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06 - Junho\"/>
    </mc:Choice>
  </mc:AlternateContent>
  <xr:revisionPtr revIDLastSave="0" documentId="13_ncr:1_{04783817-BCC5-44C0-B31D-059B49459840}" xr6:coauthVersionLast="47" xr6:coauthVersionMax="47" xr10:uidLastSave="{00000000-0000-0000-0000-000000000000}"/>
  <bookViews>
    <workbookView xWindow="-98" yWindow="-98" windowWidth="21795" windowHeight="11746" tabRatio="857" activeTab="9" xr2:uid="{00000000-000D-0000-FFFF-FFFF00000000}"/>
  </bookViews>
  <sheets>
    <sheet name="Reitoria" sheetId="75" r:id="rId1"/>
    <sheet name="ESAG" sheetId="163" r:id="rId2"/>
    <sheet name="CEAD" sheetId="164" r:id="rId3"/>
    <sheet name="CEART" sheetId="165" r:id="rId4"/>
    <sheet name="FAED" sheetId="166" r:id="rId5"/>
    <sheet name="CEFID" sheetId="167" r:id="rId6"/>
    <sheet name="CERES" sheetId="168" r:id="rId7"/>
    <sheet name="CESFI" sheetId="169" r:id="rId8"/>
    <sheet name="CCT" sheetId="170" r:id="rId9"/>
    <sheet name="CAV" sheetId="171" r:id="rId10"/>
    <sheet name="CEO" sheetId="172" r:id="rId11"/>
    <sheet name="CEPLAN" sheetId="173" r:id="rId12"/>
    <sheet name="CEAVI" sheetId="174" r:id="rId13"/>
    <sheet name="GESTOR" sheetId="162" r:id="rId14"/>
  </sheets>
  <definedNames>
    <definedName name="diasuteis" localSheetId="9">#REF!</definedName>
    <definedName name="diasuteis" localSheetId="8">#REF!</definedName>
    <definedName name="diasuteis" localSheetId="2">#REF!</definedName>
    <definedName name="diasuteis" localSheetId="3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3">#REF!</definedName>
    <definedName name="Ferias" localSheetId="12">#REF!</definedName>
    <definedName name="Ferias" localSheetId="5">#REF!</definedName>
    <definedName name="Ferias" localSheetId="10">#REF!</definedName>
    <definedName name="Ferias" localSheetId="7">#REF!</definedName>
    <definedName name="Ferias" localSheetId="1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3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59" i="171" l="1"/>
  <c r="N59" i="172" l="1"/>
  <c r="M59" i="172"/>
  <c r="M59" i="169" l="1"/>
  <c r="O59" i="167" l="1"/>
  <c r="N59" i="167"/>
  <c r="M59" i="167"/>
  <c r="O59" i="166" l="1"/>
  <c r="N59" i="166"/>
  <c r="M59" i="166"/>
  <c r="N59" i="165" l="1"/>
  <c r="M59" i="165"/>
  <c r="J7" i="164"/>
  <c r="N59" i="164"/>
  <c r="M59" i="164"/>
  <c r="Q59" i="163"/>
  <c r="P59" i="163"/>
  <c r="O59" i="163"/>
  <c r="N59" i="163"/>
  <c r="M59" i="163"/>
  <c r="R59" i="75" l="1"/>
  <c r="Q59" i="75"/>
  <c r="N59" i="75"/>
  <c r="P30" i="75"/>
  <c r="P59" i="75" s="1"/>
  <c r="O26" i="75"/>
  <c r="O59" i="75" s="1"/>
  <c r="M22" i="75"/>
  <c r="M16" i="75"/>
  <c r="M59" i="75" s="1"/>
  <c r="J10" i="172" l="1"/>
  <c r="J10" i="168"/>
  <c r="J16" i="75" l="1"/>
  <c r="J16" i="165"/>
  <c r="H62" i="162" l="1"/>
  <c r="H60" i="162"/>
  <c r="S59" i="174" l="1"/>
  <c r="R59" i="174"/>
  <c r="Q59" i="174"/>
  <c r="P59" i="174"/>
  <c r="O59" i="174"/>
  <c r="N59" i="174"/>
  <c r="M59" i="174"/>
  <c r="K58" i="174"/>
  <c r="L58" i="174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L50" i="174"/>
  <c r="K50" i="174"/>
  <c r="K49" i="174"/>
  <c r="L49" i="174" s="1"/>
  <c r="K48" i="174"/>
  <c r="L48" i="174" s="1"/>
  <c r="L47" i="174"/>
  <c r="K47" i="174"/>
  <c r="K46" i="174"/>
  <c r="L46" i="174" s="1"/>
  <c r="K45" i="174"/>
  <c r="L45" i="174" s="1"/>
  <c r="L44" i="174"/>
  <c r="K44" i="174"/>
  <c r="K43" i="174"/>
  <c r="L43" i="174" s="1"/>
  <c r="K42" i="174"/>
  <c r="L42" i="174" s="1"/>
  <c r="L41" i="174"/>
  <c r="K41" i="174"/>
  <c r="K40" i="174"/>
  <c r="L40" i="174" s="1"/>
  <c r="K39" i="174"/>
  <c r="L39" i="174" s="1"/>
  <c r="L38" i="174"/>
  <c r="K38" i="174"/>
  <c r="K37" i="174"/>
  <c r="L37" i="174" s="1"/>
  <c r="K36" i="174"/>
  <c r="L36" i="174" s="1"/>
  <c r="L35" i="174"/>
  <c r="K35" i="174"/>
  <c r="K34" i="174"/>
  <c r="L34" i="174" s="1"/>
  <c r="K33" i="174"/>
  <c r="L33" i="174" s="1"/>
  <c r="L32" i="174"/>
  <c r="K32" i="174"/>
  <c r="K31" i="174"/>
  <c r="L31" i="174" s="1"/>
  <c r="K30" i="174"/>
  <c r="L30" i="174" s="1"/>
  <c r="L29" i="174"/>
  <c r="K29" i="174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L14" i="174"/>
  <c r="K14" i="174"/>
  <c r="K13" i="174"/>
  <c r="L13" i="174" s="1"/>
  <c r="K12" i="174"/>
  <c r="L12" i="174" s="1"/>
  <c r="L11" i="174"/>
  <c r="K11" i="174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S59" i="173"/>
  <c r="R59" i="173"/>
  <c r="Q59" i="173"/>
  <c r="P59" i="173"/>
  <c r="O59" i="173"/>
  <c r="N59" i="173"/>
  <c r="M59" i="173"/>
  <c r="K58" i="173"/>
  <c r="L58" i="173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L47" i="173"/>
  <c r="K47" i="173"/>
  <c r="K46" i="173"/>
  <c r="L46" i="173" s="1"/>
  <c r="K45" i="173"/>
  <c r="L45" i="173" s="1"/>
  <c r="K44" i="173"/>
  <c r="L44" i="173" s="1"/>
  <c r="K43" i="173"/>
  <c r="L43" i="173" s="1"/>
  <c r="L42" i="173"/>
  <c r="K42" i="173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L33" i="173"/>
  <c r="K33" i="173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L24" i="173"/>
  <c r="K24" i="173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L11" i="173"/>
  <c r="K11" i="173"/>
  <c r="K10" i="173"/>
  <c r="L10" i="173" s="1"/>
  <c r="K9" i="173"/>
  <c r="L9" i="173" s="1"/>
  <c r="K8" i="173"/>
  <c r="L8" i="173" s="1"/>
  <c r="K7" i="173"/>
  <c r="L7" i="173" s="1"/>
  <c r="L6" i="173"/>
  <c r="K6" i="173"/>
  <c r="K5" i="173"/>
  <c r="L5" i="173" s="1"/>
  <c r="K4" i="173"/>
  <c r="L4" i="173" s="1"/>
  <c r="S59" i="172"/>
  <c r="R59" i="172"/>
  <c r="Q59" i="172"/>
  <c r="P59" i="172"/>
  <c r="O59" i="172"/>
  <c r="K58" i="172"/>
  <c r="L58" i="172" s="1"/>
  <c r="K57" i="172"/>
  <c r="L57" i="172" s="1"/>
  <c r="K56" i="172"/>
  <c r="L56" i="172" s="1"/>
  <c r="K55" i="172"/>
  <c r="L55" i="172" s="1"/>
  <c r="K54" i="172"/>
  <c r="L54" i="172" s="1"/>
  <c r="K53" i="172"/>
  <c r="L53" i="172" s="1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K44" i="172"/>
  <c r="L44" i="172" s="1"/>
  <c r="K43" i="172"/>
  <c r="L43" i="172" s="1"/>
  <c r="K42" i="172"/>
  <c r="L42" i="172" s="1"/>
  <c r="K41" i="172"/>
  <c r="L41" i="172" s="1"/>
  <c r="K40" i="172"/>
  <c r="L40" i="172" s="1"/>
  <c r="K39" i="172"/>
  <c r="L39" i="172" s="1"/>
  <c r="K38" i="172"/>
  <c r="L38" i="172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S59" i="171"/>
  <c r="R59" i="171"/>
  <c r="Q59" i="171"/>
  <c r="P59" i="171"/>
  <c r="O59" i="171"/>
  <c r="N59" i="171"/>
  <c r="K58" i="171"/>
  <c r="L58" i="171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S59" i="170"/>
  <c r="R59" i="170"/>
  <c r="Q59" i="170"/>
  <c r="P59" i="170"/>
  <c r="O59" i="170"/>
  <c r="N59" i="170"/>
  <c r="M59" i="170"/>
  <c r="K58" i="170"/>
  <c r="L58" i="17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L48" i="170"/>
  <c r="K48" i="170"/>
  <c r="K47" i="170"/>
  <c r="L47" i="170" s="1"/>
  <c r="K46" i="170"/>
  <c r="L46" i="170" s="1"/>
  <c r="L45" i="170"/>
  <c r="K45" i="170"/>
  <c r="K44" i="170"/>
  <c r="L44" i="170" s="1"/>
  <c r="K43" i="170"/>
  <c r="L43" i="170" s="1"/>
  <c r="L42" i="170"/>
  <c r="K42" i="170"/>
  <c r="K41" i="170"/>
  <c r="L41" i="170" s="1"/>
  <c r="K40" i="170"/>
  <c r="L40" i="170" s="1"/>
  <c r="L39" i="170"/>
  <c r="K39" i="170"/>
  <c r="K38" i="170"/>
  <c r="L38" i="170" s="1"/>
  <c r="K37" i="170"/>
  <c r="L37" i="170" s="1"/>
  <c r="L36" i="170"/>
  <c r="K36" i="170"/>
  <c r="K35" i="170"/>
  <c r="L35" i="170" s="1"/>
  <c r="K34" i="170"/>
  <c r="L34" i="170" s="1"/>
  <c r="L33" i="170"/>
  <c r="K33" i="170"/>
  <c r="K32" i="170"/>
  <c r="L32" i="170" s="1"/>
  <c r="K31" i="170"/>
  <c r="L31" i="170" s="1"/>
  <c r="L30" i="170"/>
  <c r="K30" i="170"/>
  <c r="K29" i="170"/>
  <c r="L29" i="170" s="1"/>
  <c r="K28" i="170"/>
  <c r="L28" i="170" s="1"/>
  <c r="L27" i="170"/>
  <c r="K27" i="170"/>
  <c r="K26" i="170"/>
  <c r="L26" i="170" s="1"/>
  <c r="K25" i="170"/>
  <c r="L25" i="170" s="1"/>
  <c r="L24" i="170"/>
  <c r="K24" i="170"/>
  <c r="K23" i="170"/>
  <c r="L23" i="170" s="1"/>
  <c r="K22" i="170"/>
  <c r="L22" i="170" s="1"/>
  <c r="L21" i="170"/>
  <c r="K21" i="170"/>
  <c r="K20" i="170"/>
  <c r="L20" i="170" s="1"/>
  <c r="K19" i="170"/>
  <c r="L19" i="170" s="1"/>
  <c r="L18" i="170"/>
  <c r="K18" i="170"/>
  <c r="K17" i="170"/>
  <c r="L17" i="170" s="1"/>
  <c r="K16" i="170"/>
  <c r="L16" i="170" s="1"/>
  <c r="L15" i="170"/>
  <c r="K15" i="170"/>
  <c r="K14" i="170"/>
  <c r="L14" i="170" s="1"/>
  <c r="K13" i="170"/>
  <c r="L13" i="170" s="1"/>
  <c r="L12" i="170"/>
  <c r="K12" i="170"/>
  <c r="K11" i="170"/>
  <c r="L11" i="170" s="1"/>
  <c r="K10" i="170"/>
  <c r="L10" i="170" s="1"/>
  <c r="L9" i="170"/>
  <c r="K9" i="170"/>
  <c r="K8" i="170"/>
  <c r="L8" i="170" s="1"/>
  <c r="K7" i="170"/>
  <c r="L7" i="170" s="1"/>
  <c r="K6" i="170"/>
  <c r="L6" i="170" s="1"/>
  <c r="K5" i="170"/>
  <c r="L5" i="170" s="1"/>
  <c r="K4" i="170"/>
  <c r="L4" i="170" s="1"/>
  <c r="S59" i="169"/>
  <c r="R59" i="169"/>
  <c r="Q59" i="169"/>
  <c r="P59" i="169"/>
  <c r="O59" i="169"/>
  <c r="N59" i="169"/>
  <c r="K58" i="169"/>
  <c r="L58" i="169" s="1"/>
  <c r="K57" i="169"/>
  <c r="L57" i="169" s="1"/>
  <c r="K56" i="169"/>
  <c r="L56" i="169" s="1"/>
  <c r="K55" i="169"/>
  <c r="L55" i="169" s="1"/>
  <c r="L54" i="169"/>
  <c r="K54" i="169"/>
  <c r="K53" i="169"/>
  <c r="L53" i="169" s="1"/>
  <c r="K52" i="169"/>
  <c r="L52" i="169" s="1"/>
  <c r="L51" i="169"/>
  <c r="K51" i="169"/>
  <c r="K50" i="169"/>
  <c r="L50" i="169" s="1"/>
  <c r="K49" i="169"/>
  <c r="L49" i="169" s="1"/>
  <c r="L48" i="169"/>
  <c r="K48" i="169"/>
  <c r="K47" i="169"/>
  <c r="L47" i="169" s="1"/>
  <c r="K46" i="169"/>
  <c r="L46" i="169" s="1"/>
  <c r="K45" i="169"/>
  <c r="L45" i="169" s="1"/>
  <c r="K44" i="169"/>
  <c r="L44" i="169" s="1"/>
  <c r="K43" i="169"/>
  <c r="L43" i="169" s="1"/>
  <c r="K42" i="169"/>
  <c r="L42" i="169" s="1"/>
  <c r="K41" i="169"/>
  <c r="L41" i="169" s="1"/>
  <c r="K40" i="169"/>
  <c r="L40" i="169" s="1"/>
  <c r="K39" i="169"/>
  <c r="L39" i="169" s="1"/>
  <c r="K38" i="169"/>
  <c r="L38" i="169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Q59" i="168"/>
  <c r="P59" i="168"/>
  <c r="O59" i="168"/>
  <c r="N59" i="168"/>
  <c r="M59" i="168"/>
  <c r="K58" i="168"/>
  <c r="L58" i="168" s="1"/>
  <c r="K57" i="168"/>
  <c r="L57" i="168" s="1"/>
  <c r="K56" i="168"/>
  <c r="L56" i="168" s="1"/>
  <c r="K55" i="168"/>
  <c r="L55" i="168" s="1"/>
  <c r="K54" i="168"/>
  <c r="L54" i="168" s="1"/>
  <c r="K53" i="168"/>
  <c r="L53" i="168" s="1"/>
  <c r="K52" i="168"/>
  <c r="L52" i="168" s="1"/>
  <c r="K51" i="168"/>
  <c r="L51" i="168" s="1"/>
  <c r="K50" i="168"/>
  <c r="L50" i="168" s="1"/>
  <c r="K49" i="168"/>
  <c r="L49" i="168" s="1"/>
  <c r="K48" i="168"/>
  <c r="L48" i="168" s="1"/>
  <c r="K47" i="168"/>
  <c r="L47" i="168" s="1"/>
  <c r="K46" i="168"/>
  <c r="L46" i="168" s="1"/>
  <c r="K45" i="168"/>
  <c r="L45" i="168" s="1"/>
  <c r="K44" i="168"/>
  <c r="L44" i="168" s="1"/>
  <c r="K43" i="168"/>
  <c r="L43" i="168" s="1"/>
  <c r="K42" i="168"/>
  <c r="L42" i="168" s="1"/>
  <c r="K41" i="168"/>
  <c r="L41" i="168" s="1"/>
  <c r="K40" i="168"/>
  <c r="L40" i="168" s="1"/>
  <c r="K39" i="168"/>
  <c r="L39" i="168" s="1"/>
  <c r="K38" i="168"/>
  <c r="L38" i="168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S59" i="167"/>
  <c r="R59" i="167"/>
  <c r="Q59" i="167"/>
  <c r="P59" i="167"/>
  <c r="K58" i="167"/>
  <c r="L58" i="167" s="1"/>
  <c r="K57" i="167"/>
  <c r="L57" i="167" s="1"/>
  <c r="K56" i="167"/>
  <c r="L56" i="167" s="1"/>
  <c r="K55" i="167"/>
  <c r="L55" i="167" s="1"/>
  <c r="K54" i="167"/>
  <c r="L54" i="167" s="1"/>
  <c r="K53" i="167"/>
  <c r="L53" i="167" s="1"/>
  <c r="K52" i="167"/>
  <c r="L52" i="167" s="1"/>
  <c r="K51" i="167"/>
  <c r="L51" i="167" s="1"/>
  <c r="K50" i="167"/>
  <c r="L50" i="167" s="1"/>
  <c r="K49" i="167"/>
  <c r="L49" i="167" s="1"/>
  <c r="K48" i="167"/>
  <c r="L48" i="167" s="1"/>
  <c r="K47" i="167"/>
  <c r="L47" i="167" s="1"/>
  <c r="K46" i="167"/>
  <c r="L46" i="167" s="1"/>
  <c r="K45" i="167"/>
  <c r="L45" i="167" s="1"/>
  <c r="K44" i="167"/>
  <c r="L44" i="167" s="1"/>
  <c r="K43" i="167"/>
  <c r="L43" i="167" s="1"/>
  <c r="K42" i="167"/>
  <c r="L42" i="167" s="1"/>
  <c r="K41" i="167"/>
  <c r="L41" i="167" s="1"/>
  <c r="K40" i="167"/>
  <c r="L40" i="167" s="1"/>
  <c r="K39" i="167"/>
  <c r="L39" i="167" s="1"/>
  <c r="K38" i="167"/>
  <c r="L38" i="167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S59" i="166"/>
  <c r="R59" i="166"/>
  <c r="Q59" i="166"/>
  <c r="P59" i="166"/>
  <c r="K58" i="166"/>
  <c r="L58" i="166" s="1"/>
  <c r="K57" i="166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L45" i="166"/>
  <c r="K45" i="166"/>
  <c r="K44" i="166"/>
  <c r="L44" i="166" s="1"/>
  <c r="K43" i="166"/>
  <c r="L43" i="166" s="1"/>
  <c r="L42" i="166"/>
  <c r="K42" i="166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L27" i="166"/>
  <c r="K27" i="166"/>
  <c r="K26" i="166"/>
  <c r="L26" i="166" s="1"/>
  <c r="K25" i="166"/>
  <c r="L25" i="166" s="1"/>
  <c r="L24" i="166"/>
  <c r="K24" i="166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L9" i="166"/>
  <c r="K9" i="166"/>
  <c r="K8" i="166"/>
  <c r="L8" i="166" s="1"/>
  <c r="K7" i="166"/>
  <c r="L7" i="166" s="1"/>
  <c r="L6" i="166"/>
  <c r="K6" i="166"/>
  <c r="K5" i="166"/>
  <c r="L5" i="166" s="1"/>
  <c r="K4" i="166"/>
  <c r="L4" i="166" s="1"/>
  <c r="R59" i="165"/>
  <c r="Q59" i="165"/>
  <c r="P59" i="165"/>
  <c r="O59" i="165"/>
  <c r="K58" i="165"/>
  <c r="L58" i="165" s="1"/>
  <c r="K57" i="165"/>
  <c r="L57" i="165" s="1"/>
  <c r="K56" i="165"/>
  <c r="L56" i="165" s="1"/>
  <c r="K55" i="165"/>
  <c r="L55" i="165" s="1"/>
  <c r="K54" i="165"/>
  <c r="L54" i="165" s="1"/>
  <c r="K53" i="165"/>
  <c r="L53" i="165" s="1"/>
  <c r="K52" i="165"/>
  <c r="L52" i="165" s="1"/>
  <c r="K51" i="165"/>
  <c r="L51" i="165" s="1"/>
  <c r="K50" i="165"/>
  <c r="L50" i="165" s="1"/>
  <c r="K49" i="165"/>
  <c r="L49" i="165" s="1"/>
  <c r="K48" i="165"/>
  <c r="L48" i="165" s="1"/>
  <c r="K47" i="165"/>
  <c r="L47" i="165" s="1"/>
  <c r="K46" i="165"/>
  <c r="L46" i="165" s="1"/>
  <c r="K45" i="165"/>
  <c r="L45" i="165" s="1"/>
  <c r="K44" i="165"/>
  <c r="L44" i="165" s="1"/>
  <c r="K43" i="165"/>
  <c r="L43" i="165" s="1"/>
  <c r="K42" i="165"/>
  <c r="L42" i="165" s="1"/>
  <c r="K41" i="165"/>
  <c r="L41" i="165" s="1"/>
  <c r="K40" i="165"/>
  <c r="L40" i="165" s="1"/>
  <c r="K39" i="165"/>
  <c r="L39" i="165" s="1"/>
  <c r="K38" i="165"/>
  <c r="L38" i="165" s="1"/>
  <c r="K37" i="165"/>
  <c r="L37" i="165" s="1"/>
  <c r="K36" i="165"/>
  <c r="L36" i="165" s="1"/>
  <c r="K35" i="165"/>
  <c r="L35" i="165" s="1"/>
  <c r="K34" i="165"/>
  <c r="L34" i="165" s="1"/>
  <c r="K33" i="165"/>
  <c r="L33" i="165" s="1"/>
  <c r="K32" i="165"/>
  <c r="L32" i="165" s="1"/>
  <c r="K31" i="165"/>
  <c r="L31" i="165" s="1"/>
  <c r="K30" i="165"/>
  <c r="L30" i="165" s="1"/>
  <c r="K29" i="165"/>
  <c r="L29" i="165" s="1"/>
  <c r="K28" i="165"/>
  <c r="L28" i="165" s="1"/>
  <c r="K27" i="165"/>
  <c r="L27" i="165" s="1"/>
  <c r="K26" i="165"/>
  <c r="L26" i="165" s="1"/>
  <c r="K25" i="165"/>
  <c r="L25" i="165" s="1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S59" i="164"/>
  <c r="R59" i="164"/>
  <c r="Q59" i="164"/>
  <c r="P59" i="164"/>
  <c r="O59" i="164"/>
  <c r="K58" i="164"/>
  <c r="L58" i="164" s="1"/>
  <c r="K57" i="164"/>
  <c r="L57" i="164" s="1"/>
  <c r="K56" i="164"/>
  <c r="L56" i="164" s="1"/>
  <c r="K55" i="164"/>
  <c r="L55" i="164" s="1"/>
  <c r="K54" i="164"/>
  <c r="L54" i="164" s="1"/>
  <c r="K53" i="164"/>
  <c r="L53" i="164" s="1"/>
  <c r="K52" i="164"/>
  <c r="L52" i="164" s="1"/>
  <c r="L51" i="164"/>
  <c r="K51" i="164"/>
  <c r="K50" i="164"/>
  <c r="L50" i="164" s="1"/>
  <c r="K49" i="164"/>
  <c r="L49" i="164" s="1"/>
  <c r="L48" i="164"/>
  <c r="K48" i="164"/>
  <c r="K47" i="164"/>
  <c r="L47" i="164" s="1"/>
  <c r="K46" i="164"/>
  <c r="L46" i="164" s="1"/>
  <c r="K45" i="164"/>
  <c r="L45" i="164" s="1"/>
  <c r="K44" i="164"/>
  <c r="L44" i="164" s="1"/>
  <c r="K43" i="164"/>
  <c r="L43" i="164" s="1"/>
  <c r="K42" i="164"/>
  <c r="L42" i="164" s="1"/>
  <c r="K41" i="164"/>
  <c r="L41" i="164" s="1"/>
  <c r="K40" i="164"/>
  <c r="L40" i="164" s="1"/>
  <c r="K39" i="164"/>
  <c r="L39" i="164" s="1"/>
  <c r="K38" i="164"/>
  <c r="L38" i="164" s="1"/>
  <c r="K37" i="164"/>
  <c r="L37" i="164" s="1"/>
  <c r="K36" i="164"/>
  <c r="L36" i="164" s="1"/>
  <c r="K35" i="164"/>
  <c r="L35" i="164" s="1"/>
  <c r="K34" i="164"/>
  <c r="L34" i="164" s="1"/>
  <c r="L33" i="164"/>
  <c r="K33" i="164"/>
  <c r="K32" i="164"/>
  <c r="L32" i="164" s="1"/>
  <c r="K31" i="164"/>
  <c r="L31" i="164" s="1"/>
  <c r="L30" i="164"/>
  <c r="K30" i="164"/>
  <c r="K29" i="164"/>
  <c r="L29" i="164" s="1"/>
  <c r="K28" i="164"/>
  <c r="L28" i="164" s="1"/>
  <c r="K27" i="164"/>
  <c r="L27" i="164" s="1"/>
  <c r="K26" i="164"/>
  <c r="L26" i="164" s="1"/>
  <c r="K25" i="164"/>
  <c r="L25" i="164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L15" i="164"/>
  <c r="K15" i="164"/>
  <c r="K14" i="164"/>
  <c r="L14" i="164" s="1"/>
  <c r="K13" i="164"/>
  <c r="L13" i="164" s="1"/>
  <c r="L12" i="164"/>
  <c r="K12" i="164"/>
  <c r="K11" i="164"/>
  <c r="L11" i="164" s="1"/>
  <c r="K10" i="164"/>
  <c r="L10" i="164" s="1"/>
  <c r="K9" i="164"/>
  <c r="L9" i="164" s="1"/>
  <c r="K8" i="164"/>
  <c r="L8" i="164" s="1"/>
  <c r="K7" i="164"/>
  <c r="L7" i="164" s="1"/>
  <c r="K6" i="164"/>
  <c r="L6" i="164" s="1"/>
  <c r="K5" i="164"/>
  <c r="L5" i="164" s="1"/>
  <c r="K4" i="164"/>
  <c r="L4" i="164" s="1"/>
  <c r="S59" i="163"/>
  <c r="R59" i="163"/>
  <c r="K58" i="163"/>
  <c r="L58" i="163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L45" i="163"/>
  <c r="K45" i="163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L36" i="163"/>
  <c r="K36" i="163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L27" i="163"/>
  <c r="K27" i="163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4" i="75"/>
  <c r="S59" i="75" l="1"/>
  <c r="G4" i="162" l="1"/>
  <c r="G5" i="162"/>
  <c r="G6" i="162"/>
  <c r="G7" i="162"/>
  <c r="G8" i="162"/>
  <c r="G9" i="162"/>
  <c r="G10" i="162"/>
  <c r="G11" i="162"/>
  <c r="G12" i="162"/>
  <c r="G13" i="162"/>
  <c r="G14" i="162"/>
  <c r="G15" i="162"/>
  <c r="G16" i="162"/>
  <c r="G17" i="162"/>
  <c r="G18" i="162"/>
  <c r="G19" i="162"/>
  <c r="G20" i="162"/>
  <c r="G21" i="162"/>
  <c r="G22" i="162"/>
  <c r="G23" i="162"/>
  <c r="G24" i="162"/>
  <c r="G25" i="162"/>
  <c r="G26" i="162"/>
  <c r="G27" i="162"/>
  <c r="G28" i="162"/>
  <c r="G29" i="162"/>
  <c r="G30" i="162"/>
  <c r="G31" i="162"/>
  <c r="G32" i="162"/>
  <c r="G33" i="162"/>
  <c r="G34" i="162"/>
  <c r="G35" i="162"/>
  <c r="G36" i="162"/>
  <c r="G37" i="162"/>
  <c r="G38" i="162"/>
  <c r="G39" i="162"/>
  <c r="G40" i="162"/>
  <c r="G41" i="162"/>
  <c r="G42" i="162"/>
  <c r="G43" i="162"/>
  <c r="G44" i="162"/>
  <c r="G45" i="162"/>
  <c r="G46" i="162"/>
  <c r="G47" i="162"/>
  <c r="G48" i="162"/>
  <c r="G49" i="162"/>
  <c r="G50" i="162"/>
  <c r="G51" i="162"/>
  <c r="G52" i="162"/>
  <c r="G53" i="162"/>
  <c r="G54" i="162"/>
  <c r="G55" i="162"/>
  <c r="G56" i="162"/>
  <c r="G57" i="162"/>
  <c r="G3" i="162"/>
  <c r="J3" i="162" s="1"/>
  <c r="K5" i="75" l="1"/>
  <c r="L5" i="75" s="1"/>
  <c r="K6" i="75"/>
  <c r="L6" i="75" s="1"/>
  <c r="K7" i="75"/>
  <c r="L7" i="75" s="1"/>
  <c r="K8" i="75"/>
  <c r="L8" i="75" s="1"/>
  <c r="K9" i="75"/>
  <c r="L9" i="75" s="1"/>
  <c r="K10" i="75"/>
  <c r="L10" i="75" s="1"/>
  <c r="K11" i="75"/>
  <c r="L11" i="75" s="1"/>
  <c r="K12" i="75"/>
  <c r="L12" i="75" s="1"/>
  <c r="K13" i="75"/>
  <c r="L13" i="75" s="1"/>
  <c r="K14" i="75"/>
  <c r="L14" i="75" s="1"/>
  <c r="K15" i="75"/>
  <c r="L15" i="75" s="1"/>
  <c r="K16" i="75"/>
  <c r="L16" i="75" s="1"/>
  <c r="K17" i="75"/>
  <c r="L17" i="75" s="1"/>
  <c r="K18" i="75"/>
  <c r="L18" i="75" s="1"/>
  <c r="K19" i="75"/>
  <c r="L19" i="75" s="1"/>
  <c r="K20" i="75"/>
  <c r="L20" i="75" s="1"/>
  <c r="K21" i="75"/>
  <c r="L21" i="75" s="1"/>
  <c r="K22" i="75"/>
  <c r="L22" i="75" s="1"/>
  <c r="K23" i="75"/>
  <c r="L23" i="75" s="1"/>
  <c r="K24" i="75"/>
  <c r="L24" i="75" s="1"/>
  <c r="K25" i="75"/>
  <c r="L25" i="75" s="1"/>
  <c r="K26" i="75"/>
  <c r="L26" i="75" s="1"/>
  <c r="K27" i="75"/>
  <c r="L27" i="75" s="1"/>
  <c r="K28" i="75"/>
  <c r="L28" i="75" s="1"/>
  <c r="K29" i="75"/>
  <c r="L29" i="75" s="1"/>
  <c r="K30" i="75"/>
  <c r="L30" i="75" s="1"/>
  <c r="K31" i="75"/>
  <c r="L31" i="75" s="1"/>
  <c r="K32" i="75"/>
  <c r="L32" i="75" s="1"/>
  <c r="K33" i="75"/>
  <c r="L33" i="75" s="1"/>
  <c r="K34" i="75"/>
  <c r="L34" i="75" s="1"/>
  <c r="K35" i="75"/>
  <c r="L35" i="75" s="1"/>
  <c r="K36" i="75"/>
  <c r="L36" i="75" s="1"/>
  <c r="K37" i="75"/>
  <c r="L37" i="75" s="1"/>
  <c r="K38" i="75"/>
  <c r="L38" i="75" s="1"/>
  <c r="K39" i="75"/>
  <c r="L39" i="75" s="1"/>
  <c r="K40" i="75"/>
  <c r="L40" i="75" s="1"/>
  <c r="K41" i="75"/>
  <c r="L41" i="75" s="1"/>
  <c r="K42" i="75"/>
  <c r="L42" i="75" s="1"/>
  <c r="K43" i="75"/>
  <c r="L43" i="75" s="1"/>
  <c r="K44" i="75"/>
  <c r="L44" i="75" s="1"/>
  <c r="K45" i="75"/>
  <c r="L45" i="75" s="1"/>
  <c r="K46" i="75"/>
  <c r="L46" i="75" s="1"/>
  <c r="K47" i="75"/>
  <c r="L47" i="75" s="1"/>
  <c r="K48" i="75"/>
  <c r="L48" i="75" s="1"/>
  <c r="K49" i="75"/>
  <c r="L49" i="75" s="1"/>
  <c r="K50" i="75"/>
  <c r="L50" i="75" s="1"/>
  <c r="K51" i="75"/>
  <c r="L51" i="75" s="1"/>
  <c r="K52" i="75"/>
  <c r="L52" i="75" s="1"/>
  <c r="K53" i="75"/>
  <c r="L53" i="75" s="1"/>
  <c r="K54" i="75"/>
  <c r="L54" i="75" s="1"/>
  <c r="K55" i="75"/>
  <c r="L55" i="75" s="1"/>
  <c r="K56" i="75"/>
  <c r="L56" i="75" s="1"/>
  <c r="K57" i="75"/>
  <c r="L57" i="75" s="1"/>
  <c r="K58" i="75"/>
  <c r="L58" i="75" s="1"/>
  <c r="L4" i="75"/>
  <c r="H50" i="162" l="1"/>
  <c r="H13" i="162"/>
  <c r="H37" i="162"/>
  <c r="H14" i="162"/>
  <c r="H22" i="162"/>
  <c r="H30" i="162"/>
  <c r="H38" i="162"/>
  <c r="H46" i="162"/>
  <c r="H53" i="162"/>
  <c r="H7" i="162"/>
  <c r="H15" i="162"/>
  <c r="H23" i="162"/>
  <c r="H31" i="162"/>
  <c r="H39" i="162"/>
  <c r="H47" i="162"/>
  <c r="H54" i="162"/>
  <c r="H5" i="162"/>
  <c r="H45" i="162"/>
  <c r="H24" i="162"/>
  <c r="H48" i="162"/>
  <c r="H9" i="162"/>
  <c r="H17" i="162"/>
  <c r="H25" i="162"/>
  <c r="H33" i="162"/>
  <c r="H41" i="162"/>
  <c r="H49" i="162"/>
  <c r="H56" i="162"/>
  <c r="H57" i="162"/>
  <c r="H21" i="162"/>
  <c r="H8" i="162"/>
  <c r="H32" i="162"/>
  <c r="H18" i="162"/>
  <c r="H34" i="162"/>
  <c r="H3" i="162"/>
  <c r="H11" i="162"/>
  <c r="H19" i="162"/>
  <c r="H27" i="162"/>
  <c r="H35" i="162"/>
  <c r="H43" i="162"/>
  <c r="H29" i="162"/>
  <c r="H52" i="162"/>
  <c r="H6" i="162"/>
  <c r="H16" i="162"/>
  <c r="H40" i="162"/>
  <c r="H55" i="162"/>
  <c r="H10" i="162"/>
  <c r="H26" i="162"/>
  <c r="H42" i="162"/>
  <c r="H4" i="162"/>
  <c r="H12" i="162"/>
  <c r="H20" i="162"/>
  <c r="H28" i="162"/>
  <c r="H36" i="162"/>
  <c r="H44" i="162"/>
  <c r="H51" i="162"/>
  <c r="J56" i="162"/>
  <c r="J57" i="162"/>
  <c r="I55" i="162" l="1"/>
  <c r="I47" i="162"/>
  <c r="I49" i="162"/>
  <c r="I54" i="162"/>
  <c r="I52" i="162"/>
  <c r="I50" i="162"/>
  <c r="I48" i="162"/>
  <c r="I53" i="162"/>
  <c r="I51" i="162"/>
  <c r="I57" i="162" l="1"/>
  <c r="K57" i="162"/>
  <c r="I56" i="162"/>
  <c r="K56" i="162"/>
  <c r="I4" i="162" l="1"/>
  <c r="I5" i="162"/>
  <c r="I6" i="162"/>
  <c r="I7" i="162"/>
  <c r="I8" i="162"/>
  <c r="I9" i="162"/>
  <c r="I10" i="162"/>
  <c r="I11" i="162"/>
  <c r="I12" i="162"/>
  <c r="I13" i="162"/>
  <c r="I14" i="162"/>
  <c r="I15" i="162"/>
  <c r="I16" i="162"/>
  <c r="I17" i="162"/>
  <c r="I18" i="162"/>
  <c r="I19" i="162"/>
  <c r="I20" i="162"/>
  <c r="I21" i="162"/>
  <c r="I22" i="162"/>
  <c r="I23" i="162"/>
  <c r="I24" i="162"/>
  <c r="I25" i="162"/>
  <c r="I26" i="162"/>
  <c r="I27" i="162"/>
  <c r="I28" i="162"/>
  <c r="I29" i="162"/>
  <c r="I30" i="162"/>
  <c r="I31" i="162"/>
  <c r="I32" i="162"/>
  <c r="I33" i="162"/>
  <c r="I34" i="162"/>
  <c r="I35" i="162"/>
  <c r="I36" i="162"/>
  <c r="I37" i="162"/>
  <c r="I38" i="162"/>
  <c r="I39" i="162"/>
  <c r="I40" i="162"/>
  <c r="I41" i="162"/>
  <c r="I42" i="162"/>
  <c r="I43" i="162"/>
  <c r="I44" i="162"/>
  <c r="I45" i="162"/>
  <c r="I46" i="162"/>
  <c r="K3" i="162" l="1"/>
  <c r="K52" i="162"/>
  <c r="K48" i="162"/>
  <c r="K44" i="162"/>
  <c r="K40" i="162"/>
  <c r="K36" i="162"/>
  <c r="K32" i="162"/>
  <c r="K28" i="162"/>
  <c r="K24" i="162"/>
  <c r="K20" i="162"/>
  <c r="K16" i="162"/>
  <c r="K55" i="162"/>
  <c r="K47" i="162"/>
  <c r="K43" i="162"/>
  <c r="K39" i="162"/>
  <c r="K31" i="162"/>
  <c r="K27" i="162"/>
  <c r="K23" i="162"/>
  <c r="K15" i="162"/>
  <c r="K11" i="162"/>
  <c r="K7" i="162"/>
  <c r="K12" i="162"/>
  <c r="K8" i="162"/>
  <c r="K4" i="162"/>
  <c r="K51" i="162"/>
  <c r="K35" i="162"/>
  <c r="K19" i="162"/>
  <c r="K50" i="162"/>
  <c r="K42" i="162"/>
  <c r="K34" i="162"/>
  <c r="K26" i="162"/>
  <c r="K18" i="162"/>
  <c r="K10" i="162"/>
  <c r="K54" i="162"/>
  <c r="K46" i="162"/>
  <c r="K38" i="162"/>
  <c r="K30" i="162"/>
  <c r="K22" i="162"/>
  <c r="K14" i="162"/>
  <c r="K6" i="162"/>
  <c r="K53" i="162"/>
  <c r="K49" i="162"/>
  <c r="K45" i="162"/>
  <c r="K41" i="162"/>
  <c r="K37" i="162"/>
  <c r="K33" i="162"/>
  <c r="K29" i="162"/>
  <c r="K25" i="162"/>
  <c r="K21" i="162"/>
  <c r="K17" i="162"/>
  <c r="K13" i="162"/>
  <c r="K9" i="162"/>
  <c r="K5" i="162"/>
  <c r="J47" i="162"/>
  <c r="J39" i="162"/>
  <c r="J27" i="162"/>
  <c r="J19" i="162"/>
  <c r="J11" i="162"/>
  <c r="J7" i="162"/>
  <c r="J52" i="162"/>
  <c r="J48" i="162"/>
  <c r="J44" i="162"/>
  <c r="J40" i="162"/>
  <c r="J36" i="162"/>
  <c r="J32" i="162"/>
  <c r="J28" i="162"/>
  <c r="J24" i="162"/>
  <c r="J20" i="162"/>
  <c r="J16" i="162"/>
  <c r="J12" i="162"/>
  <c r="J8" i="162"/>
  <c r="J4" i="162"/>
  <c r="J55" i="162"/>
  <c r="J43" i="162"/>
  <c r="J31" i="162"/>
  <c r="J15" i="162"/>
  <c r="J54" i="162"/>
  <c r="J50" i="162"/>
  <c r="J46" i="162"/>
  <c r="J42" i="162"/>
  <c r="J38" i="162"/>
  <c r="J34" i="162"/>
  <c r="J30" i="162"/>
  <c r="J26" i="162"/>
  <c r="J22" i="162"/>
  <c r="J18" i="162"/>
  <c r="J14" i="162"/>
  <c r="J10" i="162"/>
  <c r="J6" i="162"/>
  <c r="J51" i="162"/>
  <c r="J35" i="162"/>
  <c r="J23" i="162"/>
  <c r="J53" i="162"/>
  <c r="J49" i="162"/>
  <c r="J45" i="162"/>
  <c r="J41" i="162"/>
  <c r="J37" i="162"/>
  <c r="J33" i="162"/>
  <c r="J29" i="162"/>
  <c r="J25" i="162"/>
  <c r="J21" i="162"/>
  <c r="J17" i="162"/>
  <c r="J13" i="162"/>
  <c r="J9" i="162"/>
  <c r="J5" i="162"/>
  <c r="J58" i="162" l="1"/>
  <c r="L92" i="162"/>
  <c r="I3" i="162"/>
  <c r="L93" i="162"/>
  <c r="L95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Coordenadoria de Licitação e Compras</author>
    <author>tc={FE4E31DA-0916-4C3F-8F0D-E8661575F893}</author>
  </authors>
  <commentList>
    <comment ref="M1" authorId="0" shapeId="0" xr:uid="{8610865E-22EA-4150-AF76-D5590B4D6DB6}">
      <text>
        <r>
          <rPr>
            <b/>
            <sz val="9"/>
            <color indexed="81"/>
            <rFont val="Segoe UI"/>
            <charset val="1"/>
          </rPr>
          <t>Coordenadoria de Licitação e Compras:</t>
        </r>
        <r>
          <rPr>
            <sz val="9"/>
            <color indexed="81"/>
            <rFont val="Segoe UI"/>
            <charset val="1"/>
          </rPr>
          <t xml:space="preserve">
08/12/20: ESTORNO PARCIAL - ITENS 13 e 19.
</t>
        </r>
      </text>
    </comment>
    <comment ref="O1" authorId="0" shapeId="0" xr:uid="{FCBF7BA9-DFDD-434D-B6DA-3BBCF8D73D32}">
      <text>
        <r>
          <rPr>
            <b/>
            <sz val="9"/>
            <color indexed="81"/>
            <rFont val="Segoe UI"/>
            <charset val="1"/>
          </rPr>
          <t>Coordenadoria de Licitação e Compras:</t>
        </r>
        <r>
          <rPr>
            <sz val="9"/>
            <color indexed="81"/>
            <rFont val="Segoe UI"/>
            <charset val="1"/>
          </rPr>
          <t xml:space="preserve">
08/12/20:  ESTORNO PARCIAL - ITEM 23, 10 UND</t>
        </r>
      </text>
    </comment>
    <comment ref="P1" authorId="0" shapeId="0" xr:uid="{F2F488EF-CAA3-45FE-9698-B9AD23E40C4D}">
      <text>
        <r>
          <rPr>
            <b/>
            <sz val="9"/>
            <color indexed="81"/>
            <rFont val="Segoe UI"/>
            <charset val="1"/>
          </rPr>
          <t>Coordenadoria de Licitação e Compras:</t>
        </r>
        <r>
          <rPr>
            <sz val="9"/>
            <color indexed="81"/>
            <rFont val="Segoe UI"/>
            <charset val="1"/>
          </rPr>
          <t xml:space="preserve">
08/12/20: ESTORNO PARCIAL - ITEM 27, 04 UND.</t>
        </r>
      </text>
    </comment>
    <comment ref="J16" authorId="1" shapeId="0" xr:uid="{00000000-0006-0000-0000-000001000000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Recebeu do CEART 05 unidades em 08.06.2020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7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+ 05 un cedidas pelo CERES 24/03/2021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  <author>tc={CF07370A-3ACC-403C-B71F-CF4507D88AAF}</author>
  </authors>
  <commentList>
    <comment ref="J10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- 01 unidade cedida para o CEO 11/05/2021</t>
        </r>
      </text>
    </comment>
    <comment ref="J16" authorId="1" shapeId="0" xr:uid="{00000000-0006-0000-0300-000002000000}">
      <text>
        <r>
          <rPr>
            <sz val="10"/>
            <rFont val="Arial"/>
          </rPr>
          <t>Cedido para Reitoria 05 unidades em 08.06.2020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Muraro</author>
  </authors>
  <commentList>
    <comment ref="J7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- 05 um cedidas para o CEAD 24/03/2021
</t>
        </r>
      </text>
    </comment>
    <comment ref="J10" authorId="1" shapeId="0" xr:uid="{00000000-0006-0000-0600-000002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10 unidades cedidas ao CEO em 13/08/2020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10" authorId="0" shapeId="0" xr:uid="{00000000-0006-0000-0A00-00000100000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10 unidades cedidas pelo CERES em 13/08/2020
+ 01 unidade cedida pelo CEART 11/05/2021.</t>
        </r>
      </text>
    </comment>
  </commentList>
</comments>
</file>

<file path=xl/sharedStrings.xml><?xml version="1.0" encoding="utf-8"?>
<sst xmlns="http://schemas.openxmlformats.org/spreadsheetml/2006/main" count="3554" uniqueCount="150">
  <si>
    <t>Saldo / Automático</t>
  </si>
  <si>
    <t>ALERTA</t>
  </si>
  <si>
    <t>Item</t>
  </si>
  <si>
    <t>Unidade</t>
  </si>
  <si>
    <t>Lote</t>
  </si>
  <si>
    <t>Qtde Registrada</t>
  </si>
  <si>
    <t>Peça</t>
  </si>
  <si>
    <t>Qtde Utilizada</t>
  </si>
  <si>
    <t xml:space="preserve">Saldo </t>
  </si>
  <si>
    <t xml:space="preserve">Carimbo automático, auto-entintado, acrílico, resina, retangular, retrátil com mola, refil medindo 10mmX27mm,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</si>
  <si>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14mmX38mm,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</si>
  <si>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18mmX47mm, parte descritiva a ser confeccionada em fotopolymero, com área superior com visão do gravado na parte descritiva - valor unitário. </t>
  </si>
  <si>
    <t xml:space="preserve">Carimbo automático, auto-entintado, acrílico, resina, retangular, retrátil com mola, refil medindo 23mmX59mm, parte descritiva a ser confeccionada em fotopolymero, com área superior com visão do gravado na parte descritiva - valor unitário. 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</si>
  <si>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</si>
  <si>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</si>
  <si>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</si>
  <si>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 xml:space="preserve">Carimbo automático, auto-entintado, acrílico, resina, quadrado, retrátil com mola, refil medindo 30mmX30mm, parte descritiva a ser confeccionada em fotopolymero, com área superior com visão do gravado na parte descritiva - valor unitário. </t>
  </si>
  <si>
    <t xml:space="preserve">Carimbo automático, auto-entintado, acrílico, resina, quadrado, retrátil com mola, refil medindo 40mmX40mm, parte descritiva a ser confeccionada em fotopolymero, com área superior com visão do gravado na parte descritiva - valor unitário. </t>
  </si>
  <si>
    <t xml:space="preserve">Carimbo automático, auto-entintado, acrílico, resina, redondo, retrátil com mola, refil medindo 17mmX17mm, parte descritiva a ser confeccionada em fotopolymero, com área superior com visão do gravado na parte descritiva - valor unitário. 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</si>
  <si>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</si>
  <si>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</si>
  <si>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</si>
  <si>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</si>
  <si>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</si>
  <si>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</si>
  <si>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</si>
  <si>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Refil de reposição para carimbo automático, medindo 20mmX20mm. (para os carimbos de paginação)</t>
  </si>
  <si>
    <t>Película de fotopolymero, para colocação em carimbos – por cm² (1cmX1cm).</t>
  </si>
  <si>
    <t>Confecção de chave simples/gorge/yale, com cópia a partir de modelo existente</t>
  </si>
  <si>
    <t>Confecção de chave simples/gorge/yale, com cópia a partir do miolo/cilindro</t>
  </si>
  <si>
    <t>Confecção de chave cofre, com cópia a partir de modelo existente</t>
  </si>
  <si>
    <t>Confecção de chave cofre, com cópia a partir do miolo/cilindro</t>
  </si>
  <si>
    <t>Confecção de chave tetra-chave, com cópia a partir de modelo existente</t>
  </si>
  <si>
    <t>Confecção de chave tetra-chave, com cópia a partir do miolo/cilindro</t>
  </si>
  <si>
    <t>Fornecimento e substituição de miolo/cilindro de fechadura tetra-chave, com fornecimento de 02 (duas) cópias de chaves</t>
  </si>
  <si>
    <t>Abertura de porta com fechadura simples/gorge/yale</t>
  </si>
  <si>
    <t>Abertura de porta com fechadura tetra-chave</t>
  </si>
  <si>
    <t>Conserto de fechaduras em geral quando ocorrer a quebra da chave dentro do miolo/cilindro</t>
  </si>
  <si>
    <t>Abertura de cofre no segredo</t>
  </si>
  <si>
    <t>Troca de segredo em cofre</t>
  </si>
  <si>
    <t>Instalação de fechadura em mesa (com fornecimento de fechadura)</t>
  </si>
  <si>
    <t>Instalação de fechadura tetra (com fornecimento de fechadura)</t>
  </si>
  <si>
    <t>Instalação de fechadura  simples em portas</t>
  </si>
  <si>
    <t>Instalação  de fechadura simples/gorge/cofre/yale</t>
  </si>
  <si>
    <t>Instalação de fechadura tetra</t>
  </si>
  <si>
    <t>Instalação de fechadura em armario/mesa/escaninho/gaveteiro</t>
  </si>
  <si>
    <t>Instalação de fechadura simples em porta (com fornecimento de fechadura)</t>
  </si>
  <si>
    <t>Fornecimento de fechadura para divisoria</t>
  </si>
  <si>
    <t>Fornecimento de fechadura simples/yale/gorge</t>
  </si>
  <si>
    <t>Fornecimento de fechadura tipo tetra</t>
  </si>
  <si>
    <t>Fornecimento Mola hidráulica aérea para portas</t>
  </si>
  <si>
    <t>Fornecimento de maçaneta para fechadura simples/gorge/yale</t>
  </si>
  <si>
    <t>Fornecimento de cadeado 20mm com haste curta em latão</t>
  </si>
  <si>
    <t>Fornecimento de cadeado 25mm com haste curta em latão</t>
  </si>
  <si>
    <t>Fornecimento de cadeado 35mm com haste curta em latão</t>
  </si>
  <si>
    <t>peça</t>
  </si>
  <si>
    <t>serviço</t>
  </si>
  <si>
    <t>339030.16</t>
  </si>
  <si>
    <t>339039.16</t>
  </si>
  <si>
    <t>339039-16</t>
  </si>
  <si>
    <t>339030-24</t>
  </si>
  <si>
    <t>Valor Registrado</t>
  </si>
  <si>
    <t>Valor Utilizado</t>
  </si>
  <si>
    <t>Valor Total da Ata com Aditivo</t>
  </si>
  <si>
    <t>% Aditivos</t>
  </si>
  <si>
    <t>% Utilizado</t>
  </si>
  <si>
    <t>Especificação</t>
  </si>
  <si>
    <t>Código NUC</t>
  </si>
  <si>
    <t>03588-2-015</t>
  </si>
  <si>
    <t>03588-2-007</t>
  </si>
  <si>
    <t>03588-2-008</t>
  </si>
  <si>
    <t>03588-2-018</t>
  </si>
  <si>
    <t>03588-2-019</t>
  </si>
  <si>
    <t>03588-2-023</t>
  </si>
  <si>
    <t>03588-2-014</t>
  </si>
  <si>
    <t>03588-2-006</t>
  </si>
  <si>
    <t>06117-4-002</t>
  </si>
  <si>
    <t>03588-2-030</t>
  </si>
  <si>
    <t>03588-2-011</t>
  </si>
  <si>
    <r>
      <t xml:space="preserve">Carimbo metal, </t>
    </r>
    <r>
      <rPr>
        <b/>
        <sz val="11"/>
        <rFont val="Calibri"/>
        <family val="2"/>
        <scheme val="minor"/>
      </rPr>
      <t>plástico</t>
    </r>
    <r>
      <rPr>
        <sz val="11"/>
        <rFont val="Calibri"/>
        <family val="2"/>
        <scheme val="minor"/>
      </rPr>
      <t>, metal niquelado, medindo até 20cm²,</t>
    </r>
    <r>
      <rPr>
        <b/>
        <sz val="11"/>
        <rFont val="Calibri"/>
        <family val="2"/>
        <scheme val="minor"/>
      </rPr>
      <t xml:space="preserve"> numerador automático</t>
    </r>
    <r>
      <rPr>
        <sz val="11"/>
        <rFont val="Calibri"/>
        <family val="2"/>
        <scheme val="minor"/>
      </rPr>
      <t>, 6 chapas (numeração 0000 até 999999), retangular, auto-entintado com mola.</t>
    </r>
  </si>
  <si>
    <t>Chancela com selo nacional – conforme imagem Termo de Referência.</t>
  </si>
  <si>
    <t>10228-8-015</t>
  </si>
  <si>
    <t>10228-8-011</t>
  </si>
  <si>
    <t>10228-8-002</t>
  </si>
  <si>
    <t>02804-5-005</t>
  </si>
  <si>
    <t>07914-6-001</t>
  </si>
  <si>
    <t>00328-0-024</t>
  </si>
  <si>
    <t>00328-0-008</t>
  </si>
  <si>
    <t>00328-0-009</t>
  </si>
  <si>
    <t>1 - Carimbos Udesc</t>
  </si>
  <si>
    <t>2 - Chaveiro Campus I</t>
  </si>
  <si>
    <t>4 - Chaveiro CESFI</t>
  </si>
  <si>
    <t>5 - Chaveiro CEAVI</t>
  </si>
  <si>
    <t>Fornecimento de fechadura de mesa (gaveta) com duas chaves</t>
  </si>
  <si>
    <t xml:space="preserve">AQUISIÇÃO DE MATERIAIS DE CARIMBOS (TODA A UDESC) E CONTRATAÇÃO DE EMPRESA PARA PRESTAÇÃO DE SERVIÇOS DE CHAVEIRO (CAMPUS I, CESFI, CERES, CCT, CEAVI E CEPLAN) </t>
  </si>
  <si>
    <t>Resumo Atualizado em</t>
  </si>
  <si>
    <t>Grupo-Classe</t>
  </si>
  <si>
    <t xml:space="preserve">Detalh. de Elemento de Despesa </t>
  </si>
  <si>
    <t xml:space="preserve">Carimbo datador, manual, alfanumérico (00-xxx-0000), auto-entintado, medindo até 20cm²– com refil incluso. </t>
  </si>
  <si>
    <t>50232-001</t>
  </si>
  <si>
    <t xml:space="preserve">Fornecimento e substituição de miolo/cilindro de fechadura simples/gorge/cofre/yale, com fornecimento de 02 (duas) cópias de chaves </t>
  </si>
  <si>
    <t>7 - peças UDESC</t>
  </si>
  <si>
    <t>CENTRO PARTICIPANTE: Reitoria</t>
  </si>
  <si>
    <t>CENTRO PARTICIPANTE: CEAD</t>
  </si>
  <si>
    <t>CENTRO PARTICIPANTE: ESAG</t>
  </si>
  <si>
    <t>CENTRO PARTICIPANTE: CEART</t>
  </si>
  <si>
    <t>CENTRO PARTICIPANTE: FAED</t>
  </si>
  <si>
    <t>CENTRO PARTICIPANTE: CEFID</t>
  </si>
  <si>
    <t>CENTRO PARTICIPANTE: CERES</t>
  </si>
  <si>
    <t>CENTRO PARTICIPANTE: CESFI</t>
  </si>
  <si>
    <t>CENTRO PARTICIPANTE: CCT</t>
  </si>
  <si>
    <t>CENTRO PARTICIPANTE: CAV</t>
  </si>
  <si>
    <t>CENTRO PARTICIPANTE: CEO</t>
  </si>
  <si>
    <t>CENTRO PARTICIPANTE: CEPLAN</t>
  </si>
  <si>
    <t>CENTRO PARTICIPANTE: CEAVI</t>
  </si>
  <si>
    <t>PROCESSO: 500.2020</t>
  </si>
  <si>
    <t>VIGÊNCIA DA ATA:  15/05/2020 a 14/05/2021</t>
  </si>
  <si>
    <t xml:space="preserve"> OS nº  xxx/20xx Qtde. DT</t>
  </si>
  <si>
    <t>XX/XX/20XX</t>
  </si>
  <si>
    <t>Empresas</t>
  </si>
  <si>
    <t>MEIRIELLEN PATRICIA MARQUES DA SILVA - ME</t>
  </si>
  <si>
    <t>03588-2-063</t>
  </si>
  <si>
    <t>Preço  Unitário</t>
  </si>
  <si>
    <t>PROCESSO: 500/2020</t>
  </si>
  <si>
    <t>OBJETO: AQUISIÇÃO DE CARIMBOS (TODA UDESC) E CONTRATAÇÃO DE EMPRESA PARA PRESTAÇÃO DE SERVIÇOS DE CHAVEIRO – REITORIA, CAMPUS I, CERES, CESFI, CEAVI E CEPLAN</t>
  </si>
  <si>
    <t xml:space="preserve"> OS nº  560/2020 Qtde. DT</t>
  </si>
  <si>
    <t xml:space="preserve"> OS nº  520/2020 Qtde. DT</t>
  </si>
  <si>
    <t xml:space="preserve"> OS nº  524/2020 Qtde. DT</t>
  </si>
  <si>
    <t xml:space="preserve"> OS nº  556/2020 Qtde. DT</t>
  </si>
  <si>
    <t xml:space="preserve"> OS nº 824/2020 Qtde. DT</t>
  </si>
  <si>
    <t xml:space="preserve"> AF nº 531/2020 Qtde. DT</t>
  </si>
  <si>
    <t xml:space="preserve"> AF nº 553/2020 Qtde. DT</t>
  </si>
  <si>
    <t xml:space="preserve"> OS nº  694/2020xx Qtde. DT</t>
  </si>
  <si>
    <t xml:space="preserve"> OS nº 835/2020 Qtde. DT</t>
  </si>
  <si>
    <t xml:space="preserve"> AF nº  622/2020 Qtde. DT Meiriellen</t>
  </si>
  <si>
    <t xml:space="preserve"> OS nº 25/2021 Qtde. DT</t>
  </si>
  <si>
    <t xml:space="preserve"> OS nº 95/2021 Qtde. DT</t>
  </si>
  <si>
    <t>Termo de Supressão da OS 824/2020</t>
  </si>
  <si>
    <t xml:space="preserve"> OS nº  152/2021  Qtde. DT</t>
  </si>
  <si>
    <t xml:space="preserve"> OS nº  173/2021 Qtde. DT</t>
  </si>
  <si>
    <t xml:space="preserve"> OS nº  270/2021 Qtde. DT</t>
  </si>
  <si>
    <t xml:space="preserve"> OS nº  1034/2020 Qtde. DT</t>
  </si>
  <si>
    <t xml:space="preserve"> OS nº  30/2021 Qtde. DT</t>
  </si>
  <si>
    <t xml:space="preserve"> Estorno Parcial OS nº  520/2020</t>
  </si>
  <si>
    <t xml:space="preserve"> OS nº  33/2021 Qtde. DT</t>
  </si>
  <si>
    <t xml:space="preserve"> OS nº  58/2020 Qtde. DT</t>
  </si>
  <si>
    <t xml:space="preserve"> OS nº  54/2021 Qtde. DT</t>
  </si>
  <si>
    <t xml:space="preserve"> OS nº  77/20xx Qtde. DT</t>
  </si>
  <si>
    <t>AF nº 283/2021</t>
  </si>
  <si>
    <t xml:space="preserve"> AF nº  384/2021 Qtde. DT Meiriellen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</si>
</sst>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6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3" borderId="0" xfId="1" applyFont="1" applyFill="1" applyAlignment="1">
      <alignment horizontal="center" vertical="center" wrapText="1"/>
    </xf>
    <xf numFmtId="3" fontId="3" fillId="3" borderId="0" xfId="1" applyNumberFormat="1" applyFont="1" applyFill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9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3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3" borderId="0" xfId="1" applyNumberFormat="1" applyFont="1" applyFill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wrapText="1"/>
    </xf>
    <xf numFmtId="1" fontId="0" fillId="6" borderId="1" xfId="0" applyNumberFormat="1" applyFill="1" applyBorder="1" applyAlignment="1">
      <alignment horizontal="center" vertical="center"/>
    </xf>
    <xf numFmtId="44" fontId="3" fillId="0" borderId="0" xfId="13" applyFont="1" applyFill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44" fontId="6" fillId="7" borderId="9" xfId="1" applyNumberFormat="1" applyFont="1" applyFill="1" applyBorder="1" applyAlignment="1">
      <alignment vertical="center" wrapText="1"/>
    </xf>
    <xf numFmtId="168" fontId="6" fillId="7" borderId="11" xfId="1" applyNumberFormat="1" applyFont="1" applyFill="1" applyBorder="1" applyAlignment="1" applyProtection="1">
      <alignment horizontal="right"/>
      <protection locked="0"/>
    </xf>
    <xf numFmtId="9" fontId="6" fillId="7" borderId="6" xfId="17" applyFont="1" applyFill="1" applyBorder="1" applyAlignment="1" applyProtection="1">
      <alignment horizontal="right"/>
      <protection locked="0"/>
    </xf>
    <xf numFmtId="1" fontId="3" fillId="7" borderId="4" xfId="1" applyNumberFormat="1" applyFont="1" applyFill="1" applyBorder="1" applyAlignment="1" applyProtection="1">
      <alignment horizontal="left" vertical="center" wrapText="1"/>
      <protection locked="0"/>
    </xf>
    <xf numFmtId="1" fontId="3" fillId="7" borderId="5" xfId="1" applyNumberFormat="1" applyFont="1" applyFill="1" applyBorder="1" applyAlignment="1" applyProtection="1">
      <alignment horizontal="left" vertical="center" wrapText="1"/>
      <protection locked="0"/>
    </xf>
    <xf numFmtId="1" fontId="3" fillId="7" borderId="6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horizontal="center" wrapText="1"/>
      <protection locked="0"/>
    </xf>
    <xf numFmtId="44" fontId="3" fillId="0" borderId="0" xfId="8" applyFont="1" applyAlignment="1">
      <alignment wrapText="1"/>
    </xf>
    <xf numFmtId="1" fontId="6" fillId="7" borderId="1" xfId="1" applyNumberFormat="1" applyFont="1" applyFill="1" applyBorder="1" applyAlignment="1">
      <alignment horizontal="left" vertical="center" wrapText="1"/>
    </xf>
    <xf numFmtId="1" fontId="6" fillId="7" borderId="3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 applyProtection="1">
      <alignment horizontal="center"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3" borderId="1" xfId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12" fillId="11" borderId="1" xfId="0" applyFont="1" applyFill="1" applyBorder="1" applyAlignment="1" applyProtection="1">
      <alignment horizontal="center" vertical="center" textRotation="90" wrapText="1"/>
    </xf>
    <xf numFmtId="0" fontId="12" fillId="11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12" borderId="1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left" vertical="top" wrapText="1"/>
    </xf>
    <xf numFmtId="0" fontId="3" fillId="12" borderId="1" xfId="0" applyFont="1" applyFill="1" applyBorder="1" applyAlignment="1" applyProtection="1">
      <alignment horizontal="justify" vertical="top" wrapText="1"/>
    </xf>
    <xf numFmtId="0" fontId="0" fillId="12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wrapText="1"/>
      <protection locked="0"/>
    </xf>
    <xf numFmtId="169" fontId="0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69" fontId="0" fillId="12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169" fontId="0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12" borderId="1" xfId="0" applyFont="1" applyFill="1" applyBorder="1" applyAlignment="1" applyProtection="1">
      <alignment horizontal="center" vertical="center"/>
      <protection locked="0"/>
    </xf>
    <xf numFmtId="16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9" fontId="0" fillId="3" borderId="1" xfId="0" applyNumberForma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43" fontId="12" fillId="11" borderId="1" xfId="0" applyNumberFormat="1" applyFont="1" applyFill="1" applyBorder="1" applyAlignment="1" applyProtection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12" borderId="1" xfId="0" applyNumberFormat="1" applyFill="1" applyBorder="1" applyAlignment="1">
      <alignment horizontal="center" vertical="center"/>
    </xf>
    <xf numFmtId="43" fontId="0" fillId="3" borderId="1" xfId="0" applyNumberForma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>
      <alignment horizontal="center" vertical="center" wrapText="1"/>
    </xf>
    <xf numFmtId="4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12" borderId="1" xfId="0" applyNumberFormat="1" applyFont="1" applyFill="1" applyBorder="1" applyAlignment="1" applyProtection="1">
      <alignment horizontal="center" vertical="center" wrapText="1"/>
    </xf>
    <xf numFmtId="41" fontId="0" fillId="12" borderId="1" xfId="0" applyNumberFormat="1" applyFont="1" applyFill="1" applyBorder="1" applyAlignment="1" applyProtection="1">
      <alignment horizontal="center" vertical="center" wrapText="1"/>
      <protection locked="0"/>
    </xf>
    <xf numFmtId="41" fontId="3" fillId="3" borderId="1" xfId="0" applyNumberFormat="1" applyFont="1" applyFill="1" applyBorder="1" applyAlignment="1" applyProtection="1">
      <alignment horizontal="center" vertical="center" wrapText="1"/>
    </xf>
    <xf numFmtId="4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0" fillId="12" borderId="1" xfId="0" applyNumberFormat="1" applyFont="1" applyFill="1" applyBorder="1" applyAlignment="1" applyProtection="1">
      <alignment horizontal="center" vertical="center"/>
    </xf>
    <xf numFmtId="41" fontId="0" fillId="3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Border="1" applyAlignment="1">
      <alignment horizontal="center" vertical="center" wrapText="1"/>
    </xf>
    <xf numFmtId="41" fontId="0" fillId="12" borderId="1" xfId="0" applyNumberFormat="1" applyFill="1" applyBorder="1" applyAlignment="1">
      <alignment horizontal="center" vertical="center" wrapText="1"/>
    </xf>
    <xf numFmtId="41" fontId="0" fillId="3" borderId="1" xfId="0" applyNumberFormat="1" applyFill="1" applyBorder="1" applyAlignment="1">
      <alignment horizontal="center" vertical="center" wrapText="1"/>
    </xf>
    <xf numFmtId="41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center" vertical="center" wrapText="1"/>
    </xf>
    <xf numFmtId="41" fontId="11" fillId="3" borderId="1" xfId="0" applyNumberFormat="1" applyFont="1" applyFill="1" applyBorder="1" applyAlignment="1">
      <alignment horizontal="center" vertical="center" wrapText="1"/>
    </xf>
    <xf numFmtId="4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14" fillId="12" borderId="1" xfId="0" applyNumberFormat="1" applyFont="1" applyFill="1" applyBorder="1" applyAlignment="1" applyProtection="1">
      <alignment horizontal="center" vertical="center"/>
    </xf>
    <xf numFmtId="41" fontId="14" fillId="3" borderId="1" xfId="0" applyNumberFormat="1" applyFont="1" applyFill="1" applyBorder="1" applyAlignment="1" applyProtection="1">
      <alignment horizontal="center" vertical="center"/>
    </xf>
    <xf numFmtId="41" fontId="14" fillId="0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Border="1" applyAlignment="1" applyProtection="1">
      <alignment horizontal="center" vertical="center" wrapText="1"/>
      <protection locked="0"/>
    </xf>
    <xf numFmtId="41" fontId="3" fillId="0" borderId="1" xfId="0" applyNumberFormat="1" applyFont="1" applyBorder="1" applyAlignment="1">
      <alignment horizontal="center" vertical="center" wrapText="1"/>
    </xf>
    <xf numFmtId="41" fontId="0" fillId="12" borderId="1" xfId="0" applyNumberFormat="1" applyFont="1" applyFill="1" applyBorder="1" applyAlignment="1">
      <alignment horizontal="center" vertical="center"/>
    </xf>
    <xf numFmtId="41" fontId="0" fillId="3" borderId="1" xfId="0" applyNumberFormat="1" applyFont="1" applyFill="1" applyBorder="1" applyAlignment="1">
      <alignment horizontal="center" vertical="center"/>
    </xf>
    <xf numFmtId="44" fontId="9" fillId="0" borderId="0" xfId="1" applyNumberFormat="1" applyFont="1" applyFill="1" applyAlignment="1">
      <alignment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3" borderId="1" xfId="1" applyFont="1" applyFill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13" borderId="1" xfId="1" applyFont="1" applyFill="1" applyBorder="1" applyAlignment="1" applyProtection="1">
      <alignment wrapText="1"/>
      <protection locked="0"/>
    </xf>
    <xf numFmtId="0" fontId="3" fillId="6" borderId="1" xfId="1" applyFont="1" applyFill="1" applyBorder="1" applyAlignment="1">
      <alignment wrapText="1"/>
    </xf>
    <xf numFmtId="44" fontId="3" fillId="0" borderId="0" xfId="8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14" fontId="3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5" borderId="1" xfId="1" applyFont="1" applyFill="1" applyBorder="1" applyAlignment="1">
      <alignment wrapText="1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 textRotation="90" wrapText="1"/>
    </xf>
    <xf numFmtId="0" fontId="13" fillId="0" borderId="12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90"/>
    </xf>
    <xf numFmtId="0" fontId="13" fillId="3" borderId="12" xfId="0" applyFont="1" applyFill="1" applyBorder="1" applyAlignment="1">
      <alignment horizontal="center" vertical="center" textRotation="90"/>
    </xf>
    <xf numFmtId="0" fontId="13" fillId="3" borderId="2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textRotation="90"/>
    </xf>
    <xf numFmtId="0" fontId="13" fillId="12" borderId="12" xfId="0" applyFont="1" applyFill="1" applyBorder="1" applyAlignment="1">
      <alignment horizontal="center" vertical="center" textRotation="90"/>
    </xf>
    <xf numFmtId="0" fontId="13" fillId="12" borderId="2" xfId="0" applyFont="1" applyFill="1" applyBorder="1" applyAlignment="1">
      <alignment horizontal="center" vertical="center" textRotation="90"/>
    </xf>
    <xf numFmtId="0" fontId="0" fillId="12" borderId="3" xfId="0" applyFont="1" applyFill="1" applyBorder="1" applyAlignment="1">
      <alignment horizontal="center" vertical="center" wrapText="1"/>
    </xf>
    <xf numFmtId="0" fontId="0" fillId="12" borderId="12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2" xfId="0" applyFont="1" applyFill="1" applyBorder="1" applyAlignment="1">
      <alignment horizontal="center" vertical="center" textRotation="90" wrapText="1"/>
    </xf>
    <xf numFmtId="0" fontId="3" fillId="4" borderId="1" xfId="0" applyNumberFormat="1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1" fontId="6" fillId="7" borderId="7" xfId="1" applyNumberFormat="1" applyFont="1" applyFill="1" applyBorder="1" applyAlignment="1" applyProtection="1">
      <alignment horizontal="left" vertical="center"/>
      <protection locked="0"/>
    </xf>
    <xf numFmtId="1" fontId="6" fillId="7" borderId="8" xfId="1" applyNumberFormat="1" applyFont="1" applyFill="1" applyBorder="1" applyAlignment="1" applyProtection="1">
      <alignment horizontal="left" vertical="center"/>
      <protection locked="0"/>
    </xf>
    <xf numFmtId="1" fontId="6" fillId="7" borderId="9" xfId="1" applyNumberFormat="1" applyFont="1" applyFill="1" applyBorder="1" applyAlignment="1" applyProtection="1">
      <alignment horizontal="left" vertical="center"/>
      <protection locked="0"/>
    </xf>
    <xf numFmtId="1" fontId="6" fillId="7" borderId="10" xfId="1" applyNumberFormat="1" applyFont="1" applyFill="1" applyBorder="1" applyAlignment="1" applyProtection="1">
      <alignment horizontal="left" vertical="center"/>
      <protection locked="0"/>
    </xf>
    <xf numFmtId="1" fontId="6" fillId="7" borderId="0" xfId="1" applyNumberFormat="1" applyFont="1" applyFill="1" applyBorder="1" applyAlignment="1" applyProtection="1">
      <alignment horizontal="left" vertical="center"/>
      <protection locked="0"/>
    </xf>
    <xf numFmtId="1" fontId="6" fillId="7" borderId="11" xfId="1" applyNumberFormat="1" applyFont="1" applyFill="1" applyBorder="1" applyAlignment="1" applyProtection="1">
      <alignment horizontal="left" vertical="center"/>
      <protection locked="0"/>
    </xf>
    <xf numFmtId="1" fontId="6" fillId="7" borderId="4" xfId="1" applyNumberFormat="1" applyFont="1" applyFill="1" applyBorder="1" applyAlignment="1" applyProtection="1">
      <alignment horizontal="left" vertical="center"/>
      <protection locked="0"/>
    </xf>
    <xf numFmtId="1" fontId="6" fillId="7" borderId="5" xfId="1" applyNumberFormat="1" applyFont="1" applyFill="1" applyBorder="1" applyAlignment="1" applyProtection="1">
      <alignment horizontal="left" vertical="center"/>
      <protection locked="0"/>
    </xf>
    <xf numFmtId="1" fontId="6" fillId="7" borderId="6" xfId="1" applyNumberFormat="1" applyFont="1" applyFill="1" applyBorder="1" applyAlignment="1" applyProtection="1">
      <alignment horizontal="left" vertical="center"/>
      <protection locked="0"/>
    </xf>
  </cellXfs>
  <cellStyles count="36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3 3" xfId="29" xr:uid="{00000000-0005-0000-0000-000005000000}"/>
    <cellStyle name="Moeda 4" xfId="14" xr:uid="{00000000-0005-0000-0000-000006000000}"/>
    <cellStyle name="Moeda 4 2" xfId="24" xr:uid="{00000000-0005-0000-0000-000007000000}"/>
    <cellStyle name="Moeda 4 3" xfId="33" xr:uid="{00000000-0005-0000-0000-000008000000}"/>
    <cellStyle name="Moeda 5" xfId="23" xr:uid="{00000000-0005-0000-0000-000009000000}"/>
    <cellStyle name="Moeda 6" xfId="32" xr:uid="{00000000-0005-0000-0000-00000A000000}"/>
    <cellStyle name="Normal" xfId="0" builtinId="0"/>
    <cellStyle name="Normal 2" xfId="1" xr:uid="{00000000-0005-0000-0000-00000C000000}"/>
    <cellStyle name="Porcentagem" xfId="17" builtinId="5"/>
    <cellStyle name="Porcentagem 2" xfId="12" xr:uid="{00000000-0005-0000-0000-00000E000000}"/>
    <cellStyle name="Separador de milhares 2" xfId="2" xr:uid="{00000000-0005-0000-0000-00000F000000}"/>
    <cellStyle name="Separador de milhares 2 2" xfId="7" xr:uid="{00000000-0005-0000-0000-000010000000}"/>
    <cellStyle name="Separador de milhares 2 2 2" xfId="11" xr:uid="{00000000-0005-0000-0000-000011000000}"/>
    <cellStyle name="Separador de milhares 2 2 2 2" xfId="22" xr:uid="{00000000-0005-0000-0000-000012000000}"/>
    <cellStyle name="Separador de milhares 2 2 2 3" xfId="31" xr:uid="{00000000-0005-0000-0000-000013000000}"/>
    <cellStyle name="Separador de milhares 2 2 3" xfId="16" xr:uid="{00000000-0005-0000-0000-000014000000}"/>
    <cellStyle name="Separador de milhares 2 2 3 2" xfId="26" xr:uid="{00000000-0005-0000-0000-000015000000}"/>
    <cellStyle name="Separador de milhares 2 2 3 3" xfId="35" xr:uid="{00000000-0005-0000-0000-000016000000}"/>
    <cellStyle name="Separador de milhares 2 2 4" xfId="19" xr:uid="{00000000-0005-0000-0000-000017000000}"/>
    <cellStyle name="Separador de milhares 2 2 5" xfId="28" xr:uid="{00000000-0005-0000-0000-000018000000}"/>
    <cellStyle name="Separador de milhares 2 3" xfId="6" xr:uid="{00000000-0005-0000-0000-000019000000}"/>
    <cellStyle name="Separador de milhares 2 3 2" xfId="10" xr:uid="{00000000-0005-0000-0000-00001A000000}"/>
    <cellStyle name="Separador de milhares 2 3 2 2" xfId="21" xr:uid="{00000000-0005-0000-0000-00001B000000}"/>
    <cellStyle name="Separador de milhares 2 3 2 3" xfId="30" xr:uid="{00000000-0005-0000-0000-00001C000000}"/>
    <cellStyle name="Separador de milhares 2 3 3" xfId="15" xr:uid="{00000000-0005-0000-0000-00001D000000}"/>
    <cellStyle name="Separador de milhares 2 3 3 2" xfId="25" xr:uid="{00000000-0005-0000-0000-00001E000000}"/>
    <cellStyle name="Separador de milhares 2 3 3 3" xfId="34" xr:uid="{00000000-0005-0000-0000-00001F000000}"/>
    <cellStyle name="Separador de milhares 2 3 4" xfId="18" xr:uid="{00000000-0005-0000-0000-000020000000}"/>
    <cellStyle name="Separador de milhares 2 3 5" xfId="27" xr:uid="{00000000-0005-0000-0000-000021000000}"/>
    <cellStyle name="Separador de milhares 3" xfId="3" xr:uid="{00000000-0005-0000-0000-000022000000}"/>
    <cellStyle name="Título 5" xfId="4" xr:uid="{00000000-0005-0000-0000-000023000000}"/>
  </cellStyles>
  <dxfs count="13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BB93E80-A71F-4B03-9F3D-4612890B8229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6" dT="2020-06-09T14:52:55.79" personId="{EBB93E80-A71F-4B03-9F3D-4612890B8229}" id="{FE4E31DA-0916-4C3F-8F0D-E8661575F893}">
    <text>Recebeu do CEART 05 unidades em 08.06.2020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6" dT="2020-06-09T14:52:15.64" personId="{EBB93E80-A71F-4B03-9F3D-4612890B8229}" id="{CF07370A-3ACC-403C-B71F-CF4507D88AAF}">
    <text>Cedido para Reitoria 05 unidades em 08.06.2020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V283"/>
  <sheetViews>
    <sheetView zoomScale="70" zoomScaleNormal="70" workbookViewId="0">
      <selection activeCell="P33" sqref="P33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115" bestFit="1" customWidth="1"/>
    <col min="15" max="16" width="16.3984375" style="112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130</v>
      </c>
      <c r="N1" s="152" t="s">
        <v>131</v>
      </c>
      <c r="O1" s="152" t="s">
        <v>132</v>
      </c>
      <c r="P1" s="152" t="s">
        <v>133</v>
      </c>
      <c r="Q1" s="152" t="s">
        <v>135</v>
      </c>
      <c r="R1" s="153" t="s">
        <v>136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3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43992</v>
      </c>
      <c r="N3" s="116">
        <v>44019</v>
      </c>
      <c r="O3" s="116">
        <v>44098</v>
      </c>
      <c r="P3" s="116">
        <v>44124</v>
      </c>
      <c r="Q3" s="116">
        <v>44222</v>
      </c>
      <c r="R3" s="118">
        <v>44253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/>
      <c r="K4" s="9">
        <f>J4-SUM(M4:V4)</f>
        <v>0</v>
      </c>
      <c r="L4" s="35" t="str">
        <f>IF(K4&lt;0,"ATENÇÃO","OK")</f>
        <v>OK</v>
      </c>
      <c r="M4" s="117"/>
      <c r="N4" s="117"/>
      <c r="O4" s="113"/>
      <c r="P4" s="113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2</v>
      </c>
      <c r="K5" s="9">
        <f t="shared" ref="K5:K58" si="0">J5-SUM(M5:V5)</f>
        <v>2</v>
      </c>
      <c r="L5" s="35" t="str">
        <f t="shared" ref="L5:L58" si="1">IF(K5&lt;0,"ATENÇÃO","OK")</f>
        <v>OK</v>
      </c>
      <c r="M5" s="117"/>
      <c r="N5" s="117"/>
      <c r="O5" s="113"/>
      <c r="P5" s="113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10</v>
      </c>
      <c r="K6" s="9">
        <f t="shared" si="0"/>
        <v>6</v>
      </c>
      <c r="L6" s="35" t="str">
        <f t="shared" si="1"/>
        <v>OK</v>
      </c>
      <c r="M6" s="114">
        <v>1</v>
      </c>
      <c r="N6" s="114">
        <v>3</v>
      </c>
      <c r="O6" s="117"/>
      <c r="P6" s="113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/>
      <c r="K7" s="9">
        <f t="shared" si="0"/>
        <v>0</v>
      </c>
      <c r="L7" s="35" t="str">
        <f t="shared" si="1"/>
        <v>OK</v>
      </c>
      <c r="M7" s="117"/>
      <c r="N7" s="117"/>
      <c r="O7" s="113"/>
      <c r="P7" s="113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4</v>
      </c>
      <c r="K8" s="9">
        <f t="shared" si="0"/>
        <v>4</v>
      </c>
      <c r="L8" s="35" t="str">
        <f t="shared" si="1"/>
        <v>OK</v>
      </c>
      <c r="M8" s="117"/>
      <c r="N8" s="117"/>
      <c r="O8" s="113"/>
      <c r="P8" s="113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/>
      <c r="K9" s="9">
        <f t="shared" si="0"/>
        <v>0</v>
      </c>
      <c r="L9" s="35" t="str">
        <f t="shared" si="1"/>
        <v>OK</v>
      </c>
      <c r="M9" s="117"/>
      <c r="N9" s="117"/>
      <c r="O9" s="113"/>
      <c r="P9" s="113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4</v>
      </c>
      <c r="K10" s="9">
        <f t="shared" si="0"/>
        <v>4</v>
      </c>
      <c r="L10" s="35" t="str">
        <f t="shared" si="1"/>
        <v>OK</v>
      </c>
      <c r="M10" s="117"/>
      <c r="N10" s="117"/>
      <c r="O10" s="113"/>
      <c r="P10" s="117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2</v>
      </c>
      <c r="K11" s="9">
        <f t="shared" si="0"/>
        <v>2</v>
      </c>
      <c r="L11" s="35" t="str">
        <f t="shared" si="1"/>
        <v>OK</v>
      </c>
      <c r="M11" s="117"/>
      <c r="N11" s="117"/>
      <c r="O11" s="113"/>
      <c r="P11" s="113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/>
      <c r="K12" s="9">
        <f t="shared" si="0"/>
        <v>0</v>
      </c>
      <c r="L12" s="35" t="str">
        <f t="shared" si="1"/>
        <v>OK</v>
      </c>
      <c r="M12" s="117"/>
      <c r="N12" s="117"/>
      <c r="O12" s="113"/>
      <c r="P12" s="113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>
        <v>4</v>
      </c>
      <c r="K13" s="9">
        <f t="shared" si="0"/>
        <v>4</v>
      </c>
      <c r="L13" s="35" t="str">
        <f t="shared" si="1"/>
        <v>OK</v>
      </c>
      <c r="M13" s="117"/>
      <c r="N13" s="117"/>
      <c r="O13" s="113"/>
      <c r="P13" s="113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2</v>
      </c>
      <c r="K14" s="9">
        <f t="shared" si="0"/>
        <v>1</v>
      </c>
      <c r="L14" s="35" t="str">
        <f t="shared" si="1"/>
        <v>OK</v>
      </c>
      <c r="M14" s="114">
        <v>1</v>
      </c>
      <c r="N14" s="117"/>
      <c r="O14" s="113"/>
      <c r="P14" s="113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5</v>
      </c>
      <c r="K15" s="9">
        <f t="shared" si="0"/>
        <v>5</v>
      </c>
      <c r="L15" s="35" t="str">
        <f t="shared" si="1"/>
        <v>OK</v>
      </c>
      <c r="M15" s="117"/>
      <c r="N15" s="117"/>
      <c r="O15" s="113"/>
      <c r="P15" s="113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f>4+5</f>
        <v>9</v>
      </c>
      <c r="K16" s="9">
        <f t="shared" si="0"/>
        <v>2</v>
      </c>
      <c r="L16" s="35" t="str">
        <f t="shared" si="1"/>
        <v>OK</v>
      </c>
      <c r="M16" s="114">
        <f>9-2</f>
        <v>7</v>
      </c>
      <c r="N16" s="117"/>
      <c r="O16" s="113"/>
      <c r="P16" s="113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/>
      <c r="K17" s="9">
        <f t="shared" si="0"/>
        <v>0</v>
      </c>
      <c r="L17" s="35" t="str">
        <f t="shared" si="1"/>
        <v>OK</v>
      </c>
      <c r="M17" s="117"/>
      <c r="N17" s="117"/>
      <c r="O17" s="113"/>
      <c r="P17" s="113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/>
      <c r="K18" s="9">
        <f t="shared" si="0"/>
        <v>0</v>
      </c>
      <c r="L18" s="35" t="str">
        <f t="shared" si="1"/>
        <v>OK</v>
      </c>
      <c r="M18" s="117"/>
      <c r="N18" s="117"/>
      <c r="O18" s="113"/>
      <c r="P18" s="113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2</v>
      </c>
      <c r="K19" s="9">
        <f t="shared" si="0"/>
        <v>2</v>
      </c>
      <c r="L19" s="35" t="str">
        <f t="shared" si="1"/>
        <v>OK</v>
      </c>
      <c r="M19" s="117"/>
      <c r="N19" s="117"/>
      <c r="O19" s="113"/>
      <c r="P19" s="113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1</v>
      </c>
      <c r="K20" s="9">
        <f t="shared" si="0"/>
        <v>1</v>
      </c>
      <c r="L20" s="35" t="str">
        <f t="shared" si="1"/>
        <v>OK</v>
      </c>
      <c r="M20" s="117"/>
      <c r="N20" s="117"/>
      <c r="O20" s="117"/>
      <c r="P20" s="113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/>
      <c r="K21" s="9">
        <f t="shared" si="0"/>
        <v>0</v>
      </c>
      <c r="L21" s="35" t="str">
        <f t="shared" si="1"/>
        <v>OK</v>
      </c>
      <c r="M21" s="117"/>
      <c r="N21" s="117"/>
      <c r="O21" s="113"/>
      <c r="P21" s="113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>
        <v>200</v>
      </c>
      <c r="K22" s="9">
        <f t="shared" si="0"/>
        <v>80.075800000000001</v>
      </c>
      <c r="L22" s="35" t="str">
        <f t="shared" si="1"/>
        <v>OK</v>
      </c>
      <c r="M22" s="114">
        <f>82-42.0758</f>
        <v>39.924199999999999</v>
      </c>
      <c r="N22" s="117"/>
      <c r="O22" s="113"/>
      <c r="P22" s="113"/>
      <c r="Q22" s="44"/>
      <c r="R22" s="119">
        <v>80</v>
      </c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>
        <v>1</v>
      </c>
      <c r="K23" s="9">
        <f t="shared" si="0"/>
        <v>1</v>
      </c>
      <c r="L23" s="35" t="str">
        <f t="shared" si="1"/>
        <v>OK</v>
      </c>
      <c r="M23" s="117"/>
      <c r="N23" s="117"/>
      <c r="O23" s="113"/>
      <c r="P23" s="113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>
        <v>1</v>
      </c>
      <c r="K24" s="9">
        <f t="shared" si="0"/>
        <v>1</v>
      </c>
      <c r="L24" s="35" t="str">
        <f t="shared" si="1"/>
        <v>OK</v>
      </c>
      <c r="M24" s="117"/>
      <c r="N24" s="117"/>
      <c r="O24" s="113"/>
      <c r="P24" s="113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>
        <v>1</v>
      </c>
      <c r="K25" s="9">
        <f t="shared" si="0"/>
        <v>1</v>
      </c>
      <c r="L25" s="35" t="str">
        <f t="shared" si="1"/>
        <v>OK</v>
      </c>
      <c r="M25" s="117"/>
      <c r="N25" s="117"/>
      <c r="O25" s="113"/>
      <c r="P25" s="113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4">
        <v>110</v>
      </c>
      <c r="K26" s="9">
        <f t="shared" si="0"/>
        <v>81</v>
      </c>
      <c r="L26" s="35" t="str">
        <f t="shared" si="1"/>
        <v>OK</v>
      </c>
      <c r="M26" s="114">
        <v>14</v>
      </c>
      <c r="N26" s="117"/>
      <c r="O26" s="114">
        <f>15-10</f>
        <v>5</v>
      </c>
      <c r="P26" s="113"/>
      <c r="Q26" s="119">
        <v>10</v>
      </c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4">
        <v>20</v>
      </c>
      <c r="K27" s="9">
        <f t="shared" si="0"/>
        <v>18</v>
      </c>
      <c r="L27" s="35" t="str">
        <f t="shared" si="1"/>
        <v>OK</v>
      </c>
      <c r="M27" s="117"/>
      <c r="N27" s="117"/>
      <c r="O27" s="113"/>
      <c r="P27" s="113"/>
      <c r="Q27" s="42"/>
      <c r="R27" s="119">
        <v>2</v>
      </c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4">
        <v>2</v>
      </c>
      <c r="K28" s="9">
        <f t="shared" si="0"/>
        <v>2</v>
      </c>
      <c r="L28" s="35" t="str">
        <f t="shared" si="1"/>
        <v>OK</v>
      </c>
      <c r="M28" s="117"/>
      <c r="N28" s="117"/>
      <c r="O28" s="113"/>
      <c r="P28" s="113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4">
        <v>2</v>
      </c>
      <c r="K29" s="9">
        <f t="shared" si="0"/>
        <v>2</v>
      </c>
      <c r="L29" s="35" t="str">
        <f t="shared" si="1"/>
        <v>OK</v>
      </c>
      <c r="M29" s="117"/>
      <c r="N29" s="117"/>
      <c r="O29" s="113"/>
      <c r="P29" s="113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4">
        <v>30</v>
      </c>
      <c r="K30" s="9">
        <f t="shared" si="0"/>
        <v>14</v>
      </c>
      <c r="L30" s="35" t="str">
        <f t="shared" si="1"/>
        <v>OK</v>
      </c>
      <c r="M30" s="117"/>
      <c r="N30" s="117"/>
      <c r="O30" s="113"/>
      <c r="P30" s="114">
        <f>5-4</f>
        <v>1</v>
      </c>
      <c r="Q30" s="119">
        <v>15</v>
      </c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4">
        <v>15</v>
      </c>
      <c r="K31" s="9">
        <f t="shared" si="0"/>
        <v>15</v>
      </c>
      <c r="L31" s="35" t="str">
        <f t="shared" si="1"/>
        <v>OK</v>
      </c>
      <c r="M31" s="117"/>
      <c r="N31" s="117"/>
      <c r="O31" s="113"/>
      <c r="P31" s="113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4">
        <v>20</v>
      </c>
      <c r="K32" s="9">
        <f t="shared" si="0"/>
        <v>20</v>
      </c>
      <c r="L32" s="35" t="str">
        <f t="shared" si="1"/>
        <v>OK</v>
      </c>
      <c r="M32" s="117"/>
      <c r="N32" s="117"/>
      <c r="O32" s="113"/>
      <c r="P32" s="113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4">
        <v>8</v>
      </c>
      <c r="K33" s="9">
        <f t="shared" si="0"/>
        <v>8</v>
      </c>
      <c r="L33" s="35" t="str">
        <f t="shared" si="1"/>
        <v>OK</v>
      </c>
      <c r="M33" s="117"/>
      <c r="N33" s="117"/>
      <c r="O33" s="113"/>
      <c r="P33" s="113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4">
        <v>10</v>
      </c>
      <c r="K34" s="9">
        <f t="shared" si="0"/>
        <v>10</v>
      </c>
      <c r="L34" s="35" t="str">
        <f t="shared" si="1"/>
        <v>OK</v>
      </c>
      <c r="M34" s="117"/>
      <c r="N34" s="117"/>
      <c r="O34" s="113"/>
      <c r="P34" s="113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4">
        <v>10</v>
      </c>
      <c r="K35" s="9">
        <f t="shared" si="0"/>
        <v>10</v>
      </c>
      <c r="L35" s="35" t="str">
        <f t="shared" si="1"/>
        <v>OK</v>
      </c>
      <c r="M35" s="117"/>
      <c r="N35" s="117"/>
      <c r="O35" s="113"/>
      <c r="P35" s="113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4">
        <v>8</v>
      </c>
      <c r="K36" s="9">
        <f t="shared" si="0"/>
        <v>6</v>
      </c>
      <c r="L36" s="35" t="str">
        <f t="shared" si="1"/>
        <v>OK</v>
      </c>
      <c r="M36" s="117"/>
      <c r="N36" s="117"/>
      <c r="O36" s="113"/>
      <c r="P36" s="113"/>
      <c r="Q36" s="42"/>
      <c r="R36" s="119">
        <v>2</v>
      </c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4">
        <v>1</v>
      </c>
      <c r="K37" s="9">
        <f t="shared" si="0"/>
        <v>1</v>
      </c>
      <c r="L37" s="35" t="str">
        <f t="shared" si="1"/>
        <v>OK</v>
      </c>
      <c r="M37" s="117"/>
      <c r="N37" s="117"/>
      <c r="O37" s="113"/>
      <c r="P37" s="113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4">
        <v>1</v>
      </c>
      <c r="K38" s="9">
        <f t="shared" si="0"/>
        <v>1</v>
      </c>
      <c r="L38" s="35" t="str">
        <f t="shared" si="1"/>
        <v>OK</v>
      </c>
      <c r="M38" s="117"/>
      <c r="N38" s="117"/>
      <c r="O38" s="113"/>
      <c r="P38" s="113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5">
        <v>100</v>
      </c>
      <c r="K39" s="9">
        <f t="shared" si="0"/>
        <v>100</v>
      </c>
      <c r="L39" s="35" t="str">
        <f t="shared" si="1"/>
        <v>OK</v>
      </c>
      <c r="M39" s="117"/>
      <c r="N39" s="117"/>
      <c r="O39" s="113"/>
      <c r="P39" s="113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5">
        <v>10</v>
      </c>
      <c r="K40" s="9">
        <f t="shared" si="0"/>
        <v>10</v>
      </c>
      <c r="L40" s="35" t="str">
        <f t="shared" si="1"/>
        <v>OK</v>
      </c>
      <c r="M40" s="117"/>
      <c r="N40" s="117"/>
      <c r="O40" s="113"/>
      <c r="P40" s="113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5">
        <v>20</v>
      </c>
      <c r="K41" s="9">
        <f t="shared" si="0"/>
        <v>20</v>
      </c>
      <c r="L41" s="35" t="str">
        <f t="shared" si="1"/>
        <v>OK</v>
      </c>
      <c r="M41" s="117"/>
      <c r="N41" s="117"/>
      <c r="O41" s="113"/>
      <c r="P41" s="113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5">
        <v>5</v>
      </c>
      <c r="K42" s="9">
        <f t="shared" si="0"/>
        <v>5</v>
      </c>
      <c r="L42" s="35" t="str">
        <f t="shared" si="1"/>
        <v>OK</v>
      </c>
      <c r="M42" s="117"/>
      <c r="N42" s="117"/>
      <c r="O42" s="113"/>
      <c r="P42" s="113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5">
        <v>10</v>
      </c>
      <c r="K43" s="9">
        <f t="shared" si="0"/>
        <v>10</v>
      </c>
      <c r="L43" s="35" t="str">
        <f t="shared" si="1"/>
        <v>OK</v>
      </c>
      <c r="M43" s="117"/>
      <c r="N43" s="117"/>
      <c r="O43" s="113"/>
      <c r="P43" s="113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5">
        <v>50</v>
      </c>
      <c r="K44" s="9">
        <f t="shared" si="0"/>
        <v>50</v>
      </c>
      <c r="L44" s="35" t="str">
        <f t="shared" si="1"/>
        <v>OK</v>
      </c>
      <c r="M44" s="117"/>
      <c r="N44" s="117"/>
      <c r="O44" s="113"/>
      <c r="P44" s="113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5">
        <v>20</v>
      </c>
      <c r="K45" s="9">
        <f t="shared" si="0"/>
        <v>20</v>
      </c>
      <c r="L45" s="35" t="str">
        <f t="shared" si="1"/>
        <v>OK</v>
      </c>
      <c r="M45" s="117"/>
      <c r="N45" s="117"/>
      <c r="O45" s="113"/>
      <c r="P45" s="113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6"/>
      <c r="K46" s="9">
        <f t="shared" si="0"/>
        <v>0</v>
      </c>
      <c r="L46" s="35" t="str">
        <f t="shared" si="1"/>
        <v>OK</v>
      </c>
      <c r="M46" s="117"/>
      <c r="N46" s="117"/>
      <c r="O46" s="113"/>
      <c r="P46" s="113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6"/>
      <c r="K47" s="9">
        <f t="shared" si="0"/>
        <v>0</v>
      </c>
      <c r="L47" s="35" t="str">
        <f t="shared" si="1"/>
        <v>OK</v>
      </c>
      <c r="M47" s="117"/>
      <c r="N47" s="117"/>
      <c r="O47" s="113"/>
      <c r="P47" s="113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4"/>
      <c r="K48" s="9">
        <f t="shared" si="0"/>
        <v>0</v>
      </c>
      <c r="L48" s="35" t="str">
        <f t="shared" si="1"/>
        <v>OK</v>
      </c>
      <c r="M48" s="117"/>
      <c r="N48" s="117"/>
      <c r="O48" s="113"/>
      <c r="P48" s="113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4"/>
      <c r="K49" s="9">
        <f t="shared" si="0"/>
        <v>0</v>
      </c>
      <c r="L49" s="35" t="str">
        <f t="shared" si="1"/>
        <v>OK</v>
      </c>
      <c r="M49" s="117"/>
      <c r="N49" s="117"/>
      <c r="O49" s="113"/>
      <c r="P49" s="113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87"/>
      <c r="K50" s="9">
        <f t="shared" si="0"/>
        <v>0</v>
      </c>
      <c r="L50" s="35" t="str">
        <f t="shared" si="1"/>
        <v>OK</v>
      </c>
      <c r="M50" s="117"/>
      <c r="N50" s="117"/>
      <c r="O50" s="113"/>
      <c r="P50" s="113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87"/>
      <c r="K51" s="9">
        <f t="shared" si="0"/>
        <v>0</v>
      </c>
      <c r="L51" s="35" t="str">
        <f t="shared" si="1"/>
        <v>OK</v>
      </c>
      <c r="M51" s="117"/>
      <c r="N51" s="117"/>
      <c r="O51" s="113"/>
      <c r="P51" s="113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87"/>
      <c r="K52" s="9">
        <f t="shared" si="0"/>
        <v>0</v>
      </c>
      <c r="L52" s="35" t="str">
        <f t="shared" si="1"/>
        <v>OK</v>
      </c>
      <c r="M52" s="117"/>
      <c r="N52" s="117"/>
      <c r="O52" s="113"/>
      <c r="P52" s="113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87"/>
      <c r="K53" s="9">
        <f t="shared" si="0"/>
        <v>0</v>
      </c>
      <c r="L53" s="35" t="str">
        <f t="shared" si="1"/>
        <v>OK</v>
      </c>
      <c r="M53" s="117"/>
      <c r="N53" s="117"/>
      <c r="O53" s="113"/>
      <c r="P53" s="113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87"/>
      <c r="K54" s="9">
        <f t="shared" si="0"/>
        <v>0</v>
      </c>
      <c r="L54" s="35" t="str">
        <f t="shared" si="1"/>
        <v>OK</v>
      </c>
      <c r="M54" s="117"/>
      <c r="N54" s="117"/>
      <c r="O54" s="113"/>
      <c r="P54" s="113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87"/>
      <c r="K55" s="9">
        <f t="shared" si="0"/>
        <v>0</v>
      </c>
      <c r="L55" s="35" t="str">
        <f t="shared" si="1"/>
        <v>OK</v>
      </c>
      <c r="M55" s="117"/>
      <c r="N55" s="117"/>
      <c r="O55" s="113"/>
      <c r="P55" s="113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87"/>
      <c r="K56" s="9">
        <f t="shared" si="0"/>
        <v>0</v>
      </c>
      <c r="L56" s="35" t="str">
        <f t="shared" si="1"/>
        <v>OK</v>
      </c>
      <c r="M56" s="117"/>
      <c r="N56" s="117"/>
      <c r="O56" s="113"/>
      <c r="P56" s="113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87"/>
      <c r="K57" s="9">
        <f t="shared" si="0"/>
        <v>0</v>
      </c>
      <c r="L57" s="35" t="str">
        <f t="shared" si="1"/>
        <v>OK</v>
      </c>
      <c r="M57" s="117"/>
      <c r="N57" s="117"/>
      <c r="O57" s="113"/>
      <c r="P57" s="113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87"/>
      <c r="K58" s="9">
        <f t="shared" si="0"/>
        <v>0</v>
      </c>
      <c r="L58" s="35" t="str">
        <f t="shared" si="1"/>
        <v>OK</v>
      </c>
      <c r="M58" s="117"/>
      <c r="N58" s="117"/>
      <c r="O58" s="113"/>
      <c r="P58" s="113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308.99003400000004</v>
      </c>
      <c r="N59" s="36">
        <f>SUMPRODUCT(I4:I58,N4:N58)</f>
        <v>84</v>
      </c>
      <c r="O59" s="36">
        <f>SUMPRODUCT(I4:I58,O4:O58)</f>
        <v>58</v>
      </c>
      <c r="P59" s="36">
        <f>SUMPRODUCT(I4:I58,P4:P58)</f>
        <v>23.22</v>
      </c>
      <c r="Q59" s="36">
        <f>SUMPRODUCT(I4:I58,Q4:Q58)</f>
        <v>464.29999999999995</v>
      </c>
      <c r="R59" s="36">
        <f>SUMPRODUCT(I4:I58,R4:R58)</f>
        <v>408.97999999999996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V1:V2"/>
    <mergeCell ref="Q1:Q2"/>
    <mergeCell ref="R1:R2"/>
    <mergeCell ref="S1:S2"/>
    <mergeCell ref="T1:T2"/>
    <mergeCell ref="U1:U2"/>
    <mergeCell ref="J1:L1"/>
    <mergeCell ref="D1:I1"/>
    <mergeCell ref="A2:L2"/>
    <mergeCell ref="A1:C1"/>
    <mergeCell ref="P1:P2"/>
    <mergeCell ref="M1:M2"/>
    <mergeCell ref="N1:N2"/>
    <mergeCell ref="O1:O2"/>
    <mergeCell ref="A50:A58"/>
    <mergeCell ref="B50:B58"/>
    <mergeCell ref="A4:A25"/>
    <mergeCell ref="B4:B25"/>
    <mergeCell ref="A26:A45"/>
    <mergeCell ref="B26:B45"/>
    <mergeCell ref="A46:A47"/>
    <mergeCell ref="B46:B47"/>
    <mergeCell ref="A48:A49"/>
    <mergeCell ref="B48:B49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83"/>
  <sheetViews>
    <sheetView tabSelected="1" zoomScale="84" zoomScaleNormal="84" workbookViewId="0">
      <selection activeCell="M1" sqref="M1:M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8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125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111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44029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>
        <v>3</v>
      </c>
      <c r="K4" s="9">
        <f>J4-SUM(M4:V4)</f>
        <v>3</v>
      </c>
      <c r="L4" s="35" t="str">
        <f>IF(K4&lt;0,"ATENÇÃO","OK")</f>
        <v>OK</v>
      </c>
      <c r="M4" s="117"/>
      <c r="N4" s="40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15</v>
      </c>
      <c r="K5" s="9">
        <f t="shared" ref="K5:K58" si="0">J5-SUM(M5:V5)</f>
        <v>15</v>
      </c>
      <c r="L5" s="35" t="str">
        <f t="shared" ref="L5:L58" si="1">IF(K5&lt;0,"ATENÇÃO","OK")</f>
        <v>OK</v>
      </c>
      <c r="M5" s="117"/>
      <c r="N5" s="40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25</v>
      </c>
      <c r="K6" s="9">
        <f t="shared" si="0"/>
        <v>23</v>
      </c>
      <c r="L6" s="35" t="str">
        <f t="shared" si="1"/>
        <v>OK</v>
      </c>
      <c r="M6" s="117">
        <v>2</v>
      </c>
      <c r="N6" s="40"/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15</v>
      </c>
      <c r="K7" s="9">
        <f t="shared" si="0"/>
        <v>15</v>
      </c>
      <c r="L7" s="35" t="str">
        <f t="shared" si="1"/>
        <v>OK</v>
      </c>
      <c r="M7" s="117"/>
      <c r="N7" s="40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3</v>
      </c>
      <c r="K8" s="9">
        <f t="shared" si="0"/>
        <v>3</v>
      </c>
      <c r="L8" s="35" t="str">
        <f t="shared" si="1"/>
        <v>OK</v>
      </c>
      <c r="M8" s="117"/>
      <c r="N8" s="40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>
        <v>3</v>
      </c>
      <c r="K9" s="9">
        <f t="shared" si="0"/>
        <v>3</v>
      </c>
      <c r="L9" s="35" t="str">
        <f t="shared" si="1"/>
        <v>OK</v>
      </c>
      <c r="M9" s="117"/>
      <c r="N9" s="40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7</v>
      </c>
      <c r="K10" s="9">
        <f t="shared" si="0"/>
        <v>7</v>
      </c>
      <c r="L10" s="35" t="str">
        <f t="shared" si="1"/>
        <v>OK</v>
      </c>
      <c r="M10" s="117"/>
      <c r="N10" s="40"/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/>
      <c r="K11" s="9">
        <f t="shared" si="0"/>
        <v>0</v>
      </c>
      <c r="L11" s="35" t="str">
        <f t="shared" si="1"/>
        <v>OK</v>
      </c>
      <c r="M11" s="117"/>
      <c r="N11" s="40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>
        <v>3</v>
      </c>
      <c r="K12" s="9">
        <f t="shared" si="0"/>
        <v>3</v>
      </c>
      <c r="L12" s="35" t="str">
        <f t="shared" si="1"/>
        <v>OK</v>
      </c>
      <c r="M12" s="117"/>
      <c r="N12" s="40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>
        <v>3</v>
      </c>
      <c r="K13" s="9">
        <f t="shared" si="0"/>
        <v>3</v>
      </c>
      <c r="L13" s="35" t="str">
        <f t="shared" si="1"/>
        <v>OK</v>
      </c>
      <c r="M13" s="117"/>
      <c r="N13" s="40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3</v>
      </c>
      <c r="K14" s="9">
        <f t="shared" si="0"/>
        <v>3</v>
      </c>
      <c r="L14" s="35" t="str">
        <f t="shared" si="1"/>
        <v>OK</v>
      </c>
      <c r="M14" s="117"/>
      <c r="N14" s="40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15</v>
      </c>
      <c r="K15" s="9">
        <f t="shared" si="0"/>
        <v>15</v>
      </c>
      <c r="L15" s="35" t="str">
        <f t="shared" si="1"/>
        <v>OK</v>
      </c>
      <c r="M15" s="117"/>
      <c r="N15" s="40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v>15</v>
      </c>
      <c r="K16" s="9">
        <f t="shared" si="0"/>
        <v>15</v>
      </c>
      <c r="L16" s="35" t="str">
        <f t="shared" si="1"/>
        <v>OK</v>
      </c>
      <c r="M16" s="117"/>
      <c r="N16" s="40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15</v>
      </c>
      <c r="K17" s="9">
        <f t="shared" si="0"/>
        <v>15</v>
      </c>
      <c r="L17" s="35" t="str">
        <f t="shared" si="1"/>
        <v>OK</v>
      </c>
      <c r="M17" s="117"/>
      <c r="N17" s="40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3</v>
      </c>
      <c r="K18" s="9">
        <f t="shared" si="0"/>
        <v>3</v>
      </c>
      <c r="L18" s="35" t="str">
        <f t="shared" si="1"/>
        <v>OK</v>
      </c>
      <c r="M18" s="117"/>
      <c r="N18" s="40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3</v>
      </c>
      <c r="K19" s="9">
        <f t="shared" si="0"/>
        <v>3</v>
      </c>
      <c r="L19" s="35" t="str">
        <f t="shared" si="1"/>
        <v>OK</v>
      </c>
      <c r="M19" s="117"/>
      <c r="N19" s="40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10</v>
      </c>
      <c r="K20" s="9">
        <f t="shared" si="0"/>
        <v>10</v>
      </c>
      <c r="L20" s="35" t="str">
        <f t="shared" si="1"/>
        <v>OK</v>
      </c>
      <c r="M20" s="117"/>
      <c r="N20" s="40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/>
      <c r="K21" s="9">
        <f t="shared" si="0"/>
        <v>0</v>
      </c>
      <c r="L21" s="35" t="str">
        <f t="shared" si="1"/>
        <v>OK</v>
      </c>
      <c r="M21" s="117"/>
      <c r="N21" s="40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/>
      <c r="K22" s="9">
        <f t="shared" si="0"/>
        <v>0</v>
      </c>
      <c r="L22" s="35" t="str">
        <f t="shared" si="1"/>
        <v>OK</v>
      </c>
      <c r="M22" s="117"/>
      <c r="N22" s="40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>
        <v>5</v>
      </c>
      <c r="K23" s="9">
        <f t="shared" si="0"/>
        <v>5</v>
      </c>
      <c r="L23" s="35" t="str">
        <f t="shared" si="1"/>
        <v>OK</v>
      </c>
      <c r="M23" s="117"/>
      <c r="N23" s="40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>
        <v>5</v>
      </c>
      <c r="K24" s="9">
        <f t="shared" si="0"/>
        <v>5</v>
      </c>
      <c r="L24" s="35" t="str">
        <f t="shared" si="1"/>
        <v>OK</v>
      </c>
      <c r="M24" s="117"/>
      <c r="N24" s="40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/>
      <c r="K25" s="9">
        <f t="shared" si="0"/>
        <v>0</v>
      </c>
      <c r="L25" s="35" t="str">
        <f t="shared" si="1"/>
        <v>OK</v>
      </c>
      <c r="M25" s="117"/>
      <c r="N25" s="40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8"/>
      <c r="K26" s="9">
        <f t="shared" si="0"/>
        <v>0</v>
      </c>
      <c r="L26" s="35" t="str">
        <f t="shared" si="1"/>
        <v>OK</v>
      </c>
      <c r="M26" s="117"/>
      <c r="N26" s="40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8"/>
      <c r="K27" s="9">
        <f t="shared" si="0"/>
        <v>0</v>
      </c>
      <c r="L27" s="35" t="str">
        <f t="shared" si="1"/>
        <v>OK</v>
      </c>
      <c r="M27" s="117"/>
      <c r="N27" s="40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8"/>
      <c r="K28" s="9">
        <f t="shared" si="0"/>
        <v>0</v>
      </c>
      <c r="L28" s="35" t="str">
        <f t="shared" si="1"/>
        <v>OK</v>
      </c>
      <c r="M28" s="117"/>
      <c r="N28" s="40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8"/>
      <c r="K29" s="9">
        <f t="shared" si="0"/>
        <v>0</v>
      </c>
      <c r="L29" s="35" t="str">
        <f t="shared" si="1"/>
        <v>OK</v>
      </c>
      <c r="M29" s="117"/>
      <c r="N29" s="40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8"/>
      <c r="K30" s="9">
        <f t="shared" si="0"/>
        <v>0</v>
      </c>
      <c r="L30" s="35" t="str">
        <f t="shared" si="1"/>
        <v>OK</v>
      </c>
      <c r="M30" s="117"/>
      <c r="N30" s="40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8"/>
      <c r="K31" s="9">
        <f t="shared" si="0"/>
        <v>0</v>
      </c>
      <c r="L31" s="35" t="str">
        <f t="shared" si="1"/>
        <v>OK</v>
      </c>
      <c r="M31" s="117"/>
      <c r="N31" s="40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8"/>
      <c r="K32" s="9">
        <f t="shared" si="0"/>
        <v>0</v>
      </c>
      <c r="L32" s="35" t="str">
        <f t="shared" si="1"/>
        <v>OK</v>
      </c>
      <c r="M32" s="117"/>
      <c r="N32" s="40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8"/>
      <c r="K33" s="9">
        <f t="shared" si="0"/>
        <v>0</v>
      </c>
      <c r="L33" s="35" t="str">
        <f t="shared" si="1"/>
        <v>OK</v>
      </c>
      <c r="M33" s="117"/>
      <c r="N33" s="40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8"/>
      <c r="K34" s="9">
        <f t="shared" si="0"/>
        <v>0</v>
      </c>
      <c r="L34" s="35" t="str">
        <f t="shared" si="1"/>
        <v>OK</v>
      </c>
      <c r="M34" s="117"/>
      <c r="N34" s="40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8"/>
      <c r="K35" s="9">
        <f t="shared" si="0"/>
        <v>0</v>
      </c>
      <c r="L35" s="35" t="str">
        <f t="shared" si="1"/>
        <v>OK</v>
      </c>
      <c r="M35" s="117"/>
      <c r="N35" s="40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8"/>
      <c r="K36" s="9">
        <f t="shared" si="0"/>
        <v>0</v>
      </c>
      <c r="L36" s="35" t="str">
        <f t="shared" si="1"/>
        <v>OK</v>
      </c>
      <c r="M36" s="117"/>
      <c r="N36" s="40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8"/>
      <c r="K37" s="9">
        <f t="shared" si="0"/>
        <v>0</v>
      </c>
      <c r="L37" s="35" t="str">
        <f t="shared" si="1"/>
        <v>OK</v>
      </c>
      <c r="M37" s="117"/>
      <c r="N37" s="40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8"/>
      <c r="K38" s="9">
        <f t="shared" si="0"/>
        <v>0</v>
      </c>
      <c r="L38" s="35" t="str">
        <f t="shared" si="1"/>
        <v>OK</v>
      </c>
      <c r="M38" s="117"/>
      <c r="N38" s="40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8"/>
      <c r="K39" s="9">
        <f t="shared" si="0"/>
        <v>0</v>
      </c>
      <c r="L39" s="35" t="str">
        <f t="shared" si="1"/>
        <v>OK</v>
      </c>
      <c r="M39" s="117"/>
      <c r="N39" s="40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8"/>
      <c r="K40" s="9">
        <f t="shared" si="0"/>
        <v>0</v>
      </c>
      <c r="L40" s="35" t="str">
        <f t="shared" si="1"/>
        <v>OK</v>
      </c>
      <c r="M40" s="117"/>
      <c r="N40" s="40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8"/>
      <c r="K41" s="9">
        <f t="shared" si="0"/>
        <v>0</v>
      </c>
      <c r="L41" s="35" t="str">
        <f t="shared" si="1"/>
        <v>OK</v>
      </c>
      <c r="M41" s="117"/>
      <c r="N41" s="40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8"/>
      <c r="K42" s="9">
        <f t="shared" si="0"/>
        <v>0</v>
      </c>
      <c r="L42" s="35" t="str">
        <f t="shared" si="1"/>
        <v>OK</v>
      </c>
      <c r="M42" s="117"/>
      <c r="N42" s="40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8"/>
      <c r="K43" s="9">
        <f t="shared" si="0"/>
        <v>0</v>
      </c>
      <c r="L43" s="35" t="str">
        <f t="shared" si="1"/>
        <v>OK</v>
      </c>
      <c r="M43" s="117"/>
      <c r="N43" s="40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8"/>
      <c r="K44" s="9">
        <f t="shared" si="0"/>
        <v>0</v>
      </c>
      <c r="L44" s="35" t="str">
        <f t="shared" si="1"/>
        <v>OK</v>
      </c>
      <c r="M44" s="117"/>
      <c r="N44" s="40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8"/>
      <c r="K45" s="9">
        <f t="shared" si="0"/>
        <v>0</v>
      </c>
      <c r="L45" s="35" t="str">
        <f t="shared" si="1"/>
        <v>OK</v>
      </c>
      <c r="M45" s="117"/>
      <c r="N45" s="40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9"/>
      <c r="K46" s="9">
        <f t="shared" si="0"/>
        <v>0</v>
      </c>
      <c r="L46" s="35" t="str">
        <f t="shared" si="1"/>
        <v>OK</v>
      </c>
      <c r="M46" s="117"/>
      <c r="N46" s="40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9"/>
      <c r="K47" s="9">
        <f t="shared" si="0"/>
        <v>0</v>
      </c>
      <c r="L47" s="35" t="str">
        <f t="shared" si="1"/>
        <v>OK</v>
      </c>
      <c r="M47" s="117"/>
      <c r="N47" s="40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8"/>
      <c r="K48" s="9">
        <f t="shared" si="0"/>
        <v>0</v>
      </c>
      <c r="L48" s="35" t="str">
        <f t="shared" si="1"/>
        <v>OK</v>
      </c>
      <c r="M48" s="117"/>
      <c r="N48" s="40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8"/>
      <c r="K49" s="9">
        <f t="shared" si="0"/>
        <v>0</v>
      </c>
      <c r="L49" s="35" t="str">
        <f t="shared" si="1"/>
        <v>OK</v>
      </c>
      <c r="M49" s="117"/>
      <c r="N49" s="40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0"/>
      <c r="K50" s="9">
        <f t="shared" si="0"/>
        <v>0</v>
      </c>
      <c r="L50" s="35" t="str">
        <f t="shared" si="1"/>
        <v>OK</v>
      </c>
      <c r="M50" s="117"/>
      <c r="N50" s="40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0"/>
      <c r="K51" s="9">
        <f t="shared" si="0"/>
        <v>0</v>
      </c>
      <c r="L51" s="35" t="str">
        <f t="shared" si="1"/>
        <v>OK</v>
      </c>
      <c r="M51" s="117"/>
      <c r="N51" s="40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0"/>
      <c r="K52" s="9">
        <f t="shared" si="0"/>
        <v>0</v>
      </c>
      <c r="L52" s="35" t="str">
        <f t="shared" si="1"/>
        <v>OK</v>
      </c>
      <c r="M52" s="117"/>
      <c r="N52" s="40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0"/>
      <c r="K53" s="9">
        <f t="shared" si="0"/>
        <v>0</v>
      </c>
      <c r="L53" s="35" t="str">
        <f t="shared" si="1"/>
        <v>OK</v>
      </c>
      <c r="M53" s="117"/>
      <c r="N53" s="40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0"/>
      <c r="K54" s="9">
        <f t="shared" si="0"/>
        <v>0</v>
      </c>
      <c r="L54" s="35" t="str">
        <f t="shared" si="1"/>
        <v>OK</v>
      </c>
      <c r="M54" s="117"/>
      <c r="N54" s="40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0"/>
      <c r="K55" s="9">
        <f t="shared" si="0"/>
        <v>0</v>
      </c>
      <c r="L55" s="35" t="str">
        <f t="shared" si="1"/>
        <v>OK</v>
      </c>
      <c r="M55" s="117"/>
      <c r="N55" s="40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0"/>
      <c r="K56" s="9">
        <f t="shared" si="0"/>
        <v>0</v>
      </c>
      <c r="L56" s="35" t="str">
        <f t="shared" si="1"/>
        <v>OK</v>
      </c>
      <c r="M56" s="117"/>
      <c r="N56" s="40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0"/>
      <c r="K57" s="9">
        <f t="shared" si="0"/>
        <v>0</v>
      </c>
      <c r="L57" s="35" t="str">
        <f t="shared" si="1"/>
        <v>OK</v>
      </c>
      <c r="M57" s="117"/>
      <c r="N57" s="40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0"/>
      <c r="K58" s="9">
        <f t="shared" si="0"/>
        <v>0</v>
      </c>
      <c r="L58" s="35" t="str">
        <f t="shared" si="1"/>
        <v>OK</v>
      </c>
      <c r="M58" s="117"/>
      <c r="N58" s="40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56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A48:A49"/>
    <mergeCell ref="B48:B49"/>
    <mergeCell ref="A26:A45"/>
    <mergeCell ref="B26:B45"/>
    <mergeCell ref="A4:A25"/>
    <mergeCell ref="B4:B25"/>
    <mergeCell ref="A46:A47"/>
    <mergeCell ref="B46:B47"/>
    <mergeCell ref="M1:M2"/>
    <mergeCell ref="A50:A58"/>
    <mergeCell ref="B50:B58"/>
    <mergeCell ref="V1:V2"/>
    <mergeCell ref="A2:L2"/>
    <mergeCell ref="T1:T2"/>
    <mergeCell ref="U1:U2"/>
    <mergeCell ref="A1:C1"/>
    <mergeCell ref="Q1:Q2"/>
    <mergeCell ref="R1:R2"/>
    <mergeCell ref="D1:I1"/>
    <mergeCell ref="J1:L1"/>
    <mergeCell ref="S1:S2"/>
    <mergeCell ref="P1:P2"/>
    <mergeCell ref="N1:N2"/>
    <mergeCell ref="O1:O2"/>
  </mergeCells>
  <conditionalFormatting sqref="P5:P47">
    <cfRule type="cellIs" dxfId="52" priority="19" stopIfTrue="1" operator="greaterThan">
      <formula>0</formula>
    </cfRule>
    <cfRule type="cellIs" dxfId="51" priority="20" stopIfTrue="1" operator="greaterThan">
      <formula>0</formula>
    </cfRule>
    <cfRule type="cellIs" dxfId="50" priority="21" stopIfTrue="1" operator="greaterThan">
      <formula>0</formula>
    </cfRule>
  </conditionalFormatting>
  <conditionalFormatting sqref="P4">
    <cfRule type="cellIs" dxfId="49" priority="16" stopIfTrue="1" operator="greaterThan">
      <formula>0</formula>
    </cfRule>
    <cfRule type="cellIs" dxfId="48" priority="17" stopIfTrue="1" operator="greaterThan">
      <formula>0</formula>
    </cfRule>
    <cfRule type="cellIs" dxfId="47" priority="18" stopIfTrue="1" operator="greaterThan">
      <formula>0</formula>
    </cfRule>
  </conditionalFormatting>
  <conditionalFormatting sqref="N5:O47">
    <cfRule type="cellIs" dxfId="46" priority="7" stopIfTrue="1" operator="greaterThan">
      <formula>0</formula>
    </cfRule>
    <cfRule type="cellIs" dxfId="45" priority="8" stopIfTrue="1" operator="greaterThan">
      <formula>0</formula>
    </cfRule>
    <cfRule type="cellIs" dxfId="44" priority="9" stopIfTrue="1" operator="greaterThan">
      <formula>0</formula>
    </cfRule>
  </conditionalFormatting>
  <conditionalFormatting sqref="N4:O4">
    <cfRule type="cellIs" dxfId="43" priority="4" stopIfTrue="1" operator="greaterThan">
      <formula>0</formula>
    </cfRule>
    <cfRule type="cellIs" dxfId="42" priority="5" stopIfTrue="1" operator="greaterThan">
      <formula>0</formula>
    </cfRule>
    <cfRule type="cellIs" dxfId="41" priority="6" stopIfTrue="1" operator="greaterThan">
      <formula>0</formula>
    </cfRule>
  </conditionalFormatting>
  <conditionalFormatting sqref="M4:M4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83"/>
  <sheetViews>
    <sheetView topLeftCell="C46" zoomScale="84" zoomScaleNormal="84" workbookViewId="0">
      <selection activeCell="M1" sqref="M1:N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115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134</v>
      </c>
      <c r="N1" s="152" t="s">
        <v>149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112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44061</v>
      </c>
      <c r="N3" s="116">
        <v>44328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>
        <v>2</v>
      </c>
      <c r="K4" s="9">
        <f>J4-SUM(M4:V4)</f>
        <v>2</v>
      </c>
      <c r="L4" s="35" t="str">
        <f>IF(K4&lt;0,"ATENÇÃO","OK")</f>
        <v>OK</v>
      </c>
      <c r="M4" s="117"/>
      <c r="N4" s="117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2</v>
      </c>
      <c r="K5" s="9">
        <f t="shared" ref="K5:K58" si="0">J5-SUM(M5:V5)</f>
        <v>2</v>
      </c>
      <c r="L5" s="35" t="str">
        <f t="shared" ref="L5:L58" si="1">IF(K5&lt;0,"ATENÇÃO","OK")</f>
        <v>OK</v>
      </c>
      <c r="M5" s="117"/>
      <c r="N5" s="117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35</v>
      </c>
      <c r="K6" s="9">
        <f t="shared" si="0"/>
        <v>24</v>
      </c>
      <c r="L6" s="35" t="str">
        <f t="shared" si="1"/>
        <v>OK</v>
      </c>
      <c r="M6" s="117"/>
      <c r="N6" s="110">
        <v>11</v>
      </c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5</v>
      </c>
      <c r="K7" s="9">
        <f t="shared" si="0"/>
        <v>5</v>
      </c>
      <c r="L7" s="35" t="str">
        <f t="shared" si="1"/>
        <v>OK</v>
      </c>
      <c r="M7" s="117"/>
      <c r="N7" s="117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5</v>
      </c>
      <c r="K8" s="9">
        <f t="shared" si="0"/>
        <v>5</v>
      </c>
      <c r="L8" s="35" t="str">
        <f t="shared" si="1"/>
        <v>OK</v>
      </c>
      <c r="M8" s="117"/>
      <c r="N8" s="117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>
        <v>5</v>
      </c>
      <c r="K9" s="9">
        <f t="shared" si="0"/>
        <v>5</v>
      </c>
      <c r="L9" s="35" t="str">
        <f t="shared" si="1"/>
        <v>OK</v>
      </c>
      <c r="M9" s="117"/>
      <c r="N9" s="117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f>5+10</f>
        <v>15</v>
      </c>
      <c r="K10" s="9">
        <f t="shared" si="0"/>
        <v>-1</v>
      </c>
      <c r="L10" s="35" t="str">
        <f t="shared" si="1"/>
        <v>ATENÇÃO</v>
      </c>
      <c r="M10" s="117">
        <v>15</v>
      </c>
      <c r="N10" s="117">
        <v>1</v>
      </c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2</v>
      </c>
      <c r="K11" s="9">
        <f t="shared" si="0"/>
        <v>0</v>
      </c>
      <c r="L11" s="35" t="str">
        <f t="shared" si="1"/>
        <v>OK</v>
      </c>
      <c r="M11" s="117">
        <v>2</v>
      </c>
      <c r="N11" s="117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>
        <v>2</v>
      </c>
      <c r="K12" s="9">
        <f t="shared" si="0"/>
        <v>0</v>
      </c>
      <c r="L12" s="35" t="str">
        <f t="shared" si="1"/>
        <v>OK</v>
      </c>
      <c r="M12" s="117">
        <v>2</v>
      </c>
      <c r="N12" s="117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>
        <v>2</v>
      </c>
      <c r="K13" s="9">
        <f t="shared" si="0"/>
        <v>2</v>
      </c>
      <c r="L13" s="35" t="str">
        <f t="shared" si="1"/>
        <v>OK</v>
      </c>
      <c r="M13" s="117"/>
      <c r="N13" s="117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2</v>
      </c>
      <c r="K14" s="9">
        <f t="shared" si="0"/>
        <v>2</v>
      </c>
      <c r="L14" s="35" t="str">
        <f t="shared" si="1"/>
        <v>OK</v>
      </c>
      <c r="M14" s="117"/>
      <c r="N14" s="117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2</v>
      </c>
      <c r="K15" s="9">
        <f t="shared" si="0"/>
        <v>2</v>
      </c>
      <c r="L15" s="35" t="str">
        <f t="shared" si="1"/>
        <v>OK</v>
      </c>
      <c r="M15" s="117"/>
      <c r="N15" s="117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v>2</v>
      </c>
      <c r="K16" s="9">
        <f t="shared" si="0"/>
        <v>2</v>
      </c>
      <c r="L16" s="35" t="str">
        <f t="shared" si="1"/>
        <v>OK</v>
      </c>
      <c r="M16" s="117"/>
      <c r="N16" s="117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2</v>
      </c>
      <c r="K17" s="9">
        <f t="shared" si="0"/>
        <v>2</v>
      </c>
      <c r="L17" s="35" t="str">
        <f t="shared" si="1"/>
        <v>OK</v>
      </c>
      <c r="M17" s="117"/>
      <c r="N17" s="117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2</v>
      </c>
      <c r="K18" s="9">
        <f t="shared" si="0"/>
        <v>2</v>
      </c>
      <c r="L18" s="35" t="str">
        <f t="shared" si="1"/>
        <v>OK</v>
      </c>
      <c r="M18" s="117"/>
      <c r="N18" s="117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2</v>
      </c>
      <c r="K19" s="9">
        <f t="shared" si="0"/>
        <v>2</v>
      </c>
      <c r="L19" s="35" t="str">
        <f t="shared" si="1"/>
        <v>OK</v>
      </c>
      <c r="M19" s="117"/>
      <c r="N19" s="117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2</v>
      </c>
      <c r="K20" s="9">
        <f t="shared" si="0"/>
        <v>2</v>
      </c>
      <c r="L20" s="35" t="str">
        <f t="shared" si="1"/>
        <v>OK</v>
      </c>
      <c r="M20" s="117"/>
      <c r="N20" s="117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>
        <v>2</v>
      </c>
      <c r="K21" s="9">
        <f t="shared" si="0"/>
        <v>2</v>
      </c>
      <c r="L21" s="35" t="str">
        <f t="shared" si="1"/>
        <v>OK</v>
      </c>
      <c r="M21" s="117"/>
      <c r="N21" s="117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>
        <v>20</v>
      </c>
      <c r="K22" s="9">
        <f t="shared" si="0"/>
        <v>20</v>
      </c>
      <c r="L22" s="35" t="str">
        <f t="shared" si="1"/>
        <v>OK</v>
      </c>
      <c r="M22" s="117"/>
      <c r="N22" s="117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/>
      <c r="K23" s="9">
        <f t="shared" si="0"/>
        <v>0</v>
      </c>
      <c r="L23" s="35" t="str">
        <f t="shared" si="1"/>
        <v>OK</v>
      </c>
      <c r="M23" s="117"/>
      <c r="N23" s="117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/>
      <c r="K24" s="9">
        <f t="shared" si="0"/>
        <v>0</v>
      </c>
      <c r="L24" s="35" t="str">
        <f t="shared" si="1"/>
        <v>OK</v>
      </c>
      <c r="M24" s="117"/>
      <c r="N24" s="117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/>
      <c r="K25" s="9">
        <f t="shared" si="0"/>
        <v>0</v>
      </c>
      <c r="L25" s="35" t="str">
        <f t="shared" si="1"/>
        <v>OK</v>
      </c>
      <c r="M25" s="117"/>
      <c r="N25" s="117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8"/>
      <c r="K26" s="9">
        <f t="shared" si="0"/>
        <v>0</v>
      </c>
      <c r="L26" s="35" t="str">
        <f t="shared" si="1"/>
        <v>OK</v>
      </c>
      <c r="M26" s="117"/>
      <c r="N26" s="117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8"/>
      <c r="K27" s="9">
        <f t="shared" si="0"/>
        <v>0</v>
      </c>
      <c r="L27" s="35" t="str">
        <f t="shared" si="1"/>
        <v>OK</v>
      </c>
      <c r="M27" s="117"/>
      <c r="N27" s="117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8"/>
      <c r="K28" s="9">
        <f t="shared" si="0"/>
        <v>0</v>
      </c>
      <c r="L28" s="35" t="str">
        <f t="shared" si="1"/>
        <v>OK</v>
      </c>
      <c r="M28" s="117"/>
      <c r="N28" s="117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8"/>
      <c r="K29" s="9">
        <f t="shared" si="0"/>
        <v>0</v>
      </c>
      <c r="L29" s="35" t="str">
        <f t="shared" si="1"/>
        <v>OK</v>
      </c>
      <c r="M29" s="117"/>
      <c r="N29" s="117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8"/>
      <c r="K30" s="9">
        <f t="shared" si="0"/>
        <v>0</v>
      </c>
      <c r="L30" s="35" t="str">
        <f t="shared" si="1"/>
        <v>OK</v>
      </c>
      <c r="M30" s="117"/>
      <c r="N30" s="117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8"/>
      <c r="K31" s="9">
        <f t="shared" si="0"/>
        <v>0</v>
      </c>
      <c r="L31" s="35" t="str">
        <f t="shared" si="1"/>
        <v>OK</v>
      </c>
      <c r="M31" s="117"/>
      <c r="N31" s="117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8"/>
      <c r="K32" s="9">
        <f t="shared" si="0"/>
        <v>0</v>
      </c>
      <c r="L32" s="35" t="str">
        <f t="shared" si="1"/>
        <v>OK</v>
      </c>
      <c r="M32" s="117"/>
      <c r="N32" s="117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8"/>
      <c r="K33" s="9">
        <f t="shared" si="0"/>
        <v>0</v>
      </c>
      <c r="L33" s="35" t="str">
        <f t="shared" si="1"/>
        <v>OK</v>
      </c>
      <c r="M33" s="117"/>
      <c r="N33" s="117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8"/>
      <c r="K34" s="9">
        <f t="shared" si="0"/>
        <v>0</v>
      </c>
      <c r="L34" s="35" t="str">
        <f t="shared" si="1"/>
        <v>OK</v>
      </c>
      <c r="M34" s="117"/>
      <c r="N34" s="117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8"/>
      <c r="K35" s="9">
        <f t="shared" si="0"/>
        <v>0</v>
      </c>
      <c r="L35" s="35" t="str">
        <f t="shared" si="1"/>
        <v>OK</v>
      </c>
      <c r="M35" s="117"/>
      <c r="N35" s="117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8"/>
      <c r="K36" s="9">
        <f t="shared" si="0"/>
        <v>0</v>
      </c>
      <c r="L36" s="35" t="str">
        <f t="shared" si="1"/>
        <v>OK</v>
      </c>
      <c r="M36" s="117"/>
      <c r="N36" s="117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8"/>
      <c r="K37" s="9">
        <f t="shared" si="0"/>
        <v>0</v>
      </c>
      <c r="L37" s="35" t="str">
        <f t="shared" si="1"/>
        <v>OK</v>
      </c>
      <c r="M37" s="117"/>
      <c r="N37" s="117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8"/>
      <c r="K38" s="9">
        <f t="shared" si="0"/>
        <v>0</v>
      </c>
      <c r="L38" s="35" t="str">
        <f t="shared" si="1"/>
        <v>OK</v>
      </c>
      <c r="M38" s="117"/>
      <c r="N38" s="117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8"/>
      <c r="K39" s="9">
        <f t="shared" si="0"/>
        <v>0</v>
      </c>
      <c r="L39" s="35" t="str">
        <f t="shared" si="1"/>
        <v>OK</v>
      </c>
      <c r="M39" s="117"/>
      <c r="N39" s="117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8"/>
      <c r="K40" s="9">
        <f t="shared" si="0"/>
        <v>0</v>
      </c>
      <c r="L40" s="35" t="str">
        <f t="shared" si="1"/>
        <v>OK</v>
      </c>
      <c r="M40" s="117"/>
      <c r="N40" s="117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8"/>
      <c r="K41" s="9">
        <f t="shared" si="0"/>
        <v>0</v>
      </c>
      <c r="L41" s="35" t="str">
        <f t="shared" si="1"/>
        <v>OK</v>
      </c>
      <c r="M41" s="117"/>
      <c r="N41" s="117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8"/>
      <c r="K42" s="9">
        <f t="shared" si="0"/>
        <v>0</v>
      </c>
      <c r="L42" s="35" t="str">
        <f t="shared" si="1"/>
        <v>OK</v>
      </c>
      <c r="M42" s="117"/>
      <c r="N42" s="117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8"/>
      <c r="K43" s="9">
        <f t="shared" si="0"/>
        <v>0</v>
      </c>
      <c r="L43" s="35" t="str">
        <f t="shared" si="1"/>
        <v>OK</v>
      </c>
      <c r="M43" s="117"/>
      <c r="N43" s="117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8"/>
      <c r="K44" s="9">
        <f t="shared" si="0"/>
        <v>0</v>
      </c>
      <c r="L44" s="35" t="str">
        <f t="shared" si="1"/>
        <v>OK</v>
      </c>
      <c r="M44" s="117"/>
      <c r="N44" s="117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8"/>
      <c r="K45" s="9">
        <f t="shared" si="0"/>
        <v>0</v>
      </c>
      <c r="L45" s="35" t="str">
        <f t="shared" si="1"/>
        <v>OK</v>
      </c>
      <c r="M45" s="117"/>
      <c r="N45" s="117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9"/>
      <c r="K46" s="9">
        <f t="shared" si="0"/>
        <v>0</v>
      </c>
      <c r="L46" s="35" t="str">
        <f t="shared" si="1"/>
        <v>OK</v>
      </c>
      <c r="M46" s="117"/>
      <c r="N46" s="117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9"/>
      <c r="K47" s="9">
        <f t="shared" si="0"/>
        <v>0</v>
      </c>
      <c r="L47" s="35" t="str">
        <f t="shared" si="1"/>
        <v>OK</v>
      </c>
      <c r="M47" s="117"/>
      <c r="N47" s="117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8"/>
      <c r="K48" s="9">
        <f t="shared" si="0"/>
        <v>0</v>
      </c>
      <c r="L48" s="35" t="str">
        <f t="shared" si="1"/>
        <v>OK</v>
      </c>
      <c r="M48" s="117"/>
      <c r="N48" s="117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8"/>
      <c r="K49" s="9">
        <f t="shared" si="0"/>
        <v>0</v>
      </c>
      <c r="L49" s="35" t="str">
        <f t="shared" si="1"/>
        <v>OK</v>
      </c>
      <c r="M49" s="117"/>
      <c r="N49" s="117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0"/>
      <c r="K50" s="9">
        <f t="shared" si="0"/>
        <v>0</v>
      </c>
      <c r="L50" s="35" t="str">
        <f t="shared" si="1"/>
        <v>OK</v>
      </c>
      <c r="M50" s="117"/>
      <c r="N50" s="117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0"/>
      <c r="K51" s="9">
        <f t="shared" si="0"/>
        <v>0</v>
      </c>
      <c r="L51" s="35" t="str">
        <f t="shared" si="1"/>
        <v>OK</v>
      </c>
      <c r="M51" s="117"/>
      <c r="N51" s="117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0"/>
      <c r="K52" s="9">
        <f t="shared" si="0"/>
        <v>0</v>
      </c>
      <c r="L52" s="35" t="str">
        <f t="shared" si="1"/>
        <v>OK</v>
      </c>
      <c r="M52" s="117"/>
      <c r="N52" s="117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0"/>
      <c r="K53" s="9">
        <f t="shared" si="0"/>
        <v>0</v>
      </c>
      <c r="L53" s="35" t="str">
        <f t="shared" si="1"/>
        <v>OK</v>
      </c>
      <c r="M53" s="117"/>
      <c r="N53" s="117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0"/>
      <c r="K54" s="9">
        <f t="shared" si="0"/>
        <v>0</v>
      </c>
      <c r="L54" s="35" t="str">
        <f t="shared" si="1"/>
        <v>OK</v>
      </c>
      <c r="M54" s="117"/>
      <c r="N54" s="117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0"/>
      <c r="K55" s="9">
        <f t="shared" si="0"/>
        <v>0</v>
      </c>
      <c r="L55" s="35" t="str">
        <f t="shared" si="1"/>
        <v>OK</v>
      </c>
      <c r="M55" s="117"/>
      <c r="N55" s="117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0"/>
      <c r="K56" s="9">
        <f t="shared" si="0"/>
        <v>0</v>
      </c>
      <c r="L56" s="35" t="str">
        <f t="shared" si="1"/>
        <v>OK</v>
      </c>
      <c r="M56" s="117"/>
      <c r="N56" s="117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0"/>
      <c r="K57" s="9">
        <f t="shared" si="0"/>
        <v>0</v>
      </c>
      <c r="L57" s="35" t="str">
        <f t="shared" si="1"/>
        <v>OK</v>
      </c>
      <c r="M57" s="117"/>
      <c r="N57" s="117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0"/>
      <c r="K58" s="9">
        <f t="shared" si="0"/>
        <v>0</v>
      </c>
      <c r="L58" s="35" t="str">
        <f t="shared" si="1"/>
        <v>OK</v>
      </c>
      <c r="M58" s="117"/>
      <c r="N58" s="117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550.15000000000009</v>
      </c>
      <c r="N59" s="36">
        <f>SUMPRODUCT(I4:I58,N4:N58)</f>
        <v>338.01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N1:N2"/>
    <mergeCell ref="D1:I1"/>
    <mergeCell ref="J1:L1"/>
    <mergeCell ref="M1:M2"/>
    <mergeCell ref="A50:A58"/>
    <mergeCell ref="B50:B58"/>
    <mergeCell ref="A4:A25"/>
    <mergeCell ref="B4:B25"/>
    <mergeCell ref="A26:A45"/>
    <mergeCell ref="B26:B45"/>
    <mergeCell ref="A46:A47"/>
    <mergeCell ref="B46:B47"/>
    <mergeCell ref="A48:A49"/>
    <mergeCell ref="B48:B49"/>
  </mergeCells>
  <conditionalFormatting sqref="O5:P47">
    <cfRule type="cellIs" dxfId="40" priority="12" stopIfTrue="1" operator="greaterThan">
      <formula>0</formula>
    </cfRule>
    <cfRule type="cellIs" dxfId="39" priority="13" stopIfTrue="1" operator="greaterThan">
      <formula>0</formula>
    </cfRule>
    <cfRule type="cellIs" dxfId="38" priority="14" stopIfTrue="1" operator="greaterThan">
      <formula>0</formula>
    </cfRule>
  </conditionalFormatting>
  <conditionalFormatting sqref="O4:P4">
    <cfRule type="cellIs" dxfId="37" priority="9" stopIfTrue="1" operator="greaterThan">
      <formula>0</formula>
    </cfRule>
    <cfRule type="cellIs" dxfId="36" priority="10" stopIfTrue="1" operator="greaterThan">
      <formula>0</formula>
    </cfRule>
    <cfRule type="cellIs" dxfId="35" priority="11" stopIfTrue="1" operator="greaterThan">
      <formula>0</formula>
    </cfRule>
  </conditionalFormatting>
  <conditionalFormatting sqref="O4:S86">
    <cfRule type="cellIs" dxfId="34" priority="8" operator="greaterThan">
      <formula>0</formula>
    </cfRule>
  </conditionalFormatting>
  <conditionalFormatting sqref="M4 M5:N47">
    <cfRule type="cellIs" dxfId="33" priority="5" stopIfTrue="1" operator="greaterThan">
      <formula>0</formula>
    </cfRule>
    <cfRule type="cellIs" dxfId="32" priority="6" stopIfTrue="1" operator="greaterThan">
      <formula>0</formula>
    </cfRule>
    <cfRule type="cellIs" dxfId="31" priority="7" stopIfTrue="1" operator="greaterThan">
      <formula>0</formula>
    </cfRule>
  </conditionalFormatting>
  <conditionalFormatting sqref="N4">
    <cfRule type="cellIs" dxfId="30" priority="2" stopIfTrue="1" operator="greaterThan">
      <formula>0</formula>
    </cfRule>
    <cfRule type="cellIs" dxfId="29" priority="3" stopIfTrue="1" operator="greaterThan">
      <formula>0</formula>
    </cfRule>
    <cfRule type="cellIs" dxfId="28" priority="4" stopIfTrue="1" operator="greaterThan">
      <formula>0</formula>
    </cfRule>
  </conditionalFormatting>
  <conditionalFormatting sqref="M4:N86">
    <cfRule type="cellIs" dxfId="27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83"/>
  <sheetViews>
    <sheetView zoomScale="84" zoomScaleNormal="84" workbookViewId="0">
      <selection activeCell="J4" sqref="J4:J58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5" bestFit="1" customWidth="1"/>
    <col min="14" max="14" width="16.3984375" style="8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117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113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4" t="s">
        <v>118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104"/>
      <c r="K4" s="9">
        <f>J4-SUM(M4:V4)</f>
        <v>0</v>
      </c>
      <c r="L4" s="35" t="str">
        <f>IF(K4&lt;0,"ATENÇÃO","OK")</f>
        <v>OK</v>
      </c>
      <c r="M4" s="40"/>
      <c r="N4" s="40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6</v>
      </c>
      <c r="K5" s="9">
        <f t="shared" ref="K5:K58" si="0">J5-SUM(M5:V5)</f>
        <v>6</v>
      </c>
      <c r="L5" s="35" t="str">
        <f t="shared" ref="L5:L58" si="1">IF(K5&lt;0,"ATENÇÃO","OK")</f>
        <v>OK</v>
      </c>
      <c r="M5" s="40"/>
      <c r="N5" s="40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18</v>
      </c>
      <c r="K6" s="9">
        <f t="shared" si="0"/>
        <v>18</v>
      </c>
      <c r="L6" s="35" t="str">
        <f t="shared" si="1"/>
        <v>OK</v>
      </c>
      <c r="M6" s="40"/>
      <c r="N6" s="40"/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2</v>
      </c>
      <c r="K7" s="9">
        <f t="shared" si="0"/>
        <v>2</v>
      </c>
      <c r="L7" s="35" t="str">
        <f t="shared" si="1"/>
        <v>OK</v>
      </c>
      <c r="M7" s="40"/>
      <c r="N7" s="40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3</v>
      </c>
      <c r="K8" s="9">
        <f t="shared" si="0"/>
        <v>3</v>
      </c>
      <c r="L8" s="35" t="str">
        <f t="shared" si="1"/>
        <v>OK</v>
      </c>
      <c r="M8" s="40"/>
      <c r="N8" s="40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>
        <v>13</v>
      </c>
      <c r="K9" s="9">
        <f t="shared" si="0"/>
        <v>13</v>
      </c>
      <c r="L9" s="35" t="str">
        <f t="shared" si="1"/>
        <v>OK</v>
      </c>
      <c r="M9" s="40"/>
      <c r="N9" s="40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3</v>
      </c>
      <c r="K10" s="9">
        <f t="shared" si="0"/>
        <v>3</v>
      </c>
      <c r="L10" s="35" t="str">
        <f t="shared" si="1"/>
        <v>OK</v>
      </c>
      <c r="M10" s="40"/>
      <c r="N10" s="40"/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/>
      <c r="K11" s="9">
        <f t="shared" si="0"/>
        <v>0</v>
      </c>
      <c r="L11" s="35" t="str">
        <f t="shared" si="1"/>
        <v>OK</v>
      </c>
      <c r="M11" s="40"/>
      <c r="N11" s="40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105">
        <v>2</v>
      </c>
      <c r="K12" s="9">
        <f t="shared" si="0"/>
        <v>2</v>
      </c>
      <c r="L12" s="35" t="str">
        <f t="shared" si="1"/>
        <v>OK</v>
      </c>
      <c r="M12" s="40"/>
      <c r="N12" s="40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105">
        <v>2</v>
      </c>
      <c r="K13" s="9">
        <f t="shared" si="0"/>
        <v>2</v>
      </c>
      <c r="L13" s="35" t="str">
        <f t="shared" si="1"/>
        <v>OK</v>
      </c>
      <c r="M13" s="40"/>
      <c r="N13" s="40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106"/>
      <c r="K14" s="9">
        <f t="shared" si="0"/>
        <v>0</v>
      </c>
      <c r="L14" s="35" t="str">
        <f t="shared" si="1"/>
        <v>OK</v>
      </c>
      <c r="M14" s="40"/>
      <c r="N14" s="40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106"/>
      <c r="K15" s="9">
        <f t="shared" si="0"/>
        <v>0</v>
      </c>
      <c r="L15" s="35" t="str">
        <f t="shared" si="1"/>
        <v>OK</v>
      </c>
      <c r="M15" s="40"/>
      <c r="N15" s="40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106"/>
      <c r="K16" s="9">
        <f t="shared" si="0"/>
        <v>0</v>
      </c>
      <c r="L16" s="35" t="str">
        <f t="shared" si="1"/>
        <v>OK</v>
      </c>
      <c r="M16" s="40"/>
      <c r="N16" s="40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106"/>
      <c r="K17" s="9">
        <f t="shared" si="0"/>
        <v>0</v>
      </c>
      <c r="L17" s="35" t="str">
        <f t="shared" si="1"/>
        <v>OK</v>
      </c>
      <c r="M17" s="40"/>
      <c r="N17" s="40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106"/>
      <c r="K18" s="9">
        <f t="shared" si="0"/>
        <v>0</v>
      </c>
      <c r="L18" s="35" t="str">
        <f t="shared" si="1"/>
        <v>OK</v>
      </c>
      <c r="M18" s="40"/>
      <c r="N18" s="40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106"/>
      <c r="K19" s="9">
        <f t="shared" si="0"/>
        <v>0</v>
      </c>
      <c r="L19" s="35" t="str">
        <f t="shared" si="1"/>
        <v>OK</v>
      </c>
      <c r="M19" s="40"/>
      <c r="N19" s="40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106"/>
      <c r="K20" s="9">
        <f t="shared" si="0"/>
        <v>0</v>
      </c>
      <c r="L20" s="35" t="str">
        <f t="shared" si="1"/>
        <v>OK</v>
      </c>
      <c r="M20" s="40"/>
      <c r="N20" s="40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105"/>
      <c r="K21" s="9">
        <f t="shared" si="0"/>
        <v>0</v>
      </c>
      <c r="L21" s="35" t="str">
        <f t="shared" si="1"/>
        <v>OK</v>
      </c>
      <c r="M21" s="40"/>
      <c r="N21" s="40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/>
      <c r="K22" s="9">
        <f t="shared" si="0"/>
        <v>0</v>
      </c>
      <c r="L22" s="35" t="str">
        <f t="shared" si="1"/>
        <v>OK</v>
      </c>
      <c r="M22" s="40"/>
      <c r="N22" s="40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/>
      <c r="K23" s="9">
        <f t="shared" si="0"/>
        <v>0</v>
      </c>
      <c r="L23" s="35" t="str">
        <f t="shared" si="1"/>
        <v>OK</v>
      </c>
      <c r="M23" s="40"/>
      <c r="N23" s="40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/>
      <c r="K24" s="9">
        <f t="shared" si="0"/>
        <v>0</v>
      </c>
      <c r="L24" s="35" t="str">
        <f t="shared" si="1"/>
        <v>OK</v>
      </c>
      <c r="M24" s="40"/>
      <c r="N24" s="40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106"/>
      <c r="K25" s="9">
        <f t="shared" si="0"/>
        <v>0</v>
      </c>
      <c r="L25" s="35" t="str">
        <f t="shared" si="1"/>
        <v>OK</v>
      </c>
      <c r="M25" s="40"/>
      <c r="N25" s="40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107"/>
      <c r="K26" s="9">
        <f t="shared" si="0"/>
        <v>0</v>
      </c>
      <c r="L26" s="35" t="str">
        <f t="shared" si="1"/>
        <v>OK</v>
      </c>
      <c r="M26" s="40"/>
      <c r="N26" s="40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107"/>
      <c r="K27" s="9">
        <f t="shared" si="0"/>
        <v>0</v>
      </c>
      <c r="L27" s="35" t="str">
        <f t="shared" si="1"/>
        <v>OK</v>
      </c>
      <c r="M27" s="40"/>
      <c r="N27" s="40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107"/>
      <c r="K28" s="9">
        <f t="shared" si="0"/>
        <v>0</v>
      </c>
      <c r="L28" s="35" t="str">
        <f t="shared" si="1"/>
        <v>OK</v>
      </c>
      <c r="M28" s="40"/>
      <c r="N28" s="40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107"/>
      <c r="K29" s="9">
        <f t="shared" si="0"/>
        <v>0</v>
      </c>
      <c r="L29" s="35" t="str">
        <f t="shared" si="1"/>
        <v>OK</v>
      </c>
      <c r="M29" s="40"/>
      <c r="N29" s="40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107"/>
      <c r="K30" s="9">
        <f t="shared" si="0"/>
        <v>0</v>
      </c>
      <c r="L30" s="35" t="str">
        <f t="shared" si="1"/>
        <v>OK</v>
      </c>
      <c r="M30" s="40"/>
      <c r="N30" s="40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107"/>
      <c r="K31" s="9">
        <f t="shared" si="0"/>
        <v>0</v>
      </c>
      <c r="L31" s="35" t="str">
        <f t="shared" si="1"/>
        <v>OK</v>
      </c>
      <c r="M31" s="40"/>
      <c r="N31" s="40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107"/>
      <c r="K32" s="9">
        <f t="shared" si="0"/>
        <v>0</v>
      </c>
      <c r="L32" s="35" t="str">
        <f t="shared" si="1"/>
        <v>OK</v>
      </c>
      <c r="M32" s="40"/>
      <c r="N32" s="40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107"/>
      <c r="K33" s="9">
        <f t="shared" si="0"/>
        <v>0</v>
      </c>
      <c r="L33" s="35" t="str">
        <f t="shared" si="1"/>
        <v>OK</v>
      </c>
      <c r="M33" s="40"/>
      <c r="N33" s="40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107"/>
      <c r="K34" s="9">
        <f t="shared" si="0"/>
        <v>0</v>
      </c>
      <c r="L34" s="35" t="str">
        <f t="shared" si="1"/>
        <v>OK</v>
      </c>
      <c r="M34" s="40"/>
      <c r="N34" s="40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107"/>
      <c r="K35" s="9">
        <f t="shared" si="0"/>
        <v>0</v>
      </c>
      <c r="L35" s="35" t="str">
        <f t="shared" si="1"/>
        <v>OK</v>
      </c>
      <c r="M35" s="40"/>
      <c r="N35" s="40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107"/>
      <c r="K36" s="9">
        <f t="shared" si="0"/>
        <v>0</v>
      </c>
      <c r="L36" s="35" t="str">
        <f t="shared" si="1"/>
        <v>OK</v>
      </c>
      <c r="M36" s="40"/>
      <c r="N36" s="40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107"/>
      <c r="K37" s="9">
        <f t="shared" si="0"/>
        <v>0</v>
      </c>
      <c r="L37" s="35" t="str">
        <f t="shared" si="1"/>
        <v>OK</v>
      </c>
      <c r="M37" s="40"/>
      <c r="N37" s="40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107"/>
      <c r="K38" s="9">
        <f t="shared" si="0"/>
        <v>0</v>
      </c>
      <c r="L38" s="35" t="str">
        <f t="shared" si="1"/>
        <v>OK</v>
      </c>
      <c r="M38" s="40"/>
      <c r="N38" s="40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107"/>
      <c r="K39" s="9">
        <f t="shared" si="0"/>
        <v>0</v>
      </c>
      <c r="L39" s="35" t="str">
        <f t="shared" si="1"/>
        <v>OK</v>
      </c>
      <c r="M39" s="40"/>
      <c r="N39" s="40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107"/>
      <c r="K40" s="9">
        <f t="shared" si="0"/>
        <v>0</v>
      </c>
      <c r="L40" s="35" t="str">
        <f t="shared" si="1"/>
        <v>OK</v>
      </c>
      <c r="M40" s="40"/>
      <c r="N40" s="40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107"/>
      <c r="K41" s="9">
        <f t="shared" si="0"/>
        <v>0</v>
      </c>
      <c r="L41" s="35" t="str">
        <f t="shared" si="1"/>
        <v>OK</v>
      </c>
      <c r="M41" s="40"/>
      <c r="N41" s="40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107"/>
      <c r="K42" s="9">
        <f t="shared" si="0"/>
        <v>0</v>
      </c>
      <c r="L42" s="35" t="str">
        <f t="shared" si="1"/>
        <v>OK</v>
      </c>
      <c r="M42" s="40"/>
      <c r="N42" s="40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107"/>
      <c r="K43" s="9">
        <f t="shared" si="0"/>
        <v>0</v>
      </c>
      <c r="L43" s="35" t="str">
        <f t="shared" si="1"/>
        <v>OK</v>
      </c>
      <c r="M43" s="40"/>
      <c r="N43" s="40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107"/>
      <c r="K44" s="9">
        <f t="shared" si="0"/>
        <v>0</v>
      </c>
      <c r="L44" s="35" t="str">
        <f t="shared" si="1"/>
        <v>OK</v>
      </c>
      <c r="M44" s="40"/>
      <c r="N44" s="40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107"/>
      <c r="K45" s="9">
        <f t="shared" si="0"/>
        <v>0</v>
      </c>
      <c r="L45" s="35" t="str">
        <f t="shared" si="1"/>
        <v>OK</v>
      </c>
      <c r="M45" s="40"/>
      <c r="N45" s="40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108"/>
      <c r="K46" s="9">
        <f t="shared" si="0"/>
        <v>0</v>
      </c>
      <c r="L46" s="35" t="str">
        <f t="shared" si="1"/>
        <v>OK</v>
      </c>
      <c r="M46" s="40"/>
      <c r="N46" s="40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108"/>
      <c r="K47" s="9">
        <f t="shared" si="0"/>
        <v>0</v>
      </c>
      <c r="L47" s="35" t="str">
        <f t="shared" si="1"/>
        <v>OK</v>
      </c>
      <c r="M47" s="40"/>
      <c r="N47" s="40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107"/>
      <c r="K48" s="9">
        <f t="shared" si="0"/>
        <v>0</v>
      </c>
      <c r="L48" s="35" t="str">
        <f t="shared" si="1"/>
        <v>OK</v>
      </c>
      <c r="M48" s="40"/>
      <c r="N48" s="40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107"/>
      <c r="K49" s="9">
        <f t="shared" si="0"/>
        <v>0</v>
      </c>
      <c r="L49" s="35" t="str">
        <f t="shared" si="1"/>
        <v>OK</v>
      </c>
      <c r="M49" s="40"/>
      <c r="N49" s="40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104">
        <v>10</v>
      </c>
      <c r="K50" s="9">
        <f t="shared" si="0"/>
        <v>10</v>
      </c>
      <c r="L50" s="35" t="str">
        <f t="shared" si="1"/>
        <v>OK</v>
      </c>
      <c r="M50" s="40"/>
      <c r="N50" s="40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104">
        <v>15</v>
      </c>
      <c r="K51" s="9">
        <f t="shared" si="0"/>
        <v>15</v>
      </c>
      <c r="L51" s="35" t="str">
        <f t="shared" si="1"/>
        <v>OK</v>
      </c>
      <c r="M51" s="40"/>
      <c r="N51" s="40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104"/>
      <c r="K52" s="9">
        <f t="shared" si="0"/>
        <v>0</v>
      </c>
      <c r="L52" s="35" t="str">
        <f t="shared" si="1"/>
        <v>OK</v>
      </c>
      <c r="M52" s="40"/>
      <c r="N52" s="40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104"/>
      <c r="K53" s="9">
        <f t="shared" si="0"/>
        <v>0</v>
      </c>
      <c r="L53" s="35" t="str">
        <f t="shared" si="1"/>
        <v>OK</v>
      </c>
      <c r="M53" s="40"/>
      <c r="N53" s="40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104">
        <v>10</v>
      </c>
      <c r="K54" s="9">
        <f t="shared" si="0"/>
        <v>10</v>
      </c>
      <c r="L54" s="35" t="str">
        <f t="shared" si="1"/>
        <v>OK</v>
      </c>
      <c r="M54" s="40"/>
      <c r="N54" s="40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104">
        <v>15</v>
      </c>
      <c r="K55" s="9">
        <f t="shared" si="0"/>
        <v>15</v>
      </c>
      <c r="L55" s="35" t="str">
        <f t="shared" si="1"/>
        <v>OK</v>
      </c>
      <c r="M55" s="40"/>
      <c r="N55" s="40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104"/>
      <c r="K56" s="9">
        <f t="shared" si="0"/>
        <v>0</v>
      </c>
      <c r="L56" s="35" t="str">
        <f t="shared" si="1"/>
        <v>OK</v>
      </c>
      <c r="M56" s="40"/>
      <c r="N56" s="40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104"/>
      <c r="K57" s="9">
        <f t="shared" si="0"/>
        <v>0</v>
      </c>
      <c r="L57" s="35" t="str">
        <f t="shared" si="1"/>
        <v>OK</v>
      </c>
      <c r="M57" s="40"/>
      <c r="N57" s="40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104"/>
      <c r="K58" s="9">
        <f t="shared" si="0"/>
        <v>0</v>
      </c>
      <c r="L58" s="35" t="str">
        <f t="shared" si="1"/>
        <v>OK</v>
      </c>
      <c r="M58" s="40"/>
      <c r="N58" s="40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0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8"/>
    </row>
    <row r="61" spans="1:22" x14ac:dyDescent="0.45">
      <c r="M61" s="8"/>
    </row>
    <row r="62" spans="1:22" x14ac:dyDescent="0.45">
      <c r="M62" s="8"/>
    </row>
    <row r="63" spans="1:22" x14ac:dyDescent="0.45">
      <c r="M63" s="8"/>
    </row>
    <row r="64" spans="1:22" x14ac:dyDescent="0.45">
      <c r="M64" s="8"/>
    </row>
    <row r="65" spans="13:13" ht="26.25" customHeight="1" x14ac:dyDescent="0.45">
      <c r="M65" s="8"/>
    </row>
    <row r="66" spans="13:13" x14ac:dyDescent="0.45">
      <c r="M66" s="8"/>
    </row>
    <row r="67" spans="13:13" x14ac:dyDescent="0.45">
      <c r="M67" s="8"/>
    </row>
    <row r="68" spans="13:13" x14ac:dyDescent="0.45">
      <c r="M68" s="8"/>
    </row>
    <row r="69" spans="13:13" x14ac:dyDescent="0.45">
      <c r="M69" s="8"/>
    </row>
    <row r="70" spans="13:13" x14ac:dyDescent="0.45">
      <c r="M70" s="8"/>
    </row>
    <row r="71" spans="13:13" x14ac:dyDescent="0.45">
      <c r="M71" s="8"/>
    </row>
    <row r="72" spans="13:13" x14ac:dyDescent="0.45">
      <c r="M72" s="8"/>
    </row>
    <row r="73" spans="13:13" x14ac:dyDescent="0.45">
      <c r="M73" s="8"/>
    </row>
    <row r="74" spans="13:13" ht="90" customHeight="1" x14ac:dyDescent="0.45">
      <c r="M74" s="8"/>
    </row>
    <row r="75" spans="13:13" x14ac:dyDescent="0.45">
      <c r="M75" s="8"/>
    </row>
    <row r="76" spans="13:13" x14ac:dyDescent="0.45">
      <c r="M76" s="8"/>
    </row>
    <row r="77" spans="13:13" x14ac:dyDescent="0.45">
      <c r="M77" s="8"/>
    </row>
    <row r="78" spans="13:13" x14ac:dyDescent="0.45">
      <c r="M78" s="8"/>
    </row>
    <row r="79" spans="13:13" x14ac:dyDescent="0.45">
      <c r="M79" s="8"/>
    </row>
    <row r="80" spans="13:13" x14ac:dyDescent="0.45">
      <c r="M80" s="8"/>
    </row>
    <row r="81" spans="13:13" x14ac:dyDescent="0.45">
      <c r="M81" s="8"/>
    </row>
    <row r="82" spans="13:13" x14ac:dyDescent="0.45">
      <c r="M82" s="8"/>
    </row>
    <row r="83" spans="13:13" x14ac:dyDescent="0.45">
      <c r="M83" s="8"/>
    </row>
    <row r="84" spans="13:13" x14ac:dyDescent="0.45">
      <c r="M84" s="8"/>
    </row>
    <row r="85" spans="13:13" x14ac:dyDescent="0.45">
      <c r="M85" s="8"/>
    </row>
    <row r="86" spans="13:13" x14ac:dyDescent="0.45">
      <c r="M86" s="8"/>
    </row>
    <row r="87" spans="13:13" x14ac:dyDescent="0.45">
      <c r="M87" s="8"/>
    </row>
    <row r="88" spans="13:13" x14ac:dyDescent="0.45">
      <c r="M88" s="8"/>
    </row>
    <row r="89" spans="13:13" x14ac:dyDescent="0.45">
      <c r="M89" s="8"/>
    </row>
    <row r="90" spans="13:13" x14ac:dyDescent="0.45">
      <c r="M90" s="8"/>
    </row>
    <row r="91" spans="13:13" x14ac:dyDescent="0.45">
      <c r="M91" s="8"/>
    </row>
    <row r="92" spans="13:13" x14ac:dyDescent="0.45">
      <c r="M92" s="8"/>
    </row>
    <row r="93" spans="13:13" x14ac:dyDescent="0.45">
      <c r="M93" s="8"/>
    </row>
    <row r="94" spans="13:13" x14ac:dyDescent="0.45">
      <c r="M94" s="8"/>
    </row>
    <row r="95" spans="13:13" x14ac:dyDescent="0.45">
      <c r="M95" s="8"/>
    </row>
    <row r="96" spans="13:13" x14ac:dyDescent="0.45">
      <c r="M96" s="8"/>
    </row>
    <row r="97" spans="13:13" x14ac:dyDescent="0.45">
      <c r="M97" s="8"/>
    </row>
    <row r="98" spans="13:13" x14ac:dyDescent="0.45">
      <c r="M98" s="8"/>
    </row>
    <row r="99" spans="13:13" x14ac:dyDescent="0.45">
      <c r="M99" s="8"/>
    </row>
    <row r="100" spans="13:13" x14ac:dyDescent="0.45">
      <c r="M100" s="8"/>
    </row>
    <row r="101" spans="13:13" x14ac:dyDescent="0.45">
      <c r="M101" s="8"/>
    </row>
    <row r="102" spans="13:13" x14ac:dyDescent="0.45">
      <c r="M102" s="8"/>
    </row>
    <row r="103" spans="13:13" x14ac:dyDescent="0.45">
      <c r="M103" s="8"/>
    </row>
    <row r="104" spans="13:13" x14ac:dyDescent="0.45">
      <c r="M104" s="8"/>
    </row>
    <row r="105" spans="13:13" x14ac:dyDescent="0.45">
      <c r="M105" s="8"/>
    </row>
    <row r="106" spans="13:13" x14ac:dyDescent="0.45">
      <c r="M106" s="8"/>
    </row>
    <row r="107" spans="13:13" x14ac:dyDescent="0.45">
      <c r="M107" s="8"/>
    </row>
    <row r="108" spans="13:13" x14ac:dyDescent="0.45">
      <c r="M108" s="8"/>
    </row>
    <row r="109" spans="13:13" x14ac:dyDescent="0.45">
      <c r="M109" s="8"/>
    </row>
    <row r="110" spans="13:13" x14ac:dyDescent="0.45">
      <c r="M110" s="8"/>
    </row>
    <row r="111" spans="13:13" x14ac:dyDescent="0.45">
      <c r="M111" s="8"/>
    </row>
    <row r="112" spans="13:13" x14ac:dyDescent="0.45">
      <c r="M112" s="8"/>
    </row>
    <row r="113" spans="13:13" x14ac:dyDescent="0.45">
      <c r="M113" s="8"/>
    </row>
    <row r="114" spans="13:13" x14ac:dyDescent="0.45">
      <c r="M114" s="8"/>
    </row>
    <row r="115" spans="13:13" x14ac:dyDescent="0.45">
      <c r="M115" s="8"/>
    </row>
    <row r="116" spans="13:13" x14ac:dyDescent="0.45">
      <c r="M116" s="8"/>
    </row>
    <row r="117" spans="13:13" x14ac:dyDescent="0.45">
      <c r="M117" s="8"/>
    </row>
    <row r="118" spans="13:13" x14ac:dyDescent="0.45">
      <c r="M118" s="8"/>
    </row>
    <row r="119" spans="13:13" x14ac:dyDescent="0.45">
      <c r="M119" s="8"/>
    </row>
    <row r="120" spans="13:13" x14ac:dyDescent="0.45">
      <c r="M120" s="8"/>
    </row>
    <row r="121" spans="13:13" x14ac:dyDescent="0.45">
      <c r="M121" s="8"/>
    </row>
    <row r="122" spans="13:13" x14ac:dyDescent="0.45">
      <c r="M122" s="8"/>
    </row>
    <row r="123" spans="13:13" x14ac:dyDescent="0.45">
      <c r="M123" s="8"/>
    </row>
    <row r="124" spans="13:13" x14ac:dyDescent="0.45">
      <c r="M124" s="8"/>
    </row>
    <row r="125" spans="13:13" x14ac:dyDescent="0.45">
      <c r="M125" s="8"/>
    </row>
    <row r="126" spans="13:13" x14ac:dyDescent="0.45">
      <c r="M126" s="8"/>
    </row>
    <row r="127" spans="13:13" x14ac:dyDescent="0.45">
      <c r="M127" s="8"/>
    </row>
    <row r="128" spans="13:13" x14ac:dyDescent="0.45">
      <c r="M128" s="8"/>
    </row>
    <row r="129" spans="13:13" x14ac:dyDescent="0.45">
      <c r="M129" s="8"/>
    </row>
    <row r="130" spans="13:13" x14ac:dyDescent="0.45">
      <c r="M130" s="8"/>
    </row>
    <row r="131" spans="13:13" x14ac:dyDescent="0.45">
      <c r="M131" s="8"/>
    </row>
    <row r="132" spans="13:13" x14ac:dyDescent="0.45">
      <c r="M132" s="8"/>
    </row>
    <row r="133" spans="13:13" x14ac:dyDescent="0.45">
      <c r="M133" s="8"/>
    </row>
    <row r="134" spans="13:13" x14ac:dyDescent="0.45">
      <c r="M134" s="8"/>
    </row>
    <row r="135" spans="13:13" x14ac:dyDescent="0.45">
      <c r="M135" s="8"/>
    </row>
    <row r="136" spans="13:13" x14ac:dyDescent="0.45">
      <c r="M136" s="8"/>
    </row>
    <row r="137" spans="13:13" x14ac:dyDescent="0.45">
      <c r="M137" s="8"/>
    </row>
    <row r="138" spans="13:13" x14ac:dyDescent="0.45">
      <c r="M138" s="8"/>
    </row>
    <row r="139" spans="13:13" x14ac:dyDescent="0.45">
      <c r="M139" s="8"/>
    </row>
    <row r="140" spans="13:13" x14ac:dyDescent="0.45">
      <c r="M140" s="8"/>
    </row>
    <row r="141" spans="13:13" x14ac:dyDescent="0.45">
      <c r="M141" s="8"/>
    </row>
    <row r="142" spans="13:13" x14ac:dyDescent="0.45">
      <c r="M142" s="8"/>
    </row>
    <row r="143" spans="13:13" x14ac:dyDescent="0.45">
      <c r="M143" s="8"/>
    </row>
    <row r="144" spans="13:13" x14ac:dyDescent="0.45">
      <c r="M144" s="8"/>
    </row>
    <row r="145" spans="13:13" x14ac:dyDescent="0.45">
      <c r="M145" s="8"/>
    </row>
    <row r="146" spans="13:13" x14ac:dyDescent="0.45">
      <c r="M146" s="8"/>
    </row>
    <row r="147" spans="13:13" x14ac:dyDescent="0.45">
      <c r="M147" s="8"/>
    </row>
    <row r="148" spans="13:13" x14ac:dyDescent="0.45">
      <c r="M148" s="8"/>
    </row>
    <row r="149" spans="13:13" x14ac:dyDescent="0.45">
      <c r="M149" s="8"/>
    </row>
    <row r="150" spans="13:13" x14ac:dyDescent="0.45">
      <c r="M150" s="8"/>
    </row>
    <row r="151" spans="13:13" x14ac:dyDescent="0.45">
      <c r="M151" s="8"/>
    </row>
    <row r="152" spans="13:13" x14ac:dyDescent="0.45">
      <c r="M152" s="8"/>
    </row>
    <row r="153" spans="13:13" x14ac:dyDescent="0.45">
      <c r="M153" s="8"/>
    </row>
    <row r="154" spans="13:13" x14ac:dyDescent="0.45">
      <c r="M154" s="8"/>
    </row>
    <row r="155" spans="13:13" x14ac:dyDescent="0.45">
      <c r="M155" s="8"/>
    </row>
    <row r="156" spans="13:13" x14ac:dyDescent="0.45">
      <c r="M156" s="8"/>
    </row>
    <row r="157" spans="13:13" x14ac:dyDescent="0.45">
      <c r="M157" s="8"/>
    </row>
    <row r="158" spans="13:13" x14ac:dyDescent="0.45">
      <c r="M158" s="8"/>
    </row>
    <row r="159" spans="13:13" x14ac:dyDescent="0.45">
      <c r="M159" s="8"/>
    </row>
    <row r="160" spans="13:13" x14ac:dyDescent="0.45">
      <c r="M160" s="8"/>
    </row>
    <row r="161" spans="13:13" x14ac:dyDescent="0.45">
      <c r="M161" s="8"/>
    </row>
    <row r="162" spans="13:13" x14ac:dyDescent="0.45">
      <c r="M162" s="8"/>
    </row>
    <row r="163" spans="13:13" x14ac:dyDescent="0.45">
      <c r="M163" s="8"/>
    </row>
    <row r="164" spans="13:13" x14ac:dyDescent="0.45">
      <c r="M164" s="8"/>
    </row>
    <row r="165" spans="13:13" x14ac:dyDescent="0.45">
      <c r="M165" s="8"/>
    </row>
    <row r="166" spans="13:13" x14ac:dyDescent="0.45">
      <c r="M166" s="8"/>
    </row>
    <row r="167" spans="13:13" x14ac:dyDescent="0.45">
      <c r="M167" s="8"/>
    </row>
    <row r="168" spans="13:13" x14ac:dyDescent="0.45">
      <c r="M168" s="8"/>
    </row>
    <row r="169" spans="13:13" x14ac:dyDescent="0.45">
      <c r="M169" s="8"/>
    </row>
    <row r="170" spans="13:13" x14ac:dyDescent="0.45">
      <c r="M170" s="8"/>
    </row>
    <row r="171" spans="13:13" x14ac:dyDescent="0.45">
      <c r="M171" s="8"/>
    </row>
    <row r="172" spans="13:13" x14ac:dyDescent="0.45">
      <c r="M172" s="8"/>
    </row>
    <row r="173" spans="13:13" x14ac:dyDescent="0.45">
      <c r="M173" s="8"/>
    </row>
    <row r="174" spans="13:13" x14ac:dyDescent="0.45">
      <c r="M174" s="8"/>
    </row>
    <row r="175" spans="13:13" x14ac:dyDescent="0.45">
      <c r="M175" s="8"/>
    </row>
    <row r="176" spans="13:13" x14ac:dyDescent="0.45">
      <c r="M176" s="8"/>
    </row>
    <row r="177" spans="13:13" x14ac:dyDescent="0.45">
      <c r="M177" s="8"/>
    </row>
    <row r="178" spans="13:13" x14ac:dyDescent="0.45">
      <c r="M178" s="8"/>
    </row>
    <row r="179" spans="13:13" x14ac:dyDescent="0.45">
      <c r="M179" s="8"/>
    </row>
    <row r="180" spans="13:13" x14ac:dyDescent="0.45">
      <c r="M180" s="8"/>
    </row>
    <row r="181" spans="13:13" x14ac:dyDescent="0.45">
      <c r="M181" s="8"/>
    </row>
    <row r="182" spans="13:13" x14ac:dyDescent="0.45">
      <c r="M182" s="8"/>
    </row>
    <row r="183" spans="13:13" x14ac:dyDescent="0.45">
      <c r="M183" s="8"/>
    </row>
    <row r="184" spans="13:13" x14ac:dyDescent="0.45">
      <c r="M184" s="8"/>
    </row>
    <row r="185" spans="13:13" x14ac:dyDescent="0.45">
      <c r="M185" s="8"/>
    </row>
    <row r="186" spans="13:13" x14ac:dyDescent="0.45">
      <c r="M186" s="8"/>
    </row>
    <row r="187" spans="13:13" x14ac:dyDescent="0.45">
      <c r="M187" s="8"/>
    </row>
    <row r="188" spans="13:13" x14ac:dyDescent="0.45">
      <c r="M188" s="8"/>
    </row>
    <row r="189" spans="13:13" x14ac:dyDescent="0.45">
      <c r="M189" s="8"/>
    </row>
    <row r="190" spans="13:13" x14ac:dyDescent="0.45">
      <c r="M190" s="8"/>
    </row>
    <row r="191" spans="13:13" x14ac:dyDescent="0.45">
      <c r="M191" s="8"/>
    </row>
    <row r="192" spans="13:13" x14ac:dyDescent="0.45">
      <c r="M192" s="8"/>
    </row>
    <row r="193" spans="13:13" x14ac:dyDescent="0.45">
      <c r="M193" s="8"/>
    </row>
    <row r="194" spans="13:13" x14ac:dyDescent="0.45">
      <c r="M194" s="8"/>
    </row>
    <row r="195" spans="13:13" x14ac:dyDescent="0.45">
      <c r="M195" s="8"/>
    </row>
    <row r="196" spans="13:13" x14ac:dyDescent="0.45">
      <c r="M196" s="8"/>
    </row>
    <row r="197" spans="13:13" x14ac:dyDescent="0.45">
      <c r="M197" s="8"/>
    </row>
    <row r="198" spans="13:13" x14ac:dyDescent="0.45">
      <c r="M198" s="8"/>
    </row>
    <row r="199" spans="13:13" x14ac:dyDescent="0.45">
      <c r="M199" s="8"/>
    </row>
    <row r="200" spans="13:13" x14ac:dyDescent="0.45">
      <c r="M200" s="8"/>
    </row>
    <row r="201" spans="13:13" x14ac:dyDescent="0.45">
      <c r="M201" s="8"/>
    </row>
    <row r="202" spans="13:13" x14ac:dyDescent="0.45">
      <c r="M202" s="8"/>
    </row>
    <row r="203" spans="13:13" x14ac:dyDescent="0.45">
      <c r="M203" s="8"/>
    </row>
    <row r="204" spans="13:13" x14ac:dyDescent="0.45">
      <c r="M204" s="8"/>
    </row>
    <row r="205" spans="13:13" x14ac:dyDescent="0.45">
      <c r="M205" s="8"/>
    </row>
    <row r="206" spans="13:13" x14ac:dyDescent="0.45">
      <c r="M206" s="8"/>
    </row>
    <row r="207" spans="13:13" x14ac:dyDescent="0.45">
      <c r="M207" s="8"/>
    </row>
    <row r="208" spans="13:13" x14ac:dyDescent="0.45">
      <c r="M208" s="8"/>
    </row>
    <row r="209" spans="13:13" x14ac:dyDescent="0.45">
      <c r="M209" s="8"/>
    </row>
    <row r="210" spans="13:13" x14ac:dyDescent="0.45">
      <c r="M210" s="8"/>
    </row>
    <row r="211" spans="13:13" x14ac:dyDescent="0.45">
      <c r="M211" s="8"/>
    </row>
    <row r="212" spans="13:13" x14ac:dyDescent="0.45">
      <c r="M212" s="8"/>
    </row>
    <row r="213" spans="13:13" x14ac:dyDescent="0.45">
      <c r="M213" s="8"/>
    </row>
    <row r="214" spans="13:13" x14ac:dyDescent="0.45">
      <c r="M214" s="8"/>
    </row>
    <row r="215" spans="13:13" x14ac:dyDescent="0.45">
      <c r="M215" s="8"/>
    </row>
    <row r="216" spans="13:13" x14ac:dyDescent="0.45">
      <c r="M216" s="8"/>
    </row>
    <row r="217" spans="13:13" x14ac:dyDescent="0.45">
      <c r="M217" s="8"/>
    </row>
    <row r="218" spans="13:13" x14ac:dyDescent="0.45">
      <c r="M218" s="8"/>
    </row>
    <row r="219" spans="13:13" x14ac:dyDescent="0.45">
      <c r="M219" s="8"/>
    </row>
    <row r="220" spans="13:13" x14ac:dyDescent="0.45">
      <c r="M220" s="8"/>
    </row>
    <row r="221" spans="13:13" x14ac:dyDescent="0.45">
      <c r="M221" s="8"/>
    </row>
    <row r="222" spans="13:13" x14ac:dyDescent="0.45">
      <c r="M222" s="8"/>
    </row>
    <row r="223" spans="13:13" x14ac:dyDescent="0.45">
      <c r="M223" s="8"/>
    </row>
    <row r="224" spans="13:13" x14ac:dyDescent="0.45">
      <c r="M224" s="8"/>
    </row>
    <row r="225" spans="13:13" x14ac:dyDescent="0.45">
      <c r="M225" s="8"/>
    </row>
    <row r="226" spans="13:13" x14ac:dyDescent="0.45">
      <c r="M226" s="8"/>
    </row>
    <row r="227" spans="13:13" x14ac:dyDescent="0.45">
      <c r="M227" s="8"/>
    </row>
    <row r="228" spans="13:13" x14ac:dyDescent="0.45">
      <c r="M228" s="8"/>
    </row>
    <row r="229" spans="13:13" x14ac:dyDescent="0.45">
      <c r="M229" s="8"/>
    </row>
    <row r="230" spans="13:13" x14ac:dyDescent="0.45">
      <c r="M230" s="8"/>
    </row>
    <row r="231" spans="13:13" x14ac:dyDescent="0.45">
      <c r="M231" s="8"/>
    </row>
    <row r="232" spans="13:13" x14ac:dyDescent="0.45">
      <c r="M232" s="8"/>
    </row>
    <row r="233" spans="13:13" x14ac:dyDescent="0.45">
      <c r="M233" s="8"/>
    </row>
    <row r="234" spans="13:13" x14ac:dyDescent="0.45">
      <c r="M234" s="8"/>
    </row>
    <row r="235" spans="13:13" x14ac:dyDescent="0.45">
      <c r="M235" s="8"/>
    </row>
    <row r="236" spans="13:13" x14ac:dyDescent="0.45">
      <c r="M236" s="8"/>
    </row>
    <row r="237" spans="13:13" x14ac:dyDescent="0.45">
      <c r="M237" s="8"/>
    </row>
    <row r="238" spans="13:13" x14ac:dyDescent="0.45">
      <c r="M238" s="8"/>
    </row>
    <row r="239" spans="13:13" x14ac:dyDescent="0.45">
      <c r="M239" s="8"/>
    </row>
    <row r="240" spans="13:13" x14ac:dyDescent="0.45">
      <c r="M240" s="8"/>
    </row>
    <row r="241" spans="13:13" x14ac:dyDescent="0.45">
      <c r="M241" s="8"/>
    </row>
    <row r="242" spans="13:13" x14ac:dyDescent="0.45">
      <c r="M242" s="8"/>
    </row>
    <row r="243" spans="13:13" x14ac:dyDescent="0.45">
      <c r="M243" s="8"/>
    </row>
    <row r="244" spans="13:13" x14ac:dyDescent="0.45">
      <c r="M244" s="8"/>
    </row>
    <row r="245" spans="13:13" x14ac:dyDescent="0.45">
      <c r="M245" s="8"/>
    </row>
    <row r="246" spans="13:13" x14ac:dyDescent="0.45">
      <c r="M246" s="8"/>
    </row>
    <row r="247" spans="13:13" x14ac:dyDescent="0.45">
      <c r="M247" s="8"/>
    </row>
    <row r="248" spans="13:13" x14ac:dyDescent="0.45">
      <c r="M248" s="8"/>
    </row>
    <row r="249" spans="13:13" x14ac:dyDescent="0.45">
      <c r="M249" s="8"/>
    </row>
    <row r="250" spans="13:13" x14ac:dyDescent="0.45">
      <c r="M250" s="8"/>
    </row>
    <row r="251" spans="13:13" x14ac:dyDescent="0.45">
      <c r="M251" s="8"/>
    </row>
    <row r="252" spans="13:13" x14ac:dyDescent="0.45">
      <c r="M252" s="8"/>
    </row>
    <row r="253" spans="13:13" x14ac:dyDescent="0.45">
      <c r="M253" s="8"/>
    </row>
    <row r="254" spans="13:13" x14ac:dyDescent="0.45">
      <c r="M254" s="8"/>
    </row>
    <row r="255" spans="13:13" x14ac:dyDescent="0.45">
      <c r="M255" s="8"/>
    </row>
    <row r="256" spans="13:13" x14ac:dyDescent="0.45">
      <c r="M256" s="8"/>
    </row>
    <row r="257" spans="13:13" x14ac:dyDescent="0.45">
      <c r="M257" s="8"/>
    </row>
    <row r="258" spans="13:13" x14ac:dyDescent="0.45">
      <c r="M258" s="8"/>
    </row>
    <row r="259" spans="13:13" x14ac:dyDescent="0.45">
      <c r="M259" s="8"/>
    </row>
    <row r="260" spans="13:13" x14ac:dyDescent="0.45">
      <c r="M260" s="8"/>
    </row>
    <row r="261" spans="13:13" x14ac:dyDescent="0.45">
      <c r="M261" s="8"/>
    </row>
    <row r="262" spans="13:13" x14ac:dyDescent="0.45">
      <c r="M262" s="8"/>
    </row>
    <row r="263" spans="13:13" x14ac:dyDescent="0.45">
      <c r="M263" s="8"/>
    </row>
    <row r="264" spans="13:13" x14ac:dyDescent="0.45">
      <c r="M264" s="8"/>
    </row>
    <row r="265" spans="13:13" x14ac:dyDescent="0.45">
      <c r="M265" s="8"/>
    </row>
    <row r="266" spans="13:13" x14ac:dyDescent="0.45">
      <c r="M266" s="8"/>
    </row>
    <row r="267" spans="13:13" x14ac:dyDescent="0.45">
      <c r="M267" s="8"/>
    </row>
    <row r="268" spans="13:13" x14ac:dyDescent="0.45">
      <c r="M268" s="8"/>
    </row>
    <row r="269" spans="13:13" x14ac:dyDescent="0.45">
      <c r="M269" s="8"/>
    </row>
    <row r="270" spans="13:13" x14ac:dyDescent="0.45">
      <c r="M270" s="8"/>
    </row>
    <row r="271" spans="13:13" x14ac:dyDescent="0.45">
      <c r="M271" s="8"/>
    </row>
    <row r="272" spans="13:13" x14ac:dyDescent="0.45">
      <c r="M272" s="8"/>
    </row>
    <row r="273" spans="13:13" x14ac:dyDescent="0.45">
      <c r="M273" s="8"/>
    </row>
    <row r="274" spans="13:13" x14ac:dyDescent="0.45">
      <c r="M274" s="8"/>
    </row>
    <row r="275" spans="13:13" x14ac:dyDescent="0.45">
      <c r="M275" s="8"/>
    </row>
    <row r="276" spans="13:13" x14ac:dyDescent="0.45">
      <c r="M276" s="8"/>
    </row>
    <row r="277" spans="13:13" x14ac:dyDescent="0.45">
      <c r="M277" s="8"/>
    </row>
    <row r="278" spans="13:13" x14ac:dyDescent="0.45">
      <c r="M278" s="8"/>
    </row>
    <row r="279" spans="13:13" x14ac:dyDescent="0.45">
      <c r="M279" s="8"/>
    </row>
    <row r="280" spans="13:13" x14ac:dyDescent="0.45">
      <c r="M280" s="8"/>
    </row>
    <row r="281" spans="13:13" x14ac:dyDescent="0.45">
      <c r="M281" s="8"/>
    </row>
    <row r="282" spans="13:13" x14ac:dyDescent="0.45">
      <c r="M282" s="8"/>
    </row>
    <row r="283" spans="13:13" x14ac:dyDescent="0.45">
      <c r="M283" s="8"/>
    </row>
  </sheetData>
  <mergeCells count="24"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48:A49"/>
    <mergeCell ref="B48:B49"/>
    <mergeCell ref="A50:A58"/>
    <mergeCell ref="B50:B58"/>
    <mergeCell ref="J1:L1"/>
    <mergeCell ref="A4:A25"/>
    <mergeCell ref="B4:B25"/>
    <mergeCell ref="A26:A45"/>
    <mergeCell ref="B26:B45"/>
    <mergeCell ref="A46:A47"/>
    <mergeCell ref="B46:B47"/>
  </mergeCells>
  <conditionalFormatting sqref="O5:P47">
    <cfRule type="cellIs" dxfId="26" priority="16" stopIfTrue="1" operator="greaterThan">
      <formula>0</formula>
    </cfRule>
    <cfRule type="cellIs" dxfId="25" priority="17" stopIfTrue="1" operator="greaterThan">
      <formula>0</formula>
    </cfRule>
    <cfRule type="cellIs" dxfId="24" priority="18" stopIfTrue="1" operator="greaterThan">
      <formula>0</formula>
    </cfRule>
  </conditionalFormatting>
  <conditionalFormatting sqref="O4:P4">
    <cfRule type="cellIs" dxfId="23" priority="13" stopIfTrue="1" operator="greaterThan">
      <formula>0</formula>
    </cfRule>
    <cfRule type="cellIs" dxfId="22" priority="14" stopIfTrue="1" operator="greaterThan">
      <formula>0</formula>
    </cfRule>
    <cfRule type="cellIs" dxfId="21" priority="15" stopIfTrue="1" operator="greaterThan">
      <formula>0</formula>
    </cfRule>
  </conditionalFormatting>
  <conditionalFormatting sqref="M4 M5:N47">
    <cfRule type="cellIs" dxfId="20" priority="4" stopIfTrue="1" operator="greaterThan">
      <formula>0</formula>
    </cfRule>
    <cfRule type="cellIs" dxfId="19" priority="5" stopIfTrue="1" operator="greaterThan">
      <formula>0</formula>
    </cfRule>
    <cfRule type="cellIs" dxfId="18" priority="6" stopIfTrue="1" operator="greaterThan">
      <formula>0</formula>
    </cfRule>
  </conditionalFormatting>
  <conditionalFormatting sqref="N4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3"/>
  <sheetViews>
    <sheetView zoomScale="84" zoomScaleNormal="84" workbookViewId="0">
      <selection activeCell="J1" sqref="J1:L1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5" bestFit="1" customWidth="1"/>
    <col min="14" max="14" width="16.3984375" style="8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117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114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4" t="s">
        <v>118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/>
      <c r="K4" s="9">
        <f>J4-SUM(M4:V4)</f>
        <v>0</v>
      </c>
      <c r="L4" s="35" t="str">
        <f>IF(K4&lt;0,"ATENÇÃO","OK")</f>
        <v>OK</v>
      </c>
      <c r="M4" s="40"/>
      <c r="N4" s="40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10</v>
      </c>
      <c r="K5" s="9">
        <f t="shared" ref="K5:K58" si="0">J5-SUM(M5:V5)</f>
        <v>10</v>
      </c>
      <c r="L5" s="35" t="str">
        <f t="shared" ref="L5:L58" si="1">IF(K5&lt;0,"ATENÇÃO","OK")</f>
        <v>OK</v>
      </c>
      <c r="M5" s="40"/>
      <c r="N5" s="40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10</v>
      </c>
      <c r="K6" s="9">
        <f t="shared" si="0"/>
        <v>10</v>
      </c>
      <c r="L6" s="35" t="str">
        <f t="shared" si="1"/>
        <v>OK</v>
      </c>
      <c r="M6" s="40"/>
      <c r="N6" s="40"/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5</v>
      </c>
      <c r="K7" s="9">
        <f t="shared" si="0"/>
        <v>5</v>
      </c>
      <c r="L7" s="35" t="str">
        <f t="shared" si="1"/>
        <v>OK</v>
      </c>
      <c r="M7" s="40"/>
      <c r="N7" s="40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5</v>
      </c>
      <c r="K8" s="9">
        <f t="shared" si="0"/>
        <v>5</v>
      </c>
      <c r="L8" s="35" t="str">
        <f t="shared" si="1"/>
        <v>OK</v>
      </c>
      <c r="M8" s="40"/>
      <c r="N8" s="40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/>
      <c r="K9" s="9">
        <f t="shared" si="0"/>
        <v>0</v>
      </c>
      <c r="L9" s="35" t="str">
        <f t="shared" si="1"/>
        <v>OK</v>
      </c>
      <c r="M9" s="40"/>
      <c r="N9" s="40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/>
      <c r="K10" s="9">
        <f t="shared" si="0"/>
        <v>0</v>
      </c>
      <c r="L10" s="35" t="str">
        <f t="shared" si="1"/>
        <v>OK</v>
      </c>
      <c r="M10" s="40"/>
      <c r="N10" s="40"/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5</v>
      </c>
      <c r="K11" s="9">
        <f t="shared" si="0"/>
        <v>5</v>
      </c>
      <c r="L11" s="35" t="str">
        <f t="shared" si="1"/>
        <v>OK</v>
      </c>
      <c r="M11" s="40"/>
      <c r="N11" s="40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/>
      <c r="K12" s="9">
        <f t="shared" si="0"/>
        <v>0</v>
      </c>
      <c r="L12" s="35" t="str">
        <f t="shared" si="1"/>
        <v>OK</v>
      </c>
      <c r="M12" s="40"/>
      <c r="N12" s="40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/>
      <c r="K13" s="9">
        <f t="shared" si="0"/>
        <v>0</v>
      </c>
      <c r="L13" s="35" t="str">
        <f t="shared" si="1"/>
        <v>OK</v>
      </c>
      <c r="M13" s="40"/>
      <c r="N13" s="40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/>
      <c r="K14" s="9">
        <f t="shared" si="0"/>
        <v>0</v>
      </c>
      <c r="L14" s="35" t="str">
        <f t="shared" si="1"/>
        <v>OK</v>
      </c>
      <c r="M14" s="40"/>
      <c r="N14" s="40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5</v>
      </c>
      <c r="K15" s="9">
        <f t="shared" si="0"/>
        <v>5</v>
      </c>
      <c r="L15" s="35" t="str">
        <f t="shared" si="1"/>
        <v>OK</v>
      </c>
      <c r="M15" s="40"/>
      <c r="N15" s="40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v>5</v>
      </c>
      <c r="K16" s="9">
        <f t="shared" si="0"/>
        <v>5</v>
      </c>
      <c r="L16" s="35" t="str">
        <f t="shared" si="1"/>
        <v>OK</v>
      </c>
      <c r="M16" s="40"/>
      <c r="N16" s="40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3</v>
      </c>
      <c r="K17" s="9">
        <f t="shared" si="0"/>
        <v>3</v>
      </c>
      <c r="L17" s="35" t="str">
        <f t="shared" si="1"/>
        <v>OK</v>
      </c>
      <c r="M17" s="40"/>
      <c r="N17" s="40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3</v>
      </c>
      <c r="K18" s="9">
        <f t="shared" si="0"/>
        <v>3</v>
      </c>
      <c r="L18" s="35" t="str">
        <f t="shared" si="1"/>
        <v>OK</v>
      </c>
      <c r="M18" s="40"/>
      <c r="N18" s="40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3</v>
      </c>
      <c r="K19" s="9">
        <f t="shared" si="0"/>
        <v>3</v>
      </c>
      <c r="L19" s="35" t="str">
        <f t="shared" si="1"/>
        <v>OK</v>
      </c>
      <c r="M19" s="40"/>
      <c r="N19" s="40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3</v>
      </c>
      <c r="K20" s="9">
        <f t="shared" si="0"/>
        <v>3</v>
      </c>
      <c r="L20" s="35" t="str">
        <f t="shared" si="1"/>
        <v>OK</v>
      </c>
      <c r="M20" s="40"/>
      <c r="N20" s="40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>
        <v>3</v>
      </c>
      <c r="K21" s="9">
        <f t="shared" si="0"/>
        <v>3</v>
      </c>
      <c r="L21" s="35" t="str">
        <f t="shared" si="1"/>
        <v>OK</v>
      </c>
      <c r="M21" s="40"/>
      <c r="N21" s="40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>
        <v>100</v>
      </c>
      <c r="K22" s="9">
        <f t="shared" si="0"/>
        <v>100</v>
      </c>
      <c r="L22" s="35" t="str">
        <f t="shared" si="1"/>
        <v>OK</v>
      </c>
      <c r="M22" s="40"/>
      <c r="N22" s="40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/>
      <c r="K23" s="9">
        <f t="shared" si="0"/>
        <v>0</v>
      </c>
      <c r="L23" s="35" t="str">
        <f t="shared" si="1"/>
        <v>OK</v>
      </c>
      <c r="M23" s="40"/>
      <c r="N23" s="40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/>
      <c r="K24" s="9">
        <f t="shared" si="0"/>
        <v>0</v>
      </c>
      <c r="L24" s="35" t="str">
        <f t="shared" si="1"/>
        <v>OK</v>
      </c>
      <c r="M24" s="40"/>
      <c r="N24" s="40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/>
      <c r="K25" s="9">
        <f t="shared" si="0"/>
        <v>0</v>
      </c>
      <c r="L25" s="35" t="str">
        <f t="shared" si="1"/>
        <v>OK</v>
      </c>
      <c r="M25" s="40"/>
      <c r="N25" s="40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8"/>
      <c r="K26" s="9">
        <f t="shared" si="0"/>
        <v>0</v>
      </c>
      <c r="L26" s="35" t="str">
        <f t="shared" si="1"/>
        <v>OK</v>
      </c>
      <c r="M26" s="40"/>
      <c r="N26" s="40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8"/>
      <c r="K27" s="9">
        <f t="shared" si="0"/>
        <v>0</v>
      </c>
      <c r="L27" s="35" t="str">
        <f t="shared" si="1"/>
        <v>OK</v>
      </c>
      <c r="M27" s="40"/>
      <c r="N27" s="40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8"/>
      <c r="K28" s="9">
        <f t="shared" si="0"/>
        <v>0</v>
      </c>
      <c r="L28" s="35" t="str">
        <f t="shared" si="1"/>
        <v>OK</v>
      </c>
      <c r="M28" s="40"/>
      <c r="N28" s="40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8"/>
      <c r="K29" s="9">
        <f t="shared" si="0"/>
        <v>0</v>
      </c>
      <c r="L29" s="35" t="str">
        <f t="shared" si="1"/>
        <v>OK</v>
      </c>
      <c r="M29" s="40"/>
      <c r="N29" s="40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8"/>
      <c r="K30" s="9">
        <f t="shared" si="0"/>
        <v>0</v>
      </c>
      <c r="L30" s="35" t="str">
        <f t="shared" si="1"/>
        <v>OK</v>
      </c>
      <c r="M30" s="40"/>
      <c r="N30" s="40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8"/>
      <c r="K31" s="9">
        <f t="shared" si="0"/>
        <v>0</v>
      </c>
      <c r="L31" s="35" t="str">
        <f t="shared" si="1"/>
        <v>OK</v>
      </c>
      <c r="M31" s="40"/>
      <c r="N31" s="40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8"/>
      <c r="K32" s="9">
        <f t="shared" si="0"/>
        <v>0</v>
      </c>
      <c r="L32" s="35" t="str">
        <f t="shared" si="1"/>
        <v>OK</v>
      </c>
      <c r="M32" s="40"/>
      <c r="N32" s="40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8"/>
      <c r="K33" s="9">
        <f t="shared" si="0"/>
        <v>0</v>
      </c>
      <c r="L33" s="35" t="str">
        <f t="shared" si="1"/>
        <v>OK</v>
      </c>
      <c r="M33" s="40"/>
      <c r="N33" s="40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8"/>
      <c r="K34" s="9">
        <f t="shared" si="0"/>
        <v>0</v>
      </c>
      <c r="L34" s="35" t="str">
        <f t="shared" si="1"/>
        <v>OK</v>
      </c>
      <c r="M34" s="40"/>
      <c r="N34" s="40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8"/>
      <c r="K35" s="9">
        <f t="shared" si="0"/>
        <v>0</v>
      </c>
      <c r="L35" s="35" t="str">
        <f t="shared" si="1"/>
        <v>OK</v>
      </c>
      <c r="M35" s="40"/>
      <c r="N35" s="40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8"/>
      <c r="K36" s="9">
        <f t="shared" si="0"/>
        <v>0</v>
      </c>
      <c r="L36" s="35" t="str">
        <f t="shared" si="1"/>
        <v>OK</v>
      </c>
      <c r="M36" s="40"/>
      <c r="N36" s="40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8"/>
      <c r="K37" s="9">
        <f t="shared" si="0"/>
        <v>0</v>
      </c>
      <c r="L37" s="35" t="str">
        <f t="shared" si="1"/>
        <v>OK</v>
      </c>
      <c r="M37" s="40"/>
      <c r="N37" s="40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8"/>
      <c r="K38" s="9">
        <f t="shared" si="0"/>
        <v>0</v>
      </c>
      <c r="L38" s="35" t="str">
        <f t="shared" si="1"/>
        <v>OK</v>
      </c>
      <c r="M38" s="40"/>
      <c r="N38" s="40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8"/>
      <c r="K39" s="9">
        <f t="shared" si="0"/>
        <v>0</v>
      </c>
      <c r="L39" s="35" t="str">
        <f t="shared" si="1"/>
        <v>OK</v>
      </c>
      <c r="M39" s="40"/>
      <c r="N39" s="40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8"/>
      <c r="K40" s="9">
        <f t="shared" si="0"/>
        <v>0</v>
      </c>
      <c r="L40" s="35" t="str">
        <f t="shared" si="1"/>
        <v>OK</v>
      </c>
      <c r="M40" s="40"/>
      <c r="N40" s="40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8"/>
      <c r="K41" s="9">
        <f t="shared" si="0"/>
        <v>0</v>
      </c>
      <c r="L41" s="35" t="str">
        <f t="shared" si="1"/>
        <v>OK</v>
      </c>
      <c r="M41" s="40"/>
      <c r="N41" s="40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8"/>
      <c r="K42" s="9">
        <f t="shared" si="0"/>
        <v>0</v>
      </c>
      <c r="L42" s="35" t="str">
        <f t="shared" si="1"/>
        <v>OK</v>
      </c>
      <c r="M42" s="40"/>
      <c r="N42" s="40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8"/>
      <c r="K43" s="9">
        <f t="shared" si="0"/>
        <v>0</v>
      </c>
      <c r="L43" s="35" t="str">
        <f t="shared" si="1"/>
        <v>OK</v>
      </c>
      <c r="M43" s="40"/>
      <c r="N43" s="40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8"/>
      <c r="K44" s="9">
        <f t="shared" si="0"/>
        <v>0</v>
      </c>
      <c r="L44" s="35" t="str">
        <f t="shared" si="1"/>
        <v>OK</v>
      </c>
      <c r="M44" s="40"/>
      <c r="N44" s="40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8"/>
      <c r="K45" s="9">
        <f t="shared" si="0"/>
        <v>0</v>
      </c>
      <c r="L45" s="35" t="str">
        <f t="shared" si="1"/>
        <v>OK</v>
      </c>
      <c r="M45" s="40"/>
      <c r="N45" s="40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9"/>
      <c r="K46" s="9">
        <f t="shared" si="0"/>
        <v>0</v>
      </c>
      <c r="L46" s="35" t="str">
        <f t="shared" si="1"/>
        <v>OK</v>
      </c>
      <c r="M46" s="40"/>
      <c r="N46" s="40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9"/>
      <c r="K47" s="9">
        <f t="shared" si="0"/>
        <v>0</v>
      </c>
      <c r="L47" s="35" t="str">
        <f t="shared" si="1"/>
        <v>OK</v>
      </c>
      <c r="M47" s="40"/>
      <c r="N47" s="40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8">
        <v>20</v>
      </c>
      <c r="K48" s="9">
        <f t="shared" si="0"/>
        <v>20</v>
      </c>
      <c r="L48" s="35" t="str">
        <f t="shared" si="1"/>
        <v>OK</v>
      </c>
      <c r="M48" s="40"/>
      <c r="N48" s="40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8">
        <v>5</v>
      </c>
      <c r="K49" s="9">
        <f t="shared" si="0"/>
        <v>5</v>
      </c>
      <c r="L49" s="35" t="str">
        <f t="shared" si="1"/>
        <v>OK</v>
      </c>
      <c r="M49" s="40"/>
      <c r="N49" s="40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0"/>
      <c r="K50" s="9">
        <f t="shared" si="0"/>
        <v>0</v>
      </c>
      <c r="L50" s="35" t="str">
        <f t="shared" si="1"/>
        <v>OK</v>
      </c>
      <c r="M50" s="40"/>
      <c r="N50" s="40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0">
        <v>8</v>
      </c>
      <c r="K51" s="9">
        <f t="shared" si="0"/>
        <v>8</v>
      </c>
      <c r="L51" s="35" t="str">
        <f t="shared" si="1"/>
        <v>OK</v>
      </c>
      <c r="M51" s="40"/>
      <c r="N51" s="40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0"/>
      <c r="K52" s="9">
        <f t="shared" si="0"/>
        <v>0</v>
      </c>
      <c r="L52" s="35" t="str">
        <f t="shared" si="1"/>
        <v>OK</v>
      </c>
      <c r="M52" s="40"/>
      <c r="N52" s="40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0"/>
      <c r="K53" s="9">
        <f t="shared" si="0"/>
        <v>0</v>
      </c>
      <c r="L53" s="35" t="str">
        <f t="shared" si="1"/>
        <v>OK</v>
      </c>
      <c r="M53" s="40"/>
      <c r="N53" s="40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0"/>
      <c r="K54" s="9">
        <f t="shared" si="0"/>
        <v>0</v>
      </c>
      <c r="L54" s="35" t="str">
        <f t="shared" si="1"/>
        <v>OK</v>
      </c>
      <c r="M54" s="40"/>
      <c r="N54" s="40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0"/>
      <c r="K55" s="9">
        <f t="shared" si="0"/>
        <v>0</v>
      </c>
      <c r="L55" s="35" t="str">
        <f t="shared" si="1"/>
        <v>OK</v>
      </c>
      <c r="M55" s="40"/>
      <c r="N55" s="40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0">
        <v>10</v>
      </c>
      <c r="K56" s="9">
        <f t="shared" si="0"/>
        <v>10</v>
      </c>
      <c r="L56" s="35" t="str">
        <f t="shared" si="1"/>
        <v>OK</v>
      </c>
      <c r="M56" s="40"/>
      <c r="N56" s="40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0">
        <v>10</v>
      </c>
      <c r="K57" s="9">
        <f t="shared" si="0"/>
        <v>10</v>
      </c>
      <c r="L57" s="35" t="str">
        <f t="shared" si="1"/>
        <v>OK</v>
      </c>
      <c r="M57" s="40"/>
      <c r="N57" s="40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0">
        <v>10</v>
      </c>
      <c r="K58" s="9">
        <f t="shared" si="0"/>
        <v>10</v>
      </c>
      <c r="L58" s="35" t="str">
        <f t="shared" si="1"/>
        <v>OK</v>
      </c>
      <c r="M58" s="40"/>
      <c r="N58" s="40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0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8"/>
    </row>
    <row r="61" spans="1:22" x14ac:dyDescent="0.45">
      <c r="M61" s="8"/>
    </row>
    <row r="62" spans="1:22" x14ac:dyDescent="0.45">
      <c r="M62" s="8"/>
    </row>
    <row r="63" spans="1:22" x14ac:dyDescent="0.45">
      <c r="M63" s="8"/>
    </row>
    <row r="64" spans="1:22" x14ac:dyDescent="0.45">
      <c r="M64" s="8"/>
    </row>
    <row r="65" spans="13:13" ht="26.25" customHeight="1" x14ac:dyDescent="0.45">
      <c r="M65" s="8"/>
    </row>
    <row r="66" spans="13:13" x14ac:dyDescent="0.45">
      <c r="M66" s="8"/>
    </row>
    <row r="67" spans="13:13" x14ac:dyDescent="0.45">
      <c r="M67" s="8"/>
    </row>
    <row r="68" spans="13:13" x14ac:dyDescent="0.45">
      <c r="M68" s="8"/>
    </row>
    <row r="69" spans="13:13" x14ac:dyDescent="0.45">
      <c r="M69" s="8"/>
    </row>
    <row r="70" spans="13:13" x14ac:dyDescent="0.45">
      <c r="M70" s="8"/>
    </row>
    <row r="71" spans="13:13" x14ac:dyDescent="0.45">
      <c r="M71" s="8"/>
    </row>
    <row r="72" spans="13:13" x14ac:dyDescent="0.45">
      <c r="M72" s="8"/>
    </row>
    <row r="73" spans="13:13" x14ac:dyDescent="0.45">
      <c r="M73" s="8"/>
    </row>
    <row r="74" spans="13:13" ht="90" customHeight="1" x14ac:dyDescent="0.45">
      <c r="M74" s="8"/>
    </row>
    <row r="75" spans="13:13" x14ac:dyDescent="0.45">
      <c r="M75" s="8"/>
    </row>
    <row r="76" spans="13:13" x14ac:dyDescent="0.45">
      <c r="M76" s="8"/>
    </row>
    <row r="77" spans="13:13" x14ac:dyDescent="0.45">
      <c r="M77" s="8"/>
    </row>
    <row r="78" spans="13:13" x14ac:dyDescent="0.45">
      <c r="M78" s="8"/>
    </row>
    <row r="79" spans="13:13" x14ac:dyDescent="0.45">
      <c r="M79" s="8"/>
    </row>
    <row r="80" spans="13:13" x14ac:dyDescent="0.45">
      <c r="M80" s="8"/>
    </row>
    <row r="81" spans="13:13" x14ac:dyDescent="0.45">
      <c r="M81" s="8"/>
    </row>
    <row r="82" spans="13:13" x14ac:dyDescent="0.45">
      <c r="M82" s="8"/>
    </row>
    <row r="83" spans="13:13" x14ac:dyDescent="0.45">
      <c r="M83" s="8"/>
    </row>
    <row r="84" spans="13:13" x14ac:dyDescent="0.45">
      <c r="M84" s="8"/>
    </row>
    <row r="85" spans="13:13" x14ac:dyDescent="0.45">
      <c r="M85" s="8"/>
    </row>
    <row r="86" spans="13:13" x14ac:dyDescent="0.45">
      <c r="M86" s="8"/>
    </row>
    <row r="87" spans="13:13" x14ac:dyDescent="0.45">
      <c r="M87" s="8"/>
    </row>
    <row r="88" spans="13:13" x14ac:dyDescent="0.45">
      <c r="M88" s="8"/>
    </row>
    <row r="89" spans="13:13" x14ac:dyDescent="0.45">
      <c r="M89" s="8"/>
    </row>
    <row r="90" spans="13:13" x14ac:dyDescent="0.45">
      <c r="M90" s="8"/>
    </row>
    <row r="91" spans="13:13" x14ac:dyDescent="0.45">
      <c r="M91" s="8"/>
    </row>
    <row r="92" spans="13:13" x14ac:dyDescent="0.45">
      <c r="M92" s="8"/>
    </row>
    <row r="93" spans="13:13" x14ac:dyDescent="0.45">
      <c r="M93" s="8"/>
    </row>
    <row r="94" spans="13:13" x14ac:dyDescent="0.45">
      <c r="M94" s="8"/>
    </row>
    <row r="95" spans="13:13" x14ac:dyDescent="0.45">
      <c r="M95" s="8"/>
    </row>
    <row r="96" spans="13:13" x14ac:dyDescent="0.45">
      <c r="M96" s="8"/>
    </row>
    <row r="97" spans="13:13" x14ac:dyDescent="0.45">
      <c r="M97" s="8"/>
    </row>
    <row r="98" spans="13:13" x14ac:dyDescent="0.45">
      <c r="M98" s="8"/>
    </row>
    <row r="99" spans="13:13" x14ac:dyDescent="0.45">
      <c r="M99" s="8"/>
    </row>
    <row r="100" spans="13:13" x14ac:dyDescent="0.45">
      <c r="M100" s="8"/>
    </row>
    <row r="101" spans="13:13" x14ac:dyDescent="0.45">
      <c r="M101" s="8"/>
    </row>
    <row r="102" spans="13:13" x14ac:dyDescent="0.45">
      <c r="M102" s="8"/>
    </row>
    <row r="103" spans="13:13" x14ac:dyDescent="0.45">
      <c r="M103" s="8"/>
    </row>
    <row r="104" spans="13:13" x14ac:dyDescent="0.45">
      <c r="M104" s="8"/>
    </row>
    <row r="105" spans="13:13" x14ac:dyDescent="0.45">
      <c r="M105" s="8"/>
    </row>
    <row r="106" spans="13:13" x14ac:dyDescent="0.45">
      <c r="M106" s="8"/>
    </row>
    <row r="107" spans="13:13" x14ac:dyDescent="0.45">
      <c r="M107" s="8"/>
    </row>
    <row r="108" spans="13:13" x14ac:dyDescent="0.45">
      <c r="M108" s="8"/>
    </row>
    <row r="109" spans="13:13" x14ac:dyDescent="0.45">
      <c r="M109" s="8"/>
    </row>
    <row r="110" spans="13:13" x14ac:dyDescent="0.45">
      <c r="M110" s="8"/>
    </row>
    <row r="111" spans="13:13" x14ac:dyDescent="0.45">
      <c r="M111" s="8"/>
    </row>
    <row r="112" spans="13:13" x14ac:dyDescent="0.45">
      <c r="M112" s="8"/>
    </row>
    <row r="113" spans="13:13" x14ac:dyDescent="0.45">
      <c r="M113" s="8"/>
    </row>
    <row r="114" spans="13:13" x14ac:dyDescent="0.45">
      <c r="M114" s="8"/>
    </row>
    <row r="115" spans="13:13" x14ac:dyDescent="0.45">
      <c r="M115" s="8"/>
    </row>
    <row r="116" spans="13:13" x14ac:dyDescent="0.45">
      <c r="M116" s="8"/>
    </row>
    <row r="117" spans="13:13" x14ac:dyDescent="0.45">
      <c r="M117" s="8"/>
    </row>
    <row r="118" spans="13:13" x14ac:dyDescent="0.45">
      <c r="M118" s="8"/>
    </row>
    <row r="119" spans="13:13" x14ac:dyDescent="0.45">
      <c r="M119" s="8"/>
    </row>
    <row r="120" spans="13:13" x14ac:dyDescent="0.45">
      <c r="M120" s="8"/>
    </row>
    <row r="121" spans="13:13" x14ac:dyDescent="0.45">
      <c r="M121" s="8"/>
    </row>
    <row r="122" spans="13:13" x14ac:dyDescent="0.45">
      <c r="M122" s="8"/>
    </row>
    <row r="123" spans="13:13" x14ac:dyDescent="0.45">
      <c r="M123" s="8"/>
    </row>
    <row r="124" spans="13:13" x14ac:dyDescent="0.45">
      <c r="M124" s="8"/>
    </row>
    <row r="125" spans="13:13" x14ac:dyDescent="0.45">
      <c r="M125" s="8"/>
    </row>
    <row r="126" spans="13:13" x14ac:dyDescent="0.45">
      <c r="M126" s="8"/>
    </row>
    <row r="127" spans="13:13" x14ac:dyDescent="0.45">
      <c r="M127" s="8"/>
    </row>
    <row r="128" spans="13:13" x14ac:dyDescent="0.45">
      <c r="M128" s="8"/>
    </row>
    <row r="129" spans="13:13" x14ac:dyDescent="0.45">
      <c r="M129" s="8"/>
    </row>
    <row r="130" spans="13:13" x14ac:dyDescent="0.45">
      <c r="M130" s="8"/>
    </row>
    <row r="131" spans="13:13" x14ac:dyDescent="0.45">
      <c r="M131" s="8"/>
    </row>
    <row r="132" spans="13:13" x14ac:dyDescent="0.45">
      <c r="M132" s="8"/>
    </row>
    <row r="133" spans="13:13" x14ac:dyDescent="0.45">
      <c r="M133" s="8"/>
    </row>
    <row r="134" spans="13:13" x14ac:dyDescent="0.45">
      <c r="M134" s="8"/>
    </row>
    <row r="135" spans="13:13" x14ac:dyDescent="0.45">
      <c r="M135" s="8"/>
    </row>
    <row r="136" spans="13:13" x14ac:dyDescent="0.45">
      <c r="M136" s="8"/>
    </row>
    <row r="137" spans="13:13" x14ac:dyDescent="0.45">
      <c r="M137" s="8"/>
    </row>
    <row r="138" spans="13:13" x14ac:dyDescent="0.45">
      <c r="M138" s="8"/>
    </row>
    <row r="139" spans="13:13" x14ac:dyDescent="0.45">
      <c r="M139" s="8"/>
    </row>
    <row r="140" spans="13:13" x14ac:dyDescent="0.45">
      <c r="M140" s="8"/>
    </row>
    <row r="141" spans="13:13" x14ac:dyDescent="0.45">
      <c r="M141" s="8"/>
    </row>
    <row r="142" spans="13:13" x14ac:dyDescent="0.45">
      <c r="M142" s="8"/>
    </row>
    <row r="143" spans="13:13" x14ac:dyDescent="0.45">
      <c r="M143" s="8"/>
    </row>
    <row r="144" spans="13:13" x14ac:dyDescent="0.45">
      <c r="M144" s="8"/>
    </row>
    <row r="145" spans="13:13" x14ac:dyDescent="0.45">
      <c r="M145" s="8"/>
    </row>
    <row r="146" spans="13:13" x14ac:dyDescent="0.45">
      <c r="M146" s="8"/>
    </row>
    <row r="147" spans="13:13" x14ac:dyDescent="0.45">
      <c r="M147" s="8"/>
    </row>
    <row r="148" spans="13:13" x14ac:dyDescent="0.45">
      <c r="M148" s="8"/>
    </row>
    <row r="149" spans="13:13" x14ac:dyDescent="0.45">
      <c r="M149" s="8"/>
    </row>
    <row r="150" spans="13:13" x14ac:dyDescent="0.45">
      <c r="M150" s="8"/>
    </row>
    <row r="151" spans="13:13" x14ac:dyDescent="0.45">
      <c r="M151" s="8"/>
    </row>
    <row r="152" spans="13:13" x14ac:dyDescent="0.45">
      <c r="M152" s="8"/>
    </row>
    <row r="153" spans="13:13" x14ac:dyDescent="0.45">
      <c r="M153" s="8"/>
    </row>
    <row r="154" spans="13:13" x14ac:dyDescent="0.45">
      <c r="M154" s="8"/>
    </row>
    <row r="155" spans="13:13" x14ac:dyDescent="0.45">
      <c r="M155" s="8"/>
    </row>
    <row r="156" spans="13:13" x14ac:dyDescent="0.45">
      <c r="M156" s="8"/>
    </row>
    <row r="157" spans="13:13" x14ac:dyDescent="0.45">
      <c r="M157" s="8"/>
    </row>
    <row r="158" spans="13:13" x14ac:dyDescent="0.45">
      <c r="M158" s="8"/>
    </row>
    <row r="159" spans="13:13" x14ac:dyDescent="0.45">
      <c r="M159" s="8"/>
    </row>
    <row r="160" spans="13:13" x14ac:dyDescent="0.45">
      <c r="M160" s="8"/>
    </row>
    <row r="161" spans="13:13" x14ac:dyDescent="0.45">
      <c r="M161" s="8"/>
    </row>
    <row r="162" spans="13:13" x14ac:dyDescent="0.45">
      <c r="M162" s="8"/>
    </row>
    <row r="163" spans="13:13" x14ac:dyDescent="0.45">
      <c r="M163" s="8"/>
    </row>
    <row r="164" spans="13:13" x14ac:dyDescent="0.45">
      <c r="M164" s="8"/>
    </row>
    <row r="165" spans="13:13" x14ac:dyDescent="0.45">
      <c r="M165" s="8"/>
    </row>
    <row r="166" spans="13:13" x14ac:dyDescent="0.45">
      <c r="M166" s="8"/>
    </row>
    <row r="167" spans="13:13" x14ac:dyDescent="0.45">
      <c r="M167" s="8"/>
    </row>
    <row r="168" spans="13:13" x14ac:dyDescent="0.45">
      <c r="M168" s="8"/>
    </row>
    <row r="169" spans="13:13" x14ac:dyDescent="0.45">
      <c r="M169" s="8"/>
    </row>
    <row r="170" spans="13:13" x14ac:dyDescent="0.45">
      <c r="M170" s="8"/>
    </row>
    <row r="171" spans="13:13" x14ac:dyDescent="0.45">
      <c r="M171" s="8"/>
    </row>
    <row r="172" spans="13:13" x14ac:dyDescent="0.45">
      <c r="M172" s="8"/>
    </row>
    <row r="173" spans="13:13" x14ac:dyDescent="0.45">
      <c r="M173" s="8"/>
    </row>
    <row r="174" spans="13:13" x14ac:dyDescent="0.45">
      <c r="M174" s="8"/>
    </row>
    <row r="175" spans="13:13" x14ac:dyDescent="0.45">
      <c r="M175" s="8"/>
    </row>
    <row r="176" spans="13:13" x14ac:dyDescent="0.45">
      <c r="M176" s="8"/>
    </row>
    <row r="177" spans="13:13" x14ac:dyDescent="0.45">
      <c r="M177" s="8"/>
    </row>
    <row r="178" spans="13:13" x14ac:dyDescent="0.45">
      <c r="M178" s="8"/>
    </row>
    <row r="179" spans="13:13" x14ac:dyDescent="0.45">
      <c r="M179" s="8"/>
    </row>
    <row r="180" spans="13:13" x14ac:dyDescent="0.45">
      <c r="M180" s="8"/>
    </row>
    <row r="181" spans="13:13" x14ac:dyDescent="0.45">
      <c r="M181" s="8"/>
    </row>
    <row r="182" spans="13:13" x14ac:dyDescent="0.45">
      <c r="M182" s="8"/>
    </row>
    <row r="183" spans="13:13" x14ac:dyDescent="0.45">
      <c r="M183" s="8"/>
    </row>
    <row r="184" spans="13:13" x14ac:dyDescent="0.45">
      <c r="M184" s="8"/>
    </row>
    <row r="185" spans="13:13" x14ac:dyDescent="0.45">
      <c r="M185" s="8"/>
    </row>
    <row r="186" spans="13:13" x14ac:dyDescent="0.45">
      <c r="M186" s="8"/>
    </row>
    <row r="187" spans="13:13" x14ac:dyDescent="0.45">
      <c r="M187" s="8"/>
    </row>
    <row r="188" spans="13:13" x14ac:dyDescent="0.45">
      <c r="M188" s="8"/>
    </row>
    <row r="189" spans="13:13" x14ac:dyDescent="0.45">
      <c r="M189" s="8"/>
    </row>
    <row r="190" spans="13:13" x14ac:dyDescent="0.45">
      <c r="M190" s="8"/>
    </row>
    <row r="191" spans="13:13" x14ac:dyDescent="0.45">
      <c r="M191" s="8"/>
    </row>
    <row r="192" spans="13:13" x14ac:dyDescent="0.45">
      <c r="M192" s="8"/>
    </row>
    <row r="193" spans="13:13" x14ac:dyDescent="0.45">
      <c r="M193" s="8"/>
    </row>
    <row r="194" spans="13:13" x14ac:dyDescent="0.45">
      <c r="M194" s="8"/>
    </row>
    <row r="195" spans="13:13" x14ac:dyDescent="0.45">
      <c r="M195" s="8"/>
    </row>
    <row r="196" spans="13:13" x14ac:dyDescent="0.45">
      <c r="M196" s="8"/>
    </row>
    <row r="197" spans="13:13" x14ac:dyDescent="0.45">
      <c r="M197" s="8"/>
    </row>
    <row r="198" spans="13:13" x14ac:dyDescent="0.45">
      <c r="M198" s="8"/>
    </row>
    <row r="199" spans="13:13" x14ac:dyDescent="0.45">
      <c r="M199" s="8"/>
    </row>
    <row r="200" spans="13:13" x14ac:dyDescent="0.45">
      <c r="M200" s="8"/>
    </row>
    <row r="201" spans="13:13" x14ac:dyDescent="0.45">
      <c r="M201" s="8"/>
    </row>
    <row r="202" spans="13:13" x14ac:dyDescent="0.45">
      <c r="M202" s="8"/>
    </row>
    <row r="203" spans="13:13" x14ac:dyDescent="0.45">
      <c r="M203" s="8"/>
    </row>
    <row r="204" spans="13:13" x14ac:dyDescent="0.45">
      <c r="M204" s="8"/>
    </row>
    <row r="205" spans="13:13" x14ac:dyDescent="0.45">
      <c r="M205" s="8"/>
    </row>
    <row r="206" spans="13:13" x14ac:dyDescent="0.45">
      <c r="M206" s="8"/>
    </row>
    <row r="207" spans="13:13" x14ac:dyDescent="0.45">
      <c r="M207" s="8"/>
    </row>
    <row r="208" spans="13:13" x14ac:dyDescent="0.45">
      <c r="M208" s="8"/>
    </row>
    <row r="209" spans="13:13" x14ac:dyDescent="0.45">
      <c r="M209" s="8"/>
    </row>
    <row r="210" spans="13:13" x14ac:dyDescent="0.45">
      <c r="M210" s="8"/>
    </row>
    <row r="211" spans="13:13" x14ac:dyDescent="0.45">
      <c r="M211" s="8"/>
    </row>
    <row r="212" spans="13:13" x14ac:dyDescent="0.45">
      <c r="M212" s="8"/>
    </row>
    <row r="213" spans="13:13" x14ac:dyDescent="0.45">
      <c r="M213" s="8"/>
    </row>
    <row r="214" spans="13:13" x14ac:dyDescent="0.45">
      <c r="M214" s="8"/>
    </row>
    <row r="215" spans="13:13" x14ac:dyDescent="0.45">
      <c r="M215" s="8"/>
    </row>
    <row r="216" spans="13:13" x14ac:dyDescent="0.45">
      <c r="M216" s="8"/>
    </row>
    <row r="217" spans="13:13" x14ac:dyDescent="0.45">
      <c r="M217" s="8"/>
    </row>
    <row r="218" spans="13:13" x14ac:dyDescent="0.45">
      <c r="M218" s="8"/>
    </row>
    <row r="219" spans="13:13" x14ac:dyDescent="0.45">
      <c r="M219" s="8"/>
    </row>
    <row r="220" spans="13:13" x14ac:dyDescent="0.45">
      <c r="M220" s="8"/>
    </row>
    <row r="221" spans="13:13" x14ac:dyDescent="0.45">
      <c r="M221" s="8"/>
    </row>
    <row r="222" spans="13:13" x14ac:dyDescent="0.45">
      <c r="M222" s="8"/>
    </row>
    <row r="223" spans="13:13" x14ac:dyDescent="0.45">
      <c r="M223" s="8"/>
    </row>
    <row r="224" spans="13:13" x14ac:dyDescent="0.45">
      <c r="M224" s="8"/>
    </row>
    <row r="225" spans="13:13" x14ac:dyDescent="0.45">
      <c r="M225" s="8"/>
    </row>
    <row r="226" spans="13:13" x14ac:dyDescent="0.45">
      <c r="M226" s="8"/>
    </row>
    <row r="227" spans="13:13" x14ac:dyDescent="0.45">
      <c r="M227" s="8"/>
    </row>
    <row r="228" spans="13:13" x14ac:dyDescent="0.45">
      <c r="M228" s="8"/>
    </row>
    <row r="229" spans="13:13" x14ac:dyDescent="0.45">
      <c r="M229" s="8"/>
    </row>
    <row r="230" spans="13:13" x14ac:dyDescent="0.45">
      <c r="M230" s="8"/>
    </row>
    <row r="231" spans="13:13" x14ac:dyDescent="0.45">
      <c r="M231" s="8"/>
    </row>
    <row r="232" spans="13:13" x14ac:dyDescent="0.45">
      <c r="M232" s="8"/>
    </row>
    <row r="233" spans="13:13" x14ac:dyDescent="0.45">
      <c r="M233" s="8"/>
    </row>
    <row r="234" spans="13:13" x14ac:dyDescent="0.45">
      <c r="M234" s="8"/>
    </row>
    <row r="235" spans="13:13" x14ac:dyDescent="0.45">
      <c r="M235" s="8"/>
    </row>
    <row r="236" spans="13:13" x14ac:dyDescent="0.45">
      <c r="M236" s="8"/>
    </row>
    <row r="237" spans="13:13" x14ac:dyDescent="0.45">
      <c r="M237" s="8"/>
    </row>
    <row r="238" spans="13:13" x14ac:dyDescent="0.45">
      <c r="M238" s="8"/>
    </row>
    <row r="239" spans="13:13" x14ac:dyDescent="0.45">
      <c r="M239" s="8"/>
    </row>
    <row r="240" spans="13:13" x14ac:dyDescent="0.45">
      <c r="M240" s="8"/>
    </row>
    <row r="241" spans="13:13" x14ac:dyDescent="0.45">
      <c r="M241" s="8"/>
    </row>
    <row r="242" spans="13:13" x14ac:dyDescent="0.45">
      <c r="M242" s="8"/>
    </row>
    <row r="243" spans="13:13" x14ac:dyDescent="0.45">
      <c r="M243" s="8"/>
    </row>
    <row r="244" spans="13:13" x14ac:dyDescent="0.45">
      <c r="M244" s="8"/>
    </row>
    <row r="245" spans="13:13" x14ac:dyDescent="0.45">
      <c r="M245" s="8"/>
    </row>
    <row r="246" spans="13:13" x14ac:dyDescent="0.45">
      <c r="M246" s="8"/>
    </row>
    <row r="247" spans="13:13" x14ac:dyDescent="0.45">
      <c r="M247" s="8"/>
    </row>
    <row r="248" spans="13:13" x14ac:dyDescent="0.45">
      <c r="M248" s="8"/>
    </row>
    <row r="249" spans="13:13" x14ac:dyDescent="0.45">
      <c r="M249" s="8"/>
    </row>
    <row r="250" spans="13:13" x14ac:dyDescent="0.45">
      <c r="M250" s="8"/>
    </row>
    <row r="251" spans="13:13" x14ac:dyDescent="0.45">
      <c r="M251" s="8"/>
    </row>
    <row r="252" spans="13:13" x14ac:dyDescent="0.45">
      <c r="M252" s="8"/>
    </row>
    <row r="253" spans="13:13" x14ac:dyDescent="0.45">
      <c r="M253" s="8"/>
    </row>
    <row r="254" spans="13:13" x14ac:dyDescent="0.45">
      <c r="M254" s="8"/>
    </row>
    <row r="255" spans="13:13" x14ac:dyDescent="0.45">
      <c r="M255" s="8"/>
    </row>
    <row r="256" spans="13:13" x14ac:dyDescent="0.45">
      <c r="M256" s="8"/>
    </row>
    <row r="257" spans="13:13" x14ac:dyDescent="0.45">
      <c r="M257" s="8"/>
    </row>
    <row r="258" spans="13:13" x14ac:dyDescent="0.45">
      <c r="M258" s="8"/>
    </row>
    <row r="259" spans="13:13" x14ac:dyDescent="0.45">
      <c r="M259" s="8"/>
    </row>
    <row r="260" spans="13:13" x14ac:dyDescent="0.45">
      <c r="M260" s="8"/>
    </row>
    <row r="261" spans="13:13" x14ac:dyDescent="0.45">
      <c r="M261" s="8"/>
    </row>
    <row r="262" spans="13:13" x14ac:dyDescent="0.45">
      <c r="M262" s="8"/>
    </row>
    <row r="263" spans="13:13" x14ac:dyDescent="0.45">
      <c r="M263" s="8"/>
    </row>
    <row r="264" spans="13:13" x14ac:dyDescent="0.45">
      <c r="M264" s="8"/>
    </row>
    <row r="265" spans="13:13" x14ac:dyDescent="0.45">
      <c r="M265" s="8"/>
    </row>
    <row r="266" spans="13:13" x14ac:dyDescent="0.45">
      <c r="M266" s="8"/>
    </row>
    <row r="267" spans="13:13" x14ac:dyDescent="0.45">
      <c r="M267" s="8"/>
    </row>
    <row r="268" spans="13:13" x14ac:dyDescent="0.45">
      <c r="M268" s="8"/>
    </row>
    <row r="269" spans="13:13" x14ac:dyDescent="0.45">
      <c r="M269" s="8"/>
    </row>
    <row r="270" spans="13:13" x14ac:dyDescent="0.45">
      <c r="M270" s="8"/>
    </row>
    <row r="271" spans="13:13" x14ac:dyDescent="0.45">
      <c r="M271" s="8"/>
    </row>
    <row r="272" spans="13:13" x14ac:dyDescent="0.45">
      <c r="M272" s="8"/>
    </row>
    <row r="273" spans="13:13" x14ac:dyDescent="0.45">
      <c r="M273" s="8"/>
    </row>
    <row r="274" spans="13:13" x14ac:dyDescent="0.45">
      <c r="M274" s="8"/>
    </row>
    <row r="275" spans="13:13" x14ac:dyDescent="0.45">
      <c r="M275" s="8"/>
    </row>
    <row r="276" spans="13:13" x14ac:dyDescent="0.45">
      <c r="M276" s="8"/>
    </row>
    <row r="277" spans="13:13" x14ac:dyDescent="0.45">
      <c r="M277" s="8"/>
    </row>
    <row r="278" spans="13:13" x14ac:dyDescent="0.45">
      <c r="M278" s="8"/>
    </row>
    <row r="279" spans="13:13" x14ac:dyDescent="0.45">
      <c r="M279" s="8"/>
    </row>
    <row r="280" spans="13:13" x14ac:dyDescent="0.45">
      <c r="M280" s="8"/>
    </row>
    <row r="281" spans="13:13" x14ac:dyDescent="0.45">
      <c r="M281" s="8"/>
    </row>
    <row r="282" spans="13:13" x14ac:dyDescent="0.45">
      <c r="M282" s="8"/>
    </row>
    <row r="283" spans="13:13" x14ac:dyDescent="0.45">
      <c r="M283" s="8"/>
    </row>
  </sheetData>
  <mergeCells count="24">
    <mergeCell ref="V1:V2"/>
    <mergeCell ref="A2:L2"/>
    <mergeCell ref="U1:U2"/>
    <mergeCell ref="P1:P2"/>
    <mergeCell ref="Q1:Q2"/>
    <mergeCell ref="R1:R2"/>
    <mergeCell ref="S1:S2"/>
    <mergeCell ref="T1:T2"/>
    <mergeCell ref="O1:O2"/>
    <mergeCell ref="A1:C1"/>
    <mergeCell ref="M1:M2"/>
    <mergeCell ref="N1:N2"/>
    <mergeCell ref="D1:I1"/>
    <mergeCell ref="J1:L1"/>
    <mergeCell ref="A50:A58"/>
    <mergeCell ref="B50:B58"/>
    <mergeCell ref="A4:A25"/>
    <mergeCell ref="B4:B25"/>
    <mergeCell ref="A26:A45"/>
    <mergeCell ref="B26:B45"/>
    <mergeCell ref="A46:A47"/>
    <mergeCell ref="B46:B47"/>
    <mergeCell ref="A48:A49"/>
    <mergeCell ref="B48:B49"/>
  </mergeCells>
  <conditionalFormatting sqref="M4 M5:O47">
    <cfRule type="cellIs" dxfId="14" priority="10" stopIfTrue="1" operator="greaterThan">
      <formula>0</formula>
    </cfRule>
    <cfRule type="cellIs" dxfId="13" priority="11" stopIfTrue="1" operator="greaterThan">
      <formula>0</formula>
    </cfRule>
    <cfRule type="cellIs" dxfId="12" priority="12" stopIfTrue="1" operator="greaterThan">
      <formula>0</formula>
    </cfRule>
  </conditionalFormatting>
  <conditionalFormatting sqref="N4:O4">
    <cfRule type="cellIs" dxfId="11" priority="7" stopIfTrue="1" operator="greaterThan">
      <formula>0</formula>
    </cfRule>
    <cfRule type="cellIs" dxfId="10" priority="8" stopIfTrue="1" operator="greaterThan">
      <formula>0</formula>
    </cfRule>
    <cfRule type="cellIs" dxfId="9" priority="9" stopIfTrue="1" operator="greaterThan">
      <formula>0</formula>
    </cfRule>
  </conditionalFormatting>
  <conditionalFormatting sqref="P5:P47">
    <cfRule type="cellIs" dxfId="8" priority="4" stopIfTrue="1" operator="greaterThan">
      <formula>0</formula>
    </cfRule>
    <cfRule type="cellIs" dxfId="7" priority="5" stopIfTrue="1" operator="greaterThan">
      <formula>0</formula>
    </cfRule>
    <cfRule type="cellIs" dxfId="6" priority="6" stopIfTrue="1" operator="greaterThan">
      <formula>0</formula>
    </cfRule>
  </conditionalFormatting>
  <conditionalFormatting sqref="P4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4"/>
  <sheetViews>
    <sheetView zoomScale="80" zoomScaleNormal="80" workbookViewId="0">
      <selection activeCell="J3" sqref="J3"/>
    </sheetView>
  </sheetViews>
  <sheetFormatPr defaultColWidth="9.73046875" defaultRowHeight="14.25" x14ac:dyDescent="0.45"/>
  <cols>
    <col min="1" max="1" width="8.73046875" style="1" customWidth="1"/>
    <col min="2" max="2" width="23.1328125" style="1" customWidth="1"/>
    <col min="3" max="3" width="6.1328125" style="1" customWidth="1"/>
    <col min="4" max="4" width="34.1328125" style="33" customWidth="1"/>
    <col min="5" max="5" width="12.73046875" style="1" bestFit="1" customWidth="1"/>
    <col min="6" max="6" width="13.3984375" style="1" customWidth="1"/>
    <col min="7" max="7" width="13.3984375" style="21" customWidth="1"/>
    <col min="8" max="8" width="13.265625" style="19" customWidth="1"/>
    <col min="9" max="9" width="12.59765625" style="4" customWidth="1"/>
    <col min="10" max="10" width="15.73046875" style="2" bestFit="1" customWidth="1"/>
    <col min="11" max="11" width="16" style="2" bestFit="1" customWidth="1"/>
    <col min="12" max="12" width="15.265625" style="2" bestFit="1" customWidth="1"/>
    <col min="13" max="16384" width="9.73046875" style="2"/>
  </cols>
  <sheetData>
    <row r="1" spans="1:11" ht="51" customHeight="1" x14ac:dyDescent="0.45">
      <c r="A1" s="151" t="s">
        <v>123</v>
      </c>
      <c r="B1" s="151"/>
      <c r="C1" s="156" t="s">
        <v>124</v>
      </c>
      <c r="D1" s="157"/>
      <c r="E1" s="157"/>
      <c r="F1" s="158"/>
      <c r="G1" s="155" t="s">
        <v>116</v>
      </c>
      <c r="H1" s="155"/>
      <c r="I1" s="155"/>
      <c r="J1" s="155"/>
      <c r="K1" s="155"/>
    </row>
    <row r="2" spans="1:11" s="3" customFormat="1" ht="58.5" customHeight="1" x14ac:dyDescent="0.35">
      <c r="A2" s="45" t="s">
        <v>4</v>
      </c>
      <c r="B2" s="45" t="s">
        <v>119</v>
      </c>
      <c r="C2" s="45" t="s">
        <v>2</v>
      </c>
      <c r="D2" s="46" t="s">
        <v>66</v>
      </c>
      <c r="E2" s="46" t="s">
        <v>3</v>
      </c>
      <c r="F2" s="75" t="s">
        <v>122</v>
      </c>
      <c r="G2" s="16" t="s">
        <v>5</v>
      </c>
      <c r="H2" s="17" t="s">
        <v>7</v>
      </c>
      <c r="I2" s="15" t="s">
        <v>8</v>
      </c>
      <c r="J2" s="15" t="s">
        <v>61</v>
      </c>
      <c r="K2" s="15" t="s">
        <v>62</v>
      </c>
    </row>
    <row r="3" spans="1:11" ht="30" customHeight="1" x14ac:dyDescent="0.45">
      <c r="A3" s="133" t="s">
        <v>89</v>
      </c>
      <c r="B3" s="136" t="s">
        <v>120</v>
      </c>
      <c r="C3" s="47">
        <v>1</v>
      </c>
      <c r="D3" s="48" t="s">
        <v>9</v>
      </c>
      <c r="E3" s="61" t="s">
        <v>6</v>
      </c>
      <c r="F3" s="76">
        <v>8</v>
      </c>
      <c r="G3" s="24">
        <f>Reitoria!J4+ESAG!J4+CEAD!J4+CEART!J4+FAED!J4+CEFID!J4+CERES!J4+CESFI!J4+CCT!J4+CAV!J4+CEO!J4+CEPLAN!J4+CEAVI!J4</f>
        <v>88</v>
      </c>
      <c r="H3" s="9">
        <f>SUM((Reitoria!J4-Reitoria!K4),(ESAG!J4-ESAG!K4),(CEAD!J4-CEAD!K4),(CEART!J4-CEART!K4),(FAED!J4-FAED!K4),(CEFID!J4-CEFID!K4),(CERES!J4-CERES!K4),(CESFI!J4-CESFI!K4),(CCT!J4-CCT!K4),(CAV!J4-CAV!K4),(CEO!J4-CEO!K4),(CEPLAN!J4-CEPLAN!K4),(CEAVI!J4-CEAVI!K4))</f>
        <v>6</v>
      </c>
      <c r="I3" s="10">
        <f>G3-H3</f>
        <v>82</v>
      </c>
      <c r="J3" s="11">
        <f t="shared" ref="J3:J34" si="0">G3*F3</f>
        <v>704</v>
      </c>
      <c r="K3" s="11">
        <f t="shared" ref="K3:K34" si="1">F3*H3</f>
        <v>48</v>
      </c>
    </row>
    <row r="4" spans="1:11" ht="30" customHeight="1" x14ac:dyDescent="0.45">
      <c r="A4" s="134"/>
      <c r="B4" s="137"/>
      <c r="C4" s="47">
        <v>2</v>
      </c>
      <c r="D4" s="49" t="s">
        <v>10</v>
      </c>
      <c r="E4" s="62" t="s">
        <v>6</v>
      </c>
      <c r="F4" s="76">
        <v>24</v>
      </c>
      <c r="G4" s="24">
        <f>Reitoria!J5+ESAG!J5+CEAD!J5+CEART!J5+FAED!J5+CEFID!J5+CERES!J5+CESFI!J5+CCT!J5+CAV!J5+CEO!J5+CEPLAN!J5+CEAVI!J5</f>
        <v>142</v>
      </c>
      <c r="H4" s="9">
        <f>SUM((Reitoria!J5-Reitoria!K5),(ESAG!J5-ESAG!K5),(CEAD!J5-CEAD!K5),(CEART!J5-CEART!K5),(FAED!J5-FAED!K5),(CEFID!J5-CEFID!K5),(CERES!J5-CERES!K5),(CESFI!J5-CESFI!K5),(CCT!J5-CCT!K5),(CAV!J5-CAV!K5),(CEO!J5-CEO!K5),(CEPLAN!J5-CEPLAN!K5),(CEAVI!J5-CEAVI!K5))</f>
        <v>5</v>
      </c>
      <c r="I4" s="10">
        <f t="shared" ref="I4:I55" si="2">G4-H4</f>
        <v>137</v>
      </c>
      <c r="J4" s="11">
        <f t="shared" si="0"/>
        <v>3408</v>
      </c>
      <c r="K4" s="11">
        <f t="shared" si="1"/>
        <v>120</v>
      </c>
    </row>
    <row r="5" spans="1:11" ht="30" customHeight="1" x14ac:dyDescent="0.45">
      <c r="A5" s="134"/>
      <c r="B5" s="137"/>
      <c r="C5" s="47">
        <v>3</v>
      </c>
      <c r="D5" s="49" t="s">
        <v>11</v>
      </c>
      <c r="E5" s="62" t="s">
        <v>6</v>
      </c>
      <c r="F5" s="76">
        <v>28</v>
      </c>
      <c r="G5" s="24">
        <f>Reitoria!J6+ESAG!J6+CEAD!J6+CEART!J6+FAED!J6+CEFID!J6+CERES!J6+CESFI!J6+CCT!J6+CAV!J6+CEO!J6+CEPLAN!J6+CEAVI!J6</f>
        <v>205</v>
      </c>
      <c r="H5" s="9">
        <f>SUM((Reitoria!J6-Reitoria!K6),(ESAG!J6-ESAG!K6),(CEAD!J6-CEAD!K6),(CEART!J6-CEART!K6),(FAED!J6-FAED!K6),(CEFID!J6-CEFID!K6),(CERES!J6-CERES!K6),(CESFI!J6-CESFI!K6),(CCT!J6-CCT!K6),(CAV!J6-CAV!K6),(CEO!J6-CEO!K6),(CEPLAN!J6-CEPLAN!K6),(CEAVI!J6-CEAVI!K6))</f>
        <v>25</v>
      </c>
      <c r="I5" s="10">
        <f t="shared" si="2"/>
        <v>180</v>
      </c>
      <c r="J5" s="11">
        <f t="shared" si="0"/>
        <v>5740</v>
      </c>
      <c r="K5" s="11">
        <f t="shared" si="1"/>
        <v>700</v>
      </c>
    </row>
    <row r="6" spans="1:11" ht="30" customHeight="1" x14ac:dyDescent="0.45">
      <c r="A6" s="134"/>
      <c r="B6" s="137"/>
      <c r="C6" s="47">
        <v>4</v>
      </c>
      <c r="D6" s="49" t="s">
        <v>12</v>
      </c>
      <c r="E6" s="62" t="s">
        <v>6</v>
      </c>
      <c r="F6" s="76">
        <v>30</v>
      </c>
      <c r="G6" s="24">
        <f>Reitoria!J7+ESAG!J7+CEAD!J7+CEART!J7+FAED!J7+CEFID!J7+CERES!J7+CESFI!J7+CCT!J7+CAV!J7+CEO!J7+CEPLAN!J7+CEAVI!J7</f>
        <v>116</v>
      </c>
      <c r="H6" s="9">
        <f>SUM((Reitoria!J7-Reitoria!K7),(ESAG!J7-ESAG!K7),(CEAD!J7-CEAD!K7),(CEART!J7-CEART!K7),(FAED!J7-FAED!K7),(CEFID!J7-CEFID!K7),(CERES!J7-CERES!K7),(CESFI!J7-CESFI!K7),(CCT!J7-CCT!K7),(CAV!J7-CAV!K7),(CEO!J7-CEO!K7),(CEPLAN!J7-CEPLAN!K7),(CEAVI!J7-CEAVI!K7))</f>
        <v>11</v>
      </c>
      <c r="I6" s="10">
        <f t="shared" si="2"/>
        <v>105</v>
      </c>
      <c r="J6" s="11">
        <f t="shared" si="0"/>
        <v>3480</v>
      </c>
      <c r="K6" s="11">
        <f t="shared" si="1"/>
        <v>330</v>
      </c>
    </row>
    <row r="7" spans="1:11" ht="30" customHeight="1" x14ac:dyDescent="0.45">
      <c r="A7" s="134"/>
      <c r="B7" s="137"/>
      <c r="C7" s="47">
        <v>5</v>
      </c>
      <c r="D7" s="49" t="s">
        <v>13</v>
      </c>
      <c r="E7" s="62" t="s">
        <v>6</v>
      </c>
      <c r="F7" s="76">
        <v>35</v>
      </c>
      <c r="G7" s="24">
        <f>Reitoria!J8+ESAG!J8+CEAD!J8+CEART!J8+FAED!J8+CEFID!J8+CERES!J8+CESFI!J8+CCT!J8+CAV!J8+CEO!J8+CEPLAN!J8+CEAVI!J8</f>
        <v>93</v>
      </c>
      <c r="H7" s="9">
        <f>SUM((Reitoria!J8-Reitoria!K8),(ESAG!J8-ESAG!K8),(CEAD!J8-CEAD!K8),(CEART!J8-CEART!K8),(FAED!J8-FAED!K8),(CEFID!J8-CEFID!K8),(CERES!J8-CERES!K8),(CESFI!J8-CESFI!K8),(CCT!J8-CCT!K8),(CAV!J8-CAV!K8),(CEO!J8-CEO!K8),(CEPLAN!J8-CEPLAN!K8),(CEAVI!J8-CEAVI!K8))</f>
        <v>4</v>
      </c>
      <c r="I7" s="10">
        <f t="shared" si="2"/>
        <v>89</v>
      </c>
      <c r="J7" s="11">
        <f t="shared" si="0"/>
        <v>3255</v>
      </c>
      <c r="K7" s="11">
        <f t="shared" si="1"/>
        <v>140</v>
      </c>
    </row>
    <row r="8" spans="1:11" ht="30" customHeight="1" x14ac:dyDescent="0.45">
      <c r="A8" s="134"/>
      <c r="B8" s="137"/>
      <c r="C8" s="47">
        <v>6</v>
      </c>
      <c r="D8" s="49" t="s">
        <v>14</v>
      </c>
      <c r="E8" s="62" t="s">
        <v>6</v>
      </c>
      <c r="F8" s="76">
        <v>40</v>
      </c>
      <c r="G8" s="24">
        <f>Reitoria!J9+ESAG!J9+CEAD!J9+CEART!J9+FAED!J9+CEFID!J9+CERES!J9+CESFI!J9+CCT!J9+CAV!J9+CEO!J9+CEPLAN!J9+CEAVI!J9</f>
        <v>88</v>
      </c>
      <c r="H8" s="9">
        <f>SUM((Reitoria!J9-Reitoria!K9),(ESAG!J9-ESAG!K9),(CEAD!J9-CEAD!K9),(CEART!J9-CEART!K9),(FAED!J9-FAED!K9),(CEFID!J9-CEFID!K9),(CERES!J9-CERES!K9),(CESFI!J9-CESFI!K9),(CCT!J9-CCT!K9),(CAV!J9-CAV!K9),(CEO!J9-CEO!K9),(CEPLAN!J9-CEPLAN!K9),(CEAVI!J9-CEAVI!K9))</f>
        <v>5</v>
      </c>
      <c r="I8" s="10">
        <f t="shared" si="2"/>
        <v>83</v>
      </c>
      <c r="J8" s="11">
        <f t="shared" si="0"/>
        <v>3520</v>
      </c>
      <c r="K8" s="11">
        <f t="shared" si="1"/>
        <v>200</v>
      </c>
    </row>
    <row r="9" spans="1:11" ht="30" customHeight="1" x14ac:dyDescent="0.45">
      <c r="A9" s="134"/>
      <c r="B9" s="137"/>
      <c r="C9" s="47">
        <v>7</v>
      </c>
      <c r="D9" s="49" t="s">
        <v>15</v>
      </c>
      <c r="E9" s="62" t="s">
        <v>6</v>
      </c>
      <c r="F9" s="76">
        <v>30.01</v>
      </c>
      <c r="G9" s="24">
        <f>Reitoria!J10+ESAG!J10+CEAD!J10+CEART!J10+FAED!J10+CEFID!J10+CERES!J10+CESFI!J10+CCT!J10+CAV!J10+CEO!J10+CEPLAN!J10+CEAVI!J10</f>
        <v>80</v>
      </c>
      <c r="H9" s="9">
        <f>SUM((Reitoria!J10-Reitoria!K10),(ESAG!J10-ESAG!K10),(CEAD!J10-CEAD!K10),(CEART!J10-CEART!K10),(FAED!J10-FAED!K10),(CEFID!J10-CEFID!K10),(CERES!J10-CERES!K10),(CESFI!J10-CESFI!K10),(CCT!J10-CCT!K10),(CAV!J10-CAV!K10),(CEO!J10-CEO!K10),(CEPLAN!J10-CEPLAN!K10),(CEAVI!J10-CEAVI!K10))</f>
        <v>20</v>
      </c>
      <c r="I9" s="10">
        <f t="shared" si="2"/>
        <v>60</v>
      </c>
      <c r="J9" s="11">
        <f t="shared" si="0"/>
        <v>2400.8000000000002</v>
      </c>
      <c r="K9" s="11">
        <f t="shared" si="1"/>
        <v>600.20000000000005</v>
      </c>
    </row>
    <row r="10" spans="1:11" ht="30" customHeight="1" x14ac:dyDescent="0.45">
      <c r="A10" s="134"/>
      <c r="B10" s="137"/>
      <c r="C10" s="47">
        <v>8</v>
      </c>
      <c r="D10" s="50" t="s">
        <v>16</v>
      </c>
      <c r="E10" s="63" t="s">
        <v>55</v>
      </c>
      <c r="F10" s="76">
        <v>25</v>
      </c>
      <c r="G10" s="24">
        <f>Reitoria!J11+ESAG!J11+CEAD!J11+CEART!J11+FAED!J11+CEFID!J11+CERES!J11+CESFI!J11+CCT!J11+CAV!J11+CEO!J11+CEPLAN!J11+CEAVI!J11</f>
        <v>63</v>
      </c>
      <c r="H10" s="9">
        <f>SUM((Reitoria!J11-Reitoria!K11),(ESAG!J11-ESAG!K11),(CEAD!J11-CEAD!K11),(CEART!J11-CEART!K11),(FAED!J11-FAED!K11),(CEFID!J11-CEFID!K11),(CERES!J11-CERES!K11),(CESFI!J11-CESFI!K11),(CCT!J11-CCT!K11),(CAV!J11-CAV!K11),(CEO!J11-CEO!K11),(CEPLAN!J11-CEPLAN!K11),(CEAVI!J11-CEAVI!K11))</f>
        <v>3</v>
      </c>
      <c r="I10" s="10">
        <f t="shared" si="2"/>
        <v>60</v>
      </c>
      <c r="J10" s="11">
        <f t="shared" si="0"/>
        <v>1575</v>
      </c>
      <c r="K10" s="11">
        <f t="shared" si="1"/>
        <v>75</v>
      </c>
    </row>
    <row r="11" spans="1:11" ht="30" customHeight="1" x14ac:dyDescent="0.45">
      <c r="A11" s="134"/>
      <c r="B11" s="137"/>
      <c r="C11" s="47">
        <v>9</v>
      </c>
      <c r="D11" s="51" t="s">
        <v>17</v>
      </c>
      <c r="E11" s="64" t="s">
        <v>55</v>
      </c>
      <c r="F11" s="76">
        <v>25</v>
      </c>
      <c r="G11" s="24">
        <f>Reitoria!J12+ESAG!J12+CEAD!J12+CEART!J12+FAED!J12+CEFID!J12+CERES!J12+CESFI!J12+CCT!J12+CAV!J12+CEO!J12+CEPLAN!J12+CEAVI!J12</f>
        <v>60</v>
      </c>
      <c r="H11" s="9">
        <f>SUM((Reitoria!J12-Reitoria!K12),(ESAG!J12-ESAG!K12),(CEAD!J12-CEAD!K12),(CEART!J12-CEART!K12),(FAED!J12-FAED!K12),(CEFID!J12-CEFID!K12),(CERES!J12-CERES!K12),(CESFI!J12-CESFI!K12),(CCT!J12-CCT!K12),(CAV!J12-CAV!K12),(CEO!J12-CEO!K12),(CEPLAN!J12-CEPLAN!K12),(CEAVI!J12-CEAVI!K12))</f>
        <v>3</v>
      </c>
      <c r="I11" s="10">
        <f t="shared" si="2"/>
        <v>57</v>
      </c>
      <c r="J11" s="11">
        <f t="shared" si="0"/>
        <v>1500</v>
      </c>
      <c r="K11" s="11">
        <f t="shared" si="1"/>
        <v>75</v>
      </c>
    </row>
    <row r="12" spans="1:11" ht="30" customHeight="1" x14ac:dyDescent="0.45">
      <c r="A12" s="134"/>
      <c r="B12" s="137"/>
      <c r="C12" s="47">
        <v>10</v>
      </c>
      <c r="D12" s="51" t="s">
        <v>18</v>
      </c>
      <c r="E12" s="64" t="s">
        <v>6</v>
      </c>
      <c r="F12" s="76">
        <v>33</v>
      </c>
      <c r="G12" s="24">
        <f>Reitoria!J13+ESAG!J13+CEAD!J13+CEART!J13+FAED!J13+CEFID!J13+CERES!J13+CESFI!J13+CCT!J13+CAV!J13+CEO!J13+CEPLAN!J13+CEAVI!J13</f>
        <v>68</v>
      </c>
      <c r="H12" s="9">
        <f>SUM((Reitoria!J13-Reitoria!K13),(ESAG!J13-ESAG!K13),(CEAD!J13-CEAD!K13),(CEART!J13-CEART!K13),(FAED!J13-FAED!K13),(CEFID!J13-CEFID!K13),(CERES!J13-CERES!K13),(CESFI!J13-CESFI!K13),(CCT!J13-CCT!K13),(CAV!J13-CAV!K13),(CEO!J13-CEO!K13),(CEPLAN!J13-CEPLAN!K13),(CEAVI!J13-CEAVI!K13))</f>
        <v>1</v>
      </c>
      <c r="I12" s="10">
        <f t="shared" si="2"/>
        <v>67</v>
      </c>
      <c r="J12" s="11">
        <f t="shared" si="0"/>
        <v>2244</v>
      </c>
      <c r="K12" s="11">
        <f t="shared" si="1"/>
        <v>33</v>
      </c>
    </row>
    <row r="13" spans="1:11" ht="30" customHeight="1" x14ac:dyDescent="0.45">
      <c r="A13" s="134"/>
      <c r="B13" s="137"/>
      <c r="C13" s="47">
        <v>11</v>
      </c>
      <c r="D13" s="52" t="s">
        <v>19</v>
      </c>
      <c r="E13" s="61" t="s">
        <v>6</v>
      </c>
      <c r="F13" s="76">
        <v>1</v>
      </c>
      <c r="G13" s="24">
        <f>Reitoria!J14+ESAG!J14+CEAD!J14+CEART!J14+FAED!J14+CEFID!J14+CERES!J14+CESFI!J14+CCT!J14+CAV!J14+CEO!J14+CEPLAN!J14+CEAVI!J14</f>
        <v>117</v>
      </c>
      <c r="H13" s="9">
        <f>SUM((Reitoria!J14-Reitoria!K14),(ESAG!J14-ESAG!K14),(CEAD!J14-CEAD!K14),(CEART!J14-CEART!K14),(FAED!J14-FAED!K14),(CEFID!J14-CEFID!K14),(CERES!J14-CERES!K14),(CESFI!J14-CESFI!K14),(CCT!J14-CCT!K14),(CAV!J14-CAV!K14),(CEO!J14-CEO!K14),(CEPLAN!J14-CEPLAN!K14),(CEAVI!J14-CEAVI!K14))</f>
        <v>11</v>
      </c>
      <c r="I13" s="10">
        <f t="shared" si="2"/>
        <v>106</v>
      </c>
      <c r="J13" s="11">
        <f t="shared" si="0"/>
        <v>117</v>
      </c>
      <c r="K13" s="11">
        <f t="shared" si="1"/>
        <v>11</v>
      </c>
    </row>
    <row r="14" spans="1:11" ht="30" customHeight="1" x14ac:dyDescent="0.45">
      <c r="A14" s="134"/>
      <c r="B14" s="137"/>
      <c r="C14" s="47">
        <v>12</v>
      </c>
      <c r="D14" s="52" t="s">
        <v>20</v>
      </c>
      <c r="E14" s="61" t="s">
        <v>6</v>
      </c>
      <c r="F14" s="76">
        <v>1.5</v>
      </c>
      <c r="G14" s="24">
        <f>Reitoria!J15+ESAG!J15+CEAD!J15+CEART!J15+FAED!J15+CEFID!J15+CERES!J15+CESFI!J15+CCT!J15+CAV!J15+CEO!J15+CEPLAN!J15+CEAVI!J15</f>
        <v>137</v>
      </c>
      <c r="H14" s="9">
        <f>SUM((Reitoria!J15-Reitoria!K15),(ESAG!J15-ESAG!K15),(CEAD!J15-CEAD!K15),(CEART!J15-CEART!K15),(FAED!J15-FAED!K15),(CEFID!J15-CEFID!K15),(CERES!J15-CERES!K15),(CESFI!J15-CESFI!K15),(CCT!J15-CCT!K15),(CAV!J15-CAV!K15),(CEO!J15-CEO!K15),(CEPLAN!J15-CEPLAN!K15),(CEAVI!J15-CEAVI!K15))</f>
        <v>9</v>
      </c>
      <c r="I14" s="10">
        <f t="shared" si="2"/>
        <v>128</v>
      </c>
      <c r="J14" s="11">
        <f t="shared" si="0"/>
        <v>205.5</v>
      </c>
      <c r="K14" s="11">
        <f t="shared" si="1"/>
        <v>13.5</v>
      </c>
    </row>
    <row r="15" spans="1:11" ht="30" customHeight="1" x14ac:dyDescent="0.45">
      <c r="A15" s="134"/>
      <c r="B15" s="137"/>
      <c r="C15" s="47">
        <v>13</v>
      </c>
      <c r="D15" s="52" t="s">
        <v>21</v>
      </c>
      <c r="E15" s="61" t="s">
        <v>6</v>
      </c>
      <c r="F15" s="76">
        <v>1</v>
      </c>
      <c r="G15" s="24">
        <f>Reitoria!J16+ESAG!J16+CEAD!J16+CEART!J16+FAED!J16+CEFID!J16+CERES!J16+CESFI!J16+CCT!J16+CAV!J16+CEO!J16+CEPLAN!J16+CEAVI!J16</f>
        <v>132</v>
      </c>
      <c r="H15" s="9">
        <f>SUM((Reitoria!J16-Reitoria!K16),(ESAG!J16-ESAG!K16),(CEAD!J16-CEAD!K16),(CEART!J16-CEART!K16),(FAED!J16-FAED!K16),(CEFID!J16-CEFID!K16),(CERES!J16-CERES!K16),(CESFI!J16-CESFI!K16),(CCT!J16-CCT!K16),(CAV!J16-CAV!K16),(CEO!J16-CEO!K16),(CEPLAN!J16-CEPLAN!K16),(CEAVI!J16-CEAVI!K16))</f>
        <v>16</v>
      </c>
      <c r="I15" s="10">
        <f t="shared" si="2"/>
        <v>116</v>
      </c>
      <c r="J15" s="11">
        <f t="shared" si="0"/>
        <v>132</v>
      </c>
      <c r="K15" s="11">
        <f t="shared" si="1"/>
        <v>16</v>
      </c>
    </row>
    <row r="16" spans="1:11" ht="30" customHeight="1" x14ac:dyDescent="0.45">
      <c r="A16" s="134"/>
      <c r="B16" s="137"/>
      <c r="C16" s="47">
        <v>14</v>
      </c>
      <c r="D16" s="52" t="s">
        <v>22</v>
      </c>
      <c r="E16" s="61" t="s">
        <v>6</v>
      </c>
      <c r="F16" s="76">
        <v>1</v>
      </c>
      <c r="G16" s="24">
        <f>Reitoria!J17+ESAG!J17+CEAD!J17+CEART!J17+FAED!J17+CEFID!J17+CERES!J17+CESFI!J17+CCT!J17+CAV!J17+CEO!J17+CEPLAN!J17+CEAVI!J17</f>
        <v>118</v>
      </c>
      <c r="H16" s="9">
        <f>SUM((Reitoria!J17-Reitoria!K17),(ESAG!J17-ESAG!K17),(CEAD!J17-CEAD!K17),(CEART!J17-CEART!K17),(FAED!J17-FAED!K17),(CEFID!J17-CEFID!K17),(CERES!J17-CERES!K17),(CESFI!J17-CESFI!K17),(CCT!J17-CCT!K17),(CAV!J17-CAV!K17),(CEO!J17-CEO!K17),(CEPLAN!J17-CEPLAN!K17),(CEAVI!J17-CEAVI!K17))</f>
        <v>8</v>
      </c>
      <c r="I16" s="10">
        <f t="shared" si="2"/>
        <v>110</v>
      </c>
      <c r="J16" s="11">
        <f t="shared" si="0"/>
        <v>118</v>
      </c>
      <c r="K16" s="11">
        <f t="shared" si="1"/>
        <v>8</v>
      </c>
    </row>
    <row r="17" spans="1:11" ht="30" customHeight="1" x14ac:dyDescent="0.45">
      <c r="A17" s="134"/>
      <c r="B17" s="137"/>
      <c r="C17" s="47">
        <v>15</v>
      </c>
      <c r="D17" s="52" t="s">
        <v>23</v>
      </c>
      <c r="E17" s="61" t="s">
        <v>6</v>
      </c>
      <c r="F17" s="76">
        <v>9</v>
      </c>
      <c r="G17" s="24">
        <f>Reitoria!J18+ESAG!J18+CEAD!J18+CEART!J18+FAED!J18+CEFID!J18+CERES!J18+CESFI!J18+CCT!J18+CAV!J18+CEO!J18+CEPLAN!J18+CEAVI!J18</f>
        <v>103</v>
      </c>
      <c r="H17" s="9">
        <f>SUM((Reitoria!J18-Reitoria!K18),(ESAG!J18-ESAG!K18),(CEAD!J18-CEAD!K18),(CEART!J18-CEART!K18),(FAED!J18-FAED!K18),(CEFID!J18-CEFID!K18),(CERES!J18-CERES!K18),(CESFI!J18-CESFI!K18),(CCT!J18-CCT!K18),(CAV!J18-CAV!K18),(CEO!J18-CEO!K18),(CEPLAN!J18-CEPLAN!K18),(CEAVI!J18-CEAVI!K18))</f>
        <v>8</v>
      </c>
      <c r="I17" s="10">
        <f t="shared" si="2"/>
        <v>95</v>
      </c>
      <c r="J17" s="11">
        <f t="shared" si="0"/>
        <v>927</v>
      </c>
      <c r="K17" s="11">
        <f t="shared" si="1"/>
        <v>72</v>
      </c>
    </row>
    <row r="18" spans="1:11" ht="30" customHeight="1" x14ac:dyDescent="0.45">
      <c r="A18" s="134"/>
      <c r="B18" s="137"/>
      <c r="C18" s="47">
        <v>16</v>
      </c>
      <c r="D18" s="52" t="s">
        <v>24</v>
      </c>
      <c r="E18" s="61" t="s">
        <v>6</v>
      </c>
      <c r="F18" s="76">
        <v>10</v>
      </c>
      <c r="G18" s="24">
        <f>Reitoria!J19+ESAG!J19+CEAD!J19+CEART!J19+FAED!J19+CEFID!J19+CERES!J19+CESFI!J19+CCT!J19+CAV!J19+CEO!J19+CEPLAN!J19+CEAVI!J19</f>
        <v>98</v>
      </c>
      <c r="H18" s="9">
        <f>SUM((Reitoria!J19-Reitoria!K19),(ESAG!J19-ESAG!K19),(CEAD!J19-CEAD!K19),(CEART!J19-CEART!K19),(FAED!J19-FAED!K19),(CEFID!J19-CEFID!K19),(CERES!J19-CERES!K19),(CESFI!J19-CESFI!K19),(CCT!J19-CCT!K19),(CAV!J19-CAV!K19),(CEO!J19-CEO!K19),(CEPLAN!J19-CEPLAN!K19),(CEAVI!J19-CEAVI!K19))</f>
        <v>7</v>
      </c>
      <c r="I18" s="10">
        <f t="shared" si="2"/>
        <v>91</v>
      </c>
      <c r="J18" s="11">
        <f t="shared" si="0"/>
        <v>980</v>
      </c>
      <c r="K18" s="11">
        <f t="shared" si="1"/>
        <v>70</v>
      </c>
    </row>
    <row r="19" spans="1:11" ht="30" customHeight="1" x14ac:dyDescent="0.45">
      <c r="A19" s="134"/>
      <c r="B19" s="137"/>
      <c r="C19" s="47">
        <v>17</v>
      </c>
      <c r="D19" s="52" t="s">
        <v>25</v>
      </c>
      <c r="E19" s="61" t="s">
        <v>6</v>
      </c>
      <c r="F19" s="76">
        <v>9</v>
      </c>
      <c r="G19" s="24">
        <f>Reitoria!J20+ESAG!J20+CEAD!J20+CEART!J20+FAED!J20+CEFID!J20+CERES!J20+CESFI!J20+CCT!J20+CAV!J20+CEO!J20+CEPLAN!J20+CEAVI!J20</f>
        <v>103</v>
      </c>
      <c r="H19" s="9">
        <f>SUM((Reitoria!J20-Reitoria!K20),(ESAG!J20-ESAG!K20),(CEAD!J20-CEAD!K20),(CEART!J20-CEART!K20),(FAED!J20-FAED!K20),(CEFID!J20-CEFID!K20),(CERES!J20-CERES!K20),(CESFI!J20-CESFI!K20),(CCT!J20-CCT!K20),(CAV!J20-CAV!K20),(CEO!J20-CEO!K20),(CEPLAN!J20-CEPLAN!K20),(CEAVI!J20-CEAVI!K20))</f>
        <v>7</v>
      </c>
      <c r="I19" s="10">
        <f t="shared" si="2"/>
        <v>96</v>
      </c>
      <c r="J19" s="11">
        <f t="shared" si="0"/>
        <v>927</v>
      </c>
      <c r="K19" s="11">
        <f t="shared" si="1"/>
        <v>63</v>
      </c>
    </row>
    <row r="20" spans="1:11" ht="30" customHeight="1" x14ac:dyDescent="0.45">
      <c r="A20" s="134"/>
      <c r="B20" s="137"/>
      <c r="C20" s="47">
        <v>18</v>
      </c>
      <c r="D20" s="53" t="s">
        <v>26</v>
      </c>
      <c r="E20" s="64" t="s">
        <v>6</v>
      </c>
      <c r="F20" s="76">
        <v>9</v>
      </c>
      <c r="G20" s="24">
        <f>Reitoria!J21+ESAG!J21+CEAD!J21+CEART!J21+FAED!J21+CEFID!J21+CERES!J21+CESFI!J21+CCT!J21+CAV!J21+CEO!J21+CEPLAN!J21+CEAVI!J21</f>
        <v>81</v>
      </c>
      <c r="H20" s="9">
        <f>SUM((Reitoria!J21-Reitoria!K21),(ESAG!J21-ESAG!K21),(CEAD!J21-CEAD!K21),(CEART!J21-CEART!K21),(FAED!J21-FAED!K21),(CEFID!J21-CEFID!K21),(CERES!J21-CERES!K21),(CESFI!J21-CESFI!K21),(CCT!J21-CCT!K21),(CAV!J21-CAV!K21),(CEO!J21-CEO!K21),(CEPLAN!J21-CEPLAN!K21),(CEAVI!J21-CEAVI!K21))</f>
        <v>3</v>
      </c>
      <c r="I20" s="10">
        <f t="shared" si="2"/>
        <v>78</v>
      </c>
      <c r="J20" s="11">
        <f t="shared" si="0"/>
        <v>729</v>
      </c>
      <c r="K20" s="11">
        <f t="shared" si="1"/>
        <v>27</v>
      </c>
    </row>
    <row r="21" spans="1:11" ht="30" customHeight="1" x14ac:dyDescent="0.45">
      <c r="A21" s="134"/>
      <c r="B21" s="137"/>
      <c r="C21" s="47">
        <v>19</v>
      </c>
      <c r="D21" s="49" t="s">
        <v>27</v>
      </c>
      <c r="E21" s="62" t="s">
        <v>6</v>
      </c>
      <c r="F21" s="76">
        <v>2.77</v>
      </c>
      <c r="G21" s="24">
        <f>Reitoria!J22+ESAG!J22+CEAD!J22+CEART!J22+FAED!J22+CEFID!J22+CERES!J22+CESFI!J22+CCT!J22+CAV!J22+CEO!J22+CEPLAN!J22+CEAVI!J22</f>
        <v>710</v>
      </c>
      <c r="H21" s="9">
        <f>SUM((Reitoria!J22-Reitoria!K22),(ESAG!J22-ESAG!K22),(CEAD!J22-CEAD!K22),(CEART!J22-CEART!K22),(FAED!J22-FAED!K22),(CEFID!J22-CEFID!K22),(CERES!J22-CERES!K22),(CESFI!J22-CESFI!K22),(CCT!J22-CCT!K22),(CAV!J22-CAV!K22),(CEO!J22-CEO!K22),(CEPLAN!J22-CEPLAN!K22),(CEAVI!J22-CEAVI!K22))</f>
        <v>159.92419999999998</v>
      </c>
      <c r="I21" s="10">
        <f t="shared" si="2"/>
        <v>550.07580000000007</v>
      </c>
      <c r="J21" s="11">
        <f t="shared" si="0"/>
        <v>1966.7</v>
      </c>
      <c r="K21" s="11">
        <f t="shared" si="1"/>
        <v>442.99003399999998</v>
      </c>
    </row>
    <row r="22" spans="1:11" ht="30" customHeight="1" x14ac:dyDescent="0.45">
      <c r="A22" s="134"/>
      <c r="B22" s="137"/>
      <c r="C22" s="47">
        <v>20</v>
      </c>
      <c r="D22" s="49" t="s">
        <v>98</v>
      </c>
      <c r="E22" s="62" t="s">
        <v>6</v>
      </c>
      <c r="F22" s="76">
        <v>20</v>
      </c>
      <c r="G22" s="24">
        <f>Reitoria!J23+ESAG!J23+CEAD!J23+CEART!J23+FAED!J23+CEFID!J23+CERES!J23+CESFI!J23+CCT!J23+CAV!J23+CEO!J23+CEPLAN!J23+CEAVI!J23</f>
        <v>35</v>
      </c>
      <c r="H22" s="9">
        <f>SUM((Reitoria!J23-Reitoria!K23),(ESAG!J23-ESAG!K23),(CEAD!J23-CEAD!K23),(CEART!J23-CEART!K23),(FAED!J23-FAED!K23),(CEFID!J23-CEFID!K23),(CERES!J23-CERES!K23),(CESFI!J23-CESFI!K23),(CCT!J23-CCT!K23),(CAV!J23-CAV!K23),(CEO!J23-CEO!K23),(CEPLAN!J23-CEPLAN!K23),(CEAVI!J23-CEAVI!K23))</f>
        <v>2</v>
      </c>
      <c r="I22" s="10">
        <f t="shared" si="2"/>
        <v>33</v>
      </c>
      <c r="J22" s="11">
        <f t="shared" si="0"/>
        <v>700</v>
      </c>
      <c r="K22" s="11">
        <f t="shared" si="1"/>
        <v>40</v>
      </c>
    </row>
    <row r="23" spans="1:11" ht="30" customHeight="1" x14ac:dyDescent="0.45">
      <c r="A23" s="134"/>
      <c r="B23" s="137"/>
      <c r="C23" s="47">
        <v>21</v>
      </c>
      <c r="D23" s="49" t="s">
        <v>79</v>
      </c>
      <c r="E23" s="62" t="s">
        <v>6</v>
      </c>
      <c r="F23" s="76">
        <v>70</v>
      </c>
      <c r="G23" s="24">
        <f>Reitoria!J24+ESAG!J24+CEAD!J24+CEART!J24+FAED!J24+CEFID!J24+CERES!J24+CESFI!J24+CCT!J24+CAV!J24+CEO!J24+CEPLAN!J24+CEAVI!J24</f>
        <v>16</v>
      </c>
      <c r="H23" s="9">
        <f>SUM((Reitoria!J24-Reitoria!K24),(ESAG!J24-ESAG!K24),(CEAD!J24-CEAD!K24),(CEART!J24-CEART!K24),(FAED!J24-FAED!K24),(CEFID!J24-CEFID!K24),(CERES!J24-CERES!K24),(CESFI!J24-CESFI!K24),(CCT!J24-CCT!K24),(CAV!J24-CAV!K24),(CEO!J24-CEO!K24),(CEPLAN!J24-CEPLAN!K24),(CEAVI!J24-CEAVI!K24))</f>
        <v>0</v>
      </c>
      <c r="I23" s="10">
        <f t="shared" si="2"/>
        <v>16</v>
      </c>
      <c r="J23" s="11">
        <f t="shared" si="0"/>
        <v>1120</v>
      </c>
      <c r="K23" s="11">
        <f t="shared" si="1"/>
        <v>0</v>
      </c>
    </row>
    <row r="24" spans="1:11" ht="30" customHeight="1" x14ac:dyDescent="0.45">
      <c r="A24" s="135"/>
      <c r="B24" s="138"/>
      <c r="C24" s="47">
        <v>22</v>
      </c>
      <c r="D24" s="48" t="s">
        <v>80</v>
      </c>
      <c r="E24" s="61" t="s">
        <v>6</v>
      </c>
      <c r="F24" s="76">
        <v>50</v>
      </c>
      <c r="G24" s="24">
        <f>Reitoria!J25+ESAG!J25+CEAD!J25+CEART!J25+FAED!J25+CEFID!J25+CERES!J25+CESFI!J25+CCT!J25+CAV!J25+CEO!J25+CEPLAN!J25+CEAVI!J25</f>
        <v>8</v>
      </c>
      <c r="H24" s="9">
        <f>SUM((Reitoria!J25-Reitoria!K25),(ESAG!J25-ESAG!K25),(CEAD!J25-CEAD!K25),(CEART!J25-CEART!K25),(FAED!J25-FAED!K25),(CEFID!J25-CEFID!K25),(CERES!J25-CERES!K25),(CESFI!J25-CESFI!K25),(CCT!J25-CCT!K25),(CAV!J25-CAV!K25),(CEO!J25-CEO!K25),(CEPLAN!J25-CEPLAN!K25),(CEAVI!J25-CEAVI!K25))</f>
        <v>0</v>
      </c>
      <c r="I24" s="10">
        <f t="shared" si="2"/>
        <v>8</v>
      </c>
      <c r="J24" s="11">
        <f t="shared" si="0"/>
        <v>400</v>
      </c>
      <c r="K24" s="11">
        <f t="shared" si="1"/>
        <v>0</v>
      </c>
    </row>
    <row r="25" spans="1:11" ht="30" customHeight="1" x14ac:dyDescent="0.45">
      <c r="A25" s="139" t="s">
        <v>90</v>
      </c>
      <c r="B25" s="142" t="s">
        <v>120</v>
      </c>
      <c r="C25" s="54">
        <v>23</v>
      </c>
      <c r="D25" s="55" t="s">
        <v>28</v>
      </c>
      <c r="E25" s="54" t="s">
        <v>56</v>
      </c>
      <c r="F25" s="77">
        <v>11.6</v>
      </c>
      <c r="G25" s="24">
        <f>Reitoria!J26+ESAG!J26+CEAD!J26+CEART!J26+FAED!J26+CEFID!J26+CERES!J26+CESFI!J26+CCT!J26+CAV!J26+CEO!J26+CEPLAN!J26+CEAVI!J26</f>
        <v>405</v>
      </c>
      <c r="H25" s="9">
        <f>SUM((Reitoria!J26-Reitoria!K26),(ESAG!J26-ESAG!K26),(CEAD!J26-CEAD!K26),(CEART!J26-CEART!K26),(FAED!J26-FAED!K26),(CEFID!J26-CEFID!K26),(CERES!J26-CERES!K26),(CESFI!J26-CESFI!K26),(CCT!J26-CCT!K26),(CAV!J26-CAV!K26),(CEO!J26-CEO!K26),(CEPLAN!J26-CEPLAN!K26),(CEAVI!J26-CEAVI!K26))</f>
        <v>236</v>
      </c>
      <c r="I25" s="10">
        <f t="shared" si="2"/>
        <v>169</v>
      </c>
      <c r="J25" s="11">
        <f t="shared" si="0"/>
        <v>4698</v>
      </c>
      <c r="K25" s="11">
        <f t="shared" si="1"/>
        <v>2737.6</v>
      </c>
    </row>
    <row r="26" spans="1:11" ht="30" customHeight="1" x14ac:dyDescent="0.45">
      <c r="A26" s="140"/>
      <c r="B26" s="143"/>
      <c r="C26" s="54">
        <v>24</v>
      </c>
      <c r="D26" s="55" t="s">
        <v>29</v>
      </c>
      <c r="E26" s="54" t="s">
        <v>56</v>
      </c>
      <c r="F26" s="77">
        <v>32.22</v>
      </c>
      <c r="G26" s="24">
        <f>Reitoria!J27+ESAG!J27+CEAD!J27+CEART!J27+FAED!J27+CEFID!J27+CERES!J27+CESFI!J27+CCT!J27+CAV!J27+CEO!J27+CEPLAN!J27+CEAVI!J27</f>
        <v>111</v>
      </c>
      <c r="H26" s="9">
        <f>SUM((Reitoria!J27-Reitoria!K27),(ESAG!J27-ESAG!K27),(CEAD!J27-CEAD!K27),(CEART!J27-CEART!K27),(FAED!J27-FAED!K27),(CEFID!J27-CEFID!K27),(CERES!J27-CERES!K27),(CESFI!J27-CESFI!K27),(CCT!J27-CCT!K27),(CAV!J27-CAV!K27),(CEO!J27-CEO!K27),(CEPLAN!J27-CEPLAN!K27),(CEAVI!J27-CEAVI!K27))</f>
        <v>36</v>
      </c>
      <c r="I26" s="10">
        <f t="shared" si="2"/>
        <v>75</v>
      </c>
      <c r="J26" s="11">
        <f t="shared" si="0"/>
        <v>3576.42</v>
      </c>
      <c r="K26" s="11">
        <f t="shared" si="1"/>
        <v>1159.92</v>
      </c>
    </row>
    <row r="27" spans="1:11" ht="30" customHeight="1" x14ac:dyDescent="0.45">
      <c r="A27" s="140"/>
      <c r="B27" s="143"/>
      <c r="C27" s="54">
        <v>25</v>
      </c>
      <c r="D27" s="55" t="s">
        <v>30</v>
      </c>
      <c r="E27" s="54" t="s">
        <v>56</v>
      </c>
      <c r="F27" s="77">
        <v>20</v>
      </c>
      <c r="G27" s="24">
        <f>Reitoria!J28+ESAG!J28+CEAD!J28+CEART!J28+FAED!J28+CEFID!J28+CERES!J28+CESFI!J28+CCT!J28+CAV!J28+CEO!J28+CEPLAN!J28+CEAVI!J28</f>
        <v>5</v>
      </c>
      <c r="H27" s="9">
        <f>SUM((Reitoria!J28-Reitoria!K28),(ESAG!J28-ESAG!K28),(CEAD!J28-CEAD!K28),(CEART!J28-CEART!K28),(FAED!J28-FAED!K28),(CEFID!J28-CEFID!K28),(CERES!J28-CERES!K28),(CESFI!J28-CESFI!K28),(CCT!J28-CCT!K28),(CAV!J28-CAV!K28),(CEO!J28-CEO!K28),(CEPLAN!J28-CEPLAN!K28),(CEAVI!J28-CEAVI!K28))</f>
        <v>0</v>
      </c>
      <c r="I27" s="10">
        <f t="shared" si="2"/>
        <v>5</v>
      </c>
      <c r="J27" s="11">
        <f t="shared" si="0"/>
        <v>100</v>
      </c>
      <c r="K27" s="11">
        <f t="shared" si="1"/>
        <v>0</v>
      </c>
    </row>
    <row r="28" spans="1:11" ht="30" customHeight="1" x14ac:dyDescent="0.45">
      <c r="A28" s="140"/>
      <c r="B28" s="143"/>
      <c r="C28" s="54">
        <v>26</v>
      </c>
      <c r="D28" s="55" t="s">
        <v>31</v>
      </c>
      <c r="E28" s="54" t="s">
        <v>56</v>
      </c>
      <c r="F28" s="77">
        <v>40</v>
      </c>
      <c r="G28" s="24">
        <f>Reitoria!J29+ESAG!J29+CEAD!J29+CEART!J29+FAED!J29+CEFID!J29+CERES!J29+CESFI!J29+CCT!J29+CAV!J29+CEO!J29+CEPLAN!J29+CEAVI!J29</f>
        <v>5</v>
      </c>
      <c r="H28" s="9">
        <f>SUM((Reitoria!J29-Reitoria!K29),(ESAG!J29-ESAG!K29),(CEAD!J29-CEAD!K29),(CEART!J29-CEART!K29),(FAED!J29-FAED!K29),(CEFID!J29-CEFID!K29),(CERES!J29-CERES!K29),(CESFI!J29-CESFI!K29),(CCT!J29-CCT!K29),(CAV!J29-CAV!K29),(CEO!J29-CEO!K29),(CEPLAN!J29-CEPLAN!K29),(CEAVI!J29-CEAVI!K29))</f>
        <v>0</v>
      </c>
      <c r="I28" s="10">
        <f t="shared" si="2"/>
        <v>5</v>
      </c>
      <c r="J28" s="11">
        <f t="shared" si="0"/>
        <v>200</v>
      </c>
      <c r="K28" s="11">
        <f t="shared" si="1"/>
        <v>0</v>
      </c>
    </row>
    <row r="29" spans="1:11" ht="30" customHeight="1" x14ac:dyDescent="0.45">
      <c r="A29" s="140"/>
      <c r="B29" s="143"/>
      <c r="C29" s="54">
        <v>27</v>
      </c>
      <c r="D29" s="55" t="s">
        <v>32</v>
      </c>
      <c r="E29" s="54" t="s">
        <v>56</v>
      </c>
      <c r="F29" s="77">
        <v>23.22</v>
      </c>
      <c r="G29" s="24">
        <f>Reitoria!J30+ESAG!J30+CEAD!J30+CEART!J30+FAED!J30+CEFID!J30+CERES!J30+CESFI!J30+CCT!J30+CAV!J30+CEO!J30+CEPLAN!J30+CEAVI!J30</f>
        <v>129</v>
      </c>
      <c r="H29" s="9">
        <f>SUM((Reitoria!J30-Reitoria!K30),(ESAG!J30-ESAG!K30),(CEAD!J30-CEAD!K30),(CEART!J30-CEART!K30),(FAED!J30-FAED!K30),(CEFID!J30-CEFID!K30),(CERES!J30-CERES!K30),(CESFI!J30-CESFI!K30),(CCT!J30-CCT!K30),(CAV!J30-CAV!K30),(CEO!J30-CEO!K30),(CEPLAN!J30-CEPLAN!K30),(CEAVI!J30-CEAVI!K30))</f>
        <v>74</v>
      </c>
      <c r="I29" s="10">
        <f t="shared" si="2"/>
        <v>55</v>
      </c>
      <c r="J29" s="11">
        <f t="shared" si="0"/>
        <v>2995.3799999999997</v>
      </c>
      <c r="K29" s="11">
        <f t="shared" si="1"/>
        <v>1718.28</v>
      </c>
    </row>
    <row r="30" spans="1:11" ht="30" customHeight="1" x14ac:dyDescent="0.45">
      <c r="A30" s="140"/>
      <c r="B30" s="143"/>
      <c r="C30" s="54">
        <v>28</v>
      </c>
      <c r="D30" s="55" t="s">
        <v>33</v>
      </c>
      <c r="E30" s="54" t="s">
        <v>56</v>
      </c>
      <c r="F30" s="77">
        <v>57.74</v>
      </c>
      <c r="G30" s="24">
        <f>Reitoria!J31+ESAG!J31+CEAD!J31+CEART!J31+FAED!J31+CEFID!J31+CERES!J31+CESFI!J31+CCT!J31+CAV!J31+CEO!J31+CEPLAN!J31+CEAVI!J31</f>
        <v>76</v>
      </c>
      <c r="H30" s="9">
        <f>SUM((Reitoria!J31-Reitoria!K31),(ESAG!J31-ESAG!K31),(CEAD!J31-CEAD!K31),(CEART!J31-CEART!K31),(FAED!J31-FAED!K31),(CEFID!J31-CEFID!K31),(CERES!J31-CERES!K31),(CESFI!J31-CESFI!K31),(CCT!J31-CCT!K31),(CAV!J31-CAV!K31),(CEO!J31-CEO!K31),(CEPLAN!J31-CEPLAN!K31),(CEAVI!J31-CEAVI!K31))</f>
        <v>21</v>
      </c>
      <c r="I30" s="10">
        <f t="shared" si="2"/>
        <v>55</v>
      </c>
      <c r="J30" s="11">
        <f t="shared" si="0"/>
        <v>4388.24</v>
      </c>
      <c r="K30" s="11">
        <f t="shared" si="1"/>
        <v>1212.54</v>
      </c>
    </row>
    <row r="31" spans="1:11" ht="30" customHeight="1" x14ac:dyDescent="0.45">
      <c r="A31" s="140"/>
      <c r="B31" s="143"/>
      <c r="C31" s="54">
        <v>29</v>
      </c>
      <c r="D31" s="55" t="s">
        <v>100</v>
      </c>
      <c r="E31" s="54" t="s">
        <v>56</v>
      </c>
      <c r="F31" s="77">
        <v>59.94</v>
      </c>
      <c r="G31" s="24">
        <f>Reitoria!J32+ESAG!J32+CEAD!J32+CEART!J32+FAED!J32+CEFID!J32+CERES!J32+CESFI!J32+CCT!J32+CAV!J32+CEO!J32+CEPLAN!J32+CEAVI!J32</f>
        <v>115</v>
      </c>
      <c r="H31" s="9">
        <f>SUM((Reitoria!J32-Reitoria!K32),(ESAG!J32-ESAG!K32),(CEAD!J32-CEAD!K32),(CEART!J32-CEART!K32),(FAED!J32-FAED!K32),(CEFID!J32-CEFID!K32),(CERES!J32-CERES!K32),(CESFI!J32-CESFI!K32),(CCT!J32-CCT!K32),(CAV!J32-CAV!K32),(CEO!J32-CEO!K32),(CEPLAN!J32-CEPLAN!K32),(CEAVI!J32-CEAVI!K32))</f>
        <v>30</v>
      </c>
      <c r="I31" s="10">
        <f t="shared" si="2"/>
        <v>85</v>
      </c>
      <c r="J31" s="11">
        <f t="shared" si="0"/>
        <v>6893.0999999999995</v>
      </c>
      <c r="K31" s="11">
        <f t="shared" si="1"/>
        <v>1798.1999999999998</v>
      </c>
    </row>
    <row r="32" spans="1:11" ht="30" customHeight="1" x14ac:dyDescent="0.45">
      <c r="A32" s="140"/>
      <c r="B32" s="143"/>
      <c r="C32" s="54">
        <v>30</v>
      </c>
      <c r="D32" s="55" t="s">
        <v>34</v>
      </c>
      <c r="E32" s="54" t="s">
        <v>56</v>
      </c>
      <c r="F32" s="77">
        <v>83.88</v>
      </c>
      <c r="G32" s="24">
        <f>Reitoria!J33+ESAG!J33+CEAD!J33+CEART!J33+FAED!J33+CEFID!J33+CERES!J33+CESFI!J33+CCT!J33+CAV!J33+CEO!J33+CEPLAN!J33+CEAVI!J33</f>
        <v>54</v>
      </c>
      <c r="H32" s="9">
        <f>SUM((Reitoria!J33-Reitoria!K33),(ESAG!J33-ESAG!K33),(CEAD!J33-CEAD!K33),(CEART!J33-CEART!K33),(FAED!J33-FAED!K33),(CEFID!J33-CEFID!K33),(CERES!J33-CERES!K33),(CESFI!J33-CESFI!K33),(CCT!J33-CCT!K33),(CAV!J33-CAV!K33),(CEO!J33-CEO!K33),(CEPLAN!J33-CEPLAN!K33),(CEAVI!J33-CEAVI!K33))</f>
        <v>12</v>
      </c>
      <c r="I32" s="10">
        <f t="shared" si="2"/>
        <v>42</v>
      </c>
      <c r="J32" s="11">
        <f t="shared" si="0"/>
        <v>4529.5199999999995</v>
      </c>
      <c r="K32" s="11">
        <f t="shared" si="1"/>
        <v>1006.56</v>
      </c>
    </row>
    <row r="33" spans="1:11" ht="30" customHeight="1" x14ac:dyDescent="0.45">
      <c r="A33" s="140"/>
      <c r="B33" s="143"/>
      <c r="C33" s="54">
        <v>31</v>
      </c>
      <c r="D33" s="55" t="s">
        <v>35</v>
      </c>
      <c r="E33" s="54" t="s">
        <v>56</v>
      </c>
      <c r="F33" s="77">
        <v>61.96</v>
      </c>
      <c r="G33" s="24">
        <f>Reitoria!J34+ESAG!J34+CEAD!J34+CEART!J34+FAED!J34+CEFID!J34+CERES!J34+CESFI!J34+CCT!J34+CAV!J34+CEO!J34+CEPLAN!J34+CEAVI!J34</f>
        <v>101</v>
      </c>
      <c r="H33" s="9">
        <f>SUM((Reitoria!J34-Reitoria!K34),(ESAG!J34-ESAG!K34),(CEAD!J34-CEAD!K34),(CEART!J34-CEART!K34),(FAED!J34-FAED!K34),(CEFID!J34-CEFID!K34),(CERES!J34-CERES!K34),(CESFI!J34-CESFI!K34),(CCT!J34-CCT!K34),(CAV!J34-CAV!K34),(CEO!J34-CEO!K34),(CEPLAN!J34-CEPLAN!K34),(CEAVI!J34-CEAVI!K34))</f>
        <v>44</v>
      </c>
      <c r="I33" s="10">
        <f t="shared" si="2"/>
        <v>57</v>
      </c>
      <c r="J33" s="11">
        <f t="shared" si="0"/>
        <v>6257.96</v>
      </c>
      <c r="K33" s="11">
        <f t="shared" si="1"/>
        <v>2726.2400000000002</v>
      </c>
    </row>
    <row r="34" spans="1:11" ht="30" customHeight="1" x14ac:dyDescent="0.45">
      <c r="A34" s="140"/>
      <c r="B34" s="143"/>
      <c r="C34" s="54">
        <v>32</v>
      </c>
      <c r="D34" s="55" t="s">
        <v>36</v>
      </c>
      <c r="E34" s="54" t="s">
        <v>56</v>
      </c>
      <c r="F34" s="77">
        <v>70.61</v>
      </c>
      <c r="G34" s="24">
        <f>Reitoria!J35+ESAG!J35+CEAD!J35+CEART!J35+FAED!J35+CEFID!J35+CERES!J35+CESFI!J35+CCT!J35+CAV!J35+CEO!J35+CEPLAN!J35+CEAVI!J35</f>
        <v>62</v>
      </c>
      <c r="H34" s="9">
        <f>SUM((Reitoria!J35-Reitoria!K35),(ESAG!J35-ESAG!K35),(CEAD!J35-CEAD!K35),(CEART!J35-CEART!K35),(FAED!J35-FAED!K35),(CEFID!J35-CEFID!K35),(CERES!J35-CERES!K35),(CESFI!J35-CESFI!K35),(CCT!J35-CCT!K35),(CAV!J35-CAV!K35),(CEO!J35-CEO!K35),(CEPLAN!J35-CEPLAN!K35),(CEAVI!J35-CEAVI!K35))</f>
        <v>16</v>
      </c>
      <c r="I34" s="10">
        <f t="shared" si="2"/>
        <v>46</v>
      </c>
      <c r="J34" s="11">
        <f t="shared" si="0"/>
        <v>4377.82</v>
      </c>
      <c r="K34" s="11">
        <f t="shared" si="1"/>
        <v>1129.76</v>
      </c>
    </row>
    <row r="35" spans="1:11" ht="30" customHeight="1" x14ac:dyDescent="0.45">
      <c r="A35" s="140"/>
      <c r="B35" s="143"/>
      <c r="C35" s="54">
        <v>33</v>
      </c>
      <c r="D35" s="56" t="s">
        <v>37</v>
      </c>
      <c r="E35" s="54" t="s">
        <v>56</v>
      </c>
      <c r="F35" s="77">
        <v>61.47</v>
      </c>
      <c r="G35" s="24">
        <f>Reitoria!J36+ESAG!J36+CEAD!J36+CEART!J36+FAED!J36+CEFID!J36+CERES!J36+CESFI!J36+CCT!J36+CAV!J36+CEO!J36+CEPLAN!J36+CEAVI!J36</f>
        <v>101</v>
      </c>
      <c r="H35" s="9">
        <f>SUM((Reitoria!J36-Reitoria!K36),(ESAG!J36-ESAG!K36),(CEAD!J36-CEAD!K36),(CEART!J36-CEART!K36),(FAED!J36-FAED!K36),(CEFID!J36-CEFID!K36),(CERES!J36-CERES!K36),(CESFI!J36-CESFI!K36),(CCT!J36-CCT!K36),(CAV!J36-CAV!K36),(CEO!J36-CEO!K36),(CEPLAN!J36-CEPLAN!K36),(CEAVI!J36-CEAVI!K36))</f>
        <v>23</v>
      </c>
      <c r="I35" s="10">
        <f t="shared" si="2"/>
        <v>78</v>
      </c>
      <c r="J35" s="11">
        <f t="shared" ref="J35:J57" si="3">G35*F35</f>
        <v>6208.47</v>
      </c>
      <c r="K35" s="11">
        <f t="shared" ref="K35:K57" si="4">F35*H35</f>
        <v>1413.81</v>
      </c>
    </row>
    <row r="36" spans="1:11" ht="30" customHeight="1" x14ac:dyDescent="0.45">
      <c r="A36" s="140"/>
      <c r="B36" s="143"/>
      <c r="C36" s="54">
        <v>34</v>
      </c>
      <c r="D36" s="56" t="s">
        <v>38</v>
      </c>
      <c r="E36" s="54" t="s">
        <v>56</v>
      </c>
      <c r="F36" s="77">
        <v>241</v>
      </c>
      <c r="G36" s="24">
        <f>Reitoria!J37+ESAG!J37+CEAD!J37+CEART!J37+FAED!J37+CEFID!J37+CERES!J37+CESFI!J37+CCT!J37+CAV!J37+CEO!J37+CEPLAN!J37+CEAVI!J37</f>
        <v>3</v>
      </c>
      <c r="H36" s="9">
        <f>SUM((Reitoria!J37-Reitoria!K37),(ESAG!J37-ESAG!K37),(CEAD!J37-CEAD!K37),(CEART!J37-CEART!K37),(FAED!J37-FAED!K37),(CEFID!J37-CEFID!K37),(CERES!J37-CERES!K37),(CESFI!J37-CESFI!K37),(CCT!J37-CCT!K37),(CAV!J37-CAV!K37),(CEO!J37-CEO!K37),(CEPLAN!J37-CEPLAN!K37),(CEAVI!J37-CEAVI!K37))</f>
        <v>0</v>
      </c>
      <c r="I36" s="10">
        <f t="shared" si="2"/>
        <v>3</v>
      </c>
      <c r="J36" s="11">
        <f t="shared" si="3"/>
        <v>723</v>
      </c>
      <c r="K36" s="11">
        <f t="shared" si="4"/>
        <v>0</v>
      </c>
    </row>
    <row r="37" spans="1:11" ht="30" customHeight="1" x14ac:dyDescent="0.45">
      <c r="A37" s="140"/>
      <c r="B37" s="143"/>
      <c r="C37" s="54">
        <v>35</v>
      </c>
      <c r="D37" s="56" t="s">
        <v>39</v>
      </c>
      <c r="E37" s="54" t="s">
        <v>56</v>
      </c>
      <c r="F37" s="77">
        <v>203.88</v>
      </c>
      <c r="G37" s="24">
        <f>Reitoria!J38+ESAG!J38+CEAD!J38+CEART!J38+FAED!J38+CEFID!J38+CERES!J38+CESFI!J38+CCT!J38+CAV!J38+CEO!J38+CEPLAN!J38+CEAVI!J38</f>
        <v>3</v>
      </c>
      <c r="H37" s="9">
        <f>SUM((Reitoria!J38-Reitoria!K38),(ESAG!J38-ESAG!K38),(CEAD!J38-CEAD!K38),(CEART!J38-CEART!K38),(FAED!J38-FAED!K38),(CEFID!J38-CEFID!K38),(CERES!J38-CERES!K38),(CESFI!J38-CESFI!K38),(CCT!J38-CCT!K38),(CAV!J38-CAV!K38),(CEO!J38-CEO!K38),(CEPLAN!J38-CEPLAN!K38),(CEAVI!J38-CEAVI!K38))</f>
        <v>0</v>
      </c>
      <c r="I37" s="10">
        <f t="shared" si="2"/>
        <v>3</v>
      </c>
      <c r="J37" s="11">
        <f t="shared" si="3"/>
        <v>611.64</v>
      </c>
      <c r="K37" s="11">
        <f t="shared" si="4"/>
        <v>0</v>
      </c>
    </row>
    <row r="38" spans="1:11" ht="30" customHeight="1" x14ac:dyDescent="0.45">
      <c r="A38" s="140"/>
      <c r="B38" s="143"/>
      <c r="C38" s="54">
        <v>36</v>
      </c>
      <c r="D38" s="57" t="s">
        <v>40</v>
      </c>
      <c r="E38" s="54" t="s">
        <v>56</v>
      </c>
      <c r="F38" s="77">
        <v>58.62</v>
      </c>
      <c r="G38" s="24">
        <f>Reitoria!J39+ESAG!J39+CEAD!J39+CEART!J39+FAED!J39+CEFID!J39+CERES!J39+CESFI!J39+CCT!J39+CAV!J39+CEO!J39+CEPLAN!J39+CEAVI!J39</f>
        <v>183</v>
      </c>
      <c r="H38" s="9">
        <f>SUM((Reitoria!J39-Reitoria!K39),(ESAG!J39-ESAG!K39),(CEAD!J39-CEAD!K39),(CEART!J39-CEART!K39),(FAED!J39-FAED!K39),(CEFID!J39-CEFID!K39),(CERES!J39-CERES!K39),(CESFI!J39-CESFI!K39),(CCT!J39-CCT!K39),(CAV!J39-CAV!K39),(CEO!J39-CEO!K39),(CEPLAN!J39-CEPLAN!K39),(CEAVI!J39-CEAVI!K39))</f>
        <v>13</v>
      </c>
      <c r="I38" s="10">
        <f t="shared" si="2"/>
        <v>170</v>
      </c>
      <c r="J38" s="11">
        <f t="shared" si="3"/>
        <v>10727.46</v>
      </c>
      <c r="K38" s="11">
        <f t="shared" si="4"/>
        <v>762.06</v>
      </c>
    </row>
    <row r="39" spans="1:11" ht="30" customHeight="1" x14ac:dyDescent="0.45">
      <c r="A39" s="140"/>
      <c r="B39" s="143"/>
      <c r="C39" s="54">
        <v>37</v>
      </c>
      <c r="D39" s="57" t="s">
        <v>41</v>
      </c>
      <c r="E39" s="54" t="s">
        <v>56</v>
      </c>
      <c r="F39" s="77">
        <v>129.47</v>
      </c>
      <c r="G39" s="24">
        <f>Reitoria!J40+ESAG!J40+CEAD!J40+CEART!J40+FAED!J40+CEFID!J40+CERES!J40+CESFI!J40+CCT!J40+CAV!J40+CEO!J40+CEPLAN!J40+CEAVI!J40</f>
        <v>83</v>
      </c>
      <c r="H39" s="9">
        <f>SUM((Reitoria!J40-Reitoria!K40),(ESAG!J40-ESAG!K40),(CEAD!J40-CEAD!K40),(CEART!J40-CEART!K40),(FAED!J40-FAED!K40),(CEFID!J40-CEFID!K40),(CERES!J40-CERES!K40),(CESFI!J40-CESFI!K40),(CCT!J40-CCT!K40),(CAV!J40-CAV!K40),(CEO!J40-CEO!K40),(CEPLAN!J40-CEPLAN!K40),(CEAVI!J40-CEAVI!K40))</f>
        <v>15</v>
      </c>
      <c r="I39" s="10">
        <f t="shared" si="2"/>
        <v>68</v>
      </c>
      <c r="J39" s="11">
        <f t="shared" si="3"/>
        <v>10746.01</v>
      </c>
      <c r="K39" s="11">
        <f t="shared" si="4"/>
        <v>1942.05</v>
      </c>
    </row>
    <row r="40" spans="1:11" ht="30" customHeight="1" x14ac:dyDescent="0.45">
      <c r="A40" s="140"/>
      <c r="B40" s="143"/>
      <c r="C40" s="54">
        <v>38</v>
      </c>
      <c r="D40" s="57" t="s">
        <v>42</v>
      </c>
      <c r="E40" s="54" t="s">
        <v>56</v>
      </c>
      <c r="F40" s="77">
        <v>76.73</v>
      </c>
      <c r="G40" s="24">
        <f>Reitoria!J41+ESAG!J41+CEAD!J41+CEART!J41+FAED!J41+CEFID!J41+CERES!J41+CESFI!J41+CCT!J41+CAV!J41+CEO!J41+CEPLAN!J41+CEAVI!J41</f>
        <v>107</v>
      </c>
      <c r="H40" s="9">
        <f>SUM((Reitoria!J41-Reitoria!K41),(ESAG!J41-ESAG!K41),(CEAD!J41-CEAD!K41),(CEART!J41-CEART!K41),(FAED!J41-FAED!K41),(CEFID!J41-CEFID!K41),(CERES!J41-CERES!K41),(CESFI!J41-CESFI!K41),(CCT!J41-CCT!K41),(CAV!J41-CAV!K41),(CEO!J41-CEO!K41),(CEPLAN!J41-CEPLAN!K41),(CEAVI!J41-CEAVI!K41))</f>
        <v>14</v>
      </c>
      <c r="I40" s="10">
        <f t="shared" si="2"/>
        <v>93</v>
      </c>
      <c r="J40" s="11">
        <f t="shared" si="3"/>
        <v>8210.11</v>
      </c>
      <c r="K40" s="11">
        <f t="shared" si="4"/>
        <v>1074.22</v>
      </c>
    </row>
    <row r="41" spans="1:11" ht="30" customHeight="1" x14ac:dyDescent="0.45">
      <c r="A41" s="140"/>
      <c r="B41" s="143"/>
      <c r="C41" s="54">
        <v>39</v>
      </c>
      <c r="D41" s="57" t="s">
        <v>43</v>
      </c>
      <c r="E41" s="54" t="s">
        <v>56</v>
      </c>
      <c r="F41" s="77">
        <v>59.86</v>
      </c>
      <c r="G41" s="24">
        <f>Reitoria!J42+ESAG!J42+CEAD!J42+CEART!J42+FAED!J42+CEFID!J42+CERES!J42+CESFI!J42+CCT!J42+CAV!J42+CEO!J42+CEPLAN!J42+CEAVI!J42</f>
        <v>100</v>
      </c>
      <c r="H41" s="9">
        <f>SUM((Reitoria!J42-Reitoria!K42),(ESAG!J42-ESAG!K42),(CEAD!J42-CEAD!K42),(CEART!J42-CEART!K42),(FAED!J42-FAED!K42),(CEFID!J42-CEFID!K42),(CERES!J42-CERES!K42),(CESFI!J42-CESFI!K42),(CCT!J42-CCT!K42),(CAV!J42-CAV!K42),(CEO!J42-CEO!K42),(CEPLAN!J42-CEPLAN!K42),(CEAVI!J42-CEAVI!K42))</f>
        <v>8</v>
      </c>
      <c r="I41" s="10">
        <f t="shared" si="2"/>
        <v>92</v>
      </c>
      <c r="J41" s="11">
        <f t="shared" si="3"/>
        <v>5986</v>
      </c>
      <c r="K41" s="11">
        <f t="shared" si="4"/>
        <v>478.88</v>
      </c>
    </row>
    <row r="42" spans="1:11" ht="30" customHeight="1" x14ac:dyDescent="0.45">
      <c r="A42" s="140"/>
      <c r="B42" s="143"/>
      <c r="C42" s="54">
        <v>40</v>
      </c>
      <c r="D42" s="57" t="s">
        <v>44</v>
      </c>
      <c r="E42" s="54" t="s">
        <v>56</v>
      </c>
      <c r="F42" s="77">
        <v>75.97</v>
      </c>
      <c r="G42" s="24">
        <f>Reitoria!J43+ESAG!J43+CEAD!J43+CEART!J43+FAED!J43+CEFID!J43+CERES!J43+CESFI!J43+CCT!J43+CAV!J43+CEO!J43+CEPLAN!J43+CEAVI!J43</f>
        <v>75</v>
      </c>
      <c r="H42" s="9">
        <f>SUM((Reitoria!J43-Reitoria!K43),(ESAG!J43-ESAG!K43),(CEAD!J43-CEAD!K43),(CEART!J43-CEART!K43),(FAED!J43-FAED!K43),(CEFID!J43-CEFID!K43),(CERES!J43-CERES!K43),(CESFI!J43-CESFI!K43),(CCT!J43-CCT!K43),(CAV!J43-CAV!K43),(CEO!J43-CEO!K43),(CEPLAN!J43-CEPLAN!K43),(CEAVI!J43-CEAVI!K43))</f>
        <v>5</v>
      </c>
      <c r="I42" s="10">
        <f t="shared" si="2"/>
        <v>70</v>
      </c>
      <c r="J42" s="11">
        <f t="shared" si="3"/>
        <v>5697.75</v>
      </c>
      <c r="K42" s="11">
        <f t="shared" si="4"/>
        <v>379.85</v>
      </c>
    </row>
    <row r="43" spans="1:11" ht="30" customHeight="1" x14ac:dyDescent="0.45">
      <c r="A43" s="140"/>
      <c r="B43" s="143"/>
      <c r="C43" s="54">
        <v>41</v>
      </c>
      <c r="D43" s="57" t="s">
        <v>45</v>
      </c>
      <c r="E43" s="54" t="s">
        <v>56</v>
      </c>
      <c r="F43" s="77">
        <v>39.729999999999997</v>
      </c>
      <c r="G43" s="24">
        <f>Reitoria!J44+ESAG!J44+CEAD!J44+CEART!J44+FAED!J44+CEFID!J44+CERES!J44+CESFI!J44+CCT!J44+CAV!J44+CEO!J44+CEPLAN!J44+CEAVI!J44</f>
        <v>118</v>
      </c>
      <c r="H43" s="9">
        <f>SUM((Reitoria!J44-Reitoria!K44),(ESAG!J44-ESAG!K44),(CEAD!J44-CEAD!K44),(CEART!J44-CEART!K44),(FAED!J44-FAED!K44),(CEFID!J44-CEFID!K44),(CERES!J44-CERES!K44),(CESFI!J44-CESFI!K44),(CCT!J44-CCT!K44),(CAV!J44-CAV!K44),(CEO!J44-CEO!K44),(CEPLAN!J44-CEPLAN!K44),(CEAVI!J44-CEAVI!K44))</f>
        <v>17</v>
      </c>
      <c r="I43" s="10">
        <f t="shared" si="2"/>
        <v>101</v>
      </c>
      <c r="J43" s="11">
        <f t="shared" si="3"/>
        <v>4688.1399999999994</v>
      </c>
      <c r="K43" s="11">
        <f t="shared" si="4"/>
        <v>675.41</v>
      </c>
    </row>
    <row r="44" spans="1:11" ht="30" customHeight="1" x14ac:dyDescent="0.45">
      <c r="A44" s="141"/>
      <c r="B44" s="144"/>
      <c r="C44" s="54">
        <v>42</v>
      </c>
      <c r="D44" s="57" t="s">
        <v>46</v>
      </c>
      <c r="E44" s="54" t="s">
        <v>56</v>
      </c>
      <c r="F44" s="77">
        <v>142.04</v>
      </c>
      <c r="G44" s="24">
        <f>Reitoria!J45+ESAG!J45+CEAD!J45+CEART!J45+FAED!J45+CEFID!J45+CERES!J45+CESFI!J45+CCT!J45+CAV!J45+CEO!J45+CEPLAN!J45+CEAVI!J45</f>
        <v>124</v>
      </c>
      <c r="H44" s="9">
        <f>SUM((Reitoria!J45-Reitoria!K45),(ESAG!J45-ESAG!K45),(CEAD!J45-CEAD!K45),(CEART!J45-CEART!K45),(FAED!J45-FAED!K45),(CEFID!J45-CEFID!K45),(CERES!J45-CERES!K45),(CESFI!J45-CESFI!K45),(CCT!J45-CCT!K45),(CAV!J45-CAV!K45),(CEO!J45-CEO!K45),(CEPLAN!J45-CEPLAN!K45),(CEAVI!J45-CEAVI!K45))</f>
        <v>9</v>
      </c>
      <c r="I44" s="10">
        <f t="shared" si="2"/>
        <v>115</v>
      </c>
      <c r="J44" s="11">
        <f t="shared" si="3"/>
        <v>17612.96</v>
      </c>
      <c r="K44" s="11">
        <f t="shared" si="4"/>
        <v>1278.3599999999999</v>
      </c>
    </row>
    <row r="45" spans="1:11" ht="30" customHeight="1" x14ac:dyDescent="0.45">
      <c r="A45" s="145" t="s">
        <v>91</v>
      </c>
      <c r="B45" s="147" t="s">
        <v>120</v>
      </c>
      <c r="C45" s="47">
        <v>50</v>
      </c>
      <c r="D45" s="58" t="s">
        <v>28</v>
      </c>
      <c r="E45" s="47" t="s">
        <v>56</v>
      </c>
      <c r="F45" s="78">
        <v>11.67</v>
      </c>
      <c r="G45" s="24">
        <f>Reitoria!J46+ESAG!J46+CEAD!J46+CEART!J46+FAED!J46+CEFID!J46+CERES!J46+CESFI!J46+CCT!J46+CAV!J46+CEO!J46+CEPLAN!J46+CEAVI!J46</f>
        <v>30</v>
      </c>
      <c r="H45" s="9">
        <f>SUM((Reitoria!J46-Reitoria!K46),(ESAG!J46-ESAG!K46),(CEAD!J46-CEAD!K46),(CEART!J46-CEART!K46),(FAED!J46-FAED!K46),(CEFID!J46-CEFID!K46),(CERES!J46-CERES!K46),(CESFI!J46-CESFI!K46),(CCT!J46-CCT!K46),(CAV!J46-CAV!K46),(CEO!J46-CEO!K46),(CEPLAN!J46-CEPLAN!K46),(CEAVI!J46-CEAVI!K46))</f>
        <v>0</v>
      </c>
      <c r="I45" s="10">
        <f t="shared" si="2"/>
        <v>30</v>
      </c>
      <c r="J45" s="11">
        <f t="shared" si="3"/>
        <v>350.1</v>
      </c>
      <c r="K45" s="11">
        <f t="shared" si="4"/>
        <v>0</v>
      </c>
    </row>
    <row r="46" spans="1:11" ht="32.25" customHeight="1" x14ac:dyDescent="0.45">
      <c r="A46" s="146"/>
      <c r="B46" s="148"/>
      <c r="C46" s="47">
        <v>51</v>
      </c>
      <c r="D46" s="58" t="s">
        <v>32</v>
      </c>
      <c r="E46" s="47" t="s">
        <v>56</v>
      </c>
      <c r="F46" s="78">
        <v>19.239999999999998</v>
      </c>
      <c r="G46" s="24">
        <f>Reitoria!J47+ESAG!J47+CEAD!J47+CEART!J47+FAED!J47+CEFID!J47+CERES!J47+CESFI!J47+CCT!J47+CAV!J47+CEO!J47+CEPLAN!J47+CEAVI!J47</f>
        <v>30</v>
      </c>
      <c r="H46" s="9">
        <f>SUM((Reitoria!J47-Reitoria!K47),(ESAG!J47-ESAG!K47),(CEAD!J47-CEAD!K47),(CEART!J47-CEART!K47),(FAED!J47-FAED!K47),(CEFID!J47-CEFID!K47),(CERES!J47-CERES!K47),(CESFI!J47-CESFI!K47),(CCT!J47-CCT!K47),(CAV!J47-CAV!K47),(CEO!J47-CEO!K47),(CEPLAN!J47-CEPLAN!K47),(CEAVI!J47-CEAVI!K47))</f>
        <v>0</v>
      </c>
      <c r="I46" s="10">
        <f t="shared" si="2"/>
        <v>30</v>
      </c>
      <c r="J46" s="11">
        <f t="shared" si="3"/>
        <v>577.19999999999993</v>
      </c>
      <c r="K46" s="11">
        <f t="shared" si="4"/>
        <v>0</v>
      </c>
    </row>
    <row r="47" spans="1:11" ht="30" customHeight="1" x14ac:dyDescent="0.45">
      <c r="A47" s="149" t="s">
        <v>92</v>
      </c>
      <c r="B47" s="142" t="s">
        <v>120</v>
      </c>
      <c r="C47" s="54">
        <v>52</v>
      </c>
      <c r="D47" s="55" t="s">
        <v>28</v>
      </c>
      <c r="E47" s="54" t="s">
        <v>56</v>
      </c>
      <c r="F47" s="77">
        <v>11.93</v>
      </c>
      <c r="G47" s="24">
        <f>Reitoria!J48+ESAG!J48+CEAD!J48+CEART!J48+FAED!J48+CEFID!J48+CERES!J48+CESFI!J48+CCT!J48+CAV!J48+CEO!J48+CEPLAN!J48+CEAVI!J48</f>
        <v>20</v>
      </c>
      <c r="H47" s="9">
        <f>SUM((Reitoria!J48-Reitoria!K48),(ESAG!J48-ESAG!K48),(CEAD!J48-CEAD!K48),(CEART!J48-CEART!K48),(FAED!J48-FAED!K48),(CEFID!J48-CEFID!K48),(CERES!J48-CERES!K48),(CESFI!J48-CESFI!K48),(CCT!J48-CCT!K48),(CAV!J48-CAV!K48),(CEO!J48-CEO!K48),(CEPLAN!J48-CEPLAN!K48),(CEAVI!J48-CEAVI!K48))</f>
        <v>0</v>
      </c>
      <c r="I47" s="10">
        <f t="shared" si="2"/>
        <v>20</v>
      </c>
      <c r="J47" s="11">
        <f t="shared" si="3"/>
        <v>238.6</v>
      </c>
      <c r="K47" s="11">
        <f t="shared" si="4"/>
        <v>0</v>
      </c>
    </row>
    <row r="48" spans="1:11" ht="30" customHeight="1" x14ac:dyDescent="0.45">
      <c r="A48" s="150"/>
      <c r="B48" s="144"/>
      <c r="C48" s="54">
        <v>53</v>
      </c>
      <c r="D48" s="55" t="s">
        <v>32</v>
      </c>
      <c r="E48" s="54" t="s">
        <v>56</v>
      </c>
      <c r="F48" s="77">
        <v>20.25</v>
      </c>
      <c r="G48" s="24">
        <f>Reitoria!J49+ESAG!J49+CEAD!J49+CEART!J49+FAED!J49+CEFID!J49+CERES!J49+CESFI!J49+CCT!J49+CAV!J49+CEO!J49+CEPLAN!J49+CEAVI!J49</f>
        <v>5</v>
      </c>
      <c r="H48" s="9">
        <f>SUM((Reitoria!J49-Reitoria!K49),(ESAG!J49-ESAG!K49),(CEAD!J49-CEAD!K49),(CEART!J49-CEART!K49),(FAED!J49-FAED!K49),(CEFID!J49-CEFID!K49),(CERES!J49-CERES!K49),(CESFI!J49-CESFI!K49),(CCT!J49-CCT!K49),(CAV!J49-CAV!K49),(CEO!J49-CEO!K49),(CEPLAN!J49-CEPLAN!K49),(CEAVI!J49-CEAVI!K49))</f>
        <v>0</v>
      </c>
      <c r="I48" s="10">
        <f t="shared" si="2"/>
        <v>5</v>
      </c>
      <c r="J48" s="11">
        <f t="shared" si="3"/>
        <v>101.25</v>
      </c>
      <c r="K48" s="11">
        <f t="shared" si="4"/>
        <v>0</v>
      </c>
    </row>
    <row r="49" spans="1:11" ht="30" customHeight="1" x14ac:dyDescent="0.45">
      <c r="A49" s="127" t="s">
        <v>101</v>
      </c>
      <c r="B49" s="130" t="s">
        <v>120</v>
      </c>
      <c r="C49" s="47">
        <v>58</v>
      </c>
      <c r="D49" s="59" t="s">
        <v>47</v>
      </c>
      <c r="E49" s="74" t="s">
        <v>6</v>
      </c>
      <c r="F49" s="79">
        <v>50.5</v>
      </c>
      <c r="G49" s="24">
        <f>Reitoria!J50+ESAG!J50+CEAD!J50+CEART!J50+FAED!J50+CEFID!J50+CERES!J50+CESFI!J50+CCT!J50+CAV!J50+CEO!J50+CEPLAN!J50+CEAVI!J50</f>
        <v>87</v>
      </c>
      <c r="H49" s="9">
        <f>SUM((Reitoria!J50-Reitoria!K50),(ESAG!J50-ESAG!K50),(CEAD!J50-CEAD!K50),(CEART!J50-CEART!K50),(FAED!J50-FAED!K50),(CEFID!J50-CEFID!K50),(CERES!J50-CERES!K50),(CESFI!J50-CESFI!K50),(CCT!J50-CCT!K50),(CAV!J50-CAV!K50),(CEO!J50-CEO!K50),(CEPLAN!J50-CEPLAN!K50),(CEAVI!J50-CEAVI!K50))</f>
        <v>3</v>
      </c>
      <c r="I49" s="10">
        <f t="shared" si="2"/>
        <v>84</v>
      </c>
      <c r="J49" s="11">
        <f t="shared" si="3"/>
        <v>4393.5</v>
      </c>
      <c r="K49" s="11">
        <f t="shared" si="4"/>
        <v>151.5</v>
      </c>
    </row>
    <row r="50" spans="1:11" ht="30" customHeight="1" x14ac:dyDescent="0.45">
      <c r="A50" s="128"/>
      <c r="B50" s="131"/>
      <c r="C50" s="47">
        <v>59</v>
      </c>
      <c r="D50" s="59" t="s">
        <v>48</v>
      </c>
      <c r="E50" s="74" t="s">
        <v>6</v>
      </c>
      <c r="F50" s="79">
        <v>95</v>
      </c>
      <c r="G50" s="24">
        <f>Reitoria!J51+ESAG!J51+CEAD!J51+CEART!J51+FAED!J51+CEFID!J51+CERES!J51+CESFI!J51+CCT!J51+CAV!J51+CEO!J51+CEPLAN!J51+CEAVI!J51</f>
        <v>118</v>
      </c>
      <c r="H50" s="9">
        <f>SUM((Reitoria!J51-Reitoria!K51),(ESAG!J51-ESAG!K51),(CEAD!J51-CEAD!K51),(CEART!J51-CEART!K51),(FAED!J51-FAED!K51),(CEFID!J51-CEFID!K51),(CERES!J51-CERES!K51),(CESFI!J51-CESFI!K51),(CCT!J51-CCT!K51),(CAV!J51-CAV!K51),(CEO!J51-CEO!K51),(CEPLAN!J51-CEPLAN!K51),(CEAVI!J51-CEAVI!K51))</f>
        <v>23</v>
      </c>
      <c r="I50" s="10">
        <f t="shared" si="2"/>
        <v>95</v>
      </c>
      <c r="J50" s="11">
        <f t="shared" si="3"/>
        <v>11210</v>
      </c>
      <c r="K50" s="11">
        <f t="shared" si="4"/>
        <v>2185</v>
      </c>
    </row>
    <row r="51" spans="1:11" ht="30" customHeight="1" x14ac:dyDescent="0.45">
      <c r="A51" s="128"/>
      <c r="B51" s="131"/>
      <c r="C51" s="47">
        <v>60</v>
      </c>
      <c r="D51" s="59" t="s">
        <v>49</v>
      </c>
      <c r="E51" s="74" t="s">
        <v>6</v>
      </c>
      <c r="F51" s="79">
        <v>95.51</v>
      </c>
      <c r="G51" s="24">
        <f>Reitoria!J52+ESAG!J52+CEAD!J52+CEART!J52+FAED!J52+CEFID!J52+CERES!J52+CESFI!J52+CCT!J52+CAV!J52+CEO!J52+CEPLAN!J52+CEAVI!J52</f>
        <v>54</v>
      </c>
      <c r="H51" s="9">
        <f>SUM((Reitoria!J52-Reitoria!K52),(ESAG!J52-ESAG!K52),(CEAD!J52-CEAD!K52),(CEART!J52-CEART!K52),(FAED!J52-FAED!K52),(CEFID!J52-CEFID!K52),(CERES!J52-CERES!K52),(CESFI!J52-CESFI!K52),(CCT!J52-CCT!K52),(CAV!J52-CAV!K52),(CEO!J52-CEO!K52),(CEPLAN!J52-CEPLAN!K52),(CEAVI!J52-CEAVI!K52))</f>
        <v>3</v>
      </c>
      <c r="I51" s="10">
        <f t="shared" si="2"/>
        <v>51</v>
      </c>
      <c r="J51" s="11">
        <f t="shared" si="3"/>
        <v>5157.54</v>
      </c>
      <c r="K51" s="11">
        <f t="shared" si="4"/>
        <v>286.53000000000003</v>
      </c>
    </row>
    <row r="52" spans="1:11" ht="30" customHeight="1" x14ac:dyDescent="0.45">
      <c r="A52" s="128"/>
      <c r="B52" s="131"/>
      <c r="C52" s="47">
        <v>61</v>
      </c>
      <c r="D52" s="59" t="s">
        <v>93</v>
      </c>
      <c r="E52" s="74" t="s">
        <v>6</v>
      </c>
      <c r="F52" s="79">
        <v>12.38</v>
      </c>
      <c r="G52" s="24">
        <f>Reitoria!J53+ESAG!J53+CEAD!J53+CEART!J53+FAED!J53+CEFID!J53+CERES!J53+CESFI!J53+CCT!J53+CAV!J53+CEO!J53+CEPLAN!J53+CEAVI!J53</f>
        <v>84</v>
      </c>
      <c r="H52" s="9">
        <f>SUM((Reitoria!J53-Reitoria!K53),(ESAG!J53-ESAG!K53),(CEAD!J53-CEAD!K53),(CEART!J53-CEART!K53),(FAED!J53-FAED!K53),(CEFID!J53-CEFID!K53),(CERES!J53-CERES!K53),(CESFI!J53-CESFI!K53),(CCT!J53-CCT!K53),(CAV!J53-CAV!K53),(CEO!J53-CEO!K53),(CEPLAN!J53-CEPLAN!K53),(CEAVI!J53-CEAVI!K53))</f>
        <v>1</v>
      </c>
      <c r="I52" s="10">
        <f t="shared" si="2"/>
        <v>83</v>
      </c>
      <c r="J52" s="11">
        <f t="shared" si="3"/>
        <v>1039.92</v>
      </c>
      <c r="K52" s="11">
        <f t="shared" si="4"/>
        <v>12.38</v>
      </c>
    </row>
    <row r="53" spans="1:11" ht="30" customHeight="1" x14ac:dyDescent="0.45">
      <c r="A53" s="128"/>
      <c r="B53" s="131"/>
      <c r="C53" s="47">
        <v>62</v>
      </c>
      <c r="D53" s="59" t="s">
        <v>50</v>
      </c>
      <c r="E53" s="74" t="s">
        <v>6</v>
      </c>
      <c r="F53" s="79">
        <v>82</v>
      </c>
      <c r="G53" s="24">
        <f>Reitoria!J54+ESAG!J54+CEAD!J54+CEART!J54+FAED!J54+CEFID!J54+CERES!J54+CESFI!J54+CCT!J54+CAV!J54+CEO!J54+CEPLAN!J54+CEAVI!J54</f>
        <v>39</v>
      </c>
      <c r="H53" s="9">
        <f>SUM((Reitoria!J54-Reitoria!K54),(ESAG!J54-ESAG!K54),(CEAD!J54-CEAD!K54),(CEART!J54-CEART!K54),(FAED!J54-FAED!K54),(CEFID!J54-CEFID!K54),(CERES!J54-CERES!K54),(CESFI!J54-CESFI!K54),(CCT!J54-CCT!K54),(CAV!J54-CAV!K54),(CEO!J54-CEO!K54),(CEPLAN!J54-CEPLAN!K54),(CEAVI!J54-CEAVI!K54))</f>
        <v>0</v>
      </c>
      <c r="I53" s="10">
        <f t="shared" si="2"/>
        <v>39</v>
      </c>
      <c r="J53" s="11">
        <f t="shared" si="3"/>
        <v>3198</v>
      </c>
      <c r="K53" s="11">
        <f t="shared" si="4"/>
        <v>0</v>
      </c>
    </row>
    <row r="54" spans="1:11" ht="30" customHeight="1" x14ac:dyDescent="0.45">
      <c r="A54" s="128"/>
      <c r="B54" s="131"/>
      <c r="C54" s="47">
        <v>63</v>
      </c>
      <c r="D54" s="59" t="s">
        <v>51</v>
      </c>
      <c r="E54" s="74" t="s">
        <v>6</v>
      </c>
      <c r="F54" s="79">
        <v>20</v>
      </c>
      <c r="G54" s="24">
        <f>Reitoria!J55+ESAG!J55+CEAD!J55+CEART!J55+FAED!J55+CEFID!J55+CERES!J55+CESFI!J55+CCT!J55+CAV!J55+CEO!J55+CEPLAN!J55+CEAVI!J55</f>
        <v>103</v>
      </c>
      <c r="H54" s="9">
        <f>SUM((Reitoria!J55-Reitoria!K55),(ESAG!J55-ESAG!K55),(CEAD!J55-CEAD!K55),(CEART!J55-CEART!K55),(FAED!J55-FAED!K55),(CEFID!J55-CEFID!K55),(CERES!J55-CERES!K55),(CESFI!J55-CESFI!K55),(CCT!J55-CCT!K55),(CAV!J55-CAV!K55),(CEO!J55-CEO!K55),(CEPLAN!J55-CEPLAN!K55),(CEAVI!J55-CEAVI!K55))</f>
        <v>6</v>
      </c>
      <c r="I54" s="10">
        <f t="shared" si="2"/>
        <v>97</v>
      </c>
      <c r="J54" s="11">
        <f t="shared" si="3"/>
        <v>2060</v>
      </c>
      <c r="K54" s="11">
        <f t="shared" si="4"/>
        <v>120</v>
      </c>
    </row>
    <row r="55" spans="1:11" ht="30" customHeight="1" x14ac:dyDescent="0.45">
      <c r="A55" s="128"/>
      <c r="B55" s="131"/>
      <c r="C55" s="47">
        <v>64</v>
      </c>
      <c r="D55" s="59" t="s">
        <v>52</v>
      </c>
      <c r="E55" s="74" t="s">
        <v>6</v>
      </c>
      <c r="F55" s="79">
        <v>13</v>
      </c>
      <c r="G55" s="24">
        <f>Reitoria!J56+ESAG!J56+CEAD!J56+CEART!J56+FAED!J56+CEFID!J56+CERES!J56+CESFI!J56+CCT!J56+CAV!J56+CEO!J56+CEPLAN!J56+CEAVI!J56</f>
        <v>90</v>
      </c>
      <c r="H55" s="9">
        <f>SUM((Reitoria!J56-Reitoria!K56),(ESAG!J56-ESAG!K56),(CEAD!J56-CEAD!K56),(CEART!J56-CEART!K56),(FAED!J56-FAED!K56),(CEFID!J56-CEFID!K56),(CERES!J56-CERES!K56),(CESFI!J56-CESFI!K56),(CCT!J56-CCT!K56),(CAV!J56-CAV!K56),(CEO!J56-CEO!K56),(CEPLAN!J56-CEPLAN!K56),(CEAVI!J56-CEAVI!K56))</f>
        <v>0</v>
      </c>
      <c r="I55" s="10">
        <f t="shared" si="2"/>
        <v>90</v>
      </c>
      <c r="J55" s="11">
        <f t="shared" si="3"/>
        <v>1170</v>
      </c>
      <c r="K55" s="11">
        <f t="shared" si="4"/>
        <v>0</v>
      </c>
    </row>
    <row r="56" spans="1:11" s="23" customFormat="1" ht="30" customHeight="1" x14ac:dyDescent="0.45">
      <c r="A56" s="128"/>
      <c r="B56" s="131"/>
      <c r="C56" s="47">
        <v>65</v>
      </c>
      <c r="D56" s="59" t="s">
        <v>53</v>
      </c>
      <c r="E56" s="74" t="s">
        <v>6</v>
      </c>
      <c r="F56" s="79">
        <v>15</v>
      </c>
      <c r="G56" s="24">
        <f>Reitoria!J57+ESAG!J57+CEAD!J57+CEART!J57+FAED!J57+CEFID!J57+CERES!J57+CESFI!J57+CCT!J57+CAV!J57+CEO!J57+CEPLAN!J57+CEAVI!J57</f>
        <v>85</v>
      </c>
      <c r="H56" s="9">
        <f>SUM((Reitoria!J57-Reitoria!K57),(ESAG!J57-ESAG!K57),(CEAD!J57-CEAD!K57),(CEART!J57-CEART!K57),(FAED!J57-FAED!K57),(CEFID!J57-CEFID!K57),(CERES!J57-CERES!K57),(CESFI!J57-CESFI!K57),(CCT!J57-CCT!K57),(CAV!J57-CAV!K57),(CEO!J57-CEO!K57),(CEPLAN!J57-CEPLAN!K57),(CEAVI!J57-CEAVI!K57))</f>
        <v>0</v>
      </c>
      <c r="I56" s="10">
        <f t="shared" ref="I56:I57" si="5">G56-H56</f>
        <v>85</v>
      </c>
      <c r="J56" s="11">
        <f t="shared" si="3"/>
        <v>1275</v>
      </c>
      <c r="K56" s="11">
        <f t="shared" si="4"/>
        <v>0</v>
      </c>
    </row>
    <row r="57" spans="1:11" s="23" customFormat="1" ht="30" customHeight="1" x14ac:dyDescent="0.45">
      <c r="A57" s="129"/>
      <c r="B57" s="132"/>
      <c r="C57" s="47">
        <v>66</v>
      </c>
      <c r="D57" s="59" t="s">
        <v>54</v>
      </c>
      <c r="E57" s="74" t="s">
        <v>6</v>
      </c>
      <c r="F57" s="79">
        <v>22</v>
      </c>
      <c r="G57" s="24">
        <f>Reitoria!J58+ESAG!J58+CEAD!J58+CEART!J58+FAED!J58+CEFID!J58+CERES!J58+CESFI!J58+CCT!J58+CAV!J58+CEO!J58+CEPLAN!J58+CEAVI!J58</f>
        <v>85</v>
      </c>
      <c r="H57" s="9">
        <f>SUM((Reitoria!J58-Reitoria!K58),(ESAG!J58-ESAG!K58),(CEAD!J58-CEAD!K58),(CEART!J58-CEART!K58),(FAED!J58-FAED!K58),(CEFID!J58-CEFID!K58),(CERES!J58-CERES!K58),(CESFI!J58-CESFI!K58),(CCT!J58-CCT!K58),(CAV!J58-CAV!K58),(CEO!J58-CEO!K58),(CEPLAN!J58-CEPLAN!K58),(CEAVI!J58-CEAVI!K58))</f>
        <v>0</v>
      </c>
      <c r="I57" s="10">
        <f t="shared" si="5"/>
        <v>85</v>
      </c>
      <c r="J57" s="11">
        <f t="shared" si="3"/>
        <v>1870</v>
      </c>
      <c r="K57" s="11">
        <f t="shared" si="4"/>
        <v>0</v>
      </c>
    </row>
    <row r="58" spans="1:11" s="13" customFormat="1" ht="30" customHeight="1" x14ac:dyDescent="0.45">
      <c r="A58" s="1"/>
      <c r="B58" s="1"/>
      <c r="C58" s="1"/>
      <c r="D58" s="33"/>
      <c r="E58" s="1"/>
      <c r="F58" s="1"/>
      <c r="G58" s="21"/>
      <c r="H58" s="19"/>
      <c r="I58" s="12"/>
      <c r="J58" s="109">
        <f>SUM(J3:J57)</f>
        <v>178018.09000000005</v>
      </c>
    </row>
    <row r="59" spans="1:11" s="13" customFormat="1" ht="36.75" customHeight="1" x14ac:dyDescent="0.45">
      <c r="A59" s="1"/>
      <c r="B59" s="1"/>
      <c r="C59" s="1"/>
      <c r="D59" s="33"/>
      <c r="E59" s="1"/>
      <c r="F59" s="1"/>
      <c r="G59" s="21"/>
      <c r="H59" s="19"/>
      <c r="I59" s="12"/>
    </row>
    <row r="60" spans="1:11" s="13" customFormat="1" ht="39.75" customHeight="1" x14ac:dyDescent="0.45">
      <c r="A60" s="1"/>
      <c r="B60" s="1"/>
      <c r="C60" s="1"/>
      <c r="D60" s="33"/>
      <c r="E60" s="1"/>
      <c r="F60" s="1"/>
      <c r="G60" s="21"/>
      <c r="H60" s="38" t="str">
        <f>A1</f>
        <v>PROCESSO: 500/2020</v>
      </c>
      <c r="I60" s="38"/>
      <c r="J60" s="38"/>
      <c r="K60" s="38"/>
    </row>
    <row r="61" spans="1:11" s="13" customFormat="1" ht="15.75" customHeight="1" x14ac:dyDescent="0.45">
      <c r="A61" s="1"/>
      <c r="B61" s="1"/>
      <c r="C61" s="1"/>
      <c r="D61" s="33"/>
      <c r="E61" s="1"/>
      <c r="F61" s="1"/>
      <c r="G61" s="21"/>
      <c r="H61" s="38" t="s">
        <v>94</v>
      </c>
      <c r="I61" s="38"/>
      <c r="J61" s="38"/>
      <c r="K61" s="38"/>
    </row>
    <row r="62" spans="1:11" s="13" customFormat="1" ht="63" x14ac:dyDescent="0.45">
      <c r="A62" s="1"/>
      <c r="B62" s="1"/>
      <c r="C62" s="1"/>
      <c r="D62" s="33"/>
      <c r="E62" s="1"/>
      <c r="F62" s="1"/>
      <c r="G62" s="21"/>
      <c r="H62" s="39" t="str">
        <f>G1</f>
        <v>VIGÊNCIA DA ATA:  15/05/2020 a 14/05/2021</v>
      </c>
      <c r="I62" s="39"/>
      <c r="J62" s="39"/>
      <c r="K62" s="39"/>
    </row>
    <row r="63" spans="1:11" s="13" customFormat="1" ht="15.75" x14ac:dyDescent="0.45">
      <c r="A63" s="1"/>
      <c r="B63" s="1"/>
      <c r="C63" s="1"/>
      <c r="D63" s="33"/>
      <c r="E63" s="1"/>
      <c r="F63" s="1"/>
      <c r="G63" s="21"/>
      <c r="H63" s="159" t="s">
        <v>63</v>
      </c>
      <c r="I63" s="160"/>
      <c r="J63" s="160"/>
      <c r="K63" s="161"/>
    </row>
    <row r="64" spans="1:11" s="13" customFormat="1" ht="26.25" customHeight="1" x14ac:dyDescent="0.45">
      <c r="A64" s="1"/>
      <c r="B64" s="1"/>
      <c r="C64" s="1"/>
      <c r="D64" s="33"/>
      <c r="E64" s="1"/>
      <c r="F64" s="1"/>
      <c r="G64" s="21"/>
      <c r="H64" s="162" t="s">
        <v>62</v>
      </c>
      <c r="I64" s="163"/>
      <c r="J64" s="163"/>
      <c r="K64" s="164"/>
    </row>
    <row r="65" spans="1:11" s="26" customFormat="1" ht="15.75" customHeight="1" x14ac:dyDescent="0.45">
      <c r="A65" s="1"/>
      <c r="B65" s="1"/>
      <c r="C65" s="1"/>
      <c r="D65" s="33"/>
      <c r="E65" s="1"/>
      <c r="F65" s="1"/>
      <c r="G65" s="21"/>
      <c r="H65" s="162" t="s">
        <v>64</v>
      </c>
      <c r="I65" s="163"/>
      <c r="J65" s="163"/>
      <c r="K65" s="164"/>
    </row>
    <row r="66" spans="1:11" s="13" customFormat="1" ht="15.75" x14ac:dyDescent="0.45">
      <c r="A66" s="1"/>
      <c r="B66" s="1"/>
      <c r="C66" s="1"/>
      <c r="D66" s="33"/>
      <c r="E66" s="1"/>
      <c r="F66" s="1"/>
      <c r="G66" s="21"/>
      <c r="H66" s="165" t="s">
        <v>65</v>
      </c>
      <c r="I66" s="166"/>
      <c r="J66" s="166"/>
      <c r="K66" s="167"/>
    </row>
    <row r="67" spans="1:11" s="13" customFormat="1" ht="28.5" x14ac:dyDescent="0.45">
      <c r="A67" s="1"/>
      <c r="B67" s="1"/>
      <c r="C67" s="1"/>
      <c r="D67" s="33"/>
      <c r="E67" s="1"/>
      <c r="F67" s="1"/>
      <c r="G67" s="21"/>
      <c r="H67" s="30" t="s">
        <v>95</v>
      </c>
      <c r="I67" s="31"/>
      <c r="J67" s="31"/>
      <c r="K67" s="31"/>
    </row>
    <row r="68" spans="1:11" s="13" customFormat="1" x14ac:dyDescent="0.45">
      <c r="A68" s="1"/>
      <c r="B68" s="1"/>
      <c r="C68" s="1"/>
      <c r="D68" s="33"/>
      <c r="E68" s="1"/>
      <c r="F68" s="1"/>
      <c r="G68" s="21"/>
      <c r="H68" s="19"/>
      <c r="I68" s="12"/>
    </row>
    <row r="69" spans="1:11" s="13" customFormat="1" x14ac:dyDescent="0.45">
      <c r="A69" s="1"/>
      <c r="B69" s="1"/>
      <c r="C69" s="1"/>
      <c r="D69" s="33"/>
      <c r="E69" s="1"/>
      <c r="F69" s="1"/>
      <c r="G69" s="21"/>
      <c r="H69" s="19"/>
      <c r="I69" s="12"/>
    </row>
    <row r="70" spans="1:11" s="13" customFormat="1" x14ac:dyDescent="0.45">
      <c r="A70" s="1"/>
      <c r="B70" s="1"/>
      <c r="C70" s="1"/>
      <c r="D70" s="33"/>
      <c r="E70" s="1"/>
      <c r="F70" s="1"/>
      <c r="G70" s="21"/>
      <c r="H70" s="19"/>
      <c r="I70" s="12"/>
    </row>
    <row r="71" spans="1:11" s="13" customFormat="1" x14ac:dyDescent="0.45">
      <c r="A71" s="1"/>
      <c r="B71" s="1"/>
      <c r="C71" s="1"/>
      <c r="D71" s="33"/>
      <c r="E71" s="1"/>
      <c r="F71" s="1"/>
      <c r="G71" s="21"/>
      <c r="H71" s="19"/>
      <c r="I71" s="12"/>
    </row>
    <row r="72" spans="1:11" s="13" customFormat="1" x14ac:dyDescent="0.45">
      <c r="A72" s="1"/>
      <c r="B72" s="1"/>
      <c r="C72" s="1"/>
      <c r="D72" s="33"/>
      <c r="E72" s="1"/>
      <c r="F72" s="1"/>
      <c r="G72" s="21"/>
      <c r="H72" s="19"/>
      <c r="I72" s="12"/>
    </row>
    <row r="73" spans="1:11" s="13" customFormat="1" ht="90" customHeight="1" x14ac:dyDescent="0.45">
      <c r="A73" s="1"/>
      <c r="B73" s="1"/>
      <c r="C73" s="1"/>
      <c r="D73" s="33"/>
      <c r="E73" s="1"/>
      <c r="F73" s="1"/>
      <c r="G73" s="21"/>
      <c r="H73" s="19"/>
      <c r="I73" s="12"/>
    </row>
    <row r="74" spans="1:11" s="13" customFormat="1" x14ac:dyDescent="0.45">
      <c r="A74" s="1"/>
      <c r="B74" s="1"/>
      <c r="C74" s="1"/>
      <c r="D74" s="33"/>
      <c r="E74" s="1"/>
      <c r="F74" s="1"/>
      <c r="G74" s="21"/>
      <c r="H74" s="19"/>
      <c r="I74" s="12"/>
    </row>
    <row r="75" spans="1:11" s="13" customFormat="1" x14ac:dyDescent="0.45">
      <c r="A75" s="1"/>
      <c r="B75" s="1"/>
      <c r="C75" s="1"/>
      <c r="D75" s="33"/>
      <c r="E75" s="1"/>
      <c r="F75" s="1"/>
      <c r="G75" s="21"/>
      <c r="H75" s="19"/>
      <c r="I75" s="12"/>
    </row>
    <row r="76" spans="1:11" s="13" customFormat="1" x14ac:dyDescent="0.45">
      <c r="A76" s="1"/>
      <c r="B76" s="1"/>
      <c r="C76" s="1"/>
      <c r="D76" s="33"/>
      <c r="E76" s="1"/>
      <c r="F76" s="1"/>
      <c r="G76" s="21"/>
      <c r="H76" s="19"/>
      <c r="I76" s="12"/>
    </row>
    <row r="77" spans="1:11" s="13" customFormat="1" x14ac:dyDescent="0.45">
      <c r="A77" s="1"/>
      <c r="B77" s="1"/>
      <c r="C77" s="1"/>
      <c r="D77" s="33"/>
      <c r="E77" s="1"/>
      <c r="F77" s="1"/>
      <c r="G77" s="21"/>
      <c r="H77" s="19"/>
      <c r="I77" s="12"/>
    </row>
    <row r="78" spans="1:11" s="13" customFormat="1" x14ac:dyDescent="0.45">
      <c r="A78" s="1"/>
      <c r="B78" s="1"/>
      <c r="C78" s="1"/>
      <c r="D78" s="33"/>
      <c r="E78" s="1"/>
      <c r="F78" s="1"/>
      <c r="G78" s="21"/>
      <c r="H78" s="19"/>
      <c r="I78" s="12"/>
    </row>
    <row r="79" spans="1:11" s="13" customFormat="1" x14ac:dyDescent="0.45">
      <c r="A79" s="1"/>
      <c r="B79" s="1"/>
      <c r="C79" s="1"/>
      <c r="D79" s="33"/>
      <c r="E79" s="1"/>
      <c r="F79" s="1"/>
      <c r="G79" s="21"/>
      <c r="H79" s="19"/>
      <c r="I79" s="12"/>
    </row>
    <row r="80" spans="1:11" s="13" customFormat="1" x14ac:dyDescent="0.45">
      <c r="A80" s="1"/>
      <c r="B80" s="1"/>
      <c r="C80" s="1"/>
      <c r="D80" s="33"/>
      <c r="E80" s="1"/>
      <c r="F80" s="1"/>
      <c r="G80" s="21"/>
      <c r="H80" s="19"/>
      <c r="I80" s="12"/>
    </row>
    <row r="81" spans="1:12" s="13" customFormat="1" x14ac:dyDescent="0.45">
      <c r="A81" s="1"/>
      <c r="B81" s="1"/>
      <c r="C81" s="1"/>
      <c r="D81" s="33"/>
      <c r="E81" s="1"/>
      <c r="F81" s="1"/>
      <c r="G81" s="21"/>
      <c r="H81" s="19"/>
      <c r="I81" s="12"/>
    </row>
    <row r="82" spans="1:12" s="13" customFormat="1" x14ac:dyDescent="0.45">
      <c r="A82" s="1"/>
      <c r="B82" s="1"/>
      <c r="C82" s="1"/>
      <c r="D82" s="33"/>
      <c r="E82" s="1"/>
      <c r="F82" s="1"/>
      <c r="G82" s="21"/>
      <c r="H82" s="19"/>
      <c r="I82" s="12"/>
    </row>
    <row r="83" spans="1:12" s="13" customFormat="1" x14ac:dyDescent="0.45">
      <c r="A83" s="1"/>
      <c r="B83" s="1"/>
      <c r="C83" s="1"/>
      <c r="D83" s="33"/>
      <c r="E83" s="1"/>
      <c r="F83" s="1"/>
      <c r="G83" s="21"/>
      <c r="H83" s="19"/>
      <c r="I83" s="12"/>
    </row>
    <row r="84" spans="1:12" s="13" customFormat="1" x14ac:dyDescent="0.45">
      <c r="A84" s="1"/>
      <c r="B84" s="1"/>
      <c r="C84" s="1"/>
      <c r="D84" s="33"/>
      <c r="E84" s="1"/>
      <c r="F84" s="1"/>
      <c r="G84" s="21"/>
      <c r="H84" s="19"/>
      <c r="I84" s="12"/>
    </row>
    <row r="85" spans="1:12" s="13" customFormat="1" x14ac:dyDescent="0.45">
      <c r="A85" s="1"/>
      <c r="B85" s="1"/>
      <c r="C85" s="1"/>
      <c r="D85" s="33"/>
      <c r="E85" s="1"/>
      <c r="F85" s="1"/>
      <c r="G85" s="21"/>
      <c r="H85" s="19"/>
      <c r="I85" s="12"/>
    </row>
    <row r="86" spans="1:12" s="13" customFormat="1" x14ac:dyDescent="0.45">
      <c r="A86" s="1"/>
      <c r="B86" s="1"/>
      <c r="C86" s="1"/>
      <c r="D86" s="33"/>
      <c r="E86" s="1"/>
      <c r="F86" s="1"/>
      <c r="G86" s="21"/>
      <c r="H86" s="19"/>
      <c r="I86" s="12"/>
    </row>
    <row r="87" spans="1:12" s="13" customFormat="1" x14ac:dyDescent="0.45">
      <c r="A87" s="1"/>
      <c r="B87" s="1"/>
      <c r="C87" s="1"/>
      <c r="D87" s="33"/>
      <c r="E87" s="1"/>
      <c r="F87" s="1"/>
      <c r="G87" s="21"/>
      <c r="H87" s="19"/>
      <c r="I87" s="12"/>
    </row>
    <row r="88" spans="1:12" s="13" customFormat="1" x14ac:dyDescent="0.45">
      <c r="A88" s="1"/>
      <c r="B88" s="1"/>
      <c r="C88" s="1"/>
      <c r="D88" s="33"/>
      <c r="E88" s="1"/>
      <c r="F88" s="1"/>
      <c r="G88" s="21"/>
      <c r="H88" s="19"/>
      <c r="I88" s="12"/>
    </row>
    <row r="89" spans="1:12" s="13" customFormat="1" ht="15.75" customHeight="1" x14ac:dyDescent="0.45">
      <c r="A89" s="1"/>
      <c r="B89" s="1"/>
      <c r="C89" s="1"/>
      <c r="D89" s="33"/>
      <c r="E89" s="1"/>
      <c r="F89" s="1"/>
      <c r="G89" s="21"/>
      <c r="H89" s="19"/>
      <c r="I89" s="12"/>
      <c r="L89" s="38"/>
    </row>
    <row r="90" spans="1:12" s="13" customFormat="1" ht="15.75" customHeight="1" x14ac:dyDescent="0.45">
      <c r="A90" s="1"/>
      <c r="B90" s="1"/>
      <c r="C90" s="1"/>
      <c r="D90" s="33"/>
      <c r="E90" s="1"/>
      <c r="F90" s="1"/>
      <c r="G90" s="21"/>
      <c r="H90" s="19"/>
      <c r="I90" s="12"/>
      <c r="L90" s="38"/>
    </row>
    <row r="91" spans="1:12" s="13" customFormat="1" ht="15.75" customHeight="1" x14ac:dyDescent="0.45">
      <c r="A91" s="1"/>
      <c r="B91" s="1"/>
      <c r="C91" s="1"/>
      <c r="D91" s="33"/>
      <c r="E91" s="1"/>
      <c r="F91" s="1"/>
      <c r="G91" s="21"/>
      <c r="H91" s="19"/>
      <c r="I91" s="12"/>
      <c r="L91" s="39"/>
    </row>
    <row r="92" spans="1:12" s="13" customFormat="1" ht="15.75" x14ac:dyDescent="0.45">
      <c r="A92" s="1"/>
      <c r="B92" s="1"/>
      <c r="C92" s="1"/>
      <c r="D92" s="33"/>
      <c r="E92" s="1"/>
      <c r="F92" s="1"/>
      <c r="G92" s="21"/>
      <c r="H92" s="19"/>
      <c r="I92" s="12"/>
      <c r="L92" s="27">
        <f>SUM(J3:J57)</f>
        <v>178018.09000000005</v>
      </c>
    </row>
    <row r="93" spans="1:12" s="13" customFormat="1" ht="15.75" x14ac:dyDescent="0.5">
      <c r="A93" s="1"/>
      <c r="B93" s="1"/>
      <c r="C93" s="1"/>
      <c r="D93" s="33"/>
      <c r="E93" s="1"/>
      <c r="F93" s="1"/>
      <c r="G93" s="21"/>
      <c r="H93" s="19"/>
      <c r="I93" s="12"/>
      <c r="L93" s="28">
        <f>SUM(K3:K55)</f>
        <v>27333.840034000001</v>
      </c>
    </row>
    <row r="94" spans="1:12" s="13" customFormat="1" ht="15.75" x14ac:dyDescent="0.5">
      <c r="A94" s="1"/>
      <c r="B94" s="1"/>
      <c r="C94" s="1"/>
      <c r="D94" s="33"/>
      <c r="E94" s="1"/>
      <c r="F94" s="1"/>
      <c r="G94" s="21"/>
      <c r="H94" s="19"/>
      <c r="I94" s="12"/>
      <c r="L94" s="28"/>
    </row>
    <row r="95" spans="1:12" s="13" customFormat="1" ht="15.75" x14ac:dyDescent="0.5">
      <c r="A95" s="1"/>
      <c r="B95" s="1"/>
      <c r="C95" s="1"/>
      <c r="D95" s="33"/>
      <c r="E95" s="1"/>
      <c r="F95" s="1"/>
      <c r="G95" s="21"/>
      <c r="H95" s="19"/>
      <c r="I95" s="12"/>
      <c r="L95" s="29">
        <f>L93/L92</f>
        <v>0.15354529437991382</v>
      </c>
    </row>
    <row r="96" spans="1:12" s="13" customFormat="1" x14ac:dyDescent="0.45">
      <c r="A96" s="1"/>
      <c r="B96" s="1"/>
      <c r="C96" s="1"/>
      <c r="D96" s="33"/>
      <c r="E96" s="1"/>
      <c r="F96" s="1"/>
      <c r="G96" s="21"/>
      <c r="H96" s="19"/>
      <c r="I96" s="12"/>
      <c r="L96" s="32"/>
    </row>
    <row r="97" spans="1:9" s="13" customFormat="1" x14ac:dyDescent="0.45">
      <c r="A97" s="1"/>
      <c r="B97" s="1"/>
      <c r="C97" s="1"/>
      <c r="D97" s="33"/>
      <c r="E97" s="1"/>
      <c r="F97" s="1"/>
      <c r="G97" s="21"/>
      <c r="H97" s="19"/>
      <c r="I97" s="12"/>
    </row>
    <row r="98" spans="1:9" s="13" customFormat="1" x14ac:dyDescent="0.45">
      <c r="A98" s="1"/>
      <c r="B98" s="1"/>
      <c r="C98" s="1"/>
      <c r="D98" s="33"/>
      <c r="E98" s="1"/>
      <c r="F98" s="1"/>
      <c r="G98" s="21"/>
      <c r="H98" s="19"/>
      <c r="I98" s="12"/>
    </row>
    <row r="99" spans="1:9" s="13" customFormat="1" x14ac:dyDescent="0.45">
      <c r="A99" s="1"/>
      <c r="B99" s="1"/>
      <c r="C99" s="1"/>
      <c r="D99" s="33"/>
      <c r="E99" s="1"/>
      <c r="F99" s="1"/>
      <c r="G99" s="21"/>
      <c r="H99" s="19"/>
      <c r="I99" s="12"/>
    </row>
    <row r="100" spans="1:9" s="13" customFormat="1" x14ac:dyDescent="0.45">
      <c r="A100" s="1"/>
      <c r="B100" s="1"/>
      <c r="C100" s="1"/>
      <c r="D100" s="33"/>
      <c r="E100" s="1"/>
      <c r="F100" s="1"/>
      <c r="G100" s="21"/>
      <c r="H100" s="19"/>
      <c r="I100" s="12"/>
    </row>
    <row r="101" spans="1:9" s="13" customFormat="1" x14ac:dyDescent="0.45">
      <c r="A101" s="1"/>
      <c r="B101" s="1"/>
      <c r="C101" s="1"/>
      <c r="D101" s="33"/>
      <c r="E101" s="1"/>
      <c r="F101" s="1"/>
      <c r="G101" s="21"/>
      <c r="H101" s="19"/>
      <c r="I101" s="12"/>
    </row>
    <row r="102" spans="1:9" s="13" customFormat="1" x14ac:dyDescent="0.45">
      <c r="A102" s="1"/>
      <c r="B102" s="1"/>
      <c r="C102" s="1"/>
      <c r="D102" s="33"/>
      <c r="E102" s="1"/>
      <c r="F102" s="1"/>
      <c r="G102" s="21"/>
      <c r="H102" s="19"/>
      <c r="I102" s="12"/>
    </row>
    <row r="103" spans="1:9" s="13" customFormat="1" x14ac:dyDescent="0.45">
      <c r="A103" s="1"/>
      <c r="B103" s="1"/>
      <c r="C103" s="1"/>
      <c r="D103" s="33"/>
      <c r="E103" s="1"/>
      <c r="F103" s="1"/>
      <c r="G103" s="21"/>
      <c r="H103" s="19"/>
      <c r="I103" s="12"/>
    </row>
    <row r="104" spans="1:9" s="13" customFormat="1" x14ac:dyDescent="0.45">
      <c r="A104" s="1"/>
      <c r="B104" s="1"/>
      <c r="C104" s="1"/>
      <c r="D104" s="33"/>
      <c r="E104" s="1"/>
      <c r="F104" s="1"/>
      <c r="G104" s="21"/>
      <c r="H104" s="19"/>
      <c r="I104" s="12"/>
    </row>
    <row r="105" spans="1:9" s="13" customFormat="1" x14ac:dyDescent="0.45">
      <c r="A105" s="1"/>
      <c r="B105" s="1"/>
      <c r="C105" s="1"/>
      <c r="D105" s="33"/>
      <c r="E105" s="1"/>
      <c r="F105" s="1"/>
      <c r="G105" s="21"/>
      <c r="H105" s="19"/>
      <c r="I105" s="12"/>
    </row>
    <row r="106" spans="1:9" s="13" customFormat="1" x14ac:dyDescent="0.45">
      <c r="A106" s="1"/>
      <c r="B106" s="1"/>
      <c r="C106" s="1"/>
      <c r="D106" s="33"/>
      <c r="E106" s="1"/>
      <c r="F106" s="1"/>
      <c r="G106" s="21"/>
      <c r="H106" s="19"/>
      <c r="I106" s="12"/>
    </row>
    <row r="107" spans="1:9" s="13" customFormat="1" x14ac:dyDescent="0.45">
      <c r="A107" s="1"/>
      <c r="B107" s="1"/>
      <c r="C107" s="1"/>
      <c r="D107" s="33"/>
      <c r="E107" s="1"/>
      <c r="F107" s="1"/>
      <c r="G107" s="21"/>
      <c r="H107" s="19"/>
      <c r="I107" s="12"/>
    </row>
    <row r="108" spans="1:9" s="13" customFormat="1" x14ac:dyDescent="0.45">
      <c r="A108" s="1"/>
      <c r="B108" s="1"/>
      <c r="C108" s="1"/>
      <c r="D108" s="33"/>
      <c r="E108" s="1"/>
      <c r="F108" s="1"/>
      <c r="G108" s="21"/>
      <c r="H108" s="19"/>
      <c r="I108" s="12"/>
    </row>
    <row r="109" spans="1:9" s="13" customFormat="1" x14ac:dyDescent="0.45">
      <c r="A109" s="1"/>
      <c r="B109" s="1"/>
      <c r="C109" s="1"/>
      <c r="D109" s="33"/>
      <c r="E109" s="1"/>
      <c r="F109" s="1"/>
      <c r="G109" s="21"/>
      <c r="H109" s="19"/>
      <c r="I109" s="12"/>
    </row>
    <row r="110" spans="1:9" s="13" customFormat="1" x14ac:dyDescent="0.45">
      <c r="A110" s="1"/>
      <c r="B110" s="1"/>
      <c r="C110" s="1"/>
      <c r="D110" s="33"/>
      <c r="E110" s="1"/>
      <c r="F110" s="1"/>
      <c r="G110" s="21"/>
      <c r="H110" s="19"/>
      <c r="I110" s="12"/>
    </row>
    <row r="111" spans="1:9" s="13" customFormat="1" x14ac:dyDescent="0.45">
      <c r="A111" s="1"/>
      <c r="B111" s="1"/>
      <c r="C111" s="1"/>
      <c r="D111" s="33"/>
      <c r="E111" s="1"/>
      <c r="F111" s="1"/>
      <c r="G111" s="21"/>
      <c r="H111" s="19"/>
      <c r="I111" s="12"/>
    </row>
    <row r="112" spans="1:9" s="13" customFormat="1" x14ac:dyDescent="0.45">
      <c r="A112" s="1"/>
      <c r="B112" s="1"/>
      <c r="C112" s="1"/>
      <c r="D112" s="33"/>
      <c r="E112" s="1"/>
      <c r="F112" s="1"/>
      <c r="G112" s="21"/>
      <c r="H112" s="19"/>
      <c r="I112" s="12"/>
    </row>
    <row r="113" spans="1:9" s="13" customFormat="1" x14ac:dyDescent="0.45">
      <c r="A113" s="1"/>
      <c r="B113" s="1"/>
      <c r="C113" s="1"/>
      <c r="D113" s="33"/>
      <c r="E113" s="1"/>
      <c r="F113" s="1"/>
      <c r="G113" s="21"/>
      <c r="H113" s="19"/>
      <c r="I113" s="12"/>
    </row>
    <row r="114" spans="1:9" s="13" customFormat="1" x14ac:dyDescent="0.45">
      <c r="A114" s="1"/>
      <c r="B114" s="1"/>
      <c r="C114" s="1"/>
      <c r="D114" s="33"/>
      <c r="E114" s="1"/>
      <c r="F114" s="1"/>
      <c r="G114" s="21"/>
      <c r="H114" s="19"/>
      <c r="I114" s="12"/>
    </row>
    <row r="115" spans="1:9" s="13" customFormat="1" x14ac:dyDescent="0.45">
      <c r="A115" s="1"/>
      <c r="B115" s="1"/>
      <c r="C115" s="1"/>
      <c r="D115" s="33"/>
      <c r="E115" s="1"/>
      <c r="F115" s="1"/>
      <c r="G115" s="21"/>
      <c r="H115" s="19"/>
      <c r="I115" s="12"/>
    </row>
    <row r="116" spans="1:9" s="13" customFormat="1" x14ac:dyDescent="0.45">
      <c r="A116" s="1"/>
      <c r="B116" s="1"/>
      <c r="C116" s="1"/>
      <c r="D116" s="33"/>
      <c r="E116" s="1"/>
      <c r="F116" s="1"/>
      <c r="G116" s="21"/>
      <c r="H116" s="19"/>
      <c r="I116" s="12"/>
    </row>
    <row r="117" spans="1:9" s="13" customFormat="1" x14ac:dyDescent="0.45">
      <c r="A117" s="1"/>
      <c r="B117" s="1"/>
      <c r="C117" s="1"/>
      <c r="D117" s="33"/>
      <c r="E117" s="1"/>
      <c r="F117" s="1"/>
      <c r="G117" s="21"/>
      <c r="H117" s="19"/>
      <c r="I117" s="12"/>
    </row>
    <row r="118" spans="1:9" s="13" customFormat="1" x14ac:dyDescent="0.45">
      <c r="A118" s="1"/>
      <c r="B118" s="1"/>
      <c r="C118" s="1"/>
      <c r="D118" s="33"/>
      <c r="E118" s="1"/>
      <c r="F118" s="1"/>
      <c r="G118" s="21"/>
      <c r="H118" s="19"/>
      <c r="I118" s="12"/>
    </row>
    <row r="119" spans="1:9" s="13" customFormat="1" x14ac:dyDescent="0.45">
      <c r="A119" s="1"/>
      <c r="B119" s="1"/>
      <c r="C119" s="1"/>
      <c r="D119" s="33"/>
      <c r="E119" s="1"/>
      <c r="F119" s="1"/>
      <c r="G119" s="21"/>
      <c r="H119" s="19"/>
      <c r="I119" s="12"/>
    </row>
    <row r="120" spans="1:9" s="13" customFormat="1" x14ac:dyDescent="0.45">
      <c r="A120" s="1"/>
      <c r="B120" s="1"/>
      <c r="C120" s="1"/>
      <c r="D120" s="33"/>
      <c r="E120" s="1"/>
      <c r="F120" s="1"/>
      <c r="G120" s="21"/>
      <c r="H120" s="19"/>
      <c r="I120" s="12"/>
    </row>
    <row r="121" spans="1:9" s="13" customFormat="1" x14ac:dyDescent="0.45">
      <c r="A121" s="1"/>
      <c r="B121" s="1"/>
      <c r="C121" s="1"/>
      <c r="D121" s="33"/>
      <c r="E121" s="1"/>
      <c r="F121" s="1"/>
      <c r="G121" s="21"/>
      <c r="H121" s="19"/>
      <c r="I121" s="12"/>
    </row>
    <row r="122" spans="1:9" s="13" customFormat="1" x14ac:dyDescent="0.45">
      <c r="A122" s="1"/>
      <c r="B122" s="1"/>
      <c r="C122" s="1"/>
      <c r="D122" s="33"/>
      <c r="E122" s="1"/>
      <c r="F122" s="1"/>
      <c r="G122" s="21"/>
      <c r="H122" s="19"/>
      <c r="I122" s="12"/>
    </row>
    <row r="123" spans="1:9" s="13" customFormat="1" x14ac:dyDescent="0.45">
      <c r="A123" s="1"/>
      <c r="B123" s="1"/>
      <c r="C123" s="1"/>
      <c r="D123" s="33"/>
      <c r="E123" s="1"/>
      <c r="F123" s="1"/>
      <c r="G123" s="21"/>
      <c r="H123" s="19"/>
      <c r="I123" s="12"/>
    </row>
    <row r="124" spans="1:9" s="13" customFormat="1" x14ac:dyDescent="0.45">
      <c r="A124" s="1"/>
      <c r="B124" s="1"/>
      <c r="C124" s="1"/>
      <c r="D124" s="33"/>
      <c r="E124" s="1"/>
      <c r="F124" s="1"/>
      <c r="G124" s="21"/>
      <c r="H124" s="19"/>
      <c r="I124" s="12"/>
    </row>
    <row r="125" spans="1:9" s="13" customFormat="1" x14ac:dyDescent="0.45">
      <c r="A125" s="1"/>
      <c r="B125" s="1"/>
      <c r="C125" s="1"/>
      <c r="D125" s="33"/>
      <c r="E125" s="1"/>
      <c r="F125" s="1"/>
      <c r="G125" s="21"/>
      <c r="H125" s="19"/>
      <c r="I125" s="12"/>
    </row>
    <row r="126" spans="1:9" s="13" customFormat="1" x14ac:dyDescent="0.45">
      <c r="A126" s="1"/>
      <c r="B126" s="1"/>
      <c r="C126" s="1"/>
      <c r="D126" s="33"/>
      <c r="E126" s="1"/>
      <c r="F126" s="1"/>
      <c r="G126" s="21"/>
      <c r="H126" s="19"/>
      <c r="I126" s="12"/>
    </row>
    <row r="127" spans="1:9" s="13" customFormat="1" x14ac:dyDescent="0.45">
      <c r="A127" s="1"/>
      <c r="B127" s="1"/>
      <c r="C127" s="1"/>
      <c r="D127" s="33"/>
      <c r="E127" s="1"/>
      <c r="F127" s="1"/>
      <c r="G127" s="21"/>
      <c r="H127" s="19"/>
      <c r="I127" s="12"/>
    </row>
    <row r="128" spans="1:9" s="13" customFormat="1" x14ac:dyDescent="0.45">
      <c r="A128" s="1"/>
      <c r="B128" s="1"/>
      <c r="C128" s="1"/>
      <c r="D128" s="33"/>
      <c r="E128" s="1"/>
      <c r="F128" s="1"/>
      <c r="G128" s="21"/>
      <c r="H128" s="19"/>
      <c r="I128" s="12"/>
    </row>
    <row r="129" spans="1:9" s="13" customFormat="1" x14ac:dyDescent="0.45">
      <c r="A129" s="1"/>
      <c r="B129" s="1"/>
      <c r="C129" s="1"/>
      <c r="D129" s="33"/>
      <c r="E129" s="1"/>
      <c r="F129" s="1"/>
      <c r="G129" s="21"/>
      <c r="H129" s="19"/>
      <c r="I129" s="12"/>
    </row>
    <row r="130" spans="1:9" s="13" customFormat="1" x14ac:dyDescent="0.45">
      <c r="A130" s="1"/>
      <c r="B130" s="1"/>
      <c r="C130" s="1"/>
      <c r="D130" s="33"/>
      <c r="E130" s="1"/>
      <c r="F130" s="1"/>
      <c r="G130" s="21"/>
      <c r="H130" s="19"/>
      <c r="I130" s="12"/>
    </row>
    <row r="131" spans="1:9" s="13" customFormat="1" x14ac:dyDescent="0.45">
      <c r="A131" s="1"/>
      <c r="B131" s="1"/>
      <c r="C131" s="1"/>
      <c r="D131" s="33"/>
      <c r="E131" s="1"/>
      <c r="F131" s="1"/>
      <c r="G131" s="21"/>
      <c r="H131" s="19"/>
      <c r="I131" s="12"/>
    </row>
    <row r="132" spans="1:9" s="13" customFormat="1" x14ac:dyDescent="0.45">
      <c r="A132" s="1"/>
      <c r="B132" s="1"/>
      <c r="C132" s="1"/>
      <c r="D132" s="33"/>
      <c r="E132" s="1"/>
      <c r="F132" s="1"/>
      <c r="G132" s="21"/>
      <c r="H132" s="19"/>
      <c r="I132" s="12"/>
    </row>
    <row r="133" spans="1:9" s="13" customFormat="1" x14ac:dyDescent="0.45">
      <c r="A133" s="1"/>
      <c r="B133" s="1"/>
      <c r="C133" s="1"/>
      <c r="D133" s="33"/>
      <c r="E133" s="1"/>
      <c r="F133" s="1"/>
      <c r="G133" s="21"/>
      <c r="H133" s="19"/>
      <c r="I133" s="12"/>
    </row>
    <row r="134" spans="1:9" s="13" customFormat="1" x14ac:dyDescent="0.45">
      <c r="A134" s="1"/>
      <c r="B134" s="1"/>
      <c r="C134" s="1"/>
      <c r="D134" s="33"/>
      <c r="E134" s="1"/>
      <c r="F134" s="1"/>
      <c r="G134" s="21"/>
      <c r="H134" s="19"/>
      <c r="I134" s="12"/>
    </row>
    <row r="135" spans="1:9" s="13" customFormat="1" x14ac:dyDescent="0.45">
      <c r="A135" s="1"/>
      <c r="B135" s="1"/>
      <c r="C135" s="1"/>
      <c r="D135" s="33"/>
      <c r="E135" s="1"/>
      <c r="F135" s="1"/>
      <c r="G135" s="21"/>
      <c r="H135" s="19"/>
      <c r="I135" s="12"/>
    </row>
    <row r="136" spans="1:9" s="13" customFormat="1" x14ac:dyDescent="0.45">
      <c r="A136" s="1"/>
      <c r="B136" s="1"/>
      <c r="C136" s="1"/>
      <c r="D136" s="33"/>
      <c r="E136" s="1"/>
      <c r="F136" s="1"/>
      <c r="G136" s="21"/>
      <c r="H136" s="19"/>
      <c r="I136" s="12"/>
    </row>
    <row r="137" spans="1:9" s="13" customFormat="1" x14ac:dyDescent="0.45">
      <c r="A137" s="1"/>
      <c r="B137" s="1"/>
      <c r="C137" s="1"/>
      <c r="D137" s="33"/>
      <c r="E137" s="1"/>
      <c r="F137" s="1"/>
      <c r="G137" s="21"/>
      <c r="H137" s="19"/>
      <c r="I137" s="12"/>
    </row>
    <row r="138" spans="1:9" s="13" customFormat="1" x14ac:dyDescent="0.45">
      <c r="A138" s="1"/>
      <c r="B138" s="1"/>
      <c r="C138" s="1"/>
      <c r="D138" s="33"/>
      <c r="E138" s="1"/>
      <c r="F138" s="1"/>
      <c r="G138" s="21"/>
      <c r="H138" s="19"/>
      <c r="I138" s="12"/>
    </row>
    <row r="139" spans="1:9" s="13" customFormat="1" x14ac:dyDescent="0.45">
      <c r="A139" s="1"/>
      <c r="B139" s="1"/>
      <c r="C139" s="1"/>
      <c r="D139" s="33"/>
      <c r="E139" s="1"/>
      <c r="F139" s="1"/>
      <c r="G139" s="21"/>
      <c r="H139" s="19"/>
      <c r="I139" s="12"/>
    </row>
    <row r="140" spans="1:9" s="13" customFormat="1" x14ac:dyDescent="0.45">
      <c r="A140" s="1"/>
      <c r="B140" s="1"/>
      <c r="C140" s="1"/>
      <c r="D140" s="33"/>
      <c r="E140" s="1"/>
      <c r="F140" s="1"/>
      <c r="G140" s="21"/>
      <c r="H140" s="19"/>
      <c r="I140" s="12"/>
    </row>
    <row r="141" spans="1:9" s="13" customFormat="1" x14ac:dyDescent="0.45">
      <c r="A141" s="1"/>
      <c r="B141" s="1"/>
      <c r="C141" s="1"/>
      <c r="D141" s="33"/>
      <c r="E141" s="1"/>
      <c r="F141" s="1"/>
      <c r="G141" s="21"/>
      <c r="H141" s="19"/>
      <c r="I141" s="12"/>
    </row>
    <row r="142" spans="1:9" s="13" customFormat="1" x14ac:dyDescent="0.45">
      <c r="A142" s="1"/>
      <c r="B142" s="1"/>
      <c r="C142" s="1"/>
      <c r="D142" s="33"/>
      <c r="E142" s="1"/>
      <c r="F142" s="1"/>
      <c r="G142" s="21"/>
      <c r="H142" s="19"/>
      <c r="I142" s="12"/>
    </row>
    <row r="143" spans="1:9" s="13" customFormat="1" x14ac:dyDescent="0.45">
      <c r="A143" s="1"/>
      <c r="B143" s="1"/>
      <c r="C143" s="1"/>
      <c r="D143" s="33"/>
      <c r="E143" s="1"/>
      <c r="F143" s="1"/>
      <c r="G143" s="21"/>
      <c r="H143" s="19"/>
      <c r="I143" s="12"/>
    </row>
    <row r="144" spans="1:9" s="13" customFormat="1" x14ac:dyDescent="0.45">
      <c r="A144" s="1"/>
      <c r="B144" s="1"/>
      <c r="C144" s="1"/>
      <c r="D144" s="33"/>
      <c r="E144" s="1"/>
      <c r="F144" s="1"/>
      <c r="G144" s="21"/>
      <c r="H144" s="19"/>
      <c r="I144" s="12"/>
    </row>
    <row r="145" spans="1:9" s="13" customFormat="1" x14ac:dyDescent="0.45">
      <c r="A145" s="1"/>
      <c r="B145" s="1"/>
      <c r="C145" s="1"/>
      <c r="D145" s="33"/>
      <c r="E145" s="1"/>
      <c r="F145" s="1"/>
      <c r="G145" s="21"/>
      <c r="H145" s="19"/>
      <c r="I145" s="12"/>
    </row>
    <row r="146" spans="1:9" s="13" customFormat="1" x14ac:dyDescent="0.45">
      <c r="A146" s="1"/>
      <c r="B146" s="1"/>
      <c r="C146" s="1"/>
      <c r="D146" s="33"/>
      <c r="E146" s="1"/>
      <c r="F146" s="1"/>
      <c r="G146" s="21"/>
      <c r="H146" s="19"/>
      <c r="I146" s="12"/>
    </row>
    <row r="147" spans="1:9" s="13" customFormat="1" x14ac:dyDescent="0.45">
      <c r="A147" s="1"/>
      <c r="B147" s="1"/>
      <c r="C147" s="1"/>
      <c r="D147" s="33"/>
      <c r="E147" s="1"/>
      <c r="F147" s="1"/>
      <c r="G147" s="21"/>
      <c r="H147" s="19"/>
      <c r="I147" s="12"/>
    </row>
    <row r="148" spans="1:9" s="13" customFormat="1" x14ac:dyDescent="0.45">
      <c r="A148" s="1"/>
      <c r="B148" s="1"/>
      <c r="C148" s="1"/>
      <c r="D148" s="33"/>
      <c r="E148" s="1"/>
      <c r="F148" s="1"/>
      <c r="G148" s="21"/>
      <c r="H148" s="19"/>
      <c r="I148" s="12"/>
    </row>
    <row r="149" spans="1:9" s="13" customFormat="1" x14ac:dyDescent="0.45">
      <c r="A149" s="1"/>
      <c r="B149" s="1"/>
      <c r="C149" s="1"/>
      <c r="D149" s="33"/>
      <c r="E149" s="1"/>
      <c r="F149" s="1"/>
      <c r="G149" s="21"/>
      <c r="H149" s="19"/>
      <c r="I149" s="12"/>
    </row>
    <row r="150" spans="1:9" s="13" customFormat="1" x14ac:dyDescent="0.45">
      <c r="A150" s="1"/>
      <c r="B150" s="1"/>
      <c r="C150" s="1"/>
      <c r="D150" s="33"/>
      <c r="E150" s="1"/>
      <c r="F150" s="1"/>
      <c r="G150" s="21"/>
      <c r="H150" s="19"/>
      <c r="I150" s="12"/>
    </row>
    <row r="151" spans="1:9" s="13" customFormat="1" x14ac:dyDescent="0.45">
      <c r="A151" s="1"/>
      <c r="B151" s="1"/>
      <c r="C151" s="1"/>
      <c r="D151" s="33"/>
      <c r="E151" s="1"/>
      <c r="F151" s="1"/>
      <c r="G151" s="21"/>
      <c r="H151" s="19"/>
      <c r="I151" s="12"/>
    </row>
    <row r="152" spans="1:9" s="13" customFormat="1" x14ac:dyDescent="0.45">
      <c r="A152" s="1"/>
      <c r="B152" s="1"/>
      <c r="C152" s="1"/>
      <c r="D152" s="33"/>
      <c r="E152" s="1"/>
      <c r="F152" s="1"/>
      <c r="G152" s="21"/>
      <c r="H152" s="19"/>
      <c r="I152" s="12"/>
    </row>
    <row r="153" spans="1:9" s="13" customFormat="1" x14ac:dyDescent="0.45">
      <c r="A153" s="1"/>
      <c r="B153" s="1"/>
      <c r="C153" s="1"/>
      <c r="D153" s="33"/>
      <c r="E153" s="1"/>
      <c r="F153" s="1"/>
      <c r="G153" s="21"/>
      <c r="H153" s="19"/>
      <c r="I153" s="12"/>
    </row>
    <row r="154" spans="1:9" s="13" customFormat="1" x14ac:dyDescent="0.45">
      <c r="A154" s="1"/>
      <c r="B154" s="1"/>
      <c r="C154" s="1"/>
      <c r="D154" s="33"/>
      <c r="E154" s="1"/>
      <c r="F154" s="1"/>
      <c r="G154" s="21"/>
      <c r="H154" s="19"/>
      <c r="I154" s="12"/>
    </row>
    <row r="155" spans="1:9" s="13" customFormat="1" x14ac:dyDescent="0.45">
      <c r="A155" s="1"/>
      <c r="B155" s="1"/>
      <c r="C155" s="1"/>
      <c r="D155" s="33"/>
      <c r="E155" s="1"/>
      <c r="F155" s="1"/>
      <c r="G155" s="21"/>
      <c r="H155" s="19"/>
      <c r="I155" s="12"/>
    </row>
    <row r="156" spans="1:9" s="13" customFormat="1" x14ac:dyDescent="0.45">
      <c r="A156" s="1"/>
      <c r="B156" s="1"/>
      <c r="C156" s="1"/>
      <c r="D156" s="33"/>
      <c r="E156" s="1"/>
      <c r="F156" s="1"/>
      <c r="G156" s="21"/>
      <c r="H156" s="19"/>
      <c r="I156" s="12"/>
    </row>
    <row r="157" spans="1:9" s="13" customFormat="1" x14ac:dyDescent="0.45">
      <c r="A157" s="1"/>
      <c r="B157" s="1"/>
      <c r="C157" s="1"/>
      <c r="D157" s="33"/>
      <c r="E157" s="1"/>
      <c r="F157" s="1"/>
      <c r="G157" s="21"/>
      <c r="H157" s="19"/>
      <c r="I157" s="12"/>
    </row>
    <row r="158" spans="1:9" s="13" customFormat="1" x14ac:dyDescent="0.45">
      <c r="A158" s="1"/>
      <c r="B158" s="1"/>
      <c r="C158" s="1"/>
      <c r="D158" s="33"/>
      <c r="E158" s="1"/>
      <c r="F158" s="1"/>
      <c r="G158" s="21"/>
      <c r="H158" s="19"/>
      <c r="I158" s="12"/>
    </row>
    <row r="159" spans="1:9" s="13" customFormat="1" x14ac:dyDescent="0.45">
      <c r="A159" s="1"/>
      <c r="B159" s="1"/>
      <c r="C159" s="1"/>
      <c r="D159" s="33"/>
      <c r="E159" s="1"/>
      <c r="F159" s="1"/>
      <c r="G159" s="21"/>
      <c r="H159" s="19"/>
      <c r="I159" s="12"/>
    </row>
    <row r="160" spans="1:9" s="13" customFormat="1" x14ac:dyDescent="0.45">
      <c r="A160" s="1"/>
      <c r="B160" s="1"/>
      <c r="C160" s="1"/>
      <c r="D160" s="33"/>
      <c r="E160" s="1"/>
      <c r="F160" s="1"/>
      <c r="G160" s="21"/>
      <c r="H160" s="19"/>
      <c r="I160" s="12"/>
    </row>
    <row r="161" spans="1:11" s="13" customFormat="1" x14ac:dyDescent="0.45">
      <c r="A161" s="1"/>
      <c r="B161" s="1"/>
      <c r="C161" s="1"/>
      <c r="D161" s="33"/>
      <c r="E161" s="1"/>
      <c r="F161" s="1"/>
      <c r="G161" s="21"/>
      <c r="H161" s="19"/>
      <c r="I161" s="12"/>
    </row>
    <row r="162" spans="1:11" s="13" customFormat="1" x14ac:dyDescent="0.45">
      <c r="A162" s="1"/>
      <c r="B162" s="1"/>
      <c r="C162" s="1"/>
      <c r="D162" s="33"/>
      <c r="E162" s="1"/>
      <c r="F162" s="1"/>
      <c r="G162" s="21"/>
      <c r="H162" s="19"/>
      <c r="I162" s="12"/>
    </row>
    <row r="163" spans="1:11" s="13" customFormat="1" x14ac:dyDescent="0.45">
      <c r="A163" s="1"/>
      <c r="B163" s="1"/>
      <c r="C163" s="1"/>
      <c r="D163" s="33"/>
      <c r="E163" s="1"/>
      <c r="F163" s="1"/>
      <c r="G163" s="21"/>
      <c r="H163" s="19"/>
      <c r="I163" s="12"/>
    </row>
    <row r="164" spans="1:11" s="13" customFormat="1" x14ac:dyDescent="0.45">
      <c r="A164" s="1"/>
      <c r="B164" s="1"/>
      <c r="C164" s="1"/>
      <c r="D164" s="33"/>
      <c r="E164" s="1"/>
      <c r="F164" s="1"/>
      <c r="G164" s="21"/>
      <c r="H164" s="19"/>
      <c r="I164" s="12"/>
    </row>
    <row r="165" spans="1:11" s="13" customFormat="1" x14ac:dyDescent="0.45">
      <c r="A165" s="6"/>
      <c r="B165" s="6"/>
      <c r="C165" s="6"/>
      <c r="D165" s="34"/>
      <c r="E165" s="6"/>
      <c r="F165" s="6"/>
      <c r="G165" s="22"/>
      <c r="H165" s="19"/>
      <c r="I165" s="12"/>
    </row>
    <row r="166" spans="1:11" s="13" customFormat="1" x14ac:dyDescent="0.45">
      <c r="A166" s="6"/>
      <c r="B166" s="6"/>
      <c r="C166" s="6"/>
      <c r="D166" s="34"/>
      <c r="E166" s="6"/>
      <c r="F166" s="6"/>
      <c r="G166" s="22"/>
      <c r="H166" s="20"/>
      <c r="I166" s="7"/>
      <c r="J166" s="2"/>
      <c r="K166" s="2"/>
    </row>
    <row r="167" spans="1:11" s="13" customFormat="1" x14ac:dyDescent="0.45">
      <c r="A167" s="1"/>
      <c r="B167" s="1"/>
      <c r="C167" s="1"/>
      <c r="D167" s="33"/>
      <c r="E167" s="1"/>
      <c r="F167" s="1"/>
      <c r="G167" s="21"/>
      <c r="H167" s="20"/>
      <c r="I167" s="7"/>
      <c r="J167" s="2"/>
      <c r="K167" s="2"/>
    </row>
    <row r="168" spans="1:11" s="13" customFormat="1" x14ac:dyDescent="0.45">
      <c r="A168" s="1"/>
      <c r="B168" s="1"/>
      <c r="C168" s="1"/>
      <c r="D168" s="33"/>
      <c r="E168" s="1"/>
      <c r="F168" s="1"/>
      <c r="G168" s="21"/>
      <c r="H168" s="19"/>
      <c r="I168" s="4"/>
      <c r="J168" s="2"/>
      <c r="K168" s="2"/>
    </row>
    <row r="169" spans="1:11" s="13" customFormat="1" x14ac:dyDescent="0.45">
      <c r="A169" s="1"/>
      <c r="B169" s="1"/>
      <c r="C169" s="1"/>
      <c r="D169" s="33"/>
      <c r="E169" s="1"/>
      <c r="F169" s="1"/>
      <c r="G169" s="21"/>
      <c r="H169" s="19"/>
      <c r="I169" s="4"/>
      <c r="J169" s="2"/>
      <c r="K169" s="2"/>
    </row>
    <row r="170" spans="1:11" s="13" customFormat="1" x14ac:dyDescent="0.45">
      <c r="A170" s="1"/>
      <c r="B170" s="1"/>
      <c r="C170" s="1"/>
      <c r="D170" s="33"/>
      <c r="E170" s="1"/>
      <c r="F170" s="1"/>
      <c r="G170" s="21"/>
      <c r="H170" s="19"/>
      <c r="I170" s="4"/>
      <c r="J170" s="2"/>
      <c r="K170" s="2"/>
    </row>
    <row r="171" spans="1:11" s="13" customFormat="1" x14ac:dyDescent="0.45">
      <c r="A171" s="1"/>
      <c r="B171" s="1"/>
      <c r="C171" s="1"/>
      <c r="D171" s="33"/>
      <c r="E171" s="1"/>
      <c r="F171" s="1"/>
      <c r="G171" s="21"/>
      <c r="H171" s="19"/>
      <c r="I171" s="4"/>
      <c r="J171" s="2"/>
      <c r="K171" s="2"/>
    </row>
    <row r="172" spans="1:11" s="13" customFormat="1" x14ac:dyDescent="0.45">
      <c r="A172" s="1"/>
      <c r="B172" s="1"/>
      <c r="C172" s="1"/>
      <c r="D172" s="33"/>
      <c r="E172" s="1"/>
      <c r="F172" s="1"/>
      <c r="G172" s="21"/>
      <c r="H172" s="19"/>
      <c r="I172" s="4"/>
      <c r="J172" s="2"/>
      <c r="K172" s="2"/>
    </row>
    <row r="173" spans="1:11" s="13" customFormat="1" x14ac:dyDescent="0.45">
      <c r="A173" s="1"/>
      <c r="B173" s="1"/>
      <c r="C173" s="1"/>
      <c r="D173" s="33"/>
      <c r="E173" s="1"/>
      <c r="F173" s="1"/>
      <c r="G173" s="21"/>
      <c r="H173" s="19"/>
      <c r="I173" s="4"/>
      <c r="J173" s="2"/>
      <c r="K173" s="2"/>
    </row>
    <row r="174" spans="1:11" s="13" customFormat="1" x14ac:dyDescent="0.45">
      <c r="A174" s="1"/>
      <c r="B174" s="1"/>
      <c r="C174" s="1"/>
      <c r="D174" s="33"/>
      <c r="E174" s="1"/>
      <c r="F174" s="1"/>
      <c r="G174" s="21"/>
      <c r="H174" s="19"/>
      <c r="I174" s="4"/>
      <c r="J174" s="2"/>
      <c r="K174" s="2"/>
    </row>
    <row r="175" spans="1:11" s="13" customFormat="1" x14ac:dyDescent="0.45">
      <c r="A175" s="1"/>
      <c r="B175" s="1"/>
      <c r="C175" s="1"/>
      <c r="D175" s="33"/>
      <c r="E175" s="1"/>
      <c r="F175" s="1"/>
      <c r="G175" s="21"/>
      <c r="H175" s="19"/>
      <c r="I175" s="4"/>
      <c r="J175" s="2"/>
      <c r="K175" s="2"/>
    </row>
    <row r="176" spans="1:11" s="13" customFormat="1" x14ac:dyDescent="0.45">
      <c r="A176" s="1"/>
      <c r="B176" s="1"/>
      <c r="C176" s="1"/>
      <c r="D176" s="33"/>
      <c r="E176" s="1"/>
      <c r="F176" s="1"/>
      <c r="G176" s="21"/>
      <c r="H176" s="19"/>
      <c r="I176" s="4"/>
      <c r="J176" s="2"/>
      <c r="K176" s="2"/>
    </row>
    <row r="177" spans="1:11" s="13" customFormat="1" x14ac:dyDescent="0.45">
      <c r="A177" s="1"/>
      <c r="B177" s="1"/>
      <c r="C177" s="1"/>
      <c r="D177" s="33"/>
      <c r="E177" s="1"/>
      <c r="F177" s="1"/>
      <c r="G177" s="21"/>
      <c r="H177" s="19"/>
      <c r="I177" s="4"/>
      <c r="J177" s="2"/>
      <c r="K177" s="2"/>
    </row>
    <row r="178" spans="1:11" s="13" customFormat="1" x14ac:dyDescent="0.45">
      <c r="A178" s="1"/>
      <c r="B178" s="1"/>
      <c r="C178" s="1"/>
      <c r="D178" s="33"/>
      <c r="E178" s="1"/>
      <c r="F178" s="1"/>
      <c r="G178" s="21"/>
      <c r="H178" s="19"/>
      <c r="I178" s="4"/>
      <c r="J178" s="2"/>
      <c r="K178" s="2"/>
    </row>
    <row r="179" spans="1:11" s="13" customFormat="1" x14ac:dyDescent="0.45">
      <c r="A179" s="1"/>
      <c r="B179" s="1"/>
      <c r="C179" s="1"/>
      <c r="D179" s="33"/>
      <c r="E179" s="1"/>
      <c r="F179" s="1"/>
      <c r="G179" s="21"/>
      <c r="H179" s="19"/>
      <c r="I179" s="4"/>
      <c r="J179" s="2"/>
      <c r="K179" s="2"/>
    </row>
    <row r="180" spans="1:11" s="13" customFormat="1" x14ac:dyDescent="0.45">
      <c r="A180" s="1"/>
      <c r="B180" s="1"/>
      <c r="C180" s="1"/>
      <c r="D180" s="33"/>
      <c r="E180" s="1"/>
      <c r="F180" s="1"/>
      <c r="G180" s="21"/>
      <c r="H180" s="19"/>
      <c r="I180" s="4"/>
      <c r="J180" s="2"/>
      <c r="K180" s="2"/>
    </row>
    <row r="181" spans="1:11" s="13" customFormat="1" x14ac:dyDescent="0.45">
      <c r="A181" s="1"/>
      <c r="B181" s="1"/>
      <c r="C181" s="1"/>
      <c r="D181" s="33"/>
      <c r="E181" s="1"/>
      <c r="F181" s="1"/>
      <c r="G181" s="21"/>
      <c r="H181" s="19"/>
      <c r="I181" s="4"/>
      <c r="J181" s="2"/>
      <c r="K181" s="2"/>
    </row>
    <row r="182" spans="1:11" s="13" customFormat="1" x14ac:dyDescent="0.45">
      <c r="A182" s="1"/>
      <c r="B182" s="1"/>
      <c r="C182" s="1"/>
      <c r="D182" s="33"/>
      <c r="E182" s="1"/>
      <c r="F182" s="1"/>
      <c r="G182" s="21"/>
      <c r="H182" s="19"/>
      <c r="I182" s="4"/>
      <c r="J182" s="2"/>
      <c r="K182" s="2"/>
    </row>
    <row r="183" spans="1:11" s="13" customFormat="1" x14ac:dyDescent="0.45">
      <c r="A183" s="1"/>
      <c r="B183" s="1"/>
      <c r="C183" s="1"/>
      <c r="D183" s="33"/>
      <c r="E183" s="1"/>
      <c r="F183" s="1"/>
      <c r="G183" s="21"/>
      <c r="H183" s="19"/>
      <c r="I183" s="4"/>
      <c r="J183" s="2"/>
      <c r="K183" s="2"/>
    </row>
    <row r="184" spans="1:11" s="13" customFormat="1" x14ac:dyDescent="0.45">
      <c r="A184" s="1"/>
      <c r="B184" s="1"/>
      <c r="C184" s="1"/>
      <c r="D184" s="33"/>
      <c r="E184" s="1"/>
      <c r="F184" s="1"/>
      <c r="G184" s="21"/>
      <c r="H184" s="19"/>
      <c r="I184" s="4"/>
      <c r="J184" s="2"/>
      <c r="K184" s="2"/>
    </row>
    <row r="185" spans="1:11" s="13" customFormat="1" x14ac:dyDescent="0.45">
      <c r="A185" s="1"/>
      <c r="B185" s="1"/>
      <c r="C185" s="1"/>
      <c r="D185" s="33"/>
      <c r="E185" s="1"/>
      <c r="F185" s="1"/>
      <c r="G185" s="21"/>
      <c r="H185" s="19"/>
      <c r="I185" s="4"/>
      <c r="J185" s="2"/>
      <c r="K185" s="2"/>
    </row>
    <row r="186" spans="1:11" s="13" customFormat="1" x14ac:dyDescent="0.45">
      <c r="A186" s="1"/>
      <c r="B186" s="1"/>
      <c r="C186" s="1"/>
      <c r="D186" s="33"/>
      <c r="E186" s="1"/>
      <c r="F186" s="1"/>
      <c r="G186" s="21"/>
      <c r="H186" s="19"/>
      <c r="I186" s="4"/>
      <c r="J186" s="2"/>
      <c r="K186" s="2"/>
    </row>
    <row r="187" spans="1:11" s="13" customFormat="1" x14ac:dyDescent="0.45">
      <c r="A187" s="1"/>
      <c r="B187" s="1"/>
      <c r="C187" s="1"/>
      <c r="D187" s="33"/>
      <c r="E187" s="1"/>
      <c r="F187" s="1"/>
      <c r="G187" s="21"/>
      <c r="H187" s="19"/>
      <c r="I187" s="4"/>
      <c r="J187" s="2"/>
      <c r="K187" s="2"/>
    </row>
    <row r="188" spans="1:11" s="13" customFormat="1" x14ac:dyDescent="0.45">
      <c r="A188" s="1"/>
      <c r="B188" s="1"/>
      <c r="C188" s="1"/>
      <c r="D188" s="33"/>
      <c r="E188" s="1"/>
      <c r="F188" s="1"/>
      <c r="G188" s="21"/>
      <c r="H188" s="19"/>
      <c r="I188" s="4"/>
      <c r="J188" s="2"/>
      <c r="K188" s="2"/>
    </row>
    <row r="189" spans="1:11" s="13" customFormat="1" x14ac:dyDescent="0.45">
      <c r="A189" s="1"/>
      <c r="B189" s="1"/>
      <c r="C189" s="1"/>
      <c r="D189" s="33"/>
      <c r="E189" s="1"/>
      <c r="F189" s="1"/>
      <c r="G189" s="21"/>
      <c r="H189" s="19"/>
      <c r="I189" s="4"/>
      <c r="J189" s="2"/>
      <c r="K189" s="2"/>
    </row>
    <row r="190" spans="1:11" s="13" customFormat="1" x14ac:dyDescent="0.45">
      <c r="A190" s="1"/>
      <c r="B190" s="1"/>
      <c r="C190" s="1"/>
      <c r="D190" s="33"/>
      <c r="E190" s="1"/>
      <c r="F190" s="1"/>
      <c r="G190" s="21"/>
      <c r="H190" s="19"/>
      <c r="I190" s="4"/>
      <c r="J190" s="2"/>
      <c r="K190" s="2"/>
    </row>
    <row r="191" spans="1:11" s="13" customFormat="1" x14ac:dyDescent="0.45">
      <c r="A191" s="1"/>
      <c r="B191" s="1"/>
      <c r="C191" s="1"/>
      <c r="D191" s="33"/>
      <c r="E191" s="1"/>
      <c r="F191" s="1"/>
      <c r="G191" s="21"/>
      <c r="H191" s="19"/>
      <c r="I191" s="4"/>
      <c r="J191" s="2"/>
      <c r="K191" s="2"/>
    </row>
    <row r="192" spans="1:11" s="13" customFormat="1" x14ac:dyDescent="0.45">
      <c r="A192" s="1"/>
      <c r="B192" s="1"/>
      <c r="C192" s="1"/>
      <c r="D192" s="33"/>
      <c r="E192" s="1"/>
      <c r="F192" s="1"/>
      <c r="G192" s="21"/>
      <c r="H192" s="19"/>
      <c r="I192" s="4"/>
      <c r="J192" s="2"/>
      <c r="K192" s="2"/>
    </row>
    <row r="193" spans="1:11" s="13" customFormat="1" x14ac:dyDescent="0.45">
      <c r="A193" s="1"/>
      <c r="B193" s="1"/>
      <c r="C193" s="1"/>
      <c r="D193" s="33"/>
      <c r="E193" s="1"/>
      <c r="F193" s="1"/>
      <c r="G193" s="21"/>
      <c r="H193" s="19"/>
      <c r="I193" s="4"/>
      <c r="J193" s="2"/>
      <c r="K193" s="2"/>
    </row>
    <row r="194" spans="1:11" s="13" customFormat="1" x14ac:dyDescent="0.45">
      <c r="A194" s="1"/>
      <c r="B194" s="1"/>
      <c r="C194" s="1"/>
      <c r="D194" s="33"/>
      <c r="E194" s="1"/>
      <c r="F194" s="1"/>
      <c r="G194" s="21"/>
      <c r="H194" s="19"/>
      <c r="I194" s="4"/>
      <c r="J194" s="2"/>
      <c r="K194" s="2"/>
    </row>
  </sheetData>
  <mergeCells count="17">
    <mergeCell ref="H63:K63"/>
    <mergeCell ref="H64:K64"/>
    <mergeCell ref="H65:K65"/>
    <mergeCell ref="H66:K66"/>
    <mergeCell ref="A1:B1"/>
    <mergeCell ref="G1:K1"/>
    <mergeCell ref="C1:F1"/>
    <mergeCell ref="A3:A24"/>
    <mergeCell ref="B3:B24"/>
    <mergeCell ref="A49:A57"/>
    <mergeCell ref="A25:A44"/>
    <mergeCell ref="B25:B44"/>
    <mergeCell ref="A45:A46"/>
    <mergeCell ref="B45:B46"/>
    <mergeCell ref="A47:A48"/>
    <mergeCell ref="B47:B48"/>
    <mergeCell ref="B49:B5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3"/>
  <sheetViews>
    <sheetView topLeftCell="E1" zoomScale="84" zoomScaleNormal="84" workbookViewId="0">
      <selection activeCell="O30" sqref="M30:O30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23" bestFit="1" customWidth="1"/>
    <col min="14" max="14" width="16.3984375" style="115" bestFit="1" customWidth="1"/>
    <col min="15" max="16" width="16.3984375" style="112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127</v>
      </c>
      <c r="N1" s="152" t="s">
        <v>128</v>
      </c>
      <c r="O1" s="152" t="s">
        <v>129</v>
      </c>
      <c r="P1" s="152" t="s">
        <v>137</v>
      </c>
      <c r="Q1" s="152" t="s">
        <v>138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43987</v>
      </c>
      <c r="N3" s="116">
        <v>44020</v>
      </c>
      <c r="O3" s="116">
        <v>44120</v>
      </c>
      <c r="P3" s="116">
        <v>44154</v>
      </c>
      <c r="Q3" s="116">
        <v>44277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>
        <v>8</v>
      </c>
      <c r="K4" s="9">
        <f>J4-SUM(M4:V4)</f>
        <v>6</v>
      </c>
      <c r="L4" s="35" t="str">
        <f>IF(K4&lt;0,"ATENÇÃO","OK")</f>
        <v>OK</v>
      </c>
      <c r="M4" s="110">
        <v>2</v>
      </c>
      <c r="N4" s="117"/>
      <c r="O4" s="113"/>
      <c r="P4" s="113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8</v>
      </c>
      <c r="K5" s="9">
        <f t="shared" ref="K5:K58" si="0">J5-SUM(M5:V5)</f>
        <v>8</v>
      </c>
      <c r="L5" s="35" t="str">
        <f t="shared" ref="L5:L58" si="1">IF(K5&lt;0,"ATENÇÃO","OK")</f>
        <v>OK</v>
      </c>
      <c r="M5" s="110"/>
      <c r="N5" s="117"/>
      <c r="O5" s="113"/>
      <c r="P5" s="113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8</v>
      </c>
      <c r="K6" s="9">
        <f t="shared" si="0"/>
        <v>8</v>
      </c>
      <c r="L6" s="35" t="str">
        <f t="shared" si="1"/>
        <v>OK</v>
      </c>
      <c r="M6" s="110"/>
      <c r="N6" s="117"/>
      <c r="O6" s="117"/>
      <c r="P6" s="113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4</v>
      </c>
      <c r="K7" s="9">
        <f t="shared" si="0"/>
        <v>4</v>
      </c>
      <c r="L7" s="35" t="str">
        <f t="shared" si="1"/>
        <v>OK</v>
      </c>
      <c r="M7" s="110"/>
      <c r="N7" s="117"/>
      <c r="O7" s="113"/>
      <c r="P7" s="113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4</v>
      </c>
      <c r="K8" s="9">
        <f t="shared" si="0"/>
        <v>4</v>
      </c>
      <c r="L8" s="35" t="str">
        <f t="shared" si="1"/>
        <v>OK</v>
      </c>
      <c r="M8" s="110"/>
      <c r="N8" s="117"/>
      <c r="O8" s="113"/>
      <c r="P8" s="113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>
        <v>4</v>
      </c>
      <c r="K9" s="9">
        <f t="shared" si="0"/>
        <v>4</v>
      </c>
      <c r="L9" s="35" t="str">
        <f t="shared" si="1"/>
        <v>OK</v>
      </c>
      <c r="M9" s="110"/>
      <c r="N9" s="117"/>
      <c r="O9" s="113"/>
      <c r="P9" s="113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4</v>
      </c>
      <c r="K10" s="9">
        <f t="shared" si="0"/>
        <v>4</v>
      </c>
      <c r="L10" s="35" t="str">
        <f t="shared" si="1"/>
        <v>OK</v>
      </c>
      <c r="M10" s="110"/>
      <c r="N10" s="117"/>
      <c r="O10" s="113"/>
      <c r="P10" s="117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4</v>
      </c>
      <c r="K11" s="9">
        <f t="shared" si="0"/>
        <v>4</v>
      </c>
      <c r="L11" s="35" t="str">
        <f t="shared" si="1"/>
        <v>OK</v>
      </c>
      <c r="M11" s="110"/>
      <c r="N11" s="117"/>
      <c r="O11" s="113"/>
      <c r="P11" s="113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>
        <v>4</v>
      </c>
      <c r="K12" s="9">
        <f t="shared" si="0"/>
        <v>4</v>
      </c>
      <c r="L12" s="35" t="str">
        <f t="shared" si="1"/>
        <v>OK</v>
      </c>
      <c r="M12" s="110"/>
      <c r="N12" s="117"/>
      <c r="O12" s="113"/>
      <c r="P12" s="113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>
        <v>4</v>
      </c>
      <c r="K13" s="9">
        <f t="shared" si="0"/>
        <v>4</v>
      </c>
      <c r="L13" s="35" t="str">
        <f t="shared" si="1"/>
        <v>OK</v>
      </c>
      <c r="M13" s="110"/>
      <c r="N13" s="117"/>
      <c r="O13" s="113"/>
      <c r="P13" s="113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8</v>
      </c>
      <c r="K14" s="9">
        <f t="shared" si="0"/>
        <v>4</v>
      </c>
      <c r="L14" s="35" t="str">
        <f t="shared" si="1"/>
        <v>OK</v>
      </c>
      <c r="M14" s="110">
        <v>4</v>
      </c>
      <c r="N14" s="117"/>
      <c r="O14" s="113"/>
      <c r="P14" s="113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8</v>
      </c>
      <c r="K15" s="9">
        <f t="shared" si="0"/>
        <v>8</v>
      </c>
      <c r="L15" s="35" t="str">
        <f t="shared" si="1"/>
        <v>OK</v>
      </c>
      <c r="M15" s="110"/>
      <c r="N15" s="117"/>
      <c r="O15" s="113"/>
      <c r="P15" s="113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v>8</v>
      </c>
      <c r="K16" s="9">
        <f t="shared" si="0"/>
        <v>8</v>
      </c>
      <c r="L16" s="35" t="str">
        <f t="shared" si="1"/>
        <v>OK</v>
      </c>
      <c r="M16" s="110"/>
      <c r="N16" s="117"/>
      <c r="O16" s="113"/>
      <c r="P16" s="113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4</v>
      </c>
      <c r="K17" s="9">
        <f t="shared" si="0"/>
        <v>4</v>
      </c>
      <c r="L17" s="35" t="str">
        <f t="shared" si="1"/>
        <v>OK</v>
      </c>
      <c r="M17" s="110"/>
      <c r="N17" s="117"/>
      <c r="O17" s="113"/>
      <c r="P17" s="113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4</v>
      </c>
      <c r="K18" s="9">
        <f t="shared" si="0"/>
        <v>4</v>
      </c>
      <c r="L18" s="35" t="str">
        <f t="shared" si="1"/>
        <v>OK</v>
      </c>
      <c r="M18" s="110"/>
      <c r="N18" s="117"/>
      <c r="O18" s="113"/>
      <c r="P18" s="113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4</v>
      </c>
      <c r="K19" s="9">
        <f t="shared" si="0"/>
        <v>4</v>
      </c>
      <c r="L19" s="35" t="str">
        <f t="shared" si="1"/>
        <v>OK</v>
      </c>
      <c r="M19" s="110"/>
      <c r="N19" s="117"/>
      <c r="O19" s="113"/>
      <c r="P19" s="113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4</v>
      </c>
      <c r="K20" s="9">
        <f t="shared" si="0"/>
        <v>4</v>
      </c>
      <c r="L20" s="35" t="str">
        <f t="shared" si="1"/>
        <v>OK</v>
      </c>
      <c r="M20" s="110"/>
      <c r="N20" s="117"/>
      <c r="O20" s="117"/>
      <c r="P20" s="113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>
        <v>4</v>
      </c>
      <c r="K21" s="9">
        <f t="shared" si="0"/>
        <v>4</v>
      </c>
      <c r="L21" s="35" t="str">
        <f t="shared" si="1"/>
        <v>OK</v>
      </c>
      <c r="M21" s="110"/>
      <c r="N21" s="117"/>
      <c r="O21" s="113"/>
      <c r="P21" s="113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>
        <v>40</v>
      </c>
      <c r="K22" s="9">
        <f t="shared" si="0"/>
        <v>20</v>
      </c>
      <c r="L22" s="35" t="str">
        <f t="shared" si="1"/>
        <v>OK</v>
      </c>
      <c r="M22" s="110">
        <v>20</v>
      </c>
      <c r="N22" s="117"/>
      <c r="O22" s="113"/>
      <c r="P22" s="113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/>
      <c r="K23" s="9">
        <f t="shared" si="0"/>
        <v>0</v>
      </c>
      <c r="L23" s="35" t="str">
        <f t="shared" si="1"/>
        <v>OK</v>
      </c>
      <c r="M23" s="110"/>
      <c r="N23" s="117"/>
      <c r="O23" s="113"/>
      <c r="P23" s="113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/>
      <c r="K24" s="9">
        <f t="shared" si="0"/>
        <v>0</v>
      </c>
      <c r="L24" s="35" t="str">
        <f t="shared" si="1"/>
        <v>OK</v>
      </c>
      <c r="M24" s="110"/>
      <c r="N24" s="117"/>
      <c r="O24" s="113"/>
      <c r="P24" s="113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/>
      <c r="K25" s="9">
        <f t="shared" si="0"/>
        <v>0</v>
      </c>
      <c r="L25" s="35" t="str">
        <f t="shared" si="1"/>
        <v>OK</v>
      </c>
      <c r="M25" s="110"/>
      <c r="N25" s="117"/>
      <c r="O25" s="113"/>
      <c r="P25" s="113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4">
        <v>70</v>
      </c>
      <c r="K26" s="9">
        <f t="shared" si="0"/>
        <v>0</v>
      </c>
      <c r="L26" s="35" t="str">
        <f t="shared" si="1"/>
        <v>OK</v>
      </c>
      <c r="M26" s="110">
        <v>40</v>
      </c>
      <c r="N26" s="117">
        <v>30</v>
      </c>
      <c r="O26" s="113"/>
      <c r="P26" s="113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4">
        <v>10</v>
      </c>
      <c r="K27" s="9">
        <f t="shared" si="0"/>
        <v>0</v>
      </c>
      <c r="L27" s="35" t="str">
        <f t="shared" si="1"/>
        <v>OK</v>
      </c>
      <c r="M27" s="110">
        <v>4</v>
      </c>
      <c r="N27" s="117">
        <v>6</v>
      </c>
      <c r="O27" s="113"/>
      <c r="P27" s="113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4"/>
      <c r="K28" s="9">
        <f t="shared" si="0"/>
        <v>0</v>
      </c>
      <c r="L28" s="35" t="str">
        <f t="shared" si="1"/>
        <v>OK</v>
      </c>
      <c r="M28" s="110"/>
      <c r="N28" s="117"/>
      <c r="O28" s="113"/>
      <c r="P28" s="113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4"/>
      <c r="K29" s="9">
        <f t="shared" si="0"/>
        <v>0</v>
      </c>
      <c r="L29" s="35" t="str">
        <f t="shared" si="1"/>
        <v>OK</v>
      </c>
      <c r="M29" s="110"/>
      <c r="N29" s="117"/>
      <c r="O29" s="113"/>
      <c r="P29" s="113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4">
        <v>30</v>
      </c>
      <c r="K30" s="9">
        <f t="shared" si="0"/>
        <v>1</v>
      </c>
      <c r="L30" s="35" t="str">
        <f t="shared" si="1"/>
        <v>OK</v>
      </c>
      <c r="M30" s="110">
        <v>5</v>
      </c>
      <c r="N30" s="117">
        <v>15</v>
      </c>
      <c r="O30" s="113">
        <v>10</v>
      </c>
      <c r="P30" s="120">
        <v>-1</v>
      </c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4">
        <v>15</v>
      </c>
      <c r="K31" s="9">
        <f t="shared" si="0"/>
        <v>4</v>
      </c>
      <c r="L31" s="35" t="str">
        <f t="shared" si="1"/>
        <v>OK</v>
      </c>
      <c r="M31" s="110">
        <v>2</v>
      </c>
      <c r="N31" s="117">
        <v>5</v>
      </c>
      <c r="O31" s="113">
        <v>8</v>
      </c>
      <c r="P31" s="120">
        <v>-4</v>
      </c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4">
        <v>10</v>
      </c>
      <c r="K32" s="9">
        <f t="shared" si="0"/>
        <v>2</v>
      </c>
      <c r="L32" s="35" t="str">
        <f t="shared" si="1"/>
        <v>OK</v>
      </c>
      <c r="M32" s="110"/>
      <c r="N32" s="117">
        <v>5</v>
      </c>
      <c r="O32" s="113">
        <v>5</v>
      </c>
      <c r="P32" s="120">
        <v>-2</v>
      </c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4">
        <v>5</v>
      </c>
      <c r="K33" s="9">
        <f t="shared" si="0"/>
        <v>0</v>
      </c>
      <c r="L33" s="35" t="str">
        <f t="shared" si="1"/>
        <v>OK</v>
      </c>
      <c r="M33" s="110"/>
      <c r="N33" s="117"/>
      <c r="O33" s="113"/>
      <c r="P33" s="113"/>
      <c r="Q33" s="121">
        <v>5</v>
      </c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4">
        <v>8</v>
      </c>
      <c r="K34" s="9">
        <f t="shared" si="0"/>
        <v>0</v>
      </c>
      <c r="L34" s="35" t="str">
        <f t="shared" si="1"/>
        <v>OK</v>
      </c>
      <c r="M34" s="110"/>
      <c r="N34" s="117">
        <v>4</v>
      </c>
      <c r="O34" s="113"/>
      <c r="P34" s="113"/>
      <c r="Q34" s="121">
        <v>4</v>
      </c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4">
        <v>8</v>
      </c>
      <c r="K35" s="9">
        <f t="shared" si="0"/>
        <v>0</v>
      </c>
      <c r="L35" s="35" t="str">
        <f t="shared" si="1"/>
        <v>OK</v>
      </c>
      <c r="M35" s="110"/>
      <c r="N35" s="117">
        <v>4</v>
      </c>
      <c r="O35" s="113"/>
      <c r="P35" s="113"/>
      <c r="Q35" s="121">
        <v>4</v>
      </c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4">
        <v>6</v>
      </c>
      <c r="K36" s="9">
        <f t="shared" si="0"/>
        <v>0</v>
      </c>
      <c r="L36" s="35" t="str">
        <f t="shared" si="1"/>
        <v>OK</v>
      </c>
      <c r="M36" s="110">
        <v>3</v>
      </c>
      <c r="N36" s="117">
        <v>3</v>
      </c>
      <c r="O36" s="113"/>
      <c r="P36" s="113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4"/>
      <c r="K37" s="9">
        <f t="shared" si="0"/>
        <v>0</v>
      </c>
      <c r="L37" s="35" t="str">
        <f t="shared" si="1"/>
        <v>OK</v>
      </c>
      <c r="M37" s="110"/>
      <c r="N37" s="117"/>
      <c r="O37" s="113"/>
      <c r="P37" s="113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4"/>
      <c r="K38" s="9">
        <f t="shared" si="0"/>
        <v>0</v>
      </c>
      <c r="L38" s="35" t="str">
        <f t="shared" si="1"/>
        <v>OK</v>
      </c>
      <c r="M38" s="110"/>
      <c r="N38" s="117"/>
      <c r="O38" s="113"/>
      <c r="P38" s="113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5">
        <v>10</v>
      </c>
      <c r="K39" s="9">
        <f t="shared" si="0"/>
        <v>8</v>
      </c>
      <c r="L39" s="35" t="str">
        <f t="shared" si="1"/>
        <v>OK</v>
      </c>
      <c r="M39" s="110"/>
      <c r="N39" s="117">
        <v>2</v>
      </c>
      <c r="O39" s="113"/>
      <c r="P39" s="113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5">
        <v>10</v>
      </c>
      <c r="K40" s="9">
        <f t="shared" si="0"/>
        <v>8</v>
      </c>
      <c r="L40" s="35" t="str">
        <f t="shared" si="1"/>
        <v>OK</v>
      </c>
      <c r="M40" s="110"/>
      <c r="N40" s="117">
        <v>2</v>
      </c>
      <c r="O40" s="113"/>
      <c r="P40" s="113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5">
        <v>10</v>
      </c>
      <c r="K41" s="9">
        <f t="shared" si="0"/>
        <v>8</v>
      </c>
      <c r="L41" s="35" t="str">
        <f t="shared" si="1"/>
        <v>OK</v>
      </c>
      <c r="M41" s="110"/>
      <c r="N41" s="117">
        <v>2</v>
      </c>
      <c r="O41" s="113"/>
      <c r="P41" s="113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5">
        <v>10</v>
      </c>
      <c r="K42" s="9">
        <f t="shared" si="0"/>
        <v>10</v>
      </c>
      <c r="L42" s="35" t="str">
        <f t="shared" si="1"/>
        <v>OK</v>
      </c>
      <c r="M42" s="110"/>
      <c r="N42" s="117"/>
      <c r="O42" s="113"/>
      <c r="P42" s="113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5">
        <v>10</v>
      </c>
      <c r="K43" s="9">
        <f t="shared" si="0"/>
        <v>10</v>
      </c>
      <c r="L43" s="35" t="str">
        <f t="shared" si="1"/>
        <v>OK</v>
      </c>
      <c r="M43" s="110"/>
      <c r="N43" s="117"/>
      <c r="O43" s="113"/>
      <c r="P43" s="113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5">
        <v>10</v>
      </c>
      <c r="K44" s="9">
        <f t="shared" si="0"/>
        <v>0</v>
      </c>
      <c r="L44" s="35" t="str">
        <f t="shared" si="1"/>
        <v>OK</v>
      </c>
      <c r="M44" s="110">
        <v>10</v>
      </c>
      <c r="N44" s="117"/>
      <c r="O44" s="113"/>
      <c r="P44" s="113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5">
        <v>10</v>
      </c>
      <c r="K45" s="9">
        <f t="shared" si="0"/>
        <v>10</v>
      </c>
      <c r="L45" s="35" t="str">
        <f t="shared" si="1"/>
        <v>OK</v>
      </c>
      <c r="M45" s="110"/>
      <c r="N45" s="117"/>
      <c r="O45" s="113"/>
      <c r="P45" s="113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6"/>
      <c r="K46" s="9">
        <f t="shared" si="0"/>
        <v>0</v>
      </c>
      <c r="L46" s="35" t="str">
        <f t="shared" si="1"/>
        <v>OK</v>
      </c>
      <c r="M46" s="110"/>
      <c r="N46" s="117"/>
      <c r="O46" s="113"/>
      <c r="P46" s="113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6"/>
      <c r="K47" s="9">
        <f t="shared" si="0"/>
        <v>0</v>
      </c>
      <c r="L47" s="35" t="str">
        <f t="shared" si="1"/>
        <v>OK</v>
      </c>
      <c r="M47" s="110"/>
      <c r="N47" s="117"/>
      <c r="O47" s="113"/>
      <c r="P47" s="113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4"/>
      <c r="K48" s="9">
        <f t="shared" si="0"/>
        <v>0</v>
      </c>
      <c r="L48" s="35" t="str">
        <f t="shared" si="1"/>
        <v>OK</v>
      </c>
      <c r="M48" s="110"/>
      <c r="N48" s="117"/>
      <c r="O48" s="113"/>
      <c r="P48" s="113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4"/>
      <c r="K49" s="9">
        <f t="shared" si="0"/>
        <v>0</v>
      </c>
      <c r="L49" s="35" t="str">
        <f t="shared" si="1"/>
        <v>OK</v>
      </c>
      <c r="M49" s="110"/>
      <c r="N49" s="117"/>
      <c r="O49" s="113"/>
      <c r="P49" s="113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87"/>
      <c r="K50" s="9">
        <f t="shared" si="0"/>
        <v>0</v>
      </c>
      <c r="L50" s="35" t="str">
        <f t="shared" si="1"/>
        <v>OK</v>
      </c>
      <c r="M50" s="110"/>
      <c r="N50" s="117"/>
      <c r="O50" s="113"/>
      <c r="P50" s="113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87"/>
      <c r="K51" s="9">
        <f t="shared" si="0"/>
        <v>0</v>
      </c>
      <c r="L51" s="35" t="str">
        <f t="shared" si="1"/>
        <v>OK</v>
      </c>
      <c r="M51" s="110"/>
      <c r="N51" s="117"/>
      <c r="O51" s="113"/>
      <c r="P51" s="113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87"/>
      <c r="K52" s="9">
        <f t="shared" si="0"/>
        <v>0</v>
      </c>
      <c r="L52" s="35" t="str">
        <f t="shared" si="1"/>
        <v>OK</v>
      </c>
      <c r="M52" s="110"/>
      <c r="N52" s="117"/>
      <c r="O52" s="113"/>
      <c r="P52" s="113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87"/>
      <c r="K53" s="9">
        <f t="shared" si="0"/>
        <v>0</v>
      </c>
      <c r="L53" s="35" t="str">
        <f t="shared" si="1"/>
        <v>OK</v>
      </c>
      <c r="M53" s="110"/>
      <c r="N53" s="117"/>
      <c r="O53" s="113"/>
      <c r="P53" s="113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87"/>
      <c r="K54" s="9">
        <f t="shared" si="0"/>
        <v>0</v>
      </c>
      <c r="L54" s="35" t="str">
        <f t="shared" si="1"/>
        <v>OK</v>
      </c>
      <c r="M54" s="110"/>
      <c r="N54" s="117"/>
      <c r="O54" s="113"/>
      <c r="P54" s="113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87"/>
      <c r="K55" s="9">
        <f t="shared" si="0"/>
        <v>0</v>
      </c>
      <c r="L55" s="35" t="str">
        <f t="shared" si="1"/>
        <v>OK</v>
      </c>
      <c r="M55" s="110"/>
      <c r="N55" s="117"/>
      <c r="O55" s="113"/>
      <c r="P55" s="113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87"/>
      <c r="K56" s="9">
        <f t="shared" si="0"/>
        <v>0</v>
      </c>
      <c r="L56" s="35" t="str">
        <f t="shared" si="1"/>
        <v>OK</v>
      </c>
      <c r="M56" s="110"/>
      <c r="N56" s="117"/>
      <c r="O56" s="113"/>
      <c r="P56" s="113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87"/>
      <c r="K57" s="9">
        <f t="shared" si="0"/>
        <v>0</v>
      </c>
      <c r="L57" s="35" t="str">
        <f t="shared" si="1"/>
        <v>OK</v>
      </c>
      <c r="M57" s="110"/>
      <c r="N57" s="117"/>
      <c r="O57" s="113"/>
      <c r="P57" s="113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87"/>
      <c r="K58" s="9">
        <f t="shared" si="0"/>
        <v>0</v>
      </c>
      <c r="L58" s="35" t="str">
        <f t="shared" si="1"/>
        <v>OK</v>
      </c>
      <c r="M58" s="110"/>
      <c r="N58" s="117"/>
      <c r="O58" s="113"/>
      <c r="P58" s="113"/>
      <c r="Q58" s="42"/>
      <c r="R58" s="42"/>
      <c r="S58" s="42"/>
      <c r="T58" s="42"/>
      <c r="U58" s="42"/>
      <c r="V58" s="42"/>
    </row>
    <row r="59" spans="1:22" x14ac:dyDescent="0.45">
      <c r="M59" s="122">
        <f>SUMPRODUCT(I4:I58,M4:M58)</f>
        <v>1481.57</v>
      </c>
      <c r="N59" s="36">
        <f>SUMPRODUCT(I4:I58,N4:N58)</f>
        <v>2722.35</v>
      </c>
      <c r="O59" s="36">
        <f>SUMPRODUCT(I4:I58,O4:O58)</f>
        <v>993.81999999999994</v>
      </c>
      <c r="P59" s="36">
        <f>SUMPRODUCT(I4:I58,P4:P58)</f>
        <v>-374.06</v>
      </c>
      <c r="Q59" s="36">
        <f>SUMPRODUCT(I4:I58,Q4:Q58)</f>
        <v>949.68000000000006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1"/>
    </row>
    <row r="61" spans="1:22" x14ac:dyDescent="0.45">
      <c r="M61" s="111"/>
    </row>
    <row r="62" spans="1:22" x14ac:dyDescent="0.45">
      <c r="M62" s="111"/>
    </row>
    <row r="63" spans="1:22" x14ac:dyDescent="0.45">
      <c r="M63" s="111"/>
    </row>
    <row r="64" spans="1:22" x14ac:dyDescent="0.45">
      <c r="M64" s="111"/>
    </row>
    <row r="65" spans="13:13" ht="26.25" customHeight="1" x14ac:dyDescent="0.45">
      <c r="M65" s="111"/>
    </row>
    <row r="66" spans="13:13" x14ac:dyDescent="0.45">
      <c r="M66" s="111"/>
    </row>
    <row r="67" spans="13:13" x14ac:dyDescent="0.45">
      <c r="M67" s="111"/>
    </row>
    <row r="68" spans="13:13" x14ac:dyDescent="0.45">
      <c r="M68" s="111"/>
    </row>
    <row r="69" spans="13:13" x14ac:dyDescent="0.45">
      <c r="M69" s="111"/>
    </row>
    <row r="70" spans="13:13" x14ac:dyDescent="0.45">
      <c r="M70" s="111"/>
    </row>
    <row r="71" spans="13:13" x14ac:dyDescent="0.45">
      <c r="M71" s="111"/>
    </row>
    <row r="72" spans="13:13" x14ac:dyDescent="0.45">
      <c r="M72" s="111"/>
    </row>
    <row r="73" spans="13:13" x14ac:dyDescent="0.45">
      <c r="M73" s="111"/>
    </row>
    <row r="74" spans="13:13" ht="90" customHeight="1" x14ac:dyDescent="0.45">
      <c r="M74" s="111"/>
    </row>
    <row r="75" spans="13:13" x14ac:dyDescent="0.45">
      <c r="M75" s="111"/>
    </row>
    <row r="76" spans="13:13" x14ac:dyDescent="0.45">
      <c r="M76" s="111"/>
    </row>
    <row r="77" spans="13:13" x14ac:dyDescent="0.45">
      <c r="M77" s="111"/>
    </row>
    <row r="78" spans="13:13" x14ac:dyDescent="0.45">
      <c r="M78" s="111"/>
    </row>
    <row r="79" spans="13:13" x14ac:dyDescent="0.45">
      <c r="M79" s="111"/>
    </row>
    <row r="80" spans="13:13" x14ac:dyDescent="0.45">
      <c r="M80" s="111"/>
    </row>
    <row r="81" spans="13:13" x14ac:dyDescent="0.45">
      <c r="M81" s="111"/>
    </row>
    <row r="82" spans="13:13" x14ac:dyDescent="0.45">
      <c r="M82" s="111"/>
    </row>
    <row r="83" spans="13:13" x14ac:dyDescent="0.45">
      <c r="M83" s="111"/>
    </row>
    <row r="84" spans="13:13" x14ac:dyDescent="0.45">
      <c r="M84" s="111"/>
    </row>
    <row r="85" spans="13:13" x14ac:dyDescent="0.45">
      <c r="M85" s="111"/>
    </row>
    <row r="86" spans="13:13" x14ac:dyDescent="0.45">
      <c r="M86" s="111"/>
    </row>
    <row r="87" spans="13:13" x14ac:dyDescent="0.45">
      <c r="M87" s="111"/>
    </row>
    <row r="88" spans="13:13" x14ac:dyDescent="0.45">
      <c r="M88" s="111"/>
    </row>
    <row r="89" spans="13:13" x14ac:dyDescent="0.45">
      <c r="M89" s="111"/>
    </row>
    <row r="90" spans="13:13" x14ac:dyDescent="0.45">
      <c r="M90" s="111"/>
    </row>
    <row r="91" spans="13:13" x14ac:dyDescent="0.45">
      <c r="M91" s="111"/>
    </row>
    <row r="92" spans="13:13" x14ac:dyDescent="0.45">
      <c r="M92" s="111"/>
    </row>
    <row r="93" spans="13:13" x14ac:dyDescent="0.45">
      <c r="M93" s="111"/>
    </row>
    <row r="94" spans="13:13" x14ac:dyDescent="0.45">
      <c r="M94" s="111"/>
    </row>
    <row r="95" spans="13:13" x14ac:dyDescent="0.45">
      <c r="M95" s="111"/>
    </row>
    <row r="96" spans="13:13" x14ac:dyDescent="0.45">
      <c r="M96" s="111"/>
    </row>
    <row r="97" spans="13:13" x14ac:dyDescent="0.45">
      <c r="M97" s="111"/>
    </row>
    <row r="98" spans="13:13" x14ac:dyDescent="0.45">
      <c r="M98" s="111"/>
    </row>
    <row r="99" spans="13:13" x14ac:dyDescent="0.45">
      <c r="M99" s="111"/>
    </row>
    <row r="100" spans="13:13" x14ac:dyDescent="0.45">
      <c r="M100" s="111"/>
    </row>
    <row r="101" spans="13:13" x14ac:dyDescent="0.45">
      <c r="M101" s="111"/>
    </row>
    <row r="102" spans="13:13" x14ac:dyDescent="0.45">
      <c r="M102" s="111"/>
    </row>
    <row r="103" spans="13:13" x14ac:dyDescent="0.45">
      <c r="M103" s="111"/>
    </row>
    <row r="104" spans="13:13" x14ac:dyDescent="0.45">
      <c r="M104" s="111"/>
    </row>
    <row r="105" spans="13:13" x14ac:dyDescent="0.45">
      <c r="M105" s="111"/>
    </row>
    <row r="106" spans="13:13" x14ac:dyDescent="0.45">
      <c r="M106" s="111"/>
    </row>
    <row r="107" spans="13:13" x14ac:dyDescent="0.45">
      <c r="M107" s="111"/>
    </row>
    <row r="108" spans="13:13" x14ac:dyDescent="0.45">
      <c r="M108" s="111"/>
    </row>
    <row r="109" spans="13:13" x14ac:dyDescent="0.45">
      <c r="M109" s="111"/>
    </row>
    <row r="110" spans="13:13" x14ac:dyDescent="0.45">
      <c r="M110" s="111"/>
    </row>
    <row r="111" spans="13:13" x14ac:dyDescent="0.45">
      <c r="M111" s="111"/>
    </row>
    <row r="112" spans="13:13" x14ac:dyDescent="0.45">
      <c r="M112" s="111"/>
    </row>
    <row r="113" spans="13:13" x14ac:dyDescent="0.45">
      <c r="M113" s="111"/>
    </row>
    <row r="114" spans="13:13" x14ac:dyDescent="0.45">
      <c r="M114" s="111"/>
    </row>
    <row r="115" spans="13:13" x14ac:dyDescent="0.45">
      <c r="M115" s="111"/>
    </row>
    <row r="116" spans="13:13" x14ac:dyDescent="0.45">
      <c r="M116" s="111"/>
    </row>
    <row r="117" spans="13:13" x14ac:dyDescent="0.45">
      <c r="M117" s="111"/>
    </row>
    <row r="118" spans="13:13" x14ac:dyDescent="0.45">
      <c r="M118" s="111"/>
    </row>
    <row r="119" spans="13:13" x14ac:dyDescent="0.45">
      <c r="M119" s="111"/>
    </row>
    <row r="120" spans="13:13" x14ac:dyDescent="0.45">
      <c r="M120" s="111"/>
    </row>
    <row r="121" spans="13:13" x14ac:dyDescent="0.45">
      <c r="M121" s="111"/>
    </row>
    <row r="122" spans="13:13" x14ac:dyDescent="0.45">
      <c r="M122" s="111"/>
    </row>
    <row r="123" spans="13:13" x14ac:dyDescent="0.45">
      <c r="M123" s="111"/>
    </row>
    <row r="124" spans="13:13" x14ac:dyDescent="0.45">
      <c r="M124" s="111"/>
    </row>
    <row r="125" spans="13:13" x14ac:dyDescent="0.45">
      <c r="M125" s="111"/>
    </row>
    <row r="126" spans="13:13" x14ac:dyDescent="0.45">
      <c r="M126" s="111"/>
    </row>
    <row r="127" spans="13:13" x14ac:dyDescent="0.45">
      <c r="M127" s="111"/>
    </row>
    <row r="128" spans="13:13" x14ac:dyDescent="0.45">
      <c r="M128" s="111"/>
    </row>
    <row r="129" spans="13:13" x14ac:dyDescent="0.45">
      <c r="M129" s="111"/>
    </row>
    <row r="130" spans="13:13" x14ac:dyDescent="0.45">
      <c r="M130" s="111"/>
    </row>
    <row r="131" spans="13:13" x14ac:dyDescent="0.45">
      <c r="M131" s="111"/>
    </row>
    <row r="132" spans="13:13" x14ac:dyDescent="0.45">
      <c r="M132" s="111"/>
    </row>
    <row r="133" spans="13:13" x14ac:dyDescent="0.45">
      <c r="M133" s="111"/>
    </row>
    <row r="134" spans="13:13" x14ac:dyDescent="0.45">
      <c r="M134" s="111"/>
    </row>
    <row r="135" spans="13:13" x14ac:dyDescent="0.45">
      <c r="M135" s="111"/>
    </row>
    <row r="136" spans="13:13" x14ac:dyDescent="0.45">
      <c r="M136" s="111"/>
    </row>
    <row r="137" spans="13:13" x14ac:dyDescent="0.45">
      <c r="M137" s="111"/>
    </row>
    <row r="138" spans="13:13" x14ac:dyDescent="0.45">
      <c r="M138" s="111"/>
    </row>
    <row r="139" spans="13:13" x14ac:dyDescent="0.45">
      <c r="M139" s="111"/>
    </row>
    <row r="140" spans="13:13" x14ac:dyDescent="0.45">
      <c r="M140" s="111"/>
    </row>
    <row r="141" spans="13:13" x14ac:dyDescent="0.45">
      <c r="M141" s="111"/>
    </row>
    <row r="142" spans="13:13" x14ac:dyDescent="0.45">
      <c r="M142" s="111"/>
    </row>
    <row r="143" spans="13:13" x14ac:dyDescent="0.45">
      <c r="M143" s="111"/>
    </row>
    <row r="144" spans="13:13" x14ac:dyDescent="0.45">
      <c r="M144" s="111"/>
    </row>
    <row r="145" spans="13:13" x14ac:dyDescent="0.45">
      <c r="M145" s="111"/>
    </row>
    <row r="146" spans="13:13" x14ac:dyDescent="0.45">
      <c r="M146" s="111"/>
    </row>
    <row r="147" spans="13:13" x14ac:dyDescent="0.45">
      <c r="M147" s="111"/>
    </row>
    <row r="148" spans="13:13" x14ac:dyDescent="0.45">
      <c r="M148" s="111"/>
    </row>
    <row r="149" spans="13:13" x14ac:dyDescent="0.45">
      <c r="M149" s="111"/>
    </row>
    <row r="150" spans="13:13" x14ac:dyDescent="0.45">
      <c r="M150" s="111"/>
    </row>
    <row r="151" spans="13:13" x14ac:dyDescent="0.45">
      <c r="M151" s="111"/>
    </row>
    <row r="152" spans="13:13" x14ac:dyDescent="0.45">
      <c r="M152" s="111"/>
    </row>
    <row r="153" spans="13:13" x14ac:dyDescent="0.45">
      <c r="M153" s="111"/>
    </row>
    <row r="154" spans="13:13" x14ac:dyDescent="0.45">
      <c r="M154" s="111"/>
    </row>
    <row r="155" spans="13:13" x14ac:dyDescent="0.45">
      <c r="M155" s="111"/>
    </row>
    <row r="156" spans="13:13" x14ac:dyDescent="0.45">
      <c r="M156" s="111"/>
    </row>
    <row r="157" spans="13:13" x14ac:dyDescent="0.45">
      <c r="M157" s="111"/>
    </row>
    <row r="158" spans="13:13" x14ac:dyDescent="0.45">
      <c r="M158" s="111"/>
    </row>
    <row r="159" spans="13:13" x14ac:dyDescent="0.45">
      <c r="M159" s="111"/>
    </row>
    <row r="160" spans="13:13" x14ac:dyDescent="0.45">
      <c r="M160" s="111"/>
    </row>
    <row r="161" spans="13:13" x14ac:dyDescent="0.45">
      <c r="M161" s="111"/>
    </row>
    <row r="162" spans="13:13" x14ac:dyDescent="0.45">
      <c r="M162" s="111"/>
    </row>
    <row r="163" spans="13:13" x14ac:dyDescent="0.45">
      <c r="M163" s="111"/>
    </row>
    <row r="164" spans="13:13" x14ac:dyDescent="0.45">
      <c r="M164" s="111"/>
    </row>
    <row r="165" spans="13:13" x14ac:dyDescent="0.45">
      <c r="M165" s="111"/>
    </row>
    <row r="166" spans="13:13" x14ac:dyDescent="0.45">
      <c r="M166" s="111"/>
    </row>
    <row r="167" spans="13:13" x14ac:dyDescent="0.45">
      <c r="M167" s="111"/>
    </row>
    <row r="168" spans="13:13" x14ac:dyDescent="0.45">
      <c r="M168" s="111"/>
    </row>
    <row r="169" spans="13:13" x14ac:dyDescent="0.45">
      <c r="M169" s="111"/>
    </row>
    <row r="170" spans="13:13" x14ac:dyDescent="0.45">
      <c r="M170" s="111"/>
    </row>
    <row r="171" spans="13:13" x14ac:dyDescent="0.45">
      <c r="M171" s="111"/>
    </row>
    <row r="172" spans="13:13" x14ac:dyDescent="0.45">
      <c r="M172" s="111"/>
    </row>
    <row r="173" spans="13:13" x14ac:dyDescent="0.45">
      <c r="M173" s="111"/>
    </row>
    <row r="174" spans="13:13" x14ac:dyDescent="0.45">
      <c r="M174" s="111"/>
    </row>
    <row r="175" spans="13:13" x14ac:dyDescent="0.45">
      <c r="M175" s="111"/>
    </row>
    <row r="176" spans="13:13" x14ac:dyDescent="0.45">
      <c r="M176" s="111"/>
    </row>
    <row r="177" spans="13:13" x14ac:dyDescent="0.45">
      <c r="M177" s="111"/>
    </row>
    <row r="178" spans="13:13" x14ac:dyDescent="0.45">
      <c r="M178" s="111"/>
    </row>
    <row r="179" spans="13:13" x14ac:dyDescent="0.45">
      <c r="M179" s="111"/>
    </row>
    <row r="180" spans="13:13" x14ac:dyDescent="0.45">
      <c r="M180" s="111"/>
    </row>
    <row r="181" spans="13:13" x14ac:dyDescent="0.45">
      <c r="M181" s="111"/>
    </row>
    <row r="182" spans="13:13" x14ac:dyDescent="0.45">
      <c r="M182" s="111"/>
    </row>
    <row r="183" spans="13:13" x14ac:dyDescent="0.45">
      <c r="M183" s="111"/>
    </row>
    <row r="184" spans="13:13" x14ac:dyDescent="0.45">
      <c r="M184" s="111"/>
    </row>
    <row r="185" spans="13:13" x14ac:dyDescent="0.45">
      <c r="M185" s="111"/>
    </row>
    <row r="186" spans="13:13" x14ac:dyDescent="0.45">
      <c r="M186" s="111"/>
    </row>
    <row r="187" spans="13:13" x14ac:dyDescent="0.45">
      <c r="M187" s="111"/>
    </row>
    <row r="188" spans="13:13" x14ac:dyDescent="0.45">
      <c r="M188" s="111"/>
    </row>
    <row r="189" spans="13:13" x14ac:dyDescent="0.45">
      <c r="M189" s="111"/>
    </row>
    <row r="190" spans="13:13" x14ac:dyDescent="0.45">
      <c r="M190" s="111"/>
    </row>
    <row r="191" spans="13:13" x14ac:dyDescent="0.45">
      <c r="M191" s="111"/>
    </row>
    <row r="192" spans="13:13" x14ac:dyDescent="0.45">
      <c r="M192" s="111"/>
    </row>
    <row r="193" spans="13:13" x14ac:dyDescent="0.45">
      <c r="M193" s="111"/>
    </row>
    <row r="194" spans="13:13" x14ac:dyDescent="0.45">
      <c r="M194" s="111"/>
    </row>
    <row r="195" spans="13:13" x14ac:dyDescent="0.45">
      <c r="M195" s="111"/>
    </row>
    <row r="196" spans="13:13" x14ac:dyDescent="0.45">
      <c r="M196" s="111"/>
    </row>
    <row r="197" spans="13:13" x14ac:dyDescent="0.45">
      <c r="M197" s="111"/>
    </row>
    <row r="198" spans="13:13" x14ac:dyDescent="0.45">
      <c r="M198" s="111"/>
    </row>
    <row r="199" spans="13:13" x14ac:dyDescent="0.45">
      <c r="M199" s="111"/>
    </row>
    <row r="200" spans="13:13" x14ac:dyDescent="0.45">
      <c r="M200" s="111"/>
    </row>
    <row r="201" spans="13:13" x14ac:dyDescent="0.45">
      <c r="M201" s="111"/>
    </row>
    <row r="202" spans="13:13" x14ac:dyDescent="0.45">
      <c r="M202" s="111"/>
    </row>
    <row r="203" spans="13:13" x14ac:dyDescent="0.45">
      <c r="M203" s="111"/>
    </row>
    <row r="204" spans="13:13" x14ac:dyDescent="0.45">
      <c r="M204" s="111"/>
    </row>
    <row r="205" spans="13:13" x14ac:dyDescent="0.45">
      <c r="M205" s="111"/>
    </row>
    <row r="206" spans="13:13" x14ac:dyDescent="0.45">
      <c r="M206" s="111"/>
    </row>
    <row r="207" spans="13:13" x14ac:dyDescent="0.45">
      <c r="M207" s="111"/>
    </row>
    <row r="208" spans="13:13" x14ac:dyDescent="0.45">
      <c r="M208" s="111"/>
    </row>
    <row r="209" spans="13:13" x14ac:dyDescent="0.45">
      <c r="M209" s="111"/>
    </row>
    <row r="210" spans="13:13" x14ac:dyDescent="0.45">
      <c r="M210" s="111"/>
    </row>
    <row r="211" spans="13:13" x14ac:dyDescent="0.45">
      <c r="M211" s="111"/>
    </row>
    <row r="212" spans="13:13" x14ac:dyDescent="0.45">
      <c r="M212" s="111"/>
    </row>
    <row r="213" spans="13:13" x14ac:dyDescent="0.45">
      <c r="M213" s="111"/>
    </row>
    <row r="214" spans="13:13" x14ac:dyDescent="0.45">
      <c r="M214" s="111"/>
    </row>
    <row r="215" spans="13:13" x14ac:dyDescent="0.45">
      <c r="M215" s="111"/>
    </row>
    <row r="216" spans="13:13" x14ac:dyDescent="0.45">
      <c r="M216" s="111"/>
    </row>
    <row r="217" spans="13:13" x14ac:dyDescent="0.45">
      <c r="M217" s="111"/>
    </row>
    <row r="218" spans="13:13" x14ac:dyDescent="0.45">
      <c r="M218" s="111"/>
    </row>
    <row r="219" spans="13:13" x14ac:dyDescent="0.45">
      <c r="M219" s="111"/>
    </row>
    <row r="220" spans="13:13" x14ac:dyDescent="0.45">
      <c r="M220" s="111"/>
    </row>
    <row r="221" spans="13:13" x14ac:dyDescent="0.45">
      <c r="M221" s="111"/>
    </row>
    <row r="222" spans="13:13" x14ac:dyDescent="0.45">
      <c r="M222" s="111"/>
    </row>
    <row r="223" spans="13:13" x14ac:dyDescent="0.45">
      <c r="M223" s="111"/>
    </row>
    <row r="224" spans="13:13" x14ac:dyDescent="0.45">
      <c r="M224" s="111"/>
    </row>
    <row r="225" spans="13:13" x14ac:dyDescent="0.45">
      <c r="M225" s="111"/>
    </row>
    <row r="226" spans="13:13" x14ac:dyDescent="0.45">
      <c r="M226" s="111"/>
    </row>
    <row r="227" spans="13:13" x14ac:dyDescent="0.45">
      <c r="M227" s="111"/>
    </row>
    <row r="228" spans="13:13" x14ac:dyDescent="0.45">
      <c r="M228" s="111"/>
    </row>
    <row r="229" spans="13:13" x14ac:dyDescent="0.45">
      <c r="M229" s="111"/>
    </row>
    <row r="230" spans="13:13" x14ac:dyDescent="0.45">
      <c r="M230" s="111"/>
    </row>
    <row r="231" spans="13:13" x14ac:dyDescent="0.45">
      <c r="M231" s="111"/>
    </row>
    <row r="232" spans="13:13" x14ac:dyDescent="0.45">
      <c r="M232" s="111"/>
    </row>
    <row r="233" spans="13:13" x14ac:dyDescent="0.45">
      <c r="M233" s="111"/>
    </row>
    <row r="234" spans="13:13" x14ac:dyDescent="0.45">
      <c r="M234" s="111"/>
    </row>
    <row r="235" spans="13:13" x14ac:dyDescent="0.45">
      <c r="M235" s="111"/>
    </row>
    <row r="236" spans="13:13" x14ac:dyDescent="0.45">
      <c r="M236" s="111"/>
    </row>
    <row r="237" spans="13:13" x14ac:dyDescent="0.45">
      <c r="M237" s="111"/>
    </row>
    <row r="238" spans="13:13" x14ac:dyDescent="0.45">
      <c r="M238" s="111"/>
    </row>
    <row r="239" spans="13:13" x14ac:dyDescent="0.45">
      <c r="M239" s="111"/>
    </row>
    <row r="240" spans="13:13" x14ac:dyDescent="0.45">
      <c r="M240" s="111"/>
    </row>
    <row r="241" spans="13:13" x14ac:dyDescent="0.45">
      <c r="M241" s="111"/>
    </row>
    <row r="242" spans="13:13" x14ac:dyDescent="0.45">
      <c r="M242" s="111"/>
    </row>
    <row r="243" spans="13:13" x14ac:dyDescent="0.45">
      <c r="M243" s="111"/>
    </row>
    <row r="244" spans="13:13" x14ac:dyDescent="0.45">
      <c r="M244" s="111"/>
    </row>
    <row r="245" spans="13:13" x14ac:dyDescent="0.45">
      <c r="M245" s="111"/>
    </row>
    <row r="246" spans="13:13" x14ac:dyDescent="0.45">
      <c r="M246" s="111"/>
    </row>
    <row r="247" spans="13:13" x14ac:dyDescent="0.45">
      <c r="M247" s="111"/>
    </row>
    <row r="248" spans="13:13" x14ac:dyDescent="0.45">
      <c r="M248" s="111"/>
    </row>
    <row r="249" spans="13:13" x14ac:dyDescent="0.45">
      <c r="M249" s="111"/>
    </row>
    <row r="250" spans="13:13" x14ac:dyDescent="0.45">
      <c r="M250" s="111"/>
    </row>
    <row r="251" spans="13:13" x14ac:dyDescent="0.45">
      <c r="M251" s="111"/>
    </row>
    <row r="252" spans="13:13" x14ac:dyDescent="0.45">
      <c r="M252" s="111"/>
    </row>
    <row r="253" spans="13:13" x14ac:dyDescent="0.45">
      <c r="M253" s="111"/>
    </row>
    <row r="254" spans="13:13" x14ac:dyDescent="0.45">
      <c r="M254" s="111"/>
    </row>
    <row r="255" spans="13:13" x14ac:dyDescent="0.45">
      <c r="M255" s="111"/>
    </row>
    <row r="256" spans="13:13" x14ac:dyDescent="0.45">
      <c r="M256" s="111"/>
    </row>
    <row r="257" spans="13:13" x14ac:dyDescent="0.45">
      <c r="M257" s="111"/>
    </row>
    <row r="258" spans="13:13" x14ac:dyDescent="0.45">
      <c r="M258" s="111"/>
    </row>
    <row r="259" spans="13:13" x14ac:dyDescent="0.45">
      <c r="M259" s="111"/>
    </row>
    <row r="260" spans="13:13" x14ac:dyDescent="0.45">
      <c r="M260" s="111"/>
    </row>
    <row r="261" spans="13:13" x14ac:dyDescent="0.45">
      <c r="M261" s="111"/>
    </row>
    <row r="262" spans="13:13" x14ac:dyDescent="0.45">
      <c r="M262" s="111"/>
    </row>
    <row r="263" spans="13:13" x14ac:dyDescent="0.45">
      <c r="M263" s="111"/>
    </row>
    <row r="264" spans="13:13" x14ac:dyDescent="0.45">
      <c r="M264" s="111"/>
    </row>
    <row r="265" spans="13:13" x14ac:dyDescent="0.45">
      <c r="M265" s="111"/>
    </row>
    <row r="266" spans="13:13" x14ac:dyDescent="0.45">
      <c r="M266" s="111"/>
    </row>
    <row r="267" spans="13:13" x14ac:dyDescent="0.45">
      <c r="M267" s="111"/>
    </row>
    <row r="268" spans="13:13" x14ac:dyDescent="0.45">
      <c r="M268" s="111"/>
    </row>
    <row r="269" spans="13:13" x14ac:dyDescent="0.45">
      <c r="M269" s="111"/>
    </row>
    <row r="270" spans="13:13" x14ac:dyDescent="0.45">
      <c r="M270" s="111"/>
    </row>
    <row r="271" spans="13:13" x14ac:dyDescent="0.45">
      <c r="M271" s="111"/>
    </row>
    <row r="272" spans="13:13" x14ac:dyDescent="0.45">
      <c r="M272" s="111"/>
    </row>
    <row r="273" spans="13:13" x14ac:dyDescent="0.45">
      <c r="M273" s="111"/>
    </row>
    <row r="274" spans="13:13" x14ac:dyDescent="0.45">
      <c r="M274" s="111"/>
    </row>
    <row r="275" spans="13:13" x14ac:dyDescent="0.45">
      <c r="M275" s="111"/>
    </row>
    <row r="276" spans="13:13" x14ac:dyDescent="0.45">
      <c r="M276" s="111"/>
    </row>
    <row r="277" spans="13:13" x14ac:dyDescent="0.45">
      <c r="M277" s="111"/>
    </row>
    <row r="278" spans="13:13" x14ac:dyDescent="0.45">
      <c r="M278" s="111"/>
    </row>
    <row r="279" spans="13:13" x14ac:dyDescent="0.45">
      <c r="M279" s="111"/>
    </row>
    <row r="280" spans="13:13" x14ac:dyDescent="0.45">
      <c r="M280" s="111"/>
    </row>
    <row r="281" spans="13:13" x14ac:dyDescent="0.45">
      <c r="M281" s="111"/>
    </row>
    <row r="282" spans="13:13" x14ac:dyDescent="0.45">
      <c r="M282" s="111"/>
    </row>
    <row r="283" spans="13:13" x14ac:dyDescent="0.45">
      <c r="M283" s="111"/>
    </row>
  </sheetData>
  <mergeCells count="24">
    <mergeCell ref="U1:U2"/>
    <mergeCell ref="V1:V2"/>
    <mergeCell ref="A2:L2"/>
    <mergeCell ref="A1:C1"/>
    <mergeCell ref="S1:S2"/>
    <mergeCell ref="T1:T2"/>
    <mergeCell ref="P1:P2"/>
    <mergeCell ref="Q1:Q2"/>
    <mergeCell ref="R1:R2"/>
    <mergeCell ref="J1:L1"/>
    <mergeCell ref="N1:N2"/>
    <mergeCell ref="O1:O2"/>
    <mergeCell ref="M1:M2"/>
    <mergeCell ref="A46:A47"/>
    <mergeCell ref="B46:B47"/>
    <mergeCell ref="A48:A49"/>
    <mergeCell ref="B48:B49"/>
    <mergeCell ref="A50:A58"/>
    <mergeCell ref="B50:B58"/>
    <mergeCell ref="A4:A25"/>
    <mergeCell ref="B4:B25"/>
    <mergeCell ref="A26:A45"/>
    <mergeCell ref="B26:B45"/>
    <mergeCell ref="D1:I1"/>
  </mergeCells>
  <conditionalFormatting sqref="M4 M5:O47">
    <cfRule type="cellIs" dxfId="136" priority="4" stopIfTrue="1" operator="greaterThan">
      <formula>0</formula>
    </cfRule>
    <cfRule type="cellIs" dxfId="135" priority="5" stopIfTrue="1" operator="greaterThan">
      <formula>0</formula>
    </cfRule>
    <cfRule type="cellIs" dxfId="134" priority="6" stopIfTrue="1" operator="greaterThan">
      <formula>0</formula>
    </cfRule>
  </conditionalFormatting>
  <conditionalFormatting sqref="N4:O4">
    <cfRule type="cellIs" dxfId="133" priority="1" stopIfTrue="1" operator="greaterThan">
      <formula>0</formula>
    </cfRule>
    <cfRule type="cellIs" dxfId="132" priority="2" stopIfTrue="1" operator="greaterThan">
      <formula>0</formula>
    </cfRule>
    <cfRule type="cellIs" dxfId="131" priority="3" stopIfTrue="1" operator="greaterThan">
      <formula>0</formula>
    </cfRule>
  </conditionalFormatting>
  <conditionalFormatting sqref="P5:P47">
    <cfRule type="cellIs" dxfId="130" priority="10" stopIfTrue="1" operator="greaterThan">
      <formula>0</formula>
    </cfRule>
    <cfRule type="cellIs" dxfId="129" priority="11" stopIfTrue="1" operator="greaterThan">
      <formula>0</formula>
    </cfRule>
    <cfRule type="cellIs" dxfId="128" priority="12" stopIfTrue="1" operator="greaterThan">
      <formula>0</formula>
    </cfRule>
  </conditionalFormatting>
  <conditionalFormatting sqref="P4">
    <cfRule type="cellIs" dxfId="127" priority="7" stopIfTrue="1" operator="greaterThan">
      <formula>0</formula>
    </cfRule>
    <cfRule type="cellIs" dxfId="126" priority="8" stopIfTrue="1" operator="greaterThan">
      <formula>0</formula>
    </cfRule>
    <cfRule type="cellIs" dxfId="125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3"/>
  <sheetViews>
    <sheetView topLeftCell="C2" zoomScale="84" zoomScaleNormal="84" workbookViewId="0">
      <selection activeCell="J8" sqref="J8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115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139</v>
      </c>
      <c r="N1" s="152" t="s">
        <v>140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44284</v>
      </c>
      <c r="N3" s="116">
        <v>44308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/>
      <c r="K4" s="9">
        <f>J4-SUM(M4:V4)</f>
        <v>0</v>
      </c>
      <c r="L4" s="35" t="str">
        <f>IF(K4&lt;0,"ATENÇÃO","OK")</f>
        <v>OK</v>
      </c>
      <c r="M4" s="117"/>
      <c r="N4" s="117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2</v>
      </c>
      <c r="K5" s="9">
        <f t="shared" ref="K5:K58" si="0">J5-SUM(M5:V5)</f>
        <v>2</v>
      </c>
      <c r="L5" s="35" t="str">
        <f t="shared" ref="L5:L58" si="1">IF(K5&lt;0,"ATENÇÃO","OK")</f>
        <v>OK</v>
      </c>
      <c r="M5" s="117"/>
      <c r="N5" s="117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6</v>
      </c>
      <c r="K6" s="9">
        <f t="shared" si="0"/>
        <v>4</v>
      </c>
      <c r="L6" s="35" t="str">
        <f t="shared" si="1"/>
        <v>OK</v>
      </c>
      <c r="M6" s="117"/>
      <c r="N6" s="110">
        <v>2</v>
      </c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f>2+5</f>
        <v>7</v>
      </c>
      <c r="K7" s="9">
        <f t="shared" si="0"/>
        <v>0</v>
      </c>
      <c r="L7" s="35" t="str">
        <f t="shared" si="1"/>
        <v>OK</v>
      </c>
      <c r="M7" s="110">
        <v>7</v>
      </c>
      <c r="N7" s="117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2</v>
      </c>
      <c r="K8" s="9">
        <f t="shared" si="0"/>
        <v>2</v>
      </c>
      <c r="L8" s="35" t="str">
        <f t="shared" si="1"/>
        <v>OK</v>
      </c>
      <c r="M8" s="117"/>
      <c r="N8" s="117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/>
      <c r="K9" s="9">
        <f t="shared" si="0"/>
        <v>0</v>
      </c>
      <c r="L9" s="35" t="str">
        <f t="shared" si="1"/>
        <v>OK</v>
      </c>
      <c r="M9" s="117"/>
      <c r="N9" s="117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2</v>
      </c>
      <c r="K10" s="9">
        <f t="shared" si="0"/>
        <v>1</v>
      </c>
      <c r="L10" s="35" t="str">
        <f t="shared" si="1"/>
        <v>OK</v>
      </c>
      <c r="M10" s="117"/>
      <c r="N10" s="110">
        <v>1</v>
      </c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2</v>
      </c>
      <c r="K11" s="9">
        <f t="shared" si="0"/>
        <v>2</v>
      </c>
      <c r="L11" s="35" t="str">
        <f t="shared" si="1"/>
        <v>OK</v>
      </c>
      <c r="M11" s="117"/>
      <c r="N11" s="117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>
        <v>2</v>
      </c>
      <c r="K12" s="9">
        <f t="shared" si="0"/>
        <v>2</v>
      </c>
      <c r="L12" s="35" t="str">
        <f t="shared" si="1"/>
        <v>OK</v>
      </c>
      <c r="M12" s="117"/>
      <c r="N12" s="117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/>
      <c r="K13" s="9">
        <f t="shared" si="0"/>
        <v>0</v>
      </c>
      <c r="L13" s="35" t="str">
        <f t="shared" si="1"/>
        <v>OK</v>
      </c>
      <c r="M13" s="117"/>
      <c r="N13" s="117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2</v>
      </c>
      <c r="K14" s="9">
        <f t="shared" si="0"/>
        <v>2</v>
      </c>
      <c r="L14" s="35" t="str">
        <f t="shared" si="1"/>
        <v>OK</v>
      </c>
      <c r="M14" s="117"/>
      <c r="N14" s="117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2</v>
      </c>
      <c r="K15" s="9">
        <f t="shared" si="0"/>
        <v>2</v>
      </c>
      <c r="L15" s="35" t="str">
        <f t="shared" si="1"/>
        <v>OK</v>
      </c>
      <c r="M15" s="117"/>
      <c r="N15" s="117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v>2</v>
      </c>
      <c r="K16" s="9">
        <f t="shared" si="0"/>
        <v>2</v>
      </c>
      <c r="L16" s="35" t="str">
        <f t="shared" si="1"/>
        <v>OK</v>
      </c>
      <c r="M16" s="117"/>
      <c r="N16" s="117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2</v>
      </c>
      <c r="K17" s="9">
        <f t="shared" si="0"/>
        <v>2</v>
      </c>
      <c r="L17" s="35" t="str">
        <f t="shared" si="1"/>
        <v>OK</v>
      </c>
      <c r="M17" s="117"/>
      <c r="N17" s="117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2</v>
      </c>
      <c r="K18" s="9">
        <f t="shared" si="0"/>
        <v>2</v>
      </c>
      <c r="L18" s="35" t="str">
        <f t="shared" si="1"/>
        <v>OK</v>
      </c>
      <c r="M18" s="117"/>
      <c r="N18" s="117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2</v>
      </c>
      <c r="K19" s="9">
        <f t="shared" si="0"/>
        <v>2</v>
      </c>
      <c r="L19" s="35" t="str">
        <f t="shared" si="1"/>
        <v>OK</v>
      </c>
      <c r="M19" s="117"/>
      <c r="N19" s="117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2</v>
      </c>
      <c r="K20" s="9">
        <f t="shared" si="0"/>
        <v>2</v>
      </c>
      <c r="L20" s="35" t="str">
        <f t="shared" si="1"/>
        <v>OK</v>
      </c>
      <c r="M20" s="117"/>
      <c r="N20" s="117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/>
      <c r="K21" s="9">
        <f t="shared" si="0"/>
        <v>0</v>
      </c>
      <c r="L21" s="35" t="str">
        <f t="shared" si="1"/>
        <v>OK</v>
      </c>
      <c r="M21" s="117"/>
      <c r="N21" s="117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/>
      <c r="K22" s="9">
        <f t="shared" si="0"/>
        <v>0</v>
      </c>
      <c r="L22" s="35" t="str">
        <f t="shared" si="1"/>
        <v>OK</v>
      </c>
      <c r="M22" s="117"/>
      <c r="N22" s="117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/>
      <c r="K23" s="9">
        <f t="shared" si="0"/>
        <v>0</v>
      </c>
      <c r="L23" s="35" t="str">
        <f t="shared" si="1"/>
        <v>OK</v>
      </c>
      <c r="M23" s="117"/>
      <c r="N23" s="117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/>
      <c r="K24" s="9">
        <f t="shared" si="0"/>
        <v>0</v>
      </c>
      <c r="L24" s="35" t="str">
        <f t="shared" si="1"/>
        <v>OK</v>
      </c>
      <c r="M24" s="117"/>
      <c r="N24" s="117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/>
      <c r="K25" s="9">
        <f t="shared" si="0"/>
        <v>0</v>
      </c>
      <c r="L25" s="35" t="str">
        <f t="shared" si="1"/>
        <v>OK</v>
      </c>
      <c r="M25" s="117"/>
      <c r="N25" s="117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8">
        <v>20</v>
      </c>
      <c r="K26" s="9">
        <f t="shared" si="0"/>
        <v>20</v>
      </c>
      <c r="L26" s="35" t="str">
        <f t="shared" si="1"/>
        <v>OK</v>
      </c>
      <c r="M26" s="117"/>
      <c r="N26" s="117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8">
        <v>6</v>
      </c>
      <c r="K27" s="9">
        <f t="shared" si="0"/>
        <v>6</v>
      </c>
      <c r="L27" s="35" t="str">
        <f t="shared" si="1"/>
        <v>OK</v>
      </c>
      <c r="M27" s="117"/>
      <c r="N27" s="117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8"/>
      <c r="K28" s="9">
        <f t="shared" si="0"/>
        <v>0</v>
      </c>
      <c r="L28" s="35" t="str">
        <f t="shared" si="1"/>
        <v>OK</v>
      </c>
      <c r="M28" s="117"/>
      <c r="N28" s="117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8"/>
      <c r="K29" s="9">
        <f t="shared" si="0"/>
        <v>0</v>
      </c>
      <c r="L29" s="35" t="str">
        <f t="shared" si="1"/>
        <v>OK</v>
      </c>
      <c r="M29" s="117"/>
      <c r="N29" s="117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8">
        <v>2</v>
      </c>
      <c r="K30" s="9">
        <f t="shared" si="0"/>
        <v>2</v>
      </c>
      <c r="L30" s="35" t="str">
        <f t="shared" si="1"/>
        <v>OK</v>
      </c>
      <c r="M30" s="117"/>
      <c r="N30" s="117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8">
        <v>2</v>
      </c>
      <c r="K31" s="9">
        <f t="shared" si="0"/>
        <v>2</v>
      </c>
      <c r="L31" s="35" t="str">
        <f t="shared" si="1"/>
        <v>OK</v>
      </c>
      <c r="M31" s="117"/>
      <c r="N31" s="117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8">
        <v>8</v>
      </c>
      <c r="K32" s="9">
        <f t="shared" si="0"/>
        <v>8</v>
      </c>
      <c r="L32" s="35" t="str">
        <f t="shared" si="1"/>
        <v>OK</v>
      </c>
      <c r="M32" s="117"/>
      <c r="N32" s="117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8">
        <v>2</v>
      </c>
      <c r="K33" s="9">
        <f t="shared" si="0"/>
        <v>2</v>
      </c>
      <c r="L33" s="35" t="str">
        <f t="shared" si="1"/>
        <v>OK</v>
      </c>
      <c r="M33" s="117"/>
      <c r="N33" s="117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8">
        <v>2</v>
      </c>
      <c r="K34" s="9">
        <f t="shared" si="0"/>
        <v>2</v>
      </c>
      <c r="L34" s="35" t="str">
        <f t="shared" si="1"/>
        <v>OK</v>
      </c>
      <c r="M34" s="117"/>
      <c r="N34" s="117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8"/>
      <c r="K35" s="9">
        <f t="shared" si="0"/>
        <v>0</v>
      </c>
      <c r="L35" s="35" t="str">
        <f t="shared" si="1"/>
        <v>OK</v>
      </c>
      <c r="M35" s="117"/>
      <c r="N35" s="117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8">
        <v>4</v>
      </c>
      <c r="K36" s="9">
        <f t="shared" si="0"/>
        <v>4</v>
      </c>
      <c r="L36" s="35" t="str">
        <f t="shared" si="1"/>
        <v>OK</v>
      </c>
      <c r="M36" s="117"/>
      <c r="N36" s="117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8"/>
      <c r="K37" s="9">
        <f t="shared" si="0"/>
        <v>0</v>
      </c>
      <c r="L37" s="35" t="str">
        <f t="shared" si="1"/>
        <v>OK</v>
      </c>
      <c r="M37" s="117"/>
      <c r="N37" s="117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8"/>
      <c r="K38" s="9">
        <f t="shared" si="0"/>
        <v>0</v>
      </c>
      <c r="L38" s="35" t="str">
        <f t="shared" si="1"/>
        <v>OK</v>
      </c>
      <c r="M38" s="117"/>
      <c r="N38" s="117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8">
        <v>4</v>
      </c>
      <c r="K39" s="9">
        <f t="shared" si="0"/>
        <v>4</v>
      </c>
      <c r="L39" s="35" t="str">
        <f t="shared" si="1"/>
        <v>OK</v>
      </c>
      <c r="M39" s="117"/>
      <c r="N39" s="117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8"/>
      <c r="K40" s="9">
        <f t="shared" si="0"/>
        <v>0</v>
      </c>
      <c r="L40" s="35" t="str">
        <f t="shared" si="1"/>
        <v>OK</v>
      </c>
      <c r="M40" s="117"/>
      <c r="N40" s="117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8"/>
      <c r="K41" s="9">
        <f t="shared" si="0"/>
        <v>0</v>
      </c>
      <c r="L41" s="35" t="str">
        <f t="shared" si="1"/>
        <v>OK</v>
      </c>
      <c r="M41" s="117"/>
      <c r="N41" s="117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8"/>
      <c r="K42" s="9">
        <f t="shared" si="0"/>
        <v>0</v>
      </c>
      <c r="L42" s="35" t="str">
        <f t="shared" si="1"/>
        <v>OK</v>
      </c>
      <c r="M42" s="117"/>
      <c r="N42" s="117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8"/>
      <c r="K43" s="9">
        <f t="shared" si="0"/>
        <v>0</v>
      </c>
      <c r="L43" s="35" t="str">
        <f t="shared" si="1"/>
        <v>OK</v>
      </c>
      <c r="M43" s="117"/>
      <c r="N43" s="117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8">
        <v>2</v>
      </c>
      <c r="K44" s="9">
        <f t="shared" si="0"/>
        <v>2</v>
      </c>
      <c r="L44" s="35" t="str">
        <f t="shared" si="1"/>
        <v>OK</v>
      </c>
      <c r="M44" s="117"/>
      <c r="N44" s="117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8">
        <v>6</v>
      </c>
      <c r="K45" s="9">
        <f t="shared" si="0"/>
        <v>6</v>
      </c>
      <c r="L45" s="35" t="str">
        <f t="shared" si="1"/>
        <v>OK</v>
      </c>
      <c r="M45" s="117"/>
      <c r="N45" s="117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6"/>
      <c r="K46" s="9">
        <f t="shared" si="0"/>
        <v>0</v>
      </c>
      <c r="L46" s="35" t="str">
        <f t="shared" si="1"/>
        <v>OK</v>
      </c>
      <c r="M46" s="117"/>
      <c r="N46" s="117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6"/>
      <c r="K47" s="9">
        <f t="shared" si="0"/>
        <v>0</v>
      </c>
      <c r="L47" s="35" t="str">
        <f t="shared" si="1"/>
        <v>OK</v>
      </c>
      <c r="M47" s="117"/>
      <c r="N47" s="117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4"/>
      <c r="K48" s="9">
        <f t="shared" si="0"/>
        <v>0</v>
      </c>
      <c r="L48" s="35" t="str">
        <f t="shared" si="1"/>
        <v>OK</v>
      </c>
      <c r="M48" s="117"/>
      <c r="N48" s="117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4"/>
      <c r="K49" s="9">
        <f t="shared" si="0"/>
        <v>0</v>
      </c>
      <c r="L49" s="35" t="str">
        <f t="shared" si="1"/>
        <v>OK</v>
      </c>
      <c r="M49" s="117"/>
      <c r="N49" s="117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89">
        <v>2</v>
      </c>
      <c r="K50" s="9">
        <f t="shared" si="0"/>
        <v>2</v>
      </c>
      <c r="L50" s="35" t="str">
        <f t="shared" si="1"/>
        <v>OK</v>
      </c>
      <c r="M50" s="117"/>
      <c r="N50" s="117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89">
        <v>2</v>
      </c>
      <c r="K51" s="9">
        <f t="shared" si="0"/>
        <v>2</v>
      </c>
      <c r="L51" s="35" t="str">
        <f t="shared" si="1"/>
        <v>OK</v>
      </c>
      <c r="M51" s="117"/>
      <c r="N51" s="117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89"/>
      <c r="K52" s="9">
        <f t="shared" si="0"/>
        <v>0</v>
      </c>
      <c r="L52" s="35" t="str">
        <f t="shared" si="1"/>
        <v>OK</v>
      </c>
      <c r="M52" s="117"/>
      <c r="N52" s="117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89">
        <v>2</v>
      </c>
      <c r="K53" s="9">
        <f t="shared" si="0"/>
        <v>2</v>
      </c>
      <c r="L53" s="35" t="str">
        <f t="shared" si="1"/>
        <v>OK</v>
      </c>
      <c r="M53" s="117"/>
      <c r="N53" s="117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89">
        <v>2</v>
      </c>
      <c r="K54" s="9">
        <f t="shared" si="0"/>
        <v>2</v>
      </c>
      <c r="L54" s="35" t="str">
        <f t="shared" si="1"/>
        <v>OK</v>
      </c>
      <c r="M54" s="117"/>
      <c r="N54" s="117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89">
        <v>2</v>
      </c>
      <c r="K55" s="9">
        <f t="shared" si="0"/>
        <v>2</v>
      </c>
      <c r="L55" s="35" t="str">
        <f t="shared" si="1"/>
        <v>OK</v>
      </c>
      <c r="M55" s="117"/>
      <c r="N55" s="117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89">
        <v>2</v>
      </c>
      <c r="K56" s="9">
        <f t="shared" si="0"/>
        <v>2</v>
      </c>
      <c r="L56" s="35" t="str">
        <f t="shared" si="1"/>
        <v>OK</v>
      </c>
      <c r="M56" s="117"/>
      <c r="N56" s="117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89">
        <v>2</v>
      </c>
      <c r="K57" s="9">
        <f t="shared" si="0"/>
        <v>2</v>
      </c>
      <c r="L57" s="35" t="str">
        <f t="shared" si="1"/>
        <v>OK</v>
      </c>
      <c r="M57" s="117"/>
      <c r="N57" s="117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89">
        <v>2</v>
      </c>
      <c r="K58" s="9">
        <f t="shared" si="0"/>
        <v>2</v>
      </c>
      <c r="L58" s="35" t="str">
        <f t="shared" si="1"/>
        <v>OK</v>
      </c>
      <c r="M58" s="117"/>
      <c r="N58" s="117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210</v>
      </c>
      <c r="N59" s="36">
        <f>SUMPRODUCT(I4:I58,N4:N58)</f>
        <v>86.01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V1:V2"/>
    <mergeCell ref="A2:L2"/>
    <mergeCell ref="T1:T2"/>
    <mergeCell ref="U1:U2"/>
    <mergeCell ref="O1:O2"/>
    <mergeCell ref="P1:P2"/>
    <mergeCell ref="Q1:Q2"/>
    <mergeCell ref="R1:R2"/>
    <mergeCell ref="S1:S2"/>
    <mergeCell ref="N1:N2"/>
    <mergeCell ref="A1:C1"/>
    <mergeCell ref="M1:M2"/>
    <mergeCell ref="D1:I1"/>
    <mergeCell ref="J1:L1"/>
    <mergeCell ref="A50:A58"/>
    <mergeCell ref="B50:B58"/>
    <mergeCell ref="A4:A25"/>
    <mergeCell ref="B4:B25"/>
    <mergeCell ref="A26:A45"/>
    <mergeCell ref="B26:B45"/>
    <mergeCell ref="A46:A47"/>
    <mergeCell ref="B46:B47"/>
    <mergeCell ref="A48:A49"/>
    <mergeCell ref="B48:B49"/>
  </mergeCells>
  <conditionalFormatting sqref="O5:P47">
    <cfRule type="cellIs" dxfId="124" priority="22" stopIfTrue="1" operator="greaterThan">
      <formula>0</formula>
    </cfRule>
    <cfRule type="cellIs" dxfId="123" priority="23" stopIfTrue="1" operator="greaterThan">
      <formula>0</formula>
    </cfRule>
    <cfRule type="cellIs" dxfId="122" priority="24" stopIfTrue="1" operator="greaterThan">
      <formula>0</formula>
    </cfRule>
  </conditionalFormatting>
  <conditionalFormatting sqref="O4:P4">
    <cfRule type="cellIs" dxfId="121" priority="19" stopIfTrue="1" operator="greaterThan">
      <formula>0</formula>
    </cfRule>
    <cfRule type="cellIs" dxfId="120" priority="20" stopIfTrue="1" operator="greaterThan">
      <formula>0</formula>
    </cfRule>
    <cfRule type="cellIs" dxfId="119" priority="21" stopIfTrue="1" operator="greaterThan">
      <formula>0</formula>
    </cfRule>
  </conditionalFormatting>
  <conditionalFormatting sqref="M4 M5:N47">
    <cfRule type="cellIs" dxfId="118" priority="4" stopIfTrue="1" operator="greaterThan">
      <formula>0</formula>
    </cfRule>
    <cfRule type="cellIs" dxfId="117" priority="5" stopIfTrue="1" operator="greaterThan">
      <formula>0</formula>
    </cfRule>
    <cfRule type="cellIs" dxfId="116" priority="6" stopIfTrue="1" operator="greaterThan">
      <formula>0</formula>
    </cfRule>
  </conditionalFormatting>
  <conditionalFormatting sqref="N4">
    <cfRule type="cellIs" dxfId="115" priority="1" stopIfTrue="1" operator="greaterThan">
      <formula>0</formula>
    </cfRule>
    <cfRule type="cellIs" dxfId="114" priority="2" stopIfTrue="1" operator="greaterThan">
      <formula>0</formula>
    </cfRule>
    <cfRule type="cellIs" dxfId="11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4"/>
  <sheetViews>
    <sheetView topLeftCell="C34" zoomScale="84" zoomScaleNormal="84" workbookViewId="0">
      <selection activeCell="M1" sqref="M1:M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5" bestFit="1" customWidth="1"/>
    <col min="14" max="14" width="16.3984375" style="112" bestFit="1" customWidth="1"/>
    <col min="15" max="15" width="16.3984375" style="5" bestFit="1" customWidth="1"/>
    <col min="16" max="17" width="16.3984375" style="2" bestFit="1" customWidth="1"/>
    <col min="18" max="18" width="17" style="2" customWidth="1"/>
    <col min="19" max="21" width="16.265625" style="2" bestFit="1" customWidth="1"/>
    <col min="22" max="16384" width="9.73046875" style="2"/>
  </cols>
  <sheetData>
    <row r="1" spans="1:21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141</v>
      </c>
      <c r="N1" s="152" t="s">
        <v>142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</row>
    <row r="2" spans="1:21" ht="21.75" customHeight="1" x14ac:dyDescent="0.45">
      <c r="A2" s="151" t="s">
        <v>105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</row>
    <row r="3" spans="1:21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44146</v>
      </c>
      <c r="N3" s="116">
        <v>44223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</row>
    <row r="4" spans="1:21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80">
        <v>15</v>
      </c>
      <c r="K4" s="9">
        <f t="shared" ref="K4:K35" si="0">J4-SUM(M4:U4)</f>
        <v>15</v>
      </c>
      <c r="L4" s="35" t="str">
        <f>IF(K4&lt;0,"ATENÇÃO","OK")</f>
        <v>OK</v>
      </c>
      <c r="M4" s="117"/>
      <c r="N4" s="113"/>
      <c r="O4" s="41"/>
      <c r="P4" s="42"/>
      <c r="Q4" s="42"/>
      <c r="R4" s="42"/>
      <c r="S4" s="42"/>
      <c r="T4" s="42"/>
      <c r="U4" s="42"/>
    </row>
    <row r="5" spans="1:21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81">
        <v>30</v>
      </c>
      <c r="K5" s="9">
        <f t="shared" si="0"/>
        <v>30</v>
      </c>
      <c r="L5" s="35" t="str">
        <f t="shared" ref="L5:L58" si="1">IF(K5&lt;0,"ATENÇÃO","OK")</f>
        <v>OK</v>
      </c>
      <c r="M5" s="117"/>
      <c r="N5" s="113"/>
      <c r="O5" s="41"/>
      <c r="P5" s="42"/>
      <c r="Q5" s="42"/>
      <c r="R5" s="42"/>
      <c r="S5" s="42"/>
      <c r="T5" s="42"/>
      <c r="U5" s="42"/>
    </row>
    <row r="6" spans="1:21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81">
        <v>20</v>
      </c>
      <c r="K6" s="9">
        <f t="shared" si="0"/>
        <v>20</v>
      </c>
      <c r="L6" s="35" t="str">
        <f t="shared" si="1"/>
        <v>OK</v>
      </c>
      <c r="M6" s="117"/>
      <c r="N6" s="117"/>
      <c r="O6" s="41"/>
      <c r="P6" s="42"/>
      <c r="Q6" s="42"/>
      <c r="R6" s="42"/>
      <c r="S6" s="42"/>
      <c r="T6" s="42"/>
      <c r="U6" s="42"/>
    </row>
    <row r="7" spans="1:21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81">
        <v>10</v>
      </c>
      <c r="K7" s="9">
        <f t="shared" si="0"/>
        <v>10</v>
      </c>
      <c r="L7" s="35" t="str">
        <f t="shared" si="1"/>
        <v>OK</v>
      </c>
      <c r="M7" s="117"/>
      <c r="N7" s="113"/>
      <c r="O7" s="41"/>
      <c r="P7" s="42"/>
      <c r="Q7" s="42"/>
      <c r="R7" s="43"/>
      <c r="S7" s="42"/>
      <c r="T7" s="42"/>
      <c r="U7" s="42"/>
    </row>
    <row r="8" spans="1:21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81">
        <v>8</v>
      </c>
      <c r="K8" s="9">
        <f t="shared" si="0"/>
        <v>8</v>
      </c>
      <c r="L8" s="35" t="str">
        <f t="shared" si="1"/>
        <v>OK</v>
      </c>
      <c r="M8" s="117"/>
      <c r="N8" s="113"/>
      <c r="O8" s="41"/>
      <c r="P8" s="42"/>
      <c r="Q8" s="42"/>
      <c r="R8" s="42"/>
      <c r="S8" s="42"/>
      <c r="T8" s="42"/>
      <c r="U8" s="42"/>
    </row>
    <row r="9" spans="1:21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81">
        <v>8</v>
      </c>
      <c r="K9" s="9">
        <f t="shared" si="0"/>
        <v>8</v>
      </c>
      <c r="L9" s="35" t="str">
        <f t="shared" si="1"/>
        <v>OK</v>
      </c>
      <c r="M9" s="117"/>
      <c r="N9" s="113"/>
      <c r="O9" s="41"/>
      <c r="P9" s="42"/>
      <c r="Q9" s="42"/>
      <c r="R9" s="42"/>
      <c r="S9" s="42"/>
      <c r="T9" s="42"/>
      <c r="U9" s="42"/>
    </row>
    <row r="10" spans="1:21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81">
        <v>6</v>
      </c>
      <c r="K10" s="9">
        <f t="shared" si="0"/>
        <v>6</v>
      </c>
      <c r="L10" s="35" t="str">
        <f t="shared" si="1"/>
        <v>OK</v>
      </c>
      <c r="M10" s="117"/>
      <c r="N10" s="113"/>
      <c r="O10" s="40"/>
      <c r="P10" s="42"/>
      <c r="Q10" s="42"/>
      <c r="R10" s="42"/>
      <c r="S10" s="42"/>
      <c r="T10" s="42"/>
      <c r="U10" s="42"/>
    </row>
    <row r="11" spans="1:21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82">
        <v>6</v>
      </c>
      <c r="K11" s="9">
        <f t="shared" si="0"/>
        <v>6</v>
      </c>
      <c r="L11" s="35" t="str">
        <f t="shared" si="1"/>
        <v>OK</v>
      </c>
      <c r="M11" s="117"/>
      <c r="N11" s="113"/>
      <c r="O11" s="41"/>
      <c r="P11" s="42"/>
      <c r="Q11" s="42"/>
      <c r="R11" s="43"/>
      <c r="S11" s="42"/>
      <c r="T11" s="42"/>
      <c r="U11" s="42"/>
    </row>
    <row r="12" spans="1:21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83">
        <v>5</v>
      </c>
      <c r="K12" s="9">
        <f t="shared" si="0"/>
        <v>5</v>
      </c>
      <c r="L12" s="35" t="str">
        <f t="shared" si="1"/>
        <v>OK</v>
      </c>
      <c r="M12" s="117"/>
      <c r="N12" s="113"/>
      <c r="O12" s="41"/>
      <c r="P12" s="42"/>
      <c r="Q12" s="42"/>
      <c r="R12" s="42"/>
      <c r="S12" s="42"/>
      <c r="T12" s="42"/>
      <c r="U12" s="42"/>
    </row>
    <row r="13" spans="1:21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83">
        <v>10</v>
      </c>
      <c r="K13" s="9">
        <f t="shared" si="0"/>
        <v>10</v>
      </c>
      <c r="L13" s="35" t="str">
        <f t="shared" si="1"/>
        <v>OK</v>
      </c>
      <c r="M13" s="117"/>
      <c r="N13" s="113"/>
      <c r="O13" s="41"/>
      <c r="P13" s="42"/>
      <c r="Q13" s="42"/>
      <c r="R13" s="42"/>
      <c r="S13" s="42"/>
      <c r="T13" s="42"/>
      <c r="U13" s="42"/>
    </row>
    <row r="14" spans="1:21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80">
        <v>15</v>
      </c>
      <c r="K14" s="9">
        <f t="shared" si="0"/>
        <v>15</v>
      </c>
      <c r="L14" s="35" t="str">
        <f t="shared" si="1"/>
        <v>OK</v>
      </c>
      <c r="M14" s="117"/>
      <c r="N14" s="113"/>
      <c r="O14" s="41"/>
      <c r="P14" s="42"/>
      <c r="Q14" s="42"/>
      <c r="R14" s="42"/>
      <c r="S14" s="42"/>
      <c r="T14" s="42"/>
      <c r="U14" s="42"/>
    </row>
    <row r="15" spans="1:21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80">
        <v>20</v>
      </c>
      <c r="K15" s="9">
        <f t="shared" si="0"/>
        <v>20</v>
      </c>
      <c r="L15" s="35" t="str">
        <f t="shared" si="1"/>
        <v>OK</v>
      </c>
      <c r="M15" s="117"/>
      <c r="N15" s="113"/>
      <c r="O15" s="41"/>
      <c r="P15" s="42"/>
      <c r="Q15" s="42"/>
      <c r="R15" s="42"/>
      <c r="S15" s="42"/>
      <c r="T15" s="42"/>
      <c r="U15" s="42"/>
    </row>
    <row r="16" spans="1:21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80">
        <f>15-5</f>
        <v>10</v>
      </c>
      <c r="K16" s="9">
        <f t="shared" si="0"/>
        <v>10</v>
      </c>
      <c r="L16" s="35" t="str">
        <f t="shared" si="1"/>
        <v>OK</v>
      </c>
      <c r="M16" s="117"/>
      <c r="N16" s="113"/>
      <c r="O16" s="41"/>
      <c r="P16" s="42"/>
      <c r="Q16" s="42"/>
      <c r="R16" s="42"/>
      <c r="S16" s="42"/>
      <c r="T16" s="42"/>
      <c r="U16" s="42"/>
    </row>
    <row r="17" spans="1:21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80">
        <v>10</v>
      </c>
      <c r="K17" s="9">
        <f t="shared" si="0"/>
        <v>10</v>
      </c>
      <c r="L17" s="35" t="str">
        <f t="shared" si="1"/>
        <v>OK</v>
      </c>
      <c r="M17" s="117"/>
      <c r="N17" s="113"/>
      <c r="O17" s="41"/>
      <c r="P17" s="42"/>
      <c r="Q17" s="42"/>
      <c r="R17" s="42"/>
      <c r="S17" s="42"/>
      <c r="T17" s="42"/>
      <c r="U17" s="42"/>
    </row>
    <row r="18" spans="1:21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80">
        <v>10</v>
      </c>
      <c r="K18" s="9">
        <f t="shared" si="0"/>
        <v>10</v>
      </c>
      <c r="L18" s="35" t="str">
        <f t="shared" si="1"/>
        <v>OK</v>
      </c>
      <c r="M18" s="117"/>
      <c r="N18" s="113"/>
      <c r="O18" s="41"/>
      <c r="P18" s="42"/>
      <c r="Q18" s="42"/>
      <c r="R18" s="42"/>
      <c r="S18" s="42"/>
      <c r="T18" s="42"/>
      <c r="U18" s="42"/>
    </row>
    <row r="19" spans="1:21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80">
        <v>5</v>
      </c>
      <c r="K19" s="9">
        <f t="shared" si="0"/>
        <v>5</v>
      </c>
      <c r="L19" s="35" t="str">
        <f t="shared" si="1"/>
        <v>OK</v>
      </c>
      <c r="M19" s="117"/>
      <c r="N19" s="113"/>
      <c r="O19" s="41"/>
      <c r="P19" s="42"/>
      <c r="Q19" s="42"/>
      <c r="R19" s="42"/>
      <c r="S19" s="42"/>
      <c r="T19" s="42"/>
      <c r="U19" s="42"/>
    </row>
    <row r="20" spans="1:21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80">
        <v>5</v>
      </c>
      <c r="K20" s="9">
        <f t="shared" si="0"/>
        <v>5</v>
      </c>
      <c r="L20" s="35" t="str">
        <f t="shared" si="1"/>
        <v>OK</v>
      </c>
      <c r="M20" s="117"/>
      <c r="N20" s="117"/>
      <c r="O20" s="41"/>
      <c r="P20" s="42"/>
      <c r="Q20" s="42"/>
      <c r="R20" s="42"/>
      <c r="S20" s="42"/>
      <c r="T20" s="42"/>
      <c r="U20" s="42"/>
    </row>
    <row r="21" spans="1:21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83">
        <v>6</v>
      </c>
      <c r="K21" s="9">
        <f t="shared" si="0"/>
        <v>6</v>
      </c>
      <c r="L21" s="35" t="str">
        <f t="shared" si="1"/>
        <v>OK</v>
      </c>
      <c r="M21" s="117"/>
      <c r="N21" s="113"/>
      <c r="O21" s="41"/>
      <c r="P21" s="42"/>
      <c r="Q21" s="42"/>
      <c r="R21" s="42"/>
      <c r="S21" s="42"/>
      <c r="T21" s="42"/>
      <c r="U21" s="42"/>
    </row>
    <row r="22" spans="1:21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81">
        <v>200</v>
      </c>
      <c r="K22" s="9">
        <f t="shared" si="0"/>
        <v>200</v>
      </c>
      <c r="L22" s="35" t="str">
        <f t="shared" si="1"/>
        <v>OK</v>
      </c>
      <c r="M22" s="117"/>
      <c r="N22" s="113"/>
      <c r="O22" s="41"/>
      <c r="P22" s="44"/>
      <c r="Q22" s="42"/>
      <c r="R22" s="42"/>
      <c r="S22" s="42"/>
      <c r="T22" s="42"/>
      <c r="U22" s="42"/>
    </row>
    <row r="23" spans="1:21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81">
        <v>2</v>
      </c>
      <c r="K23" s="9">
        <f t="shared" si="0"/>
        <v>2</v>
      </c>
      <c r="L23" s="35" t="str">
        <f t="shared" si="1"/>
        <v>OK</v>
      </c>
      <c r="M23" s="117"/>
      <c r="N23" s="113"/>
      <c r="O23" s="41"/>
      <c r="P23" s="42"/>
      <c r="Q23" s="42"/>
      <c r="R23" s="42"/>
      <c r="S23" s="42"/>
      <c r="T23" s="42"/>
      <c r="U23" s="42"/>
    </row>
    <row r="24" spans="1:21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81">
        <v>2</v>
      </c>
      <c r="K24" s="9">
        <f t="shared" si="0"/>
        <v>2</v>
      </c>
      <c r="L24" s="35" t="str">
        <f t="shared" si="1"/>
        <v>OK</v>
      </c>
      <c r="M24" s="117"/>
      <c r="N24" s="113"/>
      <c r="O24" s="41"/>
      <c r="P24" s="42"/>
      <c r="Q24" s="42"/>
      <c r="R24" s="42"/>
      <c r="S24" s="42"/>
      <c r="T24" s="42"/>
      <c r="U24" s="42"/>
    </row>
    <row r="25" spans="1:21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80">
        <v>2</v>
      </c>
      <c r="K25" s="9">
        <f t="shared" si="0"/>
        <v>2</v>
      </c>
      <c r="L25" s="35" t="str">
        <f t="shared" si="1"/>
        <v>OK</v>
      </c>
      <c r="M25" s="117"/>
      <c r="N25" s="113"/>
      <c r="O25" s="41"/>
      <c r="P25" s="42"/>
      <c r="Q25" s="42"/>
      <c r="R25" s="42"/>
      <c r="S25" s="42"/>
      <c r="T25" s="42"/>
      <c r="U25" s="42"/>
    </row>
    <row r="26" spans="1:21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88">
        <v>80</v>
      </c>
      <c r="K26" s="9">
        <f t="shared" si="0"/>
        <v>53</v>
      </c>
      <c r="L26" s="35" t="str">
        <f t="shared" si="1"/>
        <v>OK</v>
      </c>
      <c r="M26" s="117">
        <v>12</v>
      </c>
      <c r="N26" s="113">
        <v>15</v>
      </c>
      <c r="O26" s="41"/>
      <c r="P26" s="42"/>
      <c r="Q26" s="44"/>
      <c r="R26" s="42"/>
      <c r="S26" s="42"/>
      <c r="T26" s="42"/>
      <c r="U26" s="42"/>
    </row>
    <row r="27" spans="1:21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88">
        <v>60</v>
      </c>
      <c r="K27" s="9">
        <f t="shared" si="0"/>
        <v>51</v>
      </c>
      <c r="L27" s="35" t="str">
        <f t="shared" si="1"/>
        <v>OK</v>
      </c>
      <c r="M27" s="117">
        <v>4</v>
      </c>
      <c r="N27" s="113">
        <v>5</v>
      </c>
      <c r="O27" s="41"/>
      <c r="P27" s="42"/>
      <c r="Q27" s="44"/>
      <c r="R27" s="42"/>
      <c r="S27" s="42"/>
      <c r="T27" s="42"/>
      <c r="U27" s="42"/>
    </row>
    <row r="28" spans="1:21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88">
        <v>3</v>
      </c>
      <c r="K28" s="9">
        <f t="shared" si="0"/>
        <v>3</v>
      </c>
      <c r="L28" s="35" t="str">
        <f t="shared" si="1"/>
        <v>OK</v>
      </c>
      <c r="M28" s="117"/>
      <c r="N28" s="113"/>
      <c r="O28" s="41"/>
      <c r="P28" s="42"/>
      <c r="Q28" s="44"/>
      <c r="R28" s="42"/>
      <c r="S28" s="42"/>
      <c r="T28" s="42"/>
      <c r="U28" s="42"/>
    </row>
    <row r="29" spans="1:21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88">
        <v>3</v>
      </c>
      <c r="K29" s="9">
        <f t="shared" si="0"/>
        <v>3</v>
      </c>
      <c r="L29" s="35" t="str">
        <f t="shared" si="1"/>
        <v>OK</v>
      </c>
      <c r="M29" s="117"/>
      <c r="N29" s="113"/>
      <c r="O29" s="41"/>
      <c r="P29" s="42"/>
      <c r="Q29" s="42"/>
      <c r="R29" s="42"/>
      <c r="S29" s="42"/>
      <c r="T29" s="42"/>
      <c r="U29" s="42"/>
    </row>
    <row r="30" spans="1:21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88">
        <v>35</v>
      </c>
      <c r="K30" s="9">
        <f t="shared" si="0"/>
        <v>28</v>
      </c>
      <c r="L30" s="35" t="str">
        <f t="shared" si="1"/>
        <v>OK</v>
      </c>
      <c r="M30" s="117">
        <v>4</v>
      </c>
      <c r="N30" s="113">
        <v>3</v>
      </c>
      <c r="O30" s="41"/>
      <c r="P30" s="42"/>
      <c r="Q30" s="44"/>
      <c r="R30" s="42"/>
      <c r="S30" s="42"/>
      <c r="T30" s="42"/>
      <c r="U30" s="42"/>
    </row>
    <row r="31" spans="1:21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88">
        <v>30</v>
      </c>
      <c r="K31" s="9">
        <f t="shared" si="0"/>
        <v>25</v>
      </c>
      <c r="L31" s="35" t="str">
        <f t="shared" si="1"/>
        <v>OK</v>
      </c>
      <c r="M31" s="117">
        <v>3</v>
      </c>
      <c r="N31" s="113">
        <v>2</v>
      </c>
      <c r="O31" s="41"/>
      <c r="P31" s="42"/>
      <c r="Q31" s="44"/>
      <c r="R31" s="42"/>
      <c r="S31" s="42"/>
      <c r="T31" s="42"/>
      <c r="U31" s="42"/>
    </row>
    <row r="32" spans="1:21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88">
        <v>30</v>
      </c>
      <c r="K32" s="9">
        <f t="shared" si="0"/>
        <v>24</v>
      </c>
      <c r="L32" s="35" t="str">
        <f t="shared" si="1"/>
        <v>OK</v>
      </c>
      <c r="M32" s="117">
        <v>3</v>
      </c>
      <c r="N32" s="113">
        <v>3</v>
      </c>
      <c r="O32" s="41"/>
      <c r="P32" s="42"/>
      <c r="Q32" s="44"/>
      <c r="R32" s="42"/>
      <c r="S32" s="42"/>
      <c r="T32" s="42"/>
      <c r="U32" s="42"/>
    </row>
    <row r="33" spans="1:21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88">
        <v>25</v>
      </c>
      <c r="K33" s="9">
        <f t="shared" si="0"/>
        <v>23</v>
      </c>
      <c r="L33" s="35" t="str">
        <f t="shared" si="1"/>
        <v>OK</v>
      </c>
      <c r="M33" s="117"/>
      <c r="N33" s="113">
        <v>2</v>
      </c>
      <c r="O33" s="41"/>
      <c r="P33" s="42"/>
      <c r="Q33" s="44"/>
      <c r="R33" s="42"/>
      <c r="S33" s="42"/>
      <c r="T33" s="42"/>
      <c r="U33" s="42"/>
    </row>
    <row r="34" spans="1:21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88">
        <v>40</v>
      </c>
      <c r="K34" s="9">
        <f t="shared" si="0"/>
        <v>37</v>
      </c>
      <c r="L34" s="35" t="str">
        <f t="shared" si="1"/>
        <v>OK</v>
      </c>
      <c r="M34" s="117"/>
      <c r="N34" s="113">
        <v>3</v>
      </c>
      <c r="O34" s="41"/>
      <c r="P34" s="42"/>
      <c r="Q34" s="44"/>
      <c r="R34" s="42"/>
      <c r="S34" s="42"/>
      <c r="T34" s="42"/>
      <c r="U34" s="42"/>
    </row>
    <row r="35" spans="1:21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88">
        <v>30</v>
      </c>
      <c r="K35" s="9">
        <f t="shared" si="0"/>
        <v>28</v>
      </c>
      <c r="L35" s="35" t="str">
        <f t="shared" si="1"/>
        <v>OK</v>
      </c>
      <c r="M35" s="117"/>
      <c r="N35" s="113">
        <v>2</v>
      </c>
      <c r="O35" s="41"/>
      <c r="P35" s="42"/>
      <c r="Q35" s="44"/>
      <c r="R35" s="42"/>
      <c r="S35" s="42"/>
      <c r="T35" s="42"/>
      <c r="U35" s="42"/>
    </row>
    <row r="36" spans="1:21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88">
        <v>60</v>
      </c>
      <c r="K36" s="9">
        <f t="shared" ref="K36:K67" si="2">J36-SUM(M36:U36)</f>
        <v>58</v>
      </c>
      <c r="L36" s="35" t="str">
        <f t="shared" si="1"/>
        <v>OK</v>
      </c>
      <c r="M36" s="117"/>
      <c r="N36" s="113">
        <v>2</v>
      </c>
      <c r="O36" s="41"/>
      <c r="P36" s="42"/>
      <c r="Q36" s="42"/>
      <c r="R36" s="42"/>
      <c r="S36" s="42"/>
      <c r="T36" s="42"/>
      <c r="U36" s="42"/>
    </row>
    <row r="37" spans="1:21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88">
        <v>2</v>
      </c>
      <c r="K37" s="9">
        <f t="shared" si="2"/>
        <v>2</v>
      </c>
      <c r="L37" s="35" t="str">
        <f t="shared" si="1"/>
        <v>OK</v>
      </c>
      <c r="M37" s="117"/>
      <c r="N37" s="113"/>
      <c r="O37" s="41"/>
      <c r="P37" s="42"/>
      <c r="Q37" s="42"/>
      <c r="R37" s="42"/>
      <c r="S37" s="42"/>
      <c r="T37" s="42"/>
      <c r="U37" s="42"/>
    </row>
    <row r="38" spans="1:21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88">
        <v>2</v>
      </c>
      <c r="K38" s="9">
        <f t="shared" si="2"/>
        <v>2</v>
      </c>
      <c r="L38" s="35" t="str">
        <f t="shared" si="1"/>
        <v>OK</v>
      </c>
      <c r="M38" s="117"/>
      <c r="N38" s="113"/>
      <c r="O38" s="41"/>
      <c r="P38" s="42"/>
      <c r="Q38" s="42"/>
      <c r="R38" s="42"/>
      <c r="S38" s="42"/>
      <c r="T38" s="42"/>
      <c r="U38" s="42"/>
    </row>
    <row r="39" spans="1:21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88">
        <v>50</v>
      </c>
      <c r="K39" s="9">
        <f t="shared" si="2"/>
        <v>47</v>
      </c>
      <c r="L39" s="35" t="str">
        <f t="shared" si="1"/>
        <v>OK</v>
      </c>
      <c r="M39" s="117"/>
      <c r="N39" s="113">
        <v>3</v>
      </c>
      <c r="O39" s="41"/>
      <c r="P39" s="42"/>
      <c r="Q39" s="44"/>
      <c r="R39" s="42"/>
      <c r="S39" s="42"/>
      <c r="T39" s="42"/>
      <c r="U39" s="42"/>
    </row>
    <row r="40" spans="1:21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88">
        <v>35</v>
      </c>
      <c r="K40" s="9">
        <f t="shared" si="2"/>
        <v>32</v>
      </c>
      <c r="L40" s="35" t="str">
        <f t="shared" si="1"/>
        <v>OK</v>
      </c>
      <c r="M40" s="117"/>
      <c r="N40" s="113">
        <v>3</v>
      </c>
      <c r="O40" s="41"/>
      <c r="P40" s="42"/>
      <c r="Q40" s="44"/>
      <c r="R40" s="42"/>
      <c r="S40" s="42"/>
      <c r="T40" s="42"/>
      <c r="U40" s="42"/>
    </row>
    <row r="41" spans="1:21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88">
        <v>60</v>
      </c>
      <c r="K41" s="9">
        <f t="shared" si="2"/>
        <v>57</v>
      </c>
      <c r="L41" s="35" t="str">
        <f t="shared" si="1"/>
        <v>OK</v>
      </c>
      <c r="M41" s="117"/>
      <c r="N41" s="113">
        <v>3</v>
      </c>
      <c r="O41" s="41"/>
      <c r="P41" s="42"/>
      <c r="Q41" s="42"/>
      <c r="R41" s="42"/>
      <c r="S41" s="42"/>
      <c r="T41" s="42"/>
      <c r="U41" s="42"/>
    </row>
    <row r="42" spans="1:21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88">
        <v>70</v>
      </c>
      <c r="K42" s="9">
        <f t="shared" si="2"/>
        <v>67</v>
      </c>
      <c r="L42" s="35" t="str">
        <f t="shared" si="1"/>
        <v>OK</v>
      </c>
      <c r="M42" s="117"/>
      <c r="N42" s="113">
        <v>3</v>
      </c>
      <c r="O42" s="41"/>
      <c r="P42" s="42"/>
      <c r="Q42" s="42"/>
      <c r="R42" s="42"/>
      <c r="S42" s="42"/>
      <c r="T42" s="42"/>
      <c r="U42" s="42"/>
    </row>
    <row r="43" spans="1:21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88">
        <v>40</v>
      </c>
      <c r="K43" s="9">
        <f t="shared" si="2"/>
        <v>38</v>
      </c>
      <c r="L43" s="35" t="str">
        <f t="shared" si="1"/>
        <v>OK</v>
      </c>
      <c r="M43" s="117"/>
      <c r="N43" s="113">
        <v>2</v>
      </c>
      <c r="O43" s="41"/>
      <c r="P43" s="42"/>
      <c r="Q43" s="44"/>
      <c r="R43" s="42"/>
      <c r="S43" s="42"/>
      <c r="T43" s="42"/>
      <c r="U43" s="42"/>
    </row>
    <row r="44" spans="1:21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88">
        <v>45</v>
      </c>
      <c r="K44" s="9">
        <f t="shared" si="2"/>
        <v>42</v>
      </c>
      <c r="L44" s="35" t="str">
        <f t="shared" si="1"/>
        <v>OK</v>
      </c>
      <c r="M44" s="117"/>
      <c r="N44" s="113">
        <v>3</v>
      </c>
      <c r="O44" s="41"/>
      <c r="P44" s="42"/>
      <c r="Q44" s="44"/>
      <c r="R44" s="42"/>
      <c r="S44" s="42"/>
      <c r="T44" s="42"/>
      <c r="U44" s="42"/>
    </row>
    <row r="45" spans="1:21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88">
        <v>60</v>
      </c>
      <c r="K45" s="9">
        <f t="shared" si="2"/>
        <v>57</v>
      </c>
      <c r="L45" s="35" t="str">
        <f t="shared" si="1"/>
        <v>OK</v>
      </c>
      <c r="M45" s="117"/>
      <c r="N45" s="113">
        <v>3</v>
      </c>
      <c r="O45" s="41"/>
      <c r="P45" s="42"/>
      <c r="Q45" s="44"/>
      <c r="R45" s="42"/>
      <c r="S45" s="42"/>
      <c r="T45" s="42"/>
      <c r="U45" s="42"/>
    </row>
    <row r="46" spans="1:21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86"/>
      <c r="K46" s="9">
        <f t="shared" si="2"/>
        <v>0</v>
      </c>
      <c r="L46" s="35" t="str">
        <f t="shared" si="1"/>
        <v>OK</v>
      </c>
      <c r="M46" s="117"/>
      <c r="N46" s="113"/>
      <c r="O46" s="41"/>
      <c r="P46" s="42"/>
      <c r="Q46" s="42"/>
      <c r="R46" s="42"/>
      <c r="S46" s="42"/>
      <c r="T46" s="42"/>
      <c r="U46" s="42"/>
    </row>
    <row r="47" spans="1:21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86"/>
      <c r="K47" s="9">
        <f t="shared" si="2"/>
        <v>0</v>
      </c>
      <c r="L47" s="35" t="str">
        <f t="shared" si="1"/>
        <v>OK</v>
      </c>
      <c r="M47" s="117"/>
      <c r="N47" s="113"/>
      <c r="O47" s="41"/>
      <c r="P47" s="42"/>
      <c r="Q47" s="42"/>
      <c r="R47" s="42"/>
      <c r="S47" s="42"/>
      <c r="T47" s="42"/>
      <c r="U47" s="42"/>
    </row>
    <row r="48" spans="1:21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84"/>
      <c r="K48" s="9">
        <f t="shared" si="2"/>
        <v>0</v>
      </c>
      <c r="L48" s="35" t="str">
        <f t="shared" si="1"/>
        <v>OK</v>
      </c>
      <c r="M48" s="117"/>
      <c r="N48" s="113"/>
      <c r="O48" s="41"/>
      <c r="P48" s="42"/>
      <c r="Q48" s="42"/>
      <c r="R48" s="42"/>
      <c r="S48" s="42"/>
      <c r="T48" s="42"/>
      <c r="U48" s="42"/>
    </row>
    <row r="49" spans="1:21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84"/>
      <c r="K49" s="9">
        <f t="shared" si="2"/>
        <v>0</v>
      </c>
      <c r="L49" s="35" t="str">
        <f t="shared" si="1"/>
        <v>OK</v>
      </c>
      <c r="M49" s="117"/>
      <c r="N49" s="113"/>
      <c r="O49" s="41"/>
      <c r="P49" s="42"/>
      <c r="Q49" s="42"/>
      <c r="R49" s="42"/>
      <c r="S49" s="42"/>
      <c r="T49" s="42"/>
      <c r="U49" s="42"/>
    </row>
    <row r="50" spans="1:21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0">
        <v>30</v>
      </c>
      <c r="K50" s="9">
        <f t="shared" si="2"/>
        <v>28</v>
      </c>
      <c r="L50" s="35" t="str">
        <f t="shared" si="1"/>
        <v>OK</v>
      </c>
      <c r="M50" s="117"/>
      <c r="N50" s="113">
        <v>2</v>
      </c>
      <c r="O50" s="41"/>
      <c r="P50" s="42"/>
      <c r="Q50" s="42"/>
      <c r="R50" s="42"/>
      <c r="S50" s="42"/>
      <c r="T50" s="42"/>
      <c r="U50" s="42"/>
    </row>
    <row r="51" spans="1:21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0">
        <v>40</v>
      </c>
      <c r="K51" s="9">
        <f t="shared" si="2"/>
        <v>38</v>
      </c>
      <c r="L51" s="35" t="str">
        <f t="shared" si="1"/>
        <v>OK</v>
      </c>
      <c r="M51" s="117"/>
      <c r="N51" s="113">
        <v>2</v>
      </c>
      <c r="O51" s="41"/>
      <c r="P51" s="42"/>
      <c r="Q51" s="42"/>
      <c r="R51" s="42"/>
      <c r="S51" s="42"/>
      <c r="T51" s="42"/>
      <c r="U51" s="42"/>
    </row>
    <row r="52" spans="1:21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0">
        <v>20</v>
      </c>
      <c r="K52" s="9">
        <f t="shared" si="2"/>
        <v>18</v>
      </c>
      <c r="L52" s="35" t="str">
        <f t="shared" si="1"/>
        <v>OK</v>
      </c>
      <c r="M52" s="117"/>
      <c r="N52" s="113">
        <v>2</v>
      </c>
      <c r="O52" s="41"/>
      <c r="P52" s="42"/>
      <c r="Q52" s="42"/>
      <c r="R52" s="42"/>
      <c r="S52" s="42"/>
      <c r="T52" s="42"/>
      <c r="U52" s="42"/>
    </row>
    <row r="53" spans="1:21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0">
        <v>30</v>
      </c>
      <c r="K53" s="9">
        <f t="shared" si="2"/>
        <v>30</v>
      </c>
      <c r="L53" s="35" t="str">
        <f t="shared" si="1"/>
        <v>OK</v>
      </c>
      <c r="M53" s="117"/>
      <c r="N53" s="113"/>
      <c r="O53" s="41"/>
      <c r="P53" s="42"/>
      <c r="Q53" s="42"/>
      <c r="R53" s="42"/>
      <c r="S53" s="42"/>
      <c r="T53" s="42"/>
      <c r="U53" s="42"/>
    </row>
    <row r="54" spans="1:21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0">
        <v>15</v>
      </c>
      <c r="K54" s="9">
        <f t="shared" si="2"/>
        <v>15</v>
      </c>
      <c r="L54" s="35" t="str">
        <f t="shared" si="1"/>
        <v>OK</v>
      </c>
      <c r="M54" s="117"/>
      <c r="N54" s="113"/>
      <c r="O54" s="41"/>
      <c r="P54" s="42"/>
      <c r="Q54" s="42"/>
      <c r="R54" s="42"/>
      <c r="S54" s="42"/>
      <c r="T54" s="42"/>
      <c r="U54" s="42"/>
    </row>
    <row r="55" spans="1:21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0">
        <v>40</v>
      </c>
      <c r="K55" s="9">
        <f t="shared" si="2"/>
        <v>37</v>
      </c>
      <c r="L55" s="35" t="str">
        <f t="shared" si="1"/>
        <v>OK</v>
      </c>
      <c r="M55" s="117"/>
      <c r="N55" s="113">
        <v>3</v>
      </c>
      <c r="O55" s="41"/>
      <c r="P55" s="42"/>
      <c r="Q55" s="42"/>
      <c r="R55" s="42"/>
      <c r="S55" s="42"/>
      <c r="T55" s="42"/>
      <c r="U55" s="42"/>
    </row>
    <row r="56" spans="1:21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0">
        <v>15</v>
      </c>
      <c r="K56" s="9">
        <f t="shared" si="2"/>
        <v>15</v>
      </c>
      <c r="L56" s="35" t="str">
        <f t="shared" si="1"/>
        <v>OK</v>
      </c>
      <c r="M56" s="117"/>
      <c r="N56" s="113"/>
      <c r="O56" s="41"/>
      <c r="P56" s="42"/>
      <c r="Q56" s="42"/>
      <c r="R56" s="42"/>
      <c r="S56" s="42"/>
      <c r="T56" s="42"/>
      <c r="U56" s="42"/>
    </row>
    <row r="57" spans="1:21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0">
        <v>20</v>
      </c>
      <c r="K57" s="9">
        <f t="shared" si="2"/>
        <v>20</v>
      </c>
      <c r="L57" s="35" t="str">
        <f t="shared" si="1"/>
        <v>OK</v>
      </c>
      <c r="M57" s="117"/>
      <c r="N57" s="113"/>
      <c r="O57" s="41"/>
      <c r="P57" s="42"/>
      <c r="Q57" s="42"/>
      <c r="R57" s="42"/>
      <c r="S57" s="42"/>
      <c r="T57" s="42"/>
      <c r="U57" s="42"/>
    </row>
    <row r="58" spans="1:21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0">
        <v>20</v>
      </c>
      <c r="K58" s="9">
        <f t="shared" si="2"/>
        <v>20</v>
      </c>
      <c r="L58" s="35" t="str">
        <f t="shared" si="1"/>
        <v>OK</v>
      </c>
      <c r="M58" s="117"/>
      <c r="N58" s="113"/>
      <c r="O58" s="41"/>
      <c r="P58" s="42"/>
      <c r="Q58" s="42"/>
      <c r="R58" s="42"/>
      <c r="S58" s="42"/>
      <c r="T58" s="42"/>
      <c r="U58" s="42"/>
    </row>
    <row r="59" spans="1:21" x14ac:dyDescent="0.45">
      <c r="M59" s="36">
        <f>SUMPRODUCT(I4:I58,M4:M58)</f>
        <v>714</v>
      </c>
      <c r="N59" s="36">
        <f>SUMPRODUCT(I4:I58,N4:N58)</f>
        <v>3531.1699999999996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7">
        <f>SUMPRODUCT(I4:I58,R4:R58)</f>
        <v>0</v>
      </c>
    </row>
    <row r="65" ht="26.25" customHeight="1" x14ac:dyDescent="0.45"/>
    <row r="74" ht="90" customHeight="1" x14ac:dyDescent="0.45"/>
  </sheetData>
  <mergeCells count="23">
    <mergeCell ref="U1:U2"/>
    <mergeCell ref="A2:L2"/>
    <mergeCell ref="Q1:Q2"/>
    <mergeCell ref="R1:R2"/>
    <mergeCell ref="S1:S2"/>
    <mergeCell ref="T1:T2"/>
    <mergeCell ref="M1:M2"/>
    <mergeCell ref="N1:N2"/>
    <mergeCell ref="O1:O2"/>
    <mergeCell ref="P1:P2"/>
    <mergeCell ref="A1:C1"/>
    <mergeCell ref="D1:I1"/>
    <mergeCell ref="A48:A49"/>
    <mergeCell ref="B48:B49"/>
    <mergeCell ref="A50:A58"/>
    <mergeCell ref="B50:B58"/>
    <mergeCell ref="J1:L1"/>
    <mergeCell ref="A4:A25"/>
    <mergeCell ref="B4:B25"/>
    <mergeCell ref="A26:A45"/>
    <mergeCell ref="B26:B45"/>
    <mergeCell ref="A46:A47"/>
    <mergeCell ref="B46:B47"/>
  </mergeCells>
  <conditionalFormatting sqref="O4:P22 M23:O47">
    <cfRule type="cellIs" dxfId="112" priority="7" stopIfTrue="1" operator="greaterThan">
      <formula>0</formula>
    </cfRule>
    <cfRule type="cellIs" dxfId="111" priority="8" stopIfTrue="1" operator="greaterThan">
      <formula>0</formula>
    </cfRule>
    <cfRule type="cellIs" dxfId="110" priority="9" stopIfTrue="1" operator="greaterThan">
      <formula>0</formula>
    </cfRule>
  </conditionalFormatting>
  <conditionalFormatting sqref="N4:N22">
    <cfRule type="cellIs" dxfId="109" priority="4" stopIfTrue="1" operator="greaterThan">
      <formula>0</formula>
    </cfRule>
    <cfRule type="cellIs" dxfId="108" priority="5" stopIfTrue="1" operator="greaterThan">
      <formula>0</formula>
    </cfRule>
    <cfRule type="cellIs" dxfId="107" priority="6" stopIfTrue="1" operator="greaterThan">
      <formula>0</formula>
    </cfRule>
  </conditionalFormatting>
  <conditionalFormatting sqref="M10">
    <cfRule type="cellIs" dxfId="106" priority="1" stopIfTrue="1" operator="greaterThan">
      <formula>0</formula>
    </cfRule>
    <cfRule type="cellIs" dxfId="105" priority="2" stopIfTrue="1" operator="greaterThan">
      <formula>0</formula>
    </cfRule>
    <cfRule type="cellIs" dxfId="10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83"/>
  <sheetViews>
    <sheetView zoomScale="84" zoomScaleNormal="84" workbookViewId="0">
      <selection activeCell="M1" sqref="M1:O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115" bestFit="1" customWidth="1"/>
    <col min="15" max="15" width="16.3984375" style="112" bestFit="1" customWidth="1"/>
    <col min="16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126</v>
      </c>
      <c r="N1" s="154" t="s">
        <v>143</v>
      </c>
      <c r="O1" s="152" t="s">
        <v>144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4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43984</v>
      </c>
      <c r="N3" s="124">
        <v>44167</v>
      </c>
      <c r="O3" s="116">
        <v>44224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91">
        <v>5</v>
      </c>
      <c r="K4" s="9">
        <f>J4-SUM(M4:V4)</f>
        <v>3</v>
      </c>
      <c r="L4" s="35" t="str">
        <f>IF(K4&lt;0,"ATENÇÃO","OK")</f>
        <v>OK</v>
      </c>
      <c r="M4" s="117">
        <v>2</v>
      </c>
      <c r="N4" s="125">
        <v>-2</v>
      </c>
      <c r="O4" s="113">
        <v>2</v>
      </c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91">
        <v>7</v>
      </c>
      <c r="K5" s="9">
        <f t="shared" ref="K5:K58" si="0">J5-SUM(M5:V5)</f>
        <v>4</v>
      </c>
      <c r="L5" s="35" t="str">
        <f t="shared" ref="L5:L58" si="1">IF(K5&lt;0,"ATENÇÃO","OK")</f>
        <v>OK</v>
      </c>
      <c r="M5" s="117">
        <v>1</v>
      </c>
      <c r="N5" s="117"/>
      <c r="O5" s="113">
        <v>2</v>
      </c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91">
        <v>10</v>
      </c>
      <c r="K6" s="9">
        <f t="shared" si="0"/>
        <v>6</v>
      </c>
      <c r="L6" s="35" t="str">
        <f t="shared" si="1"/>
        <v>OK</v>
      </c>
      <c r="M6" s="117">
        <v>2</v>
      </c>
      <c r="N6" s="117"/>
      <c r="O6" s="117">
        <v>2</v>
      </c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91">
        <v>7</v>
      </c>
      <c r="K7" s="9">
        <f t="shared" si="0"/>
        <v>5</v>
      </c>
      <c r="L7" s="35" t="str">
        <f t="shared" si="1"/>
        <v>OK</v>
      </c>
      <c r="M7" s="117">
        <v>2</v>
      </c>
      <c r="N7" s="125">
        <v>-2</v>
      </c>
      <c r="O7" s="113">
        <v>2</v>
      </c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91">
        <v>7</v>
      </c>
      <c r="K8" s="9">
        <f t="shared" si="0"/>
        <v>5</v>
      </c>
      <c r="L8" s="35" t="str">
        <f t="shared" si="1"/>
        <v>OK</v>
      </c>
      <c r="M8" s="117">
        <v>1</v>
      </c>
      <c r="N8" s="125">
        <v>-1</v>
      </c>
      <c r="O8" s="113">
        <v>2</v>
      </c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91">
        <v>7</v>
      </c>
      <c r="K9" s="9">
        <f t="shared" si="0"/>
        <v>4</v>
      </c>
      <c r="L9" s="35" t="str">
        <f t="shared" si="1"/>
        <v>OK</v>
      </c>
      <c r="M9" s="117">
        <v>1</v>
      </c>
      <c r="N9" s="117"/>
      <c r="O9" s="113">
        <v>2</v>
      </c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91">
        <v>3</v>
      </c>
      <c r="K10" s="9">
        <f t="shared" si="0"/>
        <v>2</v>
      </c>
      <c r="L10" s="35" t="str">
        <f t="shared" si="1"/>
        <v>OK</v>
      </c>
      <c r="M10" s="117">
        <v>1</v>
      </c>
      <c r="N10" s="125">
        <v>-1</v>
      </c>
      <c r="O10" s="113">
        <v>1</v>
      </c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91">
        <v>3</v>
      </c>
      <c r="K11" s="9">
        <f t="shared" si="0"/>
        <v>2</v>
      </c>
      <c r="L11" s="35" t="str">
        <f t="shared" si="1"/>
        <v>OK</v>
      </c>
      <c r="M11" s="117">
        <v>1</v>
      </c>
      <c r="N11" s="125">
        <v>-1</v>
      </c>
      <c r="O11" s="113">
        <v>1</v>
      </c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91">
        <v>3</v>
      </c>
      <c r="K12" s="9">
        <f t="shared" si="0"/>
        <v>2</v>
      </c>
      <c r="L12" s="35" t="str">
        <f t="shared" si="1"/>
        <v>OK</v>
      </c>
      <c r="M12" s="117">
        <v>1</v>
      </c>
      <c r="N12" s="125">
        <v>-1</v>
      </c>
      <c r="O12" s="113">
        <v>1</v>
      </c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91">
        <v>3</v>
      </c>
      <c r="K13" s="9">
        <f t="shared" si="0"/>
        <v>2</v>
      </c>
      <c r="L13" s="35" t="str">
        <f t="shared" si="1"/>
        <v>OK</v>
      </c>
      <c r="M13" s="117">
        <v>1</v>
      </c>
      <c r="N13" s="125">
        <v>-1</v>
      </c>
      <c r="O13" s="113">
        <v>1</v>
      </c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91">
        <v>3</v>
      </c>
      <c r="K14" s="9">
        <f t="shared" si="0"/>
        <v>0</v>
      </c>
      <c r="L14" s="35" t="str">
        <f t="shared" si="1"/>
        <v>OK</v>
      </c>
      <c r="M14" s="117">
        <v>2</v>
      </c>
      <c r="N14" s="125">
        <v>-2</v>
      </c>
      <c r="O14" s="113">
        <v>3</v>
      </c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91">
        <v>6</v>
      </c>
      <c r="K15" s="9">
        <f t="shared" si="0"/>
        <v>0</v>
      </c>
      <c r="L15" s="35" t="str">
        <f t="shared" si="1"/>
        <v>OK</v>
      </c>
      <c r="M15" s="117">
        <v>2</v>
      </c>
      <c r="N15" s="125">
        <v>-2</v>
      </c>
      <c r="O15" s="113">
        <v>6</v>
      </c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91">
        <v>6</v>
      </c>
      <c r="K16" s="9">
        <f t="shared" si="0"/>
        <v>0</v>
      </c>
      <c r="L16" s="35" t="str">
        <f t="shared" si="1"/>
        <v>OK</v>
      </c>
      <c r="M16" s="117">
        <v>2</v>
      </c>
      <c r="N16" s="125">
        <v>-2</v>
      </c>
      <c r="O16" s="113">
        <v>6</v>
      </c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91">
        <v>5</v>
      </c>
      <c r="K17" s="9">
        <f t="shared" si="0"/>
        <v>0</v>
      </c>
      <c r="L17" s="35" t="str">
        <f t="shared" si="1"/>
        <v>OK</v>
      </c>
      <c r="M17" s="117">
        <v>2</v>
      </c>
      <c r="N17" s="125">
        <v>-2</v>
      </c>
      <c r="O17" s="113">
        <v>5</v>
      </c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91">
        <v>5</v>
      </c>
      <c r="K18" s="9">
        <f t="shared" si="0"/>
        <v>0</v>
      </c>
      <c r="L18" s="35" t="str">
        <f t="shared" si="1"/>
        <v>OK</v>
      </c>
      <c r="M18" s="117">
        <v>1</v>
      </c>
      <c r="N18" s="125">
        <v>-1</v>
      </c>
      <c r="O18" s="113">
        <v>5</v>
      </c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91">
        <v>5</v>
      </c>
      <c r="K19" s="9">
        <f t="shared" si="0"/>
        <v>0</v>
      </c>
      <c r="L19" s="35" t="str">
        <f t="shared" si="1"/>
        <v>OK</v>
      </c>
      <c r="M19" s="117">
        <v>1</v>
      </c>
      <c r="N19" s="125">
        <v>-1</v>
      </c>
      <c r="O19" s="113">
        <v>5</v>
      </c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91">
        <v>4</v>
      </c>
      <c r="K20" s="9">
        <f t="shared" si="0"/>
        <v>0</v>
      </c>
      <c r="L20" s="35" t="str">
        <f t="shared" si="1"/>
        <v>OK</v>
      </c>
      <c r="M20" s="117">
        <v>1</v>
      </c>
      <c r="N20" s="125">
        <v>-1</v>
      </c>
      <c r="O20" s="117">
        <v>4</v>
      </c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91">
        <v>3</v>
      </c>
      <c r="K21" s="9">
        <f t="shared" si="0"/>
        <v>0</v>
      </c>
      <c r="L21" s="35" t="str">
        <f t="shared" si="1"/>
        <v>OK</v>
      </c>
      <c r="M21" s="117">
        <v>1</v>
      </c>
      <c r="N21" s="125">
        <v>-1</v>
      </c>
      <c r="O21" s="113">
        <v>3</v>
      </c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91">
        <v>10</v>
      </c>
      <c r="K22" s="9">
        <f t="shared" si="0"/>
        <v>0</v>
      </c>
      <c r="L22" s="35" t="str">
        <f t="shared" si="1"/>
        <v>OK</v>
      </c>
      <c r="M22" s="117">
        <v>2</v>
      </c>
      <c r="N22" s="125">
        <v>-2</v>
      </c>
      <c r="O22" s="113">
        <v>10</v>
      </c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91"/>
      <c r="K23" s="9">
        <f t="shared" si="0"/>
        <v>0</v>
      </c>
      <c r="L23" s="35" t="str">
        <f t="shared" si="1"/>
        <v>OK</v>
      </c>
      <c r="M23" s="117"/>
      <c r="N23" s="117"/>
      <c r="O23" s="113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91"/>
      <c r="K24" s="9">
        <f t="shared" si="0"/>
        <v>0</v>
      </c>
      <c r="L24" s="35" t="str">
        <f t="shared" si="1"/>
        <v>OK</v>
      </c>
      <c r="M24" s="117"/>
      <c r="N24" s="117"/>
      <c r="O24" s="113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91"/>
      <c r="K25" s="9">
        <f t="shared" si="0"/>
        <v>0</v>
      </c>
      <c r="L25" s="35" t="str">
        <f t="shared" si="1"/>
        <v>OK</v>
      </c>
      <c r="M25" s="117"/>
      <c r="N25" s="117"/>
      <c r="O25" s="113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92">
        <v>65</v>
      </c>
      <c r="K26" s="9">
        <f t="shared" si="0"/>
        <v>15</v>
      </c>
      <c r="L26" s="35" t="str">
        <f t="shared" si="1"/>
        <v>OK</v>
      </c>
      <c r="M26" s="110">
        <v>20</v>
      </c>
      <c r="N26" s="117"/>
      <c r="O26" s="113">
        <v>30</v>
      </c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92">
        <v>3</v>
      </c>
      <c r="K27" s="9">
        <f t="shared" si="0"/>
        <v>0</v>
      </c>
      <c r="L27" s="35" t="str">
        <f t="shared" si="1"/>
        <v>OK</v>
      </c>
      <c r="M27" s="110">
        <v>2</v>
      </c>
      <c r="N27" s="125">
        <v>-1</v>
      </c>
      <c r="O27" s="113">
        <v>2</v>
      </c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92"/>
      <c r="K28" s="9">
        <f t="shared" si="0"/>
        <v>0</v>
      </c>
      <c r="L28" s="35" t="str">
        <f t="shared" si="1"/>
        <v>OK</v>
      </c>
      <c r="M28" s="110"/>
      <c r="N28" s="117"/>
      <c r="O28" s="113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92"/>
      <c r="K29" s="9">
        <f t="shared" si="0"/>
        <v>0</v>
      </c>
      <c r="L29" s="35" t="str">
        <f t="shared" si="1"/>
        <v>OK</v>
      </c>
      <c r="M29" s="110"/>
      <c r="N29" s="117"/>
      <c r="O29" s="113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92">
        <v>20</v>
      </c>
      <c r="K30" s="9">
        <f t="shared" si="0"/>
        <v>10</v>
      </c>
      <c r="L30" s="35" t="str">
        <f t="shared" si="1"/>
        <v>OK</v>
      </c>
      <c r="M30" s="110">
        <v>8</v>
      </c>
      <c r="N30" s="125">
        <v>-3</v>
      </c>
      <c r="O30" s="113">
        <v>5</v>
      </c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92">
        <v>8</v>
      </c>
      <c r="K31" s="9">
        <f t="shared" si="0"/>
        <v>6</v>
      </c>
      <c r="L31" s="35" t="str">
        <f t="shared" si="1"/>
        <v>OK</v>
      </c>
      <c r="M31" s="110">
        <v>2</v>
      </c>
      <c r="N31" s="125">
        <v>-2</v>
      </c>
      <c r="O31" s="113">
        <v>2</v>
      </c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92">
        <v>35</v>
      </c>
      <c r="K32" s="9">
        <f t="shared" si="0"/>
        <v>26</v>
      </c>
      <c r="L32" s="35" t="str">
        <f t="shared" si="1"/>
        <v>OK</v>
      </c>
      <c r="M32" s="110">
        <v>6</v>
      </c>
      <c r="N32" s="125">
        <v>-3</v>
      </c>
      <c r="O32" s="113">
        <v>6</v>
      </c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92">
        <v>8</v>
      </c>
      <c r="K33" s="9">
        <f t="shared" si="0"/>
        <v>6</v>
      </c>
      <c r="L33" s="35" t="str">
        <f t="shared" si="1"/>
        <v>OK</v>
      </c>
      <c r="M33" s="110">
        <v>2</v>
      </c>
      <c r="N33" s="125">
        <v>-2</v>
      </c>
      <c r="O33" s="113">
        <v>2</v>
      </c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92">
        <v>35</v>
      </c>
      <c r="K34" s="9">
        <f t="shared" si="0"/>
        <v>6</v>
      </c>
      <c r="L34" s="35" t="str">
        <f t="shared" si="1"/>
        <v>OK</v>
      </c>
      <c r="M34" s="110">
        <v>10</v>
      </c>
      <c r="N34" s="125">
        <v>-1</v>
      </c>
      <c r="O34" s="113">
        <v>20</v>
      </c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92">
        <v>8</v>
      </c>
      <c r="K35" s="9">
        <f t="shared" si="0"/>
        <v>6</v>
      </c>
      <c r="L35" s="35" t="str">
        <f t="shared" si="1"/>
        <v>OK</v>
      </c>
      <c r="M35" s="110">
        <v>2</v>
      </c>
      <c r="N35" s="125">
        <v>-2</v>
      </c>
      <c r="O35" s="113">
        <v>2</v>
      </c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92">
        <v>17</v>
      </c>
      <c r="K36" s="9">
        <f t="shared" si="0"/>
        <v>10</v>
      </c>
      <c r="L36" s="35" t="str">
        <f t="shared" si="1"/>
        <v>OK</v>
      </c>
      <c r="M36" s="110">
        <v>8</v>
      </c>
      <c r="N36" s="125">
        <v>-4</v>
      </c>
      <c r="O36" s="113">
        <v>3</v>
      </c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92"/>
      <c r="K37" s="9">
        <f t="shared" si="0"/>
        <v>0</v>
      </c>
      <c r="L37" s="35" t="str">
        <f t="shared" si="1"/>
        <v>OK</v>
      </c>
      <c r="M37" s="110"/>
      <c r="N37" s="117"/>
      <c r="O37" s="113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92"/>
      <c r="K38" s="9">
        <f t="shared" si="0"/>
        <v>0</v>
      </c>
      <c r="L38" s="35" t="str">
        <f t="shared" si="1"/>
        <v>OK</v>
      </c>
      <c r="M38" s="110"/>
      <c r="N38" s="117"/>
      <c r="O38" s="113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92">
        <v>13</v>
      </c>
      <c r="K39" s="9">
        <f t="shared" si="0"/>
        <v>7</v>
      </c>
      <c r="L39" s="35" t="str">
        <f t="shared" si="1"/>
        <v>OK</v>
      </c>
      <c r="M39" s="110">
        <v>4</v>
      </c>
      <c r="N39" s="117"/>
      <c r="O39" s="113">
        <v>2</v>
      </c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92">
        <v>18</v>
      </c>
      <c r="K40" s="9">
        <f t="shared" si="0"/>
        <v>13</v>
      </c>
      <c r="L40" s="35" t="str">
        <f t="shared" si="1"/>
        <v>OK</v>
      </c>
      <c r="M40" s="110">
        <v>4</v>
      </c>
      <c r="N40" s="117"/>
      <c r="O40" s="113">
        <v>1</v>
      </c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92">
        <v>5</v>
      </c>
      <c r="K41" s="9">
        <f t="shared" si="0"/>
        <v>2</v>
      </c>
      <c r="L41" s="35" t="str">
        <f t="shared" si="1"/>
        <v>OK</v>
      </c>
      <c r="M41" s="110">
        <v>2</v>
      </c>
      <c r="N41" s="117"/>
      <c r="O41" s="113">
        <v>1</v>
      </c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92">
        <v>3</v>
      </c>
      <c r="K42" s="9">
        <f t="shared" si="0"/>
        <v>2</v>
      </c>
      <c r="L42" s="35" t="str">
        <f t="shared" si="1"/>
        <v>OK</v>
      </c>
      <c r="M42" s="110">
        <v>1</v>
      </c>
      <c r="N42" s="125">
        <v>-1</v>
      </c>
      <c r="O42" s="113">
        <v>1</v>
      </c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92">
        <v>3</v>
      </c>
      <c r="K43" s="9">
        <f t="shared" si="0"/>
        <v>2</v>
      </c>
      <c r="L43" s="35" t="str">
        <f t="shared" si="1"/>
        <v>OK</v>
      </c>
      <c r="M43" s="110">
        <v>2</v>
      </c>
      <c r="N43" s="125">
        <v>-2</v>
      </c>
      <c r="O43" s="113">
        <v>1</v>
      </c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92">
        <v>5</v>
      </c>
      <c r="K44" s="9">
        <f t="shared" si="0"/>
        <v>4</v>
      </c>
      <c r="L44" s="35" t="str">
        <f t="shared" si="1"/>
        <v>OK</v>
      </c>
      <c r="M44" s="110">
        <v>3</v>
      </c>
      <c r="N44" s="125">
        <v>-3</v>
      </c>
      <c r="O44" s="113">
        <v>1</v>
      </c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92">
        <v>18</v>
      </c>
      <c r="K45" s="9">
        <f t="shared" si="0"/>
        <v>16</v>
      </c>
      <c r="L45" s="35" t="str">
        <f t="shared" si="1"/>
        <v>OK</v>
      </c>
      <c r="M45" s="110">
        <v>1</v>
      </c>
      <c r="N45" s="117"/>
      <c r="O45" s="113">
        <v>1</v>
      </c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93"/>
      <c r="K46" s="9">
        <f t="shared" si="0"/>
        <v>0</v>
      </c>
      <c r="L46" s="35" t="str">
        <f t="shared" si="1"/>
        <v>OK</v>
      </c>
      <c r="M46" s="110"/>
      <c r="N46" s="117"/>
      <c r="O46" s="113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93"/>
      <c r="K47" s="9">
        <f t="shared" si="0"/>
        <v>0</v>
      </c>
      <c r="L47" s="35" t="str">
        <f t="shared" si="1"/>
        <v>OK</v>
      </c>
      <c r="M47" s="117"/>
      <c r="N47" s="117"/>
      <c r="O47" s="113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92"/>
      <c r="K48" s="9">
        <f t="shared" si="0"/>
        <v>0</v>
      </c>
      <c r="L48" s="35" t="str">
        <f t="shared" si="1"/>
        <v>OK</v>
      </c>
      <c r="M48" s="117"/>
      <c r="N48" s="117"/>
      <c r="O48" s="113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92"/>
      <c r="K49" s="9">
        <f t="shared" si="0"/>
        <v>0</v>
      </c>
      <c r="L49" s="35" t="str">
        <f t="shared" si="1"/>
        <v>OK</v>
      </c>
      <c r="M49" s="117"/>
      <c r="N49" s="117"/>
      <c r="O49" s="113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4">
        <v>2</v>
      </c>
      <c r="K50" s="9">
        <f t="shared" si="0"/>
        <v>2</v>
      </c>
      <c r="L50" s="35" t="str">
        <f t="shared" si="1"/>
        <v>OK</v>
      </c>
      <c r="M50" s="117"/>
      <c r="N50" s="117"/>
      <c r="O50" s="113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4">
        <v>1</v>
      </c>
      <c r="K51" s="9">
        <f t="shared" si="0"/>
        <v>1</v>
      </c>
      <c r="L51" s="35" t="str">
        <f t="shared" si="1"/>
        <v>OK</v>
      </c>
      <c r="M51" s="117"/>
      <c r="N51" s="117"/>
      <c r="O51" s="113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4">
        <v>2</v>
      </c>
      <c r="K52" s="9">
        <f t="shared" si="0"/>
        <v>2</v>
      </c>
      <c r="L52" s="35" t="str">
        <f t="shared" si="1"/>
        <v>OK</v>
      </c>
      <c r="M52" s="117"/>
      <c r="N52" s="117"/>
      <c r="O52" s="113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4"/>
      <c r="K53" s="9">
        <f t="shared" si="0"/>
        <v>0</v>
      </c>
      <c r="L53" s="35" t="str">
        <f t="shared" si="1"/>
        <v>OK</v>
      </c>
      <c r="M53" s="117"/>
      <c r="N53" s="117"/>
      <c r="O53" s="113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4"/>
      <c r="K54" s="9">
        <f t="shared" si="0"/>
        <v>0</v>
      </c>
      <c r="L54" s="35" t="str">
        <f t="shared" si="1"/>
        <v>OK</v>
      </c>
      <c r="M54" s="117"/>
      <c r="N54" s="117"/>
      <c r="O54" s="113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4">
        <v>2</v>
      </c>
      <c r="K55" s="9">
        <f t="shared" si="0"/>
        <v>2</v>
      </c>
      <c r="L55" s="35" t="str">
        <f t="shared" si="1"/>
        <v>OK</v>
      </c>
      <c r="M55" s="117"/>
      <c r="N55" s="117"/>
      <c r="O55" s="113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4"/>
      <c r="K56" s="9">
        <f t="shared" si="0"/>
        <v>0</v>
      </c>
      <c r="L56" s="35" t="str">
        <f t="shared" si="1"/>
        <v>OK</v>
      </c>
      <c r="M56" s="117"/>
      <c r="N56" s="117"/>
      <c r="O56" s="113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4"/>
      <c r="K57" s="9">
        <f t="shared" si="0"/>
        <v>0</v>
      </c>
      <c r="L57" s="35" t="str">
        <f t="shared" si="1"/>
        <v>OK</v>
      </c>
      <c r="M57" s="117"/>
      <c r="N57" s="117"/>
      <c r="O57" s="113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4"/>
      <c r="K58" s="9">
        <f t="shared" si="0"/>
        <v>0</v>
      </c>
      <c r="L58" s="35" t="str">
        <f t="shared" si="1"/>
        <v>OK</v>
      </c>
      <c r="M58" s="117"/>
      <c r="N58" s="117"/>
      <c r="O58" s="113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4152.0600000000004</v>
      </c>
      <c r="N59" s="36">
        <f>SUMPRODUCT(I4:I58,N4:N58)</f>
        <v>-1620.5400000000002</v>
      </c>
      <c r="O59" s="36">
        <f>SUMPRODUCT(I4:I58,O4:O58)</f>
        <v>4028.9999999999991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V1:V2"/>
    <mergeCell ref="A2:L2"/>
    <mergeCell ref="R1:R2"/>
    <mergeCell ref="S1:S2"/>
    <mergeCell ref="T1:T2"/>
    <mergeCell ref="U1:U2"/>
    <mergeCell ref="N1:N2"/>
    <mergeCell ref="O1:O2"/>
    <mergeCell ref="P1:P2"/>
    <mergeCell ref="Q1:Q2"/>
    <mergeCell ref="A1:C1"/>
    <mergeCell ref="D1:I1"/>
    <mergeCell ref="M1:M2"/>
    <mergeCell ref="A48:A49"/>
    <mergeCell ref="B48:B49"/>
    <mergeCell ref="A50:A58"/>
    <mergeCell ref="B50:B58"/>
    <mergeCell ref="J1:L1"/>
    <mergeCell ref="A4:A25"/>
    <mergeCell ref="B4:B25"/>
    <mergeCell ref="A26:A45"/>
    <mergeCell ref="B26:B45"/>
    <mergeCell ref="A46:A47"/>
    <mergeCell ref="B46:B47"/>
  </mergeCells>
  <conditionalFormatting sqref="P5:P47">
    <cfRule type="cellIs" dxfId="103" priority="13" stopIfTrue="1" operator="greaterThan">
      <formula>0</formula>
    </cfRule>
    <cfRule type="cellIs" dxfId="102" priority="14" stopIfTrue="1" operator="greaterThan">
      <formula>0</formula>
    </cfRule>
    <cfRule type="cellIs" dxfId="101" priority="15" stopIfTrue="1" operator="greaterThan">
      <formula>0</formula>
    </cfRule>
  </conditionalFormatting>
  <conditionalFormatting sqref="P4">
    <cfRule type="cellIs" dxfId="100" priority="10" stopIfTrue="1" operator="greaterThan">
      <formula>0</formula>
    </cfRule>
    <cfRule type="cellIs" dxfId="99" priority="11" stopIfTrue="1" operator="greaterThan">
      <formula>0</formula>
    </cfRule>
    <cfRule type="cellIs" dxfId="98" priority="12" stopIfTrue="1" operator="greaterThan">
      <formula>0</formula>
    </cfRule>
  </conditionalFormatting>
  <conditionalFormatting sqref="M4 M5:O6 M9:O9 M7:M8 O7:O8 M11:O25 M10 O10 N26:O47">
    <cfRule type="cellIs" dxfId="97" priority="7" stopIfTrue="1" operator="greaterThan">
      <formula>0</formula>
    </cfRule>
    <cfRule type="cellIs" dxfId="96" priority="8" stopIfTrue="1" operator="greaterThan">
      <formula>0</formula>
    </cfRule>
    <cfRule type="cellIs" dxfId="95" priority="9" stopIfTrue="1" operator="greaterThan">
      <formula>0</formula>
    </cfRule>
  </conditionalFormatting>
  <conditionalFormatting sqref="O4">
    <cfRule type="cellIs" dxfId="94" priority="4" stopIfTrue="1" operator="greaterThan">
      <formula>0</formula>
    </cfRule>
    <cfRule type="cellIs" dxfId="93" priority="5" stopIfTrue="1" operator="greaterThan">
      <formula>0</formula>
    </cfRule>
    <cfRule type="cellIs" dxfId="92" priority="6" stopIfTrue="1" operator="greaterThan">
      <formula>0</formula>
    </cfRule>
  </conditionalFormatting>
  <conditionalFormatting sqref="M26:M47">
    <cfRule type="cellIs" dxfId="91" priority="1" stopIfTrue="1" operator="greaterThan">
      <formula>0</formula>
    </cfRule>
    <cfRule type="cellIs" dxfId="90" priority="2" stopIfTrue="1" operator="greaterThan">
      <formula>0</formula>
    </cfRule>
    <cfRule type="cellIs" dxfId="8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3"/>
  <sheetViews>
    <sheetView zoomScale="82" zoomScaleNormal="82" workbookViewId="0">
      <selection activeCell="M1" sqref="M1:O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115" bestFit="1" customWidth="1"/>
    <col min="15" max="15" width="16.3984375" style="112" bestFit="1" customWidth="1"/>
    <col min="16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145</v>
      </c>
      <c r="N1" s="152" t="s">
        <v>146</v>
      </c>
      <c r="O1" s="152" t="s">
        <v>147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44041</v>
      </c>
      <c r="N3" s="116">
        <v>44236</v>
      </c>
      <c r="O3" s="116">
        <v>44249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91">
        <v>2</v>
      </c>
      <c r="K4" s="9">
        <f>J4-SUM(M4:V4)</f>
        <v>0</v>
      </c>
      <c r="L4" s="35" t="str">
        <f>IF(K4&lt;0,"ATENÇÃO","OK")</f>
        <v>OK</v>
      </c>
      <c r="M4" s="117">
        <v>1</v>
      </c>
      <c r="N4" s="117"/>
      <c r="O4" s="113">
        <v>1</v>
      </c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91">
        <v>12</v>
      </c>
      <c r="K5" s="9">
        <f t="shared" ref="K5:K58" si="0">J5-SUM(M5:V5)</f>
        <v>10</v>
      </c>
      <c r="L5" s="35" t="str">
        <f t="shared" ref="L5:L58" si="1">IF(K5&lt;0,"ATENÇÃO","OK")</f>
        <v>OK</v>
      </c>
      <c r="M5" s="117">
        <v>1</v>
      </c>
      <c r="N5" s="117"/>
      <c r="O5" s="113">
        <v>1</v>
      </c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91">
        <v>12</v>
      </c>
      <c r="K6" s="9">
        <f t="shared" si="0"/>
        <v>10</v>
      </c>
      <c r="L6" s="35" t="str">
        <f t="shared" si="1"/>
        <v>OK</v>
      </c>
      <c r="M6" s="117">
        <v>1</v>
      </c>
      <c r="N6" s="117"/>
      <c r="O6" s="117">
        <v>1</v>
      </c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91">
        <v>6</v>
      </c>
      <c r="K7" s="9">
        <f t="shared" si="0"/>
        <v>4</v>
      </c>
      <c r="L7" s="35" t="str">
        <f t="shared" si="1"/>
        <v>OK</v>
      </c>
      <c r="M7" s="117">
        <v>1</v>
      </c>
      <c r="N7" s="117"/>
      <c r="O7" s="113">
        <v>1</v>
      </c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91">
        <v>4</v>
      </c>
      <c r="K8" s="9">
        <f t="shared" si="0"/>
        <v>2</v>
      </c>
      <c r="L8" s="35" t="str">
        <f t="shared" si="1"/>
        <v>OK</v>
      </c>
      <c r="M8" s="117">
        <v>1</v>
      </c>
      <c r="N8" s="117"/>
      <c r="O8" s="113">
        <v>1</v>
      </c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91">
        <v>4</v>
      </c>
      <c r="K9" s="9">
        <f t="shared" si="0"/>
        <v>2</v>
      </c>
      <c r="L9" s="35" t="str">
        <f t="shared" si="1"/>
        <v>OK</v>
      </c>
      <c r="M9" s="117">
        <v>1</v>
      </c>
      <c r="N9" s="117"/>
      <c r="O9" s="113">
        <v>1</v>
      </c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91">
        <v>6</v>
      </c>
      <c r="K10" s="9">
        <f t="shared" si="0"/>
        <v>4</v>
      </c>
      <c r="L10" s="35" t="str">
        <f t="shared" si="1"/>
        <v>OK</v>
      </c>
      <c r="M10" s="117">
        <v>1</v>
      </c>
      <c r="N10" s="117"/>
      <c r="O10" s="113">
        <v>1</v>
      </c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91"/>
      <c r="K11" s="9">
        <f t="shared" si="0"/>
        <v>0</v>
      </c>
      <c r="L11" s="35" t="str">
        <f t="shared" si="1"/>
        <v>OK</v>
      </c>
      <c r="M11" s="117"/>
      <c r="N11" s="117"/>
      <c r="O11" s="113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91"/>
      <c r="K12" s="9">
        <f t="shared" si="0"/>
        <v>0</v>
      </c>
      <c r="L12" s="35" t="str">
        <f t="shared" si="1"/>
        <v>OK</v>
      </c>
      <c r="M12" s="117"/>
      <c r="N12" s="117"/>
      <c r="O12" s="113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91"/>
      <c r="K13" s="9">
        <f t="shared" si="0"/>
        <v>0</v>
      </c>
      <c r="L13" s="35" t="str">
        <f t="shared" si="1"/>
        <v>OK</v>
      </c>
      <c r="M13" s="117"/>
      <c r="N13" s="117"/>
      <c r="O13" s="113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91">
        <v>4</v>
      </c>
      <c r="K14" s="9">
        <f t="shared" si="0"/>
        <v>1</v>
      </c>
      <c r="L14" s="35" t="str">
        <f t="shared" si="1"/>
        <v>OK</v>
      </c>
      <c r="M14" s="117">
        <v>2</v>
      </c>
      <c r="N14" s="117"/>
      <c r="O14" s="113">
        <v>1</v>
      </c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91">
        <v>6</v>
      </c>
      <c r="K15" s="9">
        <f t="shared" si="0"/>
        <v>3</v>
      </c>
      <c r="L15" s="35" t="str">
        <f t="shared" si="1"/>
        <v>OK</v>
      </c>
      <c r="M15" s="117">
        <v>2</v>
      </c>
      <c r="N15" s="117"/>
      <c r="O15" s="113">
        <v>1</v>
      </c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91">
        <v>6</v>
      </c>
      <c r="K16" s="9">
        <f t="shared" si="0"/>
        <v>3</v>
      </c>
      <c r="L16" s="35" t="str">
        <f t="shared" si="1"/>
        <v>OK</v>
      </c>
      <c r="M16" s="117">
        <v>2</v>
      </c>
      <c r="N16" s="117"/>
      <c r="O16" s="113">
        <v>1</v>
      </c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91">
        <v>6</v>
      </c>
      <c r="K17" s="9">
        <f t="shared" si="0"/>
        <v>3</v>
      </c>
      <c r="L17" s="35" t="str">
        <f t="shared" si="1"/>
        <v>OK</v>
      </c>
      <c r="M17" s="117">
        <v>2</v>
      </c>
      <c r="N17" s="117"/>
      <c r="O17" s="113">
        <v>1</v>
      </c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91">
        <v>6</v>
      </c>
      <c r="K18" s="9">
        <f t="shared" si="0"/>
        <v>3</v>
      </c>
      <c r="L18" s="35" t="str">
        <f t="shared" si="1"/>
        <v>OK</v>
      </c>
      <c r="M18" s="117">
        <v>2</v>
      </c>
      <c r="N18" s="117"/>
      <c r="O18" s="113">
        <v>1</v>
      </c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91">
        <v>9</v>
      </c>
      <c r="K19" s="9">
        <f t="shared" si="0"/>
        <v>7</v>
      </c>
      <c r="L19" s="35" t="str">
        <f t="shared" si="1"/>
        <v>OK</v>
      </c>
      <c r="M19" s="117">
        <v>1</v>
      </c>
      <c r="N19" s="117"/>
      <c r="O19" s="113">
        <v>1</v>
      </c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91">
        <v>9</v>
      </c>
      <c r="K20" s="9">
        <f t="shared" si="0"/>
        <v>6</v>
      </c>
      <c r="L20" s="35" t="str">
        <f t="shared" si="1"/>
        <v>OK</v>
      </c>
      <c r="M20" s="117">
        <v>2</v>
      </c>
      <c r="N20" s="117"/>
      <c r="O20" s="117">
        <v>1</v>
      </c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91"/>
      <c r="K21" s="9">
        <f t="shared" si="0"/>
        <v>0</v>
      </c>
      <c r="L21" s="35" t="str">
        <f t="shared" si="1"/>
        <v>OK</v>
      </c>
      <c r="M21" s="117"/>
      <c r="N21" s="117"/>
      <c r="O21" s="113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91">
        <v>30</v>
      </c>
      <c r="K22" s="9">
        <f t="shared" si="0"/>
        <v>20</v>
      </c>
      <c r="L22" s="35" t="str">
        <f t="shared" si="1"/>
        <v>OK</v>
      </c>
      <c r="M22" s="117">
        <v>5</v>
      </c>
      <c r="N22" s="117"/>
      <c r="O22" s="113">
        <v>5</v>
      </c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91">
        <v>6</v>
      </c>
      <c r="K23" s="9">
        <f t="shared" si="0"/>
        <v>4</v>
      </c>
      <c r="L23" s="35" t="str">
        <f t="shared" si="1"/>
        <v>OK</v>
      </c>
      <c r="M23" s="117">
        <v>1</v>
      </c>
      <c r="N23" s="117"/>
      <c r="O23" s="113">
        <v>1</v>
      </c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91">
        <v>6</v>
      </c>
      <c r="K24" s="9">
        <f t="shared" si="0"/>
        <v>6</v>
      </c>
      <c r="L24" s="35" t="str">
        <f t="shared" si="1"/>
        <v>OK</v>
      </c>
      <c r="M24" s="117"/>
      <c r="N24" s="117"/>
      <c r="O24" s="113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91"/>
      <c r="K25" s="9">
        <f t="shared" si="0"/>
        <v>0</v>
      </c>
      <c r="L25" s="35" t="str">
        <f t="shared" si="1"/>
        <v>OK</v>
      </c>
      <c r="M25" s="117"/>
      <c r="N25" s="117"/>
      <c r="O25" s="113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92">
        <v>60</v>
      </c>
      <c r="K26" s="9">
        <f t="shared" si="0"/>
        <v>0</v>
      </c>
      <c r="L26" s="35" t="str">
        <f t="shared" si="1"/>
        <v>OK</v>
      </c>
      <c r="M26" s="117">
        <v>20</v>
      </c>
      <c r="N26" s="117"/>
      <c r="O26" s="113">
        <v>40</v>
      </c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92">
        <v>12</v>
      </c>
      <c r="K27" s="9">
        <f t="shared" si="0"/>
        <v>0</v>
      </c>
      <c r="L27" s="35" t="str">
        <f t="shared" si="1"/>
        <v>OK</v>
      </c>
      <c r="M27" s="117">
        <v>4</v>
      </c>
      <c r="N27" s="117"/>
      <c r="O27" s="113">
        <v>8</v>
      </c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92"/>
      <c r="K28" s="9">
        <f t="shared" si="0"/>
        <v>0</v>
      </c>
      <c r="L28" s="35" t="str">
        <f t="shared" si="1"/>
        <v>OK</v>
      </c>
      <c r="M28" s="117"/>
      <c r="N28" s="117"/>
      <c r="O28" s="113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92"/>
      <c r="K29" s="9">
        <f t="shared" si="0"/>
        <v>0</v>
      </c>
      <c r="L29" s="35" t="str">
        <f t="shared" si="1"/>
        <v>OK</v>
      </c>
      <c r="M29" s="117"/>
      <c r="N29" s="117"/>
      <c r="O29" s="113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92">
        <v>12</v>
      </c>
      <c r="K30" s="9">
        <f t="shared" si="0"/>
        <v>0</v>
      </c>
      <c r="L30" s="35" t="str">
        <f t="shared" si="1"/>
        <v>OK</v>
      </c>
      <c r="M30" s="117">
        <v>2</v>
      </c>
      <c r="N30" s="117"/>
      <c r="O30" s="113">
        <v>10</v>
      </c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92">
        <v>6</v>
      </c>
      <c r="K31" s="9">
        <f t="shared" si="0"/>
        <v>3</v>
      </c>
      <c r="L31" s="35" t="str">
        <f t="shared" si="1"/>
        <v>OK</v>
      </c>
      <c r="M31" s="117">
        <v>1</v>
      </c>
      <c r="N31" s="117"/>
      <c r="O31" s="113">
        <v>2</v>
      </c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92">
        <v>12</v>
      </c>
      <c r="K32" s="9">
        <f t="shared" si="0"/>
        <v>5</v>
      </c>
      <c r="L32" s="35" t="str">
        <f t="shared" si="1"/>
        <v>OK</v>
      </c>
      <c r="M32" s="117">
        <v>2</v>
      </c>
      <c r="N32" s="117"/>
      <c r="O32" s="113">
        <v>5</v>
      </c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92">
        <v>6</v>
      </c>
      <c r="K33" s="9">
        <f t="shared" si="0"/>
        <v>3</v>
      </c>
      <c r="L33" s="35" t="str">
        <f t="shared" si="1"/>
        <v>OK</v>
      </c>
      <c r="M33" s="117">
        <v>1</v>
      </c>
      <c r="N33" s="117"/>
      <c r="O33" s="113">
        <v>2</v>
      </c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92">
        <v>6</v>
      </c>
      <c r="K34" s="9">
        <f t="shared" si="0"/>
        <v>2</v>
      </c>
      <c r="L34" s="35" t="str">
        <f t="shared" si="1"/>
        <v>OK</v>
      </c>
      <c r="M34" s="117">
        <v>2</v>
      </c>
      <c r="N34" s="117"/>
      <c r="O34" s="113">
        <v>2</v>
      </c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92">
        <v>6</v>
      </c>
      <c r="K35" s="9">
        <f t="shared" si="0"/>
        <v>2</v>
      </c>
      <c r="L35" s="35" t="str">
        <f t="shared" si="1"/>
        <v>OK</v>
      </c>
      <c r="M35" s="117">
        <v>1</v>
      </c>
      <c r="N35" s="117"/>
      <c r="O35" s="113">
        <v>3</v>
      </c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92">
        <v>6</v>
      </c>
      <c r="K36" s="9">
        <f t="shared" si="0"/>
        <v>0</v>
      </c>
      <c r="L36" s="35" t="str">
        <f t="shared" si="1"/>
        <v>OK</v>
      </c>
      <c r="M36" s="117">
        <v>3</v>
      </c>
      <c r="N36" s="117"/>
      <c r="O36" s="113">
        <v>3</v>
      </c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92"/>
      <c r="K37" s="9">
        <f t="shared" si="0"/>
        <v>0</v>
      </c>
      <c r="L37" s="35" t="str">
        <f t="shared" si="1"/>
        <v>OK</v>
      </c>
      <c r="M37" s="117"/>
      <c r="N37" s="117"/>
      <c r="O37" s="113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92"/>
      <c r="K38" s="9">
        <f t="shared" si="0"/>
        <v>0</v>
      </c>
      <c r="L38" s="35" t="str">
        <f t="shared" si="1"/>
        <v>OK</v>
      </c>
      <c r="M38" s="117"/>
      <c r="N38" s="117"/>
      <c r="O38" s="113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92">
        <v>6</v>
      </c>
      <c r="K39" s="9">
        <f t="shared" si="0"/>
        <v>4</v>
      </c>
      <c r="L39" s="35" t="str">
        <f t="shared" si="1"/>
        <v>OK</v>
      </c>
      <c r="M39" s="117">
        <v>1</v>
      </c>
      <c r="N39" s="117"/>
      <c r="O39" s="113">
        <v>1</v>
      </c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92">
        <v>10</v>
      </c>
      <c r="K40" s="9">
        <f t="shared" si="0"/>
        <v>5</v>
      </c>
      <c r="L40" s="35" t="str">
        <f t="shared" si="1"/>
        <v>OK</v>
      </c>
      <c r="M40" s="117">
        <v>1</v>
      </c>
      <c r="N40" s="117"/>
      <c r="O40" s="113">
        <v>4</v>
      </c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92">
        <v>12</v>
      </c>
      <c r="K41" s="9">
        <f t="shared" si="0"/>
        <v>6</v>
      </c>
      <c r="L41" s="35" t="str">
        <f t="shared" si="1"/>
        <v>OK</v>
      </c>
      <c r="M41" s="117">
        <v>1</v>
      </c>
      <c r="N41" s="117"/>
      <c r="O41" s="113">
        <v>5</v>
      </c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92">
        <v>12</v>
      </c>
      <c r="K42" s="9">
        <f t="shared" si="0"/>
        <v>8</v>
      </c>
      <c r="L42" s="35" t="str">
        <f t="shared" si="1"/>
        <v>OK</v>
      </c>
      <c r="M42" s="117">
        <v>1</v>
      </c>
      <c r="N42" s="117"/>
      <c r="O42" s="113">
        <v>3</v>
      </c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92">
        <v>12</v>
      </c>
      <c r="K43" s="9">
        <f t="shared" si="0"/>
        <v>10</v>
      </c>
      <c r="L43" s="35" t="str">
        <f t="shared" si="1"/>
        <v>OK</v>
      </c>
      <c r="M43" s="117">
        <v>1</v>
      </c>
      <c r="N43" s="117"/>
      <c r="O43" s="113">
        <v>1</v>
      </c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92">
        <v>6</v>
      </c>
      <c r="K44" s="9">
        <f t="shared" si="0"/>
        <v>3</v>
      </c>
      <c r="L44" s="35" t="str">
        <f t="shared" si="1"/>
        <v>OK</v>
      </c>
      <c r="M44" s="117">
        <v>1</v>
      </c>
      <c r="N44" s="117"/>
      <c r="O44" s="113">
        <v>2</v>
      </c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92">
        <v>10</v>
      </c>
      <c r="K45" s="9">
        <f t="shared" si="0"/>
        <v>6</v>
      </c>
      <c r="L45" s="35" t="str">
        <f t="shared" si="1"/>
        <v>OK</v>
      </c>
      <c r="M45" s="117">
        <v>1</v>
      </c>
      <c r="N45" s="117"/>
      <c r="O45" s="113">
        <v>3</v>
      </c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93"/>
      <c r="K46" s="9">
        <f t="shared" si="0"/>
        <v>0</v>
      </c>
      <c r="L46" s="35" t="str">
        <f t="shared" si="1"/>
        <v>OK</v>
      </c>
      <c r="M46" s="117"/>
      <c r="N46" s="117"/>
      <c r="O46" s="113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93"/>
      <c r="K47" s="9">
        <f t="shared" si="0"/>
        <v>0</v>
      </c>
      <c r="L47" s="35" t="str">
        <f t="shared" si="1"/>
        <v>OK</v>
      </c>
      <c r="M47" s="117"/>
      <c r="N47" s="117"/>
      <c r="O47" s="113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92"/>
      <c r="K48" s="9">
        <f t="shared" si="0"/>
        <v>0</v>
      </c>
      <c r="L48" s="35" t="str">
        <f t="shared" si="1"/>
        <v>OK</v>
      </c>
      <c r="M48" s="117"/>
      <c r="N48" s="117"/>
      <c r="O48" s="113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92"/>
      <c r="K49" s="9">
        <f t="shared" si="0"/>
        <v>0</v>
      </c>
      <c r="L49" s="35" t="str">
        <f t="shared" si="1"/>
        <v>OK</v>
      </c>
      <c r="M49" s="117"/>
      <c r="N49" s="117"/>
      <c r="O49" s="113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4">
        <v>3</v>
      </c>
      <c r="K50" s="9">
        <f t="shared" si="0"/>
        <v>2</v>
      </c>
      <c r="L50" s="35" t="str">
        <f t="shared" si="1"/>
        <v>OK</v>
      </c>
      <c r="M50" s="117"/>
      <c r="N50" s="114">
        <v>1</v>
      </c>
      <c r="O50" s="113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4">
        <v>2</v>
      </c>
      <c r="K51" s="9">
        <f t="shared" si="0"/>
        <v>1</v>
      </c>
      <c r="L51" s="35" t="str">
        <f t="shared" si="1"/>
        <v>OK</v>
      </c>
      <c r="M51" s="117"/>
      <c r="N51" s="114">
        <v>1</v>
      </c>
      <c r="O51" s="113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4">
        <v>2</v>
      </c>
      <c r="K52" s="9">
        <f t="shared" si="0"/>
        <v>1</v>
      </c>
      <c r="L52" s="35" t="str">
        <f t="shared" si="1"/>
        <v>OK</v>
      </c>
      <c r="M52" s="117"/>
      <c r="N52" s="114">
        <v>1</v>
      </c>
      <c r="O52" s="113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4">
        <v>2</v>
      </c>
      <c r="K53" s="9">
        <f t="shared" si="0"/>
        <v>1</v>
      </c>
      <c r="L53" s="35" t="str">
        <f t="shared" si="1"/>
        <v>OK</v>
      </c>
      <c r="M53" s="117"/>
      <c r="N53" s="114">
        <v>1</v>
      </c>
      <c r="O53" s="113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4"/>
      <c r="K54" s="9">
        <f t="shared" si="0"/>
        <v>0</v>
      </c>
      <c r="L54" s="35" t="str">
        <f t="shared" si="1"/>
        <v>OK</v>
      </c>
      <c r="M54" s="117"/>
      <c r="N54" s="117"/>
      <c r="O54" s="113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4">
        <v>4</v>
      </c>
      <c r="K55" s="9">
        <f t="shared" si="0"/>
        <v>1</v>
      </c>
      <c r="L55" s="35" t="str">
        <f t="shared" si="1"/>
        <v>OK</v>
      </c>
      <c r="M55" s="114">
        <v>2</v>
      </c>
      <c r="N55" s="114">
        <v>1</v>
      </c>
      <c r="O55" s="113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4">
        <v>3</v>
      </c>
      <c r="K56" s="9">
        <f t="shared" si="0"/>
        <v>3</v>
      </c>
      <c r="L56" s="35" t="str">
        <f t="shared" si="1"/>
        <v>OK</v>
      </c>
      <c r="M56" s="117"/>
      <c r="N56" s="117"/>
      <c r="O56" s="113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4">
        <v>3</v>
      </c>
      <c r="K57" s="9">
        <f t="shared" si="0"/>
        <v>3</v>
      </c>
      <c r="L57" s="35" t="str">
        <f t="shared" si="1"/>
        <v>OK</v>
      </c>
      <c r="M57" s="117"/>
      <c r="N57" s="117"/>
      <c r="O57" s="113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4">
        <v>3</v>
      </c>
      <c r="K58" s="9">
        <f t="shared" si="0"/>
        <v>3</v>
      </c>
      <c r="L58" s="35" t="str">
        <f t="shared" si="1"/>
        <v>OK</v>
      </c>
      <c r="M58" s="117"/>
      <c r="N58" s="117"/>
      <c r="O58" s="113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1954.04</v>
      </c>
      <c r="N59" s="36">
        <f>SUMPRODUCT(I4:I58,N4:N58)</f>
        <v>273.39</v>
      </c>
      <c r="O59" s="36">
        <f>SUMPRODUCT(I4:I58,O4:O58)</f>
        <v>4039.7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M1:M2"/>
    <mergeCell ref="T1:T2"/>
    <mergeCell ref="U1:U2"/>
    <mergeCell ref="V1:V2"/>
    <mergeCell ref="A4:A25"/>
    <mergeCell ref="B4:B25"/>
    <mergeCell ref="S1:S2"/>
    <mergeCell ref="N1:N2"/>
    <mergeCell ref="O1:O2"/>
    <mergeCell ref="P1:P2"/>
    <mergeCell ref="Q1:Q2"/>
    <mergeCell ref="R1:R2"/>
    <mergeCell ref="D1:I1"/>
    <mergeCell ref="J1:L1"/>
    <mergeCell ref="A2:L2"/>
    <mergeCell ref="A1:C1"/>
    <mergeCell ref="A46:A47"/>
    <mergeCell ref="B46:B47"/>
    <mergeCell ref="A50:A58"/>
    <mergeCell ref="B50:B58"/>
    <mergeCell ref="A26:A45"/>
    <mergeCell ref="B26:B45"/>
    <mergeCell ref="A48:A49"/>
    <mergeCell ref="B48:B49"/>
  </mergeCells>
  <conditionalFormatting sqref="P5:P47">
    <cfRule type="cellIs" dxfId="88" priority="10" stopIfTrue="1" operator="greaterThan">
      <formula>0</formula>
    </cfRule>
    <cfRule type="cellIs" dxfId="87" priority="11" stopIfTrue="1" operator="greaterThan">
      <formula>0</formula>
    </cfRule>
    <cfRule type="cellIs" dxfId="86" priority="12" stopIfTrue="1" operator="greaterThan">
      <formula>0</formula>
    </cfRule>
  </conditionalFormatting>
  <conditionalFormatting sqref="P4">
    <cfRule type="cellIs" dxfId="85" priority="7" stopIfTrue="1" operator="greaterThan">
      <formula>0</formula>
    </cfRule>
    <cfRule type="cellIs" dxfId="84" priority="8" stopIfTrue="1" operator="greaterThan">
      <formula>0</formula>
    </cfRule>
    <cfRule type="cellIs" dxfId="83" priority="9" stopIfTrue="1" operator="greaterThan">
      <formula>0</formula>
    </cfRule>
  </conditionalFormatting>
  <conditionalFormatting sqref="M4 M5:O47">
    <cfRule type="cellIs" dxfId="82" priority="4" stopIfTrue="1" operator="greaterThan">
      <formula>0</formula>
    </cfRule>
    <cfRule type="cellIs" dxfId="81" priority="5" stopIfTrue="1" operator="greaterThan">
      <formula>0</formula>
    </cfRule>
    <cfRule type="cellIs" dxfId="80" priority="6" stopIfTrue="1" operator="greaterThan">
      <formula>0</formula>
    </cfRule>
  </conditionalFormatting>
  <conditionalFormatting sqref="N4:O4">
    <cfRule type="cellIs" dxfId="79" priority="1" stopIfTrue="1" operator="greaterThan">
      <formula>0</formula>
    </cfRule>
    <cfRule type="cellIs" dxfId="78" priority="2" stopIfTrue="1" operator="greaterThan">
      <formula>0</formula>
    </cfRule>
    <cfRule type="cellIs" dxfId="7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4"/>
  <sheetViews>
    <sheetView zoomScale="70" zoomScaleNormal="70" workbookViewId="0">
      <selection activeCell="M1" sqref="M1:N1048576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4" width="16.3984375" style="5" bestFit="1" customWidth="1"/>
    <col min="15" max="16" width="16.3984375" style="2" bestFit="1" customWidth="1"/>
    <col min="17" max="17" width="17" style="2" customWidth="1"/>
    <col min="18" max="20" width="16.265625" style="2" bestFit="1" customWidth="1"/>
    <col min="21" max="16384" width="9.73046875" style="2"/>
  </cols>
  <sheetData>
    <row r="1" spans="1:20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117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</row>
    <row r="2" spans="1:20" ht="21.75" customHeight="1" x14ac:dyDescent="0.45">
      <c r="A2" s="151" t="s">
        <v>108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</row>
    <row r="3" spans="1:20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4" t="s">
        <v>118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</row>
    <row r="4" spans="1:20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95">
        <v>30</v>
      </c>
      <c r="K4" s="9">
        <f t="shared" ref="K4:K35" si="0">J4-SUM(M4:T4)</f>
        <v>30</v>
      </c>
      <c r="L4" s="35" t="str">
        <f>IF(K4&lt;0,"ATENÇÃO","OK")</f>
        <v>OK</v>
      </c>
      <c r="M4" s="41"/>
      <c r="N4" s="41"/>
      <c r="O4" s="42"/>
      <c r="P4" s="42"/>
      <c r="Q4" s="42"/>
      <c r="R4" s="42"/>
      <c r="S4" s="42"/>
      <c r="T4" s="42"/>
    </row>
    <row r="5" spans="1:20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96">
        <v>30</v>
      </c>
      <c r="K5" s="9">
        <f t="shared" si="0"/>
        <v>30</v>
      </c>
      <c r="L5" s="35" t="str">
        <f t="shared" ref="L5:L58" si="1">IF(K5&lt;0,"ATENÇÃO","OK")</f>
        <v>OK</v>
      </c>
      <c r="M5" s="41"/>
      <c r="N5" s="41"/>
      <c r="O5" s="42"/>
      <c r="P5" s="42"/>
      <c r="Q5" s="42"/>
      <c r="R5" s="42"/>
      <c r="S5" s="42"/>
      <c r="T5" s="42"/>
    </row>
    <row r="6" spans="1:20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96">
        <v>31</v>
      </c>
      <c r="K6" s="9">
        <f t="shared" si="0"/>
        <v>31</v>
      </c>
      <c r="L6" s="35" t="str">
        <f t="shared" si="1"/>
        <v>OK</v>
      </c>
      <c r="M6" s="40"/>
      <c r="N6" s="41"/>
      <c r="O6" s="42"/>
      <c r="P6" s="42"/>
      <c r="Q6" s="42"/>
      <c r="R6" s="42"/>
      <c r="S6" s="42"/>
      <c r="T6" s="42"/>
    </row>
    <row r="7" spans="1:20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96">
        <v>37</v>
      </c>
      <c r="K7" s="9">
        <f t="shared" si="0"/>
        <v>37</v>
      </c>
      <c r="L7" s="35" t="str">
        <f t="shared" si="1"/>
        <v>OK</v>
      </c>
      <c r="M7" s="41"/>
      <c r="N7" s="41"/>
      <c r="O7" s="42"/>
      <c r="P7" s="42"/>
      <c r="Q7" s="43"/>
      <c r="R7" s="42"/>
      <c r="S7" s="42"/>
      <c r="T7" s="42"/>
    </row>
    <row r="8" spans="1:20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96">
        <v>30</v>
      </c>
      <c r="K8" s="9">
        <f t="shared" si="0"/>
        <v>30</v>
      </c>
      <c r="L8" s="35" t="str">
        <f t="shared" si="1"/>
        <v>OK</v>
      </c>
      <c r="M8" s="41"/>
      <c r="N8" s="41"/>
      <c r="O8" s="42"/>
      <c r="P8" s="42"/>
      <c r="Q8" s="42"/>
      <c r="R8" s="42"/>
      <c r="S8" s="42"/>
      <c r="T8" s="42"/>
    </row>
    <row r="9" spans="1:20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96">
        <v>30</v>
      </c>
      <c r="K9" s="9">
        <f t="shared" si="0"/>
        <v>30</v>
      </c>
      <c r="L9" s="35" t="str">
        <f t="shared" si="1"/>
        <v>OK</v>
      </c>
      <c r="M9" s="41"/>
      <c r="N9" s="41"/>
      <c r="O9" s="42"/>
      <c r="P9" s="42"/>
      <c r="Q9" s="42"/>
      <c r="R9" s="42"/>
      <c r="S9" s="42"/>
      <c r="T9" s="42"/>
    </row>
    <row r="10" spans="1:20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96">
        <f>30-10</f>
        <v>20</v>
      </c>
      <c r="K10" s="9">
        <f t="shared" si="0"/>
        <v>20</v>
      </c>
      <c r="L10" s="35" t="str">
        <f t="shared" si="1"/>
        <v>OK</v>
      </c>
      <c r="M10" s="41"/>
      <c r="N10" s="40"/>
      <c r="O10" s="42"/>
      <c r="P10" s="42"/>
      <c r="Q10" s="42"/>
      <c r="R10" s="42"/>
      <c r="S10" s="42"/>
      <c r="T10" s="42"/>
    </row>
    <row r="11" spans="1:20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96">
        <v>30</v>
      </c>
      <c r="K11" s="9">
        <f t="shared" si="0"/>
        <v>30</v>
      </c>
      <c r="L11" s="35" t="str">
        <f t="shared" si="1"/>
        <v>OK</v>
      </c>
      <c r="M11" s="41"/>
      <c r="N11" s="41"/>
      <c r="O11" s="42"/>
      <c r="P11" s="42"/>
      <c r="Q11" s="43"/>
      <c r="R11" s="42"/>
      <c r="S11" s="42"/>
      <c r="T11" s="42"/>
    </row>
    <row r="12" spans="1:20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96">
        <v>30</v>
      </c>
      <c r="K12" s="9">
        <f t="shared" si="0"/>
        <v>30</v>
      </c>
      <c r="L12" s="35" t="str">
        <f t="shared" si="1"/>
        <v>OK</v>
      </c>
      <c r="M12" s="41"/>
      <c r="N12" s="41"/>
      <c r="O12" s="42"/>
      <c r="P12" s="42"/>
      <c r="Q12" s="42"/>
      <c r="R12" s="42"/>
      <c r="S12" s="42"/>
      <c r="T12" s="42"/>
    </row>
    <row r="13" spans="1:20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96">
        <v>30</v>
      </c>
      <c r="K13" s="9">
        <f t="shared" si="0"/>
        <v>30</v>
      </c>
      <c r="L13" s="35" t="str">
        <f t="shared" si="1"/>
        <v>OK</v>
      </c>
      <c r="M13" s="41"/>
      <c r="N13" s="41"/>
      <c r="O13" s="42"/>
      <c r="P13" s="42"/>
      <c r="Q13" s="42"/>
      <c r="R13" s="42"/>
      <c r="S13" s="42"/>
      <c r="T13" s="42"/>
    </row>
    <row r="14" spans="1:20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96">
        <v>50</v>
      </c>
      <c r="K14" s="9">
        <f t="shared" si="0"/>
        <v>50</v>
      </c>
      <c r="L14" s="35" t="str">
        <f t="shared" si="1"/>
        <v>OK</v>
      </c>
      <c r="M14" s="41"/>
      <c r="N14" s="41"/>
      <c r="O14" s="42"/>
      <c r="P14" s="42"/>
      <c r="Q14" s="42"/>
      <c r="R14" s="42"/>
      <c r="S14" s="42"/>
      <c r="T14" s="42"/>
    </row>
    <row r="15" spans="1:20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96">
        <v>50</v>
      </c>
      <c r="K15" s="9">
        <f t="shared" si="0"/>
        <v>50</v>
      </c>
      <c r="L15" s="35" t="str">
        <f t="shared" si="1"/>
        <v>OK</v>
      </c>
      <c r="M15" s="41"/>
      <c r="N15" s="41"/>
      <c r="O15" s="42"/>
      <c r="P15" s="42"/>
      <c r="Q15" s="42"/>
      <c r="R15" s="42"/>
      <c r="S15" s="42"/>
      <c r="T15" s="42"/>
    </row>
    <row r="16" spans="1:20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96">
        <v>51</v>
      </c>
      <c r="K16" s="9">
        <f t="shared" si="0"/>
        <v>51</v>
      </c>
      <c r="L16" s="35" t="str">
        <f t="shared" si="1"/>
        <v>OK</v>
      </c>
      <c r="M16" s="41"/>
      <c r="N16" s="41"/>
      <c r="O16" s="42"/>
      <c r="P16" s="42"/>
      <c r="Q16" s="42"/>
      <c r="R16" s="42"/>
      <c r="S16" s="42"/>
      <c r="T16" s="42"/>
    </row>
    <row r="17" spans="1:20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96">
        <v>53</v>
      </c>
      <c r="K17" s="9">
        <f t="shared" si="0"/>
        <v>53</v>
      </c>
      <c r="L17" s="35" t="str">
        <f t="shared" si="1"/>
        <v>OK</v>
      </c>
      <c r="M17" s="41"/>
      <c r="N17" s="41"/>
      <c r="O17" s="42"/>
      <c r="P17" s="42"/>
      <c r="Q17" s="42"/>
      <c r="R17" s="42"/>
      <c r="S17" s="42"/>
      <c r="T17" s="42"/>
    </row>
    <row r="18" spans="1:20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96">
        <v>50</v>
      </c>
      <c r="K18" s="9">
        <f t="shared" si="0"/>
        <v>50</v>
      </c>
      <c r="L18" s="35" t="str">
        <f t="shared" si="1"/>
        <v>OK</v>
      </c>
      <c r="M18" s="41"/>
      <c r="N18" s="41"/>
      <c r="O18" s="42"/>
      <c r="P18" s="42"/>
      <c r="Q18" s="42"/>
      <c r="R18" s="42"/>
      <c r="S18" s="42"/>
      <c r="T18" s="42"/>
    </row>
    <row r="19" spans="1:20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96">
        <v>50</v>
      </c>
      <c r="K19" s="9">
        <f t="shared" si="0"/>
        <v>50</v>
      </c>
      <c r="L19" s="35" t="str">
        <f t="shared" si="1"/>
        <v>OK</v>
      </c>
      <c r="M19" s="41"/>
      <c r="N19" s="41"/>
      <c r="O19" s="42"/>
      <c r="P19" s="42"/>
      <c r="Q19" s="42"/>
      <c r="R19" s="42"/>
      <c r="S19" s="42"/>
      <c r="T19" s="42"/>
    </row>
    <row r="20" spans="1:20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96">
        <v>50</v>
      </c>
      <c r="K20" s="9">
        <f t="shared" si="0"/>
        <v>50</v>
      </c>
      <c r="L20" s="35" t="str">
        <f t="shared" si="1"/>
        <v>OK</v>
      </c>
      <c r="M20" s="40"/>
      <c r="N20" s="41"/>
      <c r="O20" s="42"/>
      <c r="P20" s="42"/>
      <c r="Q20" s="42"/>
      <c r="R20" s="42"/>
      <c r="S20" s="42"/>
      <c r="T20" s="42"/>
    </row>
    <row r="21" spans="1:20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96">
        <v>50</v>
      </c>
      <c r="K21" s="9">
        <f t="shared" si="0"/>
        <v>50</v>
      </c>
      <c r="L21" s="35" t="str">
        <f t="shared" si="1"/>
        <v>OK</v>
      </c>
      <c r="M21" s="41"/>
      <c r="N21" s="41"/>
      <c r="O21" s="42"/>
      <c r="P21" s="42"/>
      <c r="Q21" s="42"/>
      <c r="R21" s="42"/>
      <c r="S21" s="42"/>
      <c r="T21" s="42"/>
    </row>
    <row r="22" spans="1:20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96">
        <v>50</v>
      </c>
      <c r="K22" s="9">
        <f t="shared" si="0"/>
        <v>50</v>
      </c>
      <c r="L22" s="35" t="str">
        <f t="shared" si="1"/>
        <v>OK</v>
      </c>
      <c r="M22" s="41"/>
      <c r="N22" s="41"/>
      <c r="O22" s="44"/>
      <c r="P22" s="42"/>
      <c r="Q22" s="42"/>
      <c r="R22" s="42"/>
      <c r="S22" s="42"/>
      <c r="T22" s="42"/>
    </row>
    <row r="23" spans="1:20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96">
        <v>20</v>
      </c>
      <c r="K23" s="9">
        <f t="shared" si="0"/>
        <v>20</v>
      </c>
      <c r="L23" s="35" t="str">
        <f t="shared" si="1"/>
        <v>OK</v>
      </c>
      <c r="M23" s="41"/>
      <c r="N23" s="41"/>
      <c r="O23" s="42"/>
      <c r="P23" s="42"/>
      <c r="Q23" s="42"/>
      <c r="R23" s="42"/>
      <c r="S23" s="42"/>
      <c r="T23" s="42"/>
    </row>
    <row r="24" spans="1:20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96">
        <v>2</v>
      </c>
      <c r="K24" s="9">
        <f t="shared" si="0"/>
        <v>2</v>
      </c>
      <c r="L24" s="35" t="str">
        <f t="shared" si="1"/>
        <v>OK</v>
      </c>
      <c r="M24" s="41"/>
      <c r="N24" s="41"/>
      <c r="O24" s="42"/>
      <c r="P24" s="42"/>
      <c r="Q24" s="42"/>
      <c r="R24" s="42"/>
      <c r="S24" s="42"/>
      <c r="T24" s="42"/>
    </row>
    <row r="25" spans="1:20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96">
        <v>2</v>
      </c>
      <c r="K25" s="9">
        <f t="shared" si="0"/>
        <v>2</v>
      </c>
      <c r="L25" s="35" t="str">
        <f t="shared" si="1"/>
        <v>OK</v>
      </c>
      <c r="M25" s="41"/>
      <c r="N25" s="41"/>
      <c r="O25" s="42"/>
      <c r="P25" s="42"/>
      <c r="Q25" s="42"/>
      <c r="R25" s="42"/>
      <c r="S25" s="42"/>
      <c r="T25" s="42"/>
    </row>
    <row r="26" spans="1:20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92"/>
      <c r="K26" s="9">
        <f t="shared" si="0"/>
        <v>0</v>
      </c>
      <c r="L26" s="35" t="str">
        <f t="shared" si="1"/>
        <v>OK</v>
      </c>
      <c r="M26" s="41"/>
      <c r="N26" s="41"/>
      <c r="O26" s="42"/>
      <c r="P26" s="44"/>
      <c r="Q26" s="42"/>
      <c r="R26" s="42"/>
      <c r="S26" s="42"/>
      <c r="T26" s="42"/>
    </row>
    <row r="27" spans="1:20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92"/>
      <c r="K27" s="9">
        <f t="shared" si="0"/>
        <v>0</v>
      </c>
      <c r="L27" s="35" t="str">
        <f t="shared" si="1"/>
        <v>OK</v>
      </c>
      <c r="M27" s="41"/>
      <c r="N27" s="41"/>
      <c r="O27" s="42"/>
      <c r="P27" s="44"/>
      <c r="Q27" s="42"/>
      <c r="R27" s="42"/>
      <c r="S27" s="42"/>
      <c r="T27" s="42"/>
    </row>
    <row r="28" spans="1:20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92"/>
      <c r="K28" s="9">
        <f t="shared" si="0"/>
        <v>0</v>
      </c>
      <c r="L28" s="35" t="str">
        <f t="shared" si="1"/>
        <v>OK</v>
      </c>
      <c r="M28" s="41"/>
      <c r="N28" s="41"/>
      <c r="O28" s="42"/>
      <c r="P28" s="44"/>
      <c r="Q28" s="42"/>
      <c r="R28" s="42"/>
      <c r="S28" s="42"/>
      <c r="T28" s="42"/>
    </row>
    <row r="29" spans="1:20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92"/>
      <c r="K29" s="9">
        <f t="shared" si="0"/>
        <v>0</v>
      </c>
      <c r="L29" s="35" t="str">
        <f t="shared" si="1"/>
        <v>OK</v>
      </c>
      <c r="M29" s="41"/>
      <c r="N29" s="41"/>
      <c r="O29" s="42"/>
      <c r="P29" s="42"/>
      <c r="Q29" s="42"/>
      <c r="R29" s="42"/>
      <c r="S29" s="42"/>
      <c r="T29" s="42"/>
    </row>
    <row r="30" spans="1:20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92"/>
      <c r="K30" s="9">
        <f t="shared" si="0"/>
        <v>0</v>
      </c>
      <c r="L30" s="35" t="str">
        <f t="shared" si="1"/>
        <v>OK</v>
      </c>
      <c r="M30" s="41"/>
      <c r="N30" s="41"/>
      <c r="O30" s="42"/>
      <c r="P30" s="44"/>
      <c r="Q30" s="42"/>
      <c r="R30" s="42"/>
      <c r="S30" s="42"/>
      <c r="T30" s="42"/>
    </row>
    <row r="31" spans="1:20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92"/>
      <c r="K31" s="9">
        <f t="shared" si="0"/>
        <v>0</v>
      </c>
      <c r="L31" s="35" t="str">
        <f t="shared" si="1"/>
        <v>OK</v>
      </c>
      <c r="M31" s="41"/>
      <c r="N31" s="41"/>
      <c r="O31" s="42"/>
      <c r="P31" s="44"/>
      <c r="Q31" s="42"/>
      <c r="R31" s="42"/>
      <c r="S31" s="42"/>
      <c r="T31" s="42"/>
    </row>
    <row r="32" spans="1:20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92"/>
      <c r="K32" s="9">
        <f t="shared" si="0"/>
        <v>0</v>
      </c>
      <c r="L32" s="35" t="str">
        <f t="shared" si="1"/>
        <v>OK</v>
      </c>
      <c r="M32" s="41"/>
      <c r="N32" s="41"/>
      <c r="O32" s="42"/>
      <c r="P32" s="44"/>
      <c r="Q32" s="42"/>
      <c r="R32" s="42"/>
      <c r="S32" s="42"/>
      <c r="T32" s="42"/>
    </row>
    <row r="33" spans="1:20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92"/>
      <c r="K33" s="9">
        <f t="shared" si="0"/>
        <v>0</v>
      </c>
      <c r="L33" s="35" t="str">
        <f t="shared" si="1"/>
        <v>OK</v>
      </c>
      <c r="M33" s="41"/>
      <c r="N33" s="41"/>
      <c r="O33" s="42"/>
      <c r="P33" s="44"/>
      <c r="Q33" s="42"/>
      <c r="R33" s="42"/>
      <c r="S33" s="42"/>
      <c r="T33" s="42"/>
    </row>
    <row r="34" spans="1:20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92"/>
      <c r="K34" s="9">
        <f t="shared" si="0"/>
        <v>0</v>
      </c>
      <c r="L34" s="35" t="str">
        <f t="shared" si="1"/>
        <v>OK</v>
      </c>
      <c r="M34" s="41"/>
      <c r="N34" s="41"/>
      <c r="O34" s="42"/>
      <c r="P34" s="44"/>
      <c r="Q34" s="42"/>
      <c r="R34" s="42"/>
      <c r="S34" s="42"/>
      <c r="T34" s="42"/>
    </row>
    <row r="35" spans="1:20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92"/>
      <c r="K35" s="9">
        <f t="shared" si="0"/>
        <v>0</v>
      </c>
      <c r="L35" s="35" t="str">
        <f t="shared" si="1"/>
        <v>OK</v>
      </c>
      <c r="M35" s="41"/>
      <c r="N35" s="41"/>
      <c r="O35" s="42"/>
      <c r="P35" s="44"/>
      <c r="Q35" s="42"/>
      <c r="R35" s="42"/>
      <c r="S35" s="42"/>
      <c r="T35" s="42"/>
    </row>
    <row r="36" spans="1:20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92"/>
      <c r="K36" s="9">
        <f t="shared" ref="K36:K67" si="2">J36-SUM(M36:T36)</f>
        <v>0</v>
      </c>
      <c r="L36" s="35" t="str">
        <f t="shared" si="1"/>
        <v>OK</v>
      </c>
      <c r="M36" s="41"/>
      <c r="N36" s="41"/>
      <c r="O36" s="42"/>
      <c r="P36" s="42"/>
      <c r="Q36" s="42"/>
      <c r="R36" s="42"/>
      <c r="S36" s="42"/>
      <c r="T36" s="42"/>
    </row>
    <row r="37" spans="1:20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92"/>
      <c r="K37" s="9">
        <f t="shared" si="2"/>
        <v>0</v>
      </c>
      <c r="L37" s="35" t="str">
        <f t="shared" si="1"/>
        <v>OK</v>
      </c>
      <c r="M37" s="41"/>
      <c r="N37" s="41"/>
      <c r="O37" s="42"/>
      <c r="P37" s="42"/>
      <c r="Q37" s="42"/>
      <c r="R37" s="42"/>
      <c r="S37" s="42"/>
      <c r="T37" s="42"/>
    </row>
    <row r="38" spans="1:20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92"/>
      <c r="K38" s="9">
        <f t="shared" si="2"/>
        <v>0</v>
      </c>
      <c r="L38" s="35" t="str">
        <f t="shared" si="1"/>
        <v>OK</v>
      </c>
      <c r="M38" s="41"/>
      <c r="N38" s="41"/>
      <c r="O38" s="42"/>
      <c r="P38" s="42"/>
      <c r="Q38" s="42"/>
      <c r="R38" s="42"/>
      <c r="S38" s="42"/>
      <c r="T38" s="42"/>
    </row>
    <row r="39" spans="1:20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92"/>
      <c r="K39" s="9">
        <f t="shared" si="2"/>
        <v>0</v>
      </c>
      <c r="L39" s="35" t="str">
        <f t="shared" si="1"/>
        <v>OK</v>
      </c>
      <c r="M39" s="41"/>
      <c r="N39" s="41"/>
      <c r="O39" s="42"/>
      <c r="P39" s="44"/>
      <c r="Q39" s="42"/>
      <c r="R39" s="42"/>
      <c r="S39" s="42"/>
      <c r="T39" s="42"/>
    </row>
    <row r="40" spans="1:20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92"/>
      <c r="K40" s="9">
        <f t="shared" si="2"/>
        <v>0</v>
      </c>
      <c r="L40" s="35" t="str">
        <f t="shared" si="1"/>
        <v>OK</v>
      </c>
      <c r="M40" s="41"/>
      <c r="N40" s="41"/>
      <c r="O40" s="42"/>
      <c r="P40" s="44"/>
      <c r="Q40" s="42"/>
      <c r="R40" s="42"/>
      <c r="S40" s="42"/>
      <c r="T40" s="42"/>
    </row>
    <row r="41" spans="1:20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92"/>
      <c r="K41" s="9">
        <f t="shared" si="2"/>
        <v>0</v>
      </c>
      <c r="L41" s="35" t="str">
        <f t="shared" si="1"/>
        <v>OK</v>
      </c>
      <c r="M41" s="41"/>
      <c r="N41" s="41"/>
      <c r="O41" s="42"/>
      <c r="P41" s="42"/>
      <c r="Q41" s="42"/>
      <c r="R41" s="42"/>
      <c r="S41" s="42"/>
      <c r="T41" s="42"/>
    </row>
    <row r="42" spans="1:20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92"/>
      <c r="K42" s="9">
        <f t="shared" si="2"/>
        <v>0</v>
      </c>
      <c r="L42" s="35" t="str">
        <f t="shared" si="1"/>
        <v>OK</v>
      </c>
      <c r="M42" s="41"/>
      <c r="N42" s="41"/>
      <c r="O42" s="42"/>
      <c r="P42" s="42"/>
      <c r="Q42" s="42"/>
      <c r="R42" s="42"/>
      <c r="S42" s="42"/>
      <c r="T42" s="42"/>
    </row>
    <row r="43" spans="1:20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92"/>
      <c r="K43" s="9">
        <f t="shared" si="2"/>
        <v>0</v>
      </c>
      <c r="L43" s="35" t="str">
        <f t="shared" si="1"/>
        <v>OK</v>
      </c>
      <c r="M43" s="41"/>
      <c r="N43" s="41"/>
      <c r="O43" s="42"/>
      <c r="P43" s="44"/>
      <c r="Q43" s="42"/>
      <c r="R43" s="42"/>
      <c r="S43" s="42"/>
      <c r="T43" s="42"/>
    </row>
    <row r="44" spans="1:20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92"/>
      <c r="K44" s="9">
        <f t="shared" si="2"/>
        <v>0</v>
      </c>
      <c r="L44" s="35" t="str">
        <f t="shared" si="1"/>
        <v>OK</v>
      </c>
      <c r="M44" s="41"/>
      <c r="N44" s="41"/>
      <c r="O44" s="42"/>
      <c r="P44" s="44"/>
      <c r="Q44" s="42"/>
      <c r="R44" s="42"/>
      <c r="S44" s="42"/>
      <c r="T44" s="42"/>
    </row>
    <row r="45" spans="1:20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92"/>
      <c r="K45" s="9">
        <f t="shared" si="2"/>
        <v>0</v>
      </c>
      <c r="L45" s="35" t="str">
        <f t="shared" si="1"/>
        <v>OK</v>
      </c>
      <c r="M45" s="41"/>
      <c r="N45" s="41"/>
      <c r="O45" s="42"/>
      <c r="P45" s="44"/>
      <c r="Q45" s="42"/>
      <c r="R45" s="42"/>
      <c r="S45" s="42"/>
      <c r="T45" s="42"/>
    </row>
    <row r="46" spans="1:20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93"/>
      <c r="K46" s="9">
        <f t="shared" si="2"/>
        <v>0</v>
      </c>
      <c r="L46" s="35" t="str">
        <f t="shared" si="1"/>
        <v>OK</v>
      </c>
      <c r="M46" s="41"/>
      <c r="N46" s="41"/>
      <c r="O46" s="42"/>
      <c r="P46" s="42"/>
      <c r="Q46" s="42"/>
      <c r="R46" s="42"/>
      <c r="S46" s="42"/>
      <c r="T46" s="42"/>
    </row>
    <row r="47" spans="1:20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93"/>
      <c r="K47" s="9">
        <f t="shared" si="2"/>
        <v>0</v>
      </c>
      <c r="L47" s="35" t="str">
        <f t="shared" si="1"/>
        <v>OK</v>
      </c>
      <c r="M47" s="41"/>
      <c r="N47" s="41"/>
      <c r="O47" s="42"/>
      <c r="P47" s="42"/>
      <c r="Q47" s="42"/>
      <c r="R47" s="42"/>
      <c r="S47" s="42"/>
      <c r="T47" s="42"/>
    </row>
    <row r="48" spans="1:20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92"/>
      <c r="K48" s="9">
        <f t="shared" si="2"/>
        <v>0</v>
      </c>
      <c r="L48" s="35" t="str">
        <f t="shared" si="1"/>
        <v>OK</v>
      </c>
      <c r="M48" s="41"/>
      <c r="N48" s="41"/>
      <c r="O48" s="42"/>
      <c r="P48" s="42"/>
      <c r="Q48" s="42"/>
      <c r="R48" s="42"/>
      <c r="S48" s="42"/>
      <c r="T48" s="42"/>
    </row>
    <row r="49" spans="1:20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92"/>
      <c r="K49" s="9">
        <f t="shared" si="2"/>
        <v>0</v>
      </c>
      <c r="L49" s="35" t="str">
        <f t="shared" si="1"/>
        <v>OK</v>
      </c>
      <c r="M49" s="41"/>
      <c r="N49" s="41"/>
      <c r="O49" s="42"/>
      <c r="P49" s="42"/>
      <c r="Q49" s="42"/>
      <c r="R49" s="42"/>
      <c r="S49" s="42"/>
      <c r="T49" s="42"/>
    </row>
    <row r="50" spans="1:20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96">
        <v>20</v>
      </c>
      <c r="K50" s="9">
        <f t="shared" si="2"/>
        <v>20</v>
      </c>
      <c r="L50" s="35" t="str">
        <f t="shared" si="1"/>
        <v>OK</v>
      </c>
      <c r="M50" s="41"/>
      <c r="N50" s="41"/>
      <c r="O50" s="42"/>
      <c r="P50" s="42"/>
      <c r="Q50" s="42"/>
      <c r="R50" s="42"/>
      <c r="S50" s="42"/>
      <c r="T50" s="42"/>
    </row>
    <row r="51" spans="1:20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96">
        <v>30</v>
      </c>
      <c r="K51" s="9">
        <f t="shared" si="2"/>
        <v>30</v>
      </c>
      <c r="L51" s="35" t="str">
        <f t="shared" si="1"/>
        <v>OK</v>
      </c>
      <c r="M51" s="41"/>
      <c r="N51" s="41"/>
      <c r="O51" s="42"/>
      <c r="P51" s="42"/>
      <c r="Q51" s="42"/>
      <c r="R51" s="42"/>
      <c r="S51" s="42"/>
      <c r="T51" s="42"/>
    </row>
    <row r="52" spans="1:20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96">
        <v>10</v>
      </c>
      <c r="K52" s="9">
        <f t="shared" si="2"/>
        <v>10</v>
      </c>
      <c r="L52" s="35" t="str">
        <f t="shared" si="1"/>
        <v>OK</v>
      </c>
      <c r="M52" s="41"/>
      <c r="N52" s="41"/>
      <c r="O52" s="42"/>
      <c r="P52" s="42"/>
      <c r="Q52" s="42"/>
      <c r="R52" s="42"/>
      <c r="S52" s="42"/>
      <c r="T52" s="42"/>
    </row>
    <row r="53" spans="1:20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96">
        <v>50</v>
      </c>
      <c r="K53" s="9">
        <f t="shared" si="2"/>
        <v>50</v>
      </c>
      <c r="L53" s="35" t="str">
        <f t="shared" si="1"/>
        <v>OK</v>
      </c>
      <c r="M53" s="41"/>
      <c r="N53" s="41"/>
      <c r="O53" s="42"/>
      <c r="P53" s="42"/>
      <c r="Q53" s="42"/>
      <c r="R53" s="42"/>
      <c r="S53" s="42"/>
      <c r="T53" s="42"/>
    </row>
    <row r="54" spans="1:20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96">
        <v>2</v>
      </c>
      <c r="K54" s="9">
        <f t="shared" si="2"/>
        <v>2</v>
      </c>
      <c r="L54" s="35" t="str">
        <f t="shared" si="1"/>
        <v>OK</v>
      </c>
      <c r="M54" s="41"/>
      <c r="N54" s="41"/>
      <c r="O54" s="42"/>
      <c r="P54" s="42"/>
      <c r="Q54" s="42"/>
      <c r="R54" s="42"/>
      <c r="S54" s="42"/>
      <c r="T54" s="42"/>
    </row>
    <row r="55" spans="1:20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96">
        <v>30</v>
      </c>
      <c r="K55" s="9">
        <f t="shared" si="2"/>
        <v>30</v>
      </c>
      <c r="L55" s="35" t="str">
        <f t="shared" si="1"/>
        <v>OK</v>
      </c>
      <c r="M55" s="41"/>
      <c r="N55" s="41"/>
      <c r="O55" s="42"/>
      <c r="P55" s="42"/>
      <c r="Q55" s="42"/>
      <c r="R55" s="42"/>
      <c r="S55" s="42"/>
      <c r="T55" s="42"/>
    </row>
    <row r="56" spans="1:20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96">
        <v>10</v>
      </c>
      <c r="K56" s="9">
        <f t="shared" si="2"/>
        <v>10</v>
      </c>
      <c r="L56" s="35" t="str">
        <f t="shared" si="1"/>
        <v>OK</v>
      </c>
      <c r="M56" s="41"/>
      <c r="N56" s="41"/>
      <c r="O56" s="42"/>
      <c r="P56" s="42"/>
      <c r="Q56" s="42"/>
      <c r="R56" s="42"/>
      <c r="S56" s="42"/>
      <c r="T56" s="42"/>
    </row>
    <row r="57" spans="1:20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96">
        <v>10</v>
      </c>
      <c r="K57" s="9">
        <f t="shared" si="2"/>
        <v>10</v>
      </c>
      <c r="L57" s="35" t="str">
        <f t="shared" si="1"/>
        <v>OK</v>
      </c>
      <c r="M57" s="41"/>
      <c r="N57" s="41"/>
      <c r="O57" s="42"/>
      <c r="P57" s="42"/>
      <c r="Q57" s="42"/>
      <c r="R57" s="42"/>
      <c r="S57" s="42"/>
      <c r="T57" s="42"/>
    </row>
    <row r="58" spans="1:20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96">
        <v>10</v>
      </c>
      <c r="K58" s="9">
        <f t="shared" si="2"/>
        <v>10</v>
      </c>
      <c r="L58" s="35" t="str">
        <f t="shared" si="1"/>
        <v>OK</v>
      </c>
      <c r="M58" s="41"/>
      <c r="N58" s="41"/>
      <c r="O58" s="42"/>
      <c r="P58" s="42"/>
      <c r="Q58" s="42"/>
      <c r="R58" s="42"/>
      <c r="S58" s="42"/>
      <c r="T58" s="42"/>
    </row>
    <row r="59" spans="1:20" x14ac:dyDescent="0.45">
      <c r="M59" s="36">
        <f>SUMPRODUCT(I4:I58,M4:M58)</f>
        <v>0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7">
        <f>SUMPRODUCT(I4:I58,Q4:Q58)</f>
        <v>0</v>
      </c>
    </row>
    <row r="65" ht="26.25" customHeight="1" x14ac:dyDescent="0.45"/>
    <row r="74" ht="90" customHeight="1" x14ac:dyDescent="0.45"/>
  </sheetData>
  <mergeCells count="22">
    <mergeCell ref="T1:T2"/>
    <mergeCell ref="A2:L2"/>
    <mergeCell ref="R1:R2"/>
    <mergeCell ref="S1:S2"/>
    <mergeCell ref="M1:M2"/>
    <mergeCell ref="N1:N2"/>
    <mergeCell ref="O1:O2"/>
    <mergeCell ref="P1:P2"/>
    <mergeCell ref="Q1:Q2"/>
    <mergeCell ref="A1:C1"/>
    <mergeCell ref="D1:I1"/>
    <mergeCell ref="J1:L1"/>
    <mergeCell ref="A50:A58"/>
    <mergeCell ref="B50:B58"/>
    <mergeCell ref="A4:A25"/>
    <mergeCell ref="B4:B25"/>
    <mergeCell ref="A26:A45"/>
    <mergeCell ref="B26:B45"/>
    <mergeCell ref="A46:A47"/>
    <mergeCell ref="B46:B47"/>
    <mergeCell ref="A48:A49"/>
    <mergeCell ref="B48:B49"/>
  </mergeCells>
  <conditionalFormatting sqref="M5:N47">
    <cfRule type="cellIs" dxfId="76" priority="10" stopIfTrue="1" operator="greaterThan">
      <formula>0</formula>
    </cfRule>
    <cfRule type="cellIs" dxfId="75" priority="11" stopIfTrue="1" operator="greaterThan">
      <formula>0</formula>
    </cfRule>
    <cfRule type="cellIs" dxfId="74" priority="12" stopIfTrue="1" operator="greaterThan">
      <formula>0</formula>
    </cfRule>
  </conditionalFormatting>
  <conditionalFormatting sqref="M4:N4">
    <cfRule type="cellIs" dxfId="73" priority="7" stopIfTrue="1" operator="greaterThan">
      <formula>0</formula>
    </cfRule>
    <cfRule type="cellIs" dxfId="72" priority="8" stopIfTrue="1" operator="greaterThan">
      <formula>0</formula>
    </cfRule>
    <cfRule type="cellIs" dxfId="71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83"/>
  <sheetViews>
    <sheetView zoomScale="84" zoomScaleNormal="84" workbookViewId="0">
      <selection activeCell="M5" sqref="M5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112" bestFit="1" customWidth="1"/>
    <col min="14" max="14" width="16.3984375" style="8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148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109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16">
        <v>44312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97">
        <v>8</v>
      </c>
      <c r="K4" s="9">
        <f>J4-SUM(M4:V4)</f>
        <v>8</v>
      </c>
      <c r="L4" s="35" t="str">
        <f>IF(K4&lt;0,"ATENÇÃO","OK")</f>
        <v>OK</v>
      </c>
      <c r="M4" s="117"/>
      <c r="N4" s="40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98">
        <v>8</v>
      </c>
      <c r="K5" s="9">
        <f t="shared" ref="K5:K58" si="0">J5-SUM(M5:V5)</f>
        <v>8</v>
      </c>
      <c r="L5" s="35" t="str">
        <f t="shared" ref="L5:L58" si="1">IF(K5&lt;0,"ATENÇÃO","OK")</f>
        <v>OK</v>
      </c>
      <c r="M5" s="117"/>
      <c r="N5" s="40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98">
        <v>8</v>
      </c>
      <c r="K6" s="9">
        <f t="shared" si="0"/>
        <v>8</v>
      </c>
      <c r="L6" s="35" t="str">
        <f t="shared" si="1"/>
        <v>OK</v>
      </c>
      <c r="M6" s="117"/>
      <c r="N6" s="40"/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98">
        <v>8</v>
      </c>
      <c r="K7" s="9">
        <f t="shared" si="0"/>
        <v>8</v>
      </c>
      <c r="L7" s="35" t="str">
        <f t="shared" si="1"/>
        <v>OK</v>
      </c>
      <c r="M7" s="117"/>
      <c r="N7" s="40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98">
        <v>8</v>
      </c>
      <c r="K8" s="9">
        <f t="shared" si="0"/>
        <v>8</v>
      </c>
      <c r="L8" s="35" t="str">
        <f t="shared" si="1"/>
        <v>OK</v>
      </c>
      <c r="M8" s="117"/>
      <c r="N8" s="40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98">
        <v>8</v>
      </c>
      <c r="K9" s="9">
        <f t="shared" si="0"/>
        <v>8</v>
      </c>
      <c r="L9" s="35" t="str">
        <f t="shared" si="1"/>
        <v>OK</v>
      </c>
      <c r="M9" s="117"/>
      <c r="N9" s="40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98">
        <v>4</v>
      </c>
      <c r="K10" s="9">
        <f t="shared" si="0"/>
        <v>4</v>
      </c>
      <c r="L10" s="35" t="str">
        <f t="shared" si="1"/>
        <v>OK</v>
      </c>
      <c r="M10" s="117"/>
      <c r="N10" s="40"/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99">
        <v>4</v>
      </c>
      <c r="K11" s="9">
        <f t="shared" si="0"/>
        <v>4</v>
      </c>
      <c r="L11" s="35" t="str">
        <f t="shared" si="1"/>
        <v>OK</v>
      </c>
      <c r="M11" s="117"/>
      <c r="N11" s="40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100">
        <v>4</v>
      </c>
      <c r="K12" s="9">
        <f t="shared" si="0"/>
        <v>4</v>
      </c>
      <c r="L12" s="35" t="str">
        <f t="shared" si="1"/>
        <v>OK</v>
      </c>
      <c r="M12" s="117"/>
      <c r="N12" s="40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100">
        <v>4</v>
      </c>
      <c r="K13" s="9">
        <f t="shared" si="0"/>
        <v>4</v>
      </c>
      <c r="L13" s="35" t="str">
        <f t="shared" si="1"/>
        <v>OK</v>
      </c>
      <c r="M13" s="117"/>
      <c r="N13" s="40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97">
        <v>8</v>
      </c>
      <c r="K14" s="9">
        <f t="shared" si="0"/>
        <v>8</v>
      </c>
      <c r="L14" s="35" t="str">
        <f t="shared" si="1"/>
        <v>OK</v>
      </c>
      <c r="M14" s="117"/>
      <c r="N14" s="40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97">
        <v>8</v>
      </c>
      <c r="K15" s="9">
        <f t="shared" si="0"/>
        <v>8</v>
      </c>
      <c r="L15" s="35" t="str">
        <f t="shared" si="1"/>
        <v>OK</v>
      </c>
      <c r="M15" s="117"/>
      <c r="N15" s="40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97">
        <v>8</v>
      </c>
      <c r="K16" s="9">
        <f t="shared" si="0"/>
        <v>8</v>
      </c>
      <c r="L16" s="35" t="str">
        <f t="shared" si="1"/>
        <v>OK</v>
      </c>
      <c r="M16" s="117"/>
      <c r="N16" s="40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97">
        <v>8</v>
      </c>
      <c r="K17" s="9">
        <f t="shared" si="0"/>
        <v>8</v>
      </c>
      <c r="L17" s="35" t="str">
        <f t="shared" si="1"/>
        <v>OK</v>
      </c>
      <c r="M17" s="117"/>
      <c r="N17" s="40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97">
        <v>8</v>
      </c>
      <c r="K18" s="9">
        <f t="shared" si="0"/>
        <v>8</v>
      </c>
      <c r="L18" s="35" t="str">
        <f t="shared" si="1"/>
        <v>OK</v>
      </c>
      <c r="M18" s="117"/>
      <c r="N18" s="40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97">
        <v>8</v>
      </c>
      <c r="K19" s="9">
        <f t="shared" si="0"/>
        <v>8</v>
      </c>
      <c r="L19" s="35" t="str">
        <f t="shared" si="1"/>
        <v>OK</v>
      </c>
      <c r="M19" s="117"/>
      <c r="N19" s="40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97">
        <v>8</v>
      </c>
      <c r="K20" s="9">
        <f t="shared" si="0"/>
        <v>8</v>
      </c>
      <c r="L20" s="35" t="str">
        <f t="shared" si="1"/>
        <v>OK</v>
      </c>
      <c r="M20" s="117"/>
      <c r="N20" s="40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100">
        <v>8</v>
      </c>
      <c r="K21" s="9">
        <f t="shared" si="0"/>
        <v>8</v>
      </c>
      <c r="L21" s="35" t="str">
        <f t="shared" si="1"/>
        <v>OK</v>
      </c>
      <c r="M21" s="117"/>
      <c r="N21" s="40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98">
        <v>20</v>
      </c>
      <c r="K22" s="9">
        <f t="shared" si="0"/>
        <v>20</v>
      </c>
      <c r="L22" s="35" t="str">
        <f t="shared" si="1"/>
        <v>OK</v>
      </c>
      <c r="M22" s="117"/>
      <c r="N22" s="40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98"/>
      <c r="K23" s="9">
        <f t="shared" si="0"/>
        <v>0</v>
      </c>
      <c r="L23" s="35" t="str">
        <f t="shared" si="1"/>
        <v>OK</v>
      </c>
      <c r="M23" s="117"/>
      <c r="N23" s="40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98"/>
      <c r="K24" s="9">
        <f t="shared" si="0"/>
        <v>0</v>
      </c>
      <c r="L24" s="35" t="str">
        <f t="shared" si="1"/>
        <v>OK</v>
      </c>
      <c r="M24" s="117"/>
      <c r="N24" s="40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97">
        <v>2</v>
      </c>
      <c r="K25" s="9">
        <f t="shared" si="0"/>
        <v>2</v>
      </c>
      <c r="L25" s="35" t="str">
        <f t="shared" si="1"/>
        <v>OK</v>
      </c>
      <c r="M25" s="117"/>
      <c r="N25" s="40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101"/>
      <c r="K26" s="9">
        <f t="shared" si="0"/>
        <v>0</v>
      </c>
      <c r="L26" s="35" t="str">
        <f t="shared" si="1"/>
        <v>OK</v>
      </c>
      <c r="M26" s="117"/>
      <c r="N26" s="40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101"/>
      <c r="K27" s="9">
        <f t="shared" si="0"/>
        <v>0</v>
      </c>
      <c r="L27" s="35" t="str">
        <f t="shared" si="1"/>
        <v>OK</v>
      </c>
      <c r="M27" s="117"/>
      <c r="N27" s="40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101"/>
      <c r="K28" s="9">
        <f t="shared" si="0"/>
        <v>0</v>
      </c>
      <c r="L28" s="35" t="str">
        <f t="shared" si="1"/>
        <v>OK</v>
      </c>
      <c r="M28" s="117"/>
      <c r="N28" s="40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101"/>
      <c r="K29" s="9">
        <f t="shared" si="0"/>
        <v>0</v>
      </c>
      <c r="L29" s="35" t="str">
        <f t="shared" si="1"/>
        <v>OK</v>
      </c>
      <c r="M29" s="117"/>
      <c r="N29" s="40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101"/>
      <c r="K30" s="9">
        <f t="shared" si="0"/>
        <v>0</v>
      </c>
      <c r="L30" s="35" t="str">
        <f t="shared" si="1"/>
        <v>OK</v>
      </c>
      <c r="M30" s="117"/>
      <c r="N30" s="40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101"/>
      <c r="K31" s="9">
        <f t="shared" si="0"/>
        <v>0</v>
      </c>
      <c r="L31" s="35" t="str">
        <f t="shared" si="1"/>
        <v>OK</v>
      </c>
      <c r="M31" s="117"/>
      <c r="N31" s="40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101"/>
      <c r="K32" s="9">
        <f t="shared" si="0"/>
        <v>0</v>
      </c>
      <c r="L32" s="35" t="str">
        <f t="shared" si="1"/>
        <v>OK</v>
      </c>
      <c r="M32" s="117"/>
      <c r="N32" s="40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101"/>
      <c r="K33" s="9">
        <f t="shared" si="0"/>
        <v>0</v>
      </c>
      <c r="L33" s="35" t="str">
        <f t="shared" si="1"/>
        <v>OK</v>
      </c>
      <c r="M33" s="117"/>
      <c r="N33" s="40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101"/>
      <c r="K34" s="9">
        <f t="shared" si="0"/>
        <v>0</v>
      </c>
      <c r="L34" s="35" t="str">
        <f t="shared" si="1"/>
        <v>OK</v>
      </c>
      <c r="M34" s="117"/>
      <c r="N34" s="40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101"/>
      <c r="K35" s="9">
        <f t="shared" si="0"/>
        <v>0</v>
      </c>
      <c r="L35" s="35" t="str">
        <f t="shared" si="1"/>
        <v>OK</v>
      </c>
      <c r="M35" s="117"/>
      <c r="N35" s="40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101"/>
      <c r="K36" s="9">
        <f t="shared" si="0"/>
        <v>0</v>
      </c>
      <c r="L36" s="35" t="str">
        <f t="shared" si="1"/>
        <v>OK</v>
      </c>
      <c r="M36" s="117"/>
      <c r="N36" s="40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101"/>
      <c r="K37" s="9">
        <f t="shared" si="0"/>
        <v>0</v>
      </c>
      <c r="L37" s="35" t="str">
        <f t="shared" si="1"/>
        <v>OK</v>
      </c>
      <c r="M37" s="117"/>
      <c r="N37" s="40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101"/>
      <c r="K38" s="9">
        <f t="shared" si="0"/>
        <v>0</v>
      </c>
      <c r="L38" s="35" t="str">
        <f t="shared" si="1"/>
        <v>OK</v>
      </c>
      <c r="M38" s="117"/>
      <c r="N38" s="40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101"/>
      <c r="K39" s="9">
        <f t="shared" si="0"/>
        <v>0</v>
      </c>
      <c r="L39" s="35" t="str">
        <f t="shared" si="1"/>
        <v>OK</v>
      </c>
      <c r="M39" s="117"/>
      <c r="N39" s="40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101"/>
      <c r="K40" s="9">
        <f t="shared" si="0"/>
        <v>0</v>
      </c>
      <c r="L40" s="35" t="str">
        <f t="shared" si="1"/>
        <v>OK</v>
      </c>
      <c r="M40" s="117"/>
      <c r="N40" s="40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101"/>
      <c r="K41" s="9">
        <f t="shared" si="0"/>
        <v>0</v>
      </c>
      <c r="L41" s="35" t="str">
        <f t="shared" si="1"/>
        <v>OK</v>
      </c>
      <c r="M41" s="117"/>
      <c r="N41" s="40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101"/>
      <c r="K42" s="9">
        <f t="shared" si="0"/>
        <v>0</v>
      </c>
      <c r="L42" s="35" t="str">
        <f t="shared" si="1"/>
        <v>OK</v>
      </c>
      <c r="M42" s="117"/>
      <c r="N42" s="40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101"/>
      <c r="K43" s="9">
        <f t="shared" si="0"/>
        <v>0</v>
      </c>
      <c r="L43" s="35" t="str">
        <f t="shared" si="1"/>
        <v>OK</v>
      </c>
      <c r="M43" s="117"/>
      <c r="N43" s="40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101"/>
      <c r="K44" s="9">
        <f t="shared" si="0"/>
        <v>0</v>
      </c>
      <c r="L44" s="35" t="str">
        <f t="shared" si="1"/>
        <v>OK</v>
      </c>
      <c r="M44" s="117"/>
      <c r="N44" s="40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101"/>
      <c r="K45" s="9">
        <f t="shared" si="0"/>
        <v>0</v>
      </c>
      <c r="L45" s="35" t="str">
        <f t="shared" si="1"/>
        <v>OK</v>
      </c>
      <c r="M45" s="117"/>
      <c r="N45" s="40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102">
        <v>30</v>
      </c>
      <c r="K46" s="9">
        <f t="shared" si="0"/>
        <v>30</v>
      </c>
      <c r="L46" s="35" t="str">
        <f t="shared" si="1"/>
        <v>OK</v>
      </c>
      <c r="M46" s="117"/>
      <c r="N46" s="40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102">
        <v>30</v>
      </c>
      <c r="K47" s="9">
        <f t="shared" si="0"/>
        <v>30</v>
      </c>
      <c r="L47" s="35" t="str">
        <f t="shared" si="1"/>
        <v>OK</v>
      </c>
      <c r="M47" s="117"/>
      <c r="N47" s="40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101"/>
      <c r="K48" s="9">
        <f t="shared" si="0"/>
        <v>0</v>
      </c>
      <c r="L48" s="35" t="str">
        <f t="shared" si="1"/>
        <v>OK</v>
      </c>
      <c r="M48" s="117"/>
      <c r="N48" s="40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101"/>
      <c r="K49" s="9">
        <f t="shared" si="0"/>
        <v>0</v>
      </c>
      <c r="L49" s="35" t="str">
        <f t="shared" si="1"/>
        <v>OK</v>
      </c>
      <c r="M49" s="117"/>
      <c r="N49" s="40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103">
        <v>20</v>
      </c>
      <c r="K50" s="9">
        <f t="shared" si="0"/>
        <v>20</v>
      </c>
      <c r="L50" s="35" t="str">
        <f t="shared" si="1"/>
        <v>OK</v>
      </c>
      <c r="M50" s="117"/>
      <c r="N50" s="40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103">
        <v>20</v>
      </c>
      <c r="K51" s="9">
        <f t="shared" si="0"/>
        <v>0</v>
      </c>
      <c r="L51" s="35" t="str">
        <f t="shared" si="1"/>
        <v>OK</v>
      </c>
      <c r="M51" s="126">
        <v>20</v>
      </c>
      <c r="N51" s="40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103">
        <v>20</v>
      </c>
      <c r="K52" s="9">
        <f t="shared" si="0"/>
        <v>20</v>
      </c>
      <c r="L52" s="35" t="str">
        <f t="shared" si="1"/>
        <v>OK</v>
      </c>
      <c r="M52" s="117"/>
      <c r="N52" s="40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103"/>
      <c r="K53" s="9">
        <f t="shared" si="0"/>
        <v>0</v>
      </c>
      <c r="L53" s="35" t="str">
        <f t="shared" si="1"/>
        <v>OK</v>
      </c>
      <c r="M53" s="117"/>
      <c r="N53" s="40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103">
        <v>10</v>
      </c>
      <c r="K54" s="9">
        <f t="shared" si="0"/>
        <v>10</v>
      </c>
      <c r="L54" s="35" t="str">
        <f t="shared" si="1"/>
        <v>OK</v>
      </c>
      <c r="M54" s="117"/>
      <c r="N54" s="40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103">
        <v>10</v>
      </c>
      <c r="K55" s="9">
        <f t="shared" si="0"/>
        <v>10</v>
      </c>
      <c r="L55" s="35" t="str">
        <f t="shared" si="1"/>
        <v>OK</v>
      </c>
      <c r="M55" s="117"/>
      <c r="N55" s="40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103">
        <v>10</v>
      </c>
      <c r="K56" s="9">
        <f t="shared" si="0"/>
        <v>10</v>
      </c>
      <c r="L56" s="35" t="str">
        <f t="shared" si="1"/>
        <v>OK</v>
      </c>
      <c r="M56" s="117"/>
      <c r="N56" s="40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103">
        <v>10</v>
      </c>
      <c r="K57" s="9">
        <f t="shared" si="0"/>
        <v>10</v>
      </c>
      <c r="L57" s="35" t="str">
        <f t="shared" si="1"/>
        <v>OK</v>
      </c>
      <c r="M57" s="117"/>
      <c r="N57" s="40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103">
        <v>10</v>
      </c>
      <c r="K58" s="9">
        <f t="shared" si="0"/>
        <v>10</v>
      </c>
      <c r="L58" s="35" t="str">
        <f t="shared" si="1"/>
        <v>OK</v>
      </c>
      <c r="M58" s="117"/>
      <c r="N58" s="40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1900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115"/>
    </row>
    <row r="61" spans="1:22" x14ac:dyDescent="0.45">
      <c r="M61" s="115"/>
    </row>
    <row r="62" spans="1:22" x14ac:dyDescent="0.45">
      <c r="M62" s="115"/>
    </row>
    <row r="63" spans="1:22" x14ac:dyDescent="0.45">
      <c r="M63" s="115"/>
    </row>
    <row r="64" spans="1:22" x14ac:dyDescent="0.45">
      <c r="M64" s="115"/>
    </row>
    <row r="65" spans="13:13" ht="26.25" customHeight="1" x14ac:dyDescent="0.45">
      <c r="M65" s="115"/>
    </row>
    <row r="66" spans="13:13" x14ac:dyDescent="0.45">
      <c r="M66" s="115"/>
    </row>
    <row r="67" spans="13:13" x14ac:dyDescent="0.45">
      <c r="M67" s="115"/>
    </row>
    <row r="68" spans="13:13" x14ac:dyDescent="0.45">
      <c r="M68" s="115"/>
    </row>
    <row r="69" spans="13:13" x14ac:dyDescent="0.45">
      <c r="M69" s="115"/>
    </row>
    <row r="70" spans="13:13" x14ac:dyDescent="0.45">
      <c r="M70" s="115"/>
    </row>
    <row r="71" spans="13:13" x14ac:dyDescent="0.45">
      <c r="M71" s="115"/>
    </row>
    <row r="72" spans="13:13" x14ac:dyDescent="0.45">
      <c r="M72" s="115"/>
    </row>
    <row r="73" spans="13:13" x14ac:dyDescent="0.45">
      <c r="M73" s="115"/>
    </row>
    <row r="74" spans="13:13" ht="90" customHeight="1" x14ac:dyDescent="0.45">
      <c r="M74" s="115"/>
    </row>
    <row r="75" spans="13:13" x14ac:dyDescent="0.45">
      <c r="M75" s="115"/>
    </row>
    <row r="76" spans="13:13" x14ac:dyDescent="0.45">
      <c r="M76" s="115"/>
    </row>
    <row r="77" spans="13:13" x14ac:dyDescent="0.45">
      <c r="M77" s="115"/>
    </row>
    <row r="78" spans="13:13" x14ac:dyDescent="0.45">
      <c r="M78" s="115"/>
    </row>
    <row r="79" spans="13:13" x14ac:dyDescent="0.45">
      <c r="M79" s="115"/>
    </row>
    <row r="80" spans="13:13" x14ac:dyDescent="0.45">
      <c r="M80" s="115"/>
    </row>
    <row r="81" spans="13:13" x14ac:dyDescent="0.45">
      <c r="M81" s="115"/>
    </row>
    <row r="82" spans="13:13" x14ac:dyDescent="0.45">
      <c r="M82" s="115"/>
    </row>
    <row r="83" spans="13:13" x14ac:dyDescent="0.45">
      <c r="M83" s="115"/>
    </row>
    <row r="84" spans="13:13" x14ac:dyDescent="0.45">
      <c r="M84" s="115"/>
    </row>
    <row r="85" spans="13:13" x14ac:dyDescent="0.45">
      <c r="M85" s="115"/>
    </row>
    <row r="86" spans="13:13" x14ac:dyDescent="0.45">
      <c r="M86" s="115"/>
    </row>
    <row r="87" spans="13:13" x14ac:dyDescent="0.45">
      <c r="M87" s="115"/>
    </row>
    <row r="88" spans="13:13" x14ac:dyDescent="0.45">
      <c r="M88" s="115"/>
    </row>
    <row r="89" spans="13:13" x14ac:dyDescent="0.45">
      <c r="M89" s="115"/>
    </row>
    <row r="90" spans="13:13" x14ac:dyDescent="0.45">
      <c r="M90" s="115"/>
    </row>
    <row r="91" spans="13:13" x14ac:dyDescent="0.45">
      <c r="M91" s="115"/>
    </row>
    <row r="92" spans="13:13" x14ac:dyDescent="0.45">
      <c r="M92" s="115"/>
    </row>
    <row r="93" spans="13:13" x14ac:dyDescent="0.45">
      <c r="M93" s="115"/>
    </row>
    <row r="94" spans="13:13" x14ac:dyDescent="0.45">
      <c r="M94" s="115"/>
    </row>
    <row r="95" spans="13:13" x14ac:dyDescent="0.45">
      <c r="M95" s="115"/>
    </row>
    <row r="96" spans="13:13" x14ac:dyDescent="0.45">
      <c r="M96" s="115"/>
    </row>
    <row r="97" spans="13:13" x14ac:dyDescent="0.45">
      <c r="M97" s="115"/>
    </row>
    <row r="98" spans="13:13" x14ac:dyDescent="0.45">
      <c r="M98" s="115"/>
    </row>
    <row r="99" spans="13:13" x14ac:dyDescent="0.45">
      <c r="M99" s="115"/>
    </row>
    <row r="100" spans="13:13" x14ac:dyDescent="0.45">
      <c r="M100" s="115"/>
    </row>
    <row r="101" spans="13:13" x14ac:dyDescent="0.45">
      <c r="M101" s="115"/>
    </row>
    <row r="102" spans="13:13" x14ac:dyDescent="0.45">
      <c r="M102" s="115"/>
    </row>
    <row r="103" spans="13:13" x14ac:dyDescent="0.45">
      <c r="M103" s="115"/>
    </row>
    <row r="104" spans="13:13" x14ac:dyDescent="0.45">
      <c r="M104" s="115"/>
    </row>
    <row r="105" spans="13:13" x14ac:dyDescent="0.45">
      <c r="M105" s="115"/>
    </row>
    <row r="106" spans="13:13" x14ac:dyDescent="0.45">
      <c r="M106" s="115"/>
    </row>
    <row r="107" spans="13:13" x14ac:dyDescent="0.45">
      <c r="M107" s="115"/>
    </row>
    <row r="108" spans="13:13" x14ac:dyDescent="0.45">
      <c r="M108" s="115"/>
    </row>
    <row r="109" spans="13:13" x14ac:dyDescent="0.45">
      <c r="M109" s="115"/>
    </row>
    <row r="110" spans="13:13" x14ac:dyDescent="0.45">
      <c r="M110" s="115"/>
    </row>
    <row r="111" spans="13:13" x14ac:dyDescent="0.45">
      <c r="M111" s="115"/>
    </row>
    <row r="112" spans="13:13" x14ac:dyDescent="0.45">
      <c r="M112" s="115"/>
    </row>
    <row r="113" spans="13:13" x14ac:dyDescent="0.45">
      <c r="M113" s="115"/>
    </row>
    <row r="114" spans="13:13" x14ac:dyDescent="0.45">
      <c r="M114" s="115"/>
    </row>
    <row r="115" spans="13:13" x14ac:dyDescent="0.45">
      <c r="M115" s="115"/>
    </row>
    <row r="116" spans="13:13" x14ac:dyDescent="0.45">
      <c r="M116" s="115"/>
    </row>
    <row r="117" spans="13:13" x14ac:dyDescent="0.45">
      <c r="M117" s="115"/>
    </row>
    <row r="118" spans="13:13" x14ac:dyDescent="0.45">
      <c r="M118" s="115"/>
    </row>
    <row r="119" spans="13:13" x14ac:dyDescent="0.45">
      <c r="M119" s="115"/>
    </row>
    <row r="120" spans="13:13" x14ac:dyDescent="0.45">
      <c r="M120" s="115"/>
    </row>
    <row r="121" spans="13:13" x14ac:dyDescent="0.45">
      <c r="M121" s="115"/>
    </row>
    <row r="122" spans="13:13" x14ac:dyDescent="0.45">
      <c r="M122" s="115"/>
    </row>
    <row r="123" spans="13:13" x14ac:dyDescent="0.45">
      <c r="M123" s="115"/>
    </row>
    <row r="124" spans="13:13" x14ac:dyDescent="0.45">
      <c r="M124" s="115"/>
    </row>
    <row r="125" spans="13:13" x14ac:dyDescent="0.45">
      <c r="M125" s="115"/>
    </row>
    <row r="126" spans="13:13" x14ac:dyDescent="0.45">
      <c r="M126" s="115"/>
    </row>
    <row r="127" spans="13:13" x14ac:dyDescent="0.45">
      <c r="M127" s="115"/>
    </row>
    <row r="128" spans="13:13" x14ac:dyDescent="0.45">
      <c r="M128" s="115"/>
    </row>
    <row r="129" spans="13:13" x14ac:dyDescent="0.45">
      <c r="M129" s="115"/>
    </row>
    <row r="130" spans="13:13" x14ac:dyDescent="0.45">
      <c r="M130" s="115"/>
    </row>
    <row r="131" spans="13:13" x14ac:dyDescent="0.45">
      <c r="M131" s="115"/>
    </row>
    <row r="132" spans="13:13" x14ac:dyDescent="0.45">
      <c r="M132" s="115"/>
    </row>
    <row r="133" spans="13:13" x14ac:dyDescent="0.45">
      <c r="M133" s="115"/>
    </row>
    <row r="134" spans="13:13" x14ac:dyDescent="0.45">
      <c r="M134" s="115"/>
    </row>
    <row r="135" spans="13:13" x14ac:dyDescent="0.45">
      <c r="M135" s="115"/>
    </row>
    <row r="136" spans="13:13" x14ac:dyDescent="0.45">
      <c r="M136" s="115"/>
    </row>
    <row r="137" spans="13:13" x14ac:dyDescent="0.45">
      <c r="M137" s="115"/>
    </row>
    <row r="138" spans="13:13" x14ac:dyDescent="0.45">
      <c r="M138" s="115"/>
    </row>
    <row r="139" spans="13:13" x14ac:dyDescent="0.45">
      <c r="M139" s="115"/>
    </row>
    <row r="140" spans="13:13" x14ac:dyDescent="0.45">
      <c r="M140" s="115"/>
    </row>
    <row r="141" spans="13:13" x14ac:dyDescent="0.45">
      <c r="M141" s="115"/>
    </row>
    <row r="142" spans="13:13" x14ac:dyDescent="0.45">
      <c r="M142" s="115"/>
    </row>
    <row r="143" spans="13:13" x14ac:dyDescent="0.45">
      <c r="M143" s="115"/>
    </row>
    <row r="144" spans="13:13" x14ac:dyDescent="0.45">
      <c r="M144" s="115"/>
    </row>
    <row r="145" spans="13:13" x14ac:dyDescent="0.45">
      <c r="M145" s="115"/>
    </row>
    <row r="146" spans="13:13" x14ac:dyDescent="0.45">
      <c r="M146" s="115"/>
    </row>
    <row r="147" spans="13:13" x14ac:dyDescent="0.45">
      <c r="M147" s="115"/>
    </row>
    <row r="148" spans="13:13" x14ac:dyDescent="0.45">
      <c r="M148" s="115"/>
    </row>
    <row r="149" spans="13:13" x14ac:dyDescent="0.45">
      <c r="M149" s="115"/>
    </row>
    <row r="150" spans="13:13" x14ac:dyDescent="0.45">
      <c r="M150" s="115"/>
    </row>
    <row r="151" spans="13:13" x14ac:dyDescent="0.45">
      <c r="M151" s="115"/>
    </row>
    <row r="152" spans="13:13" x14ac:dyDescent="0.45">
      <c r="M152" s="115"/>
    </row>
    <row r="153" spans="13:13" x14ac:dyDescent="0.45">
      <c r="M153" s="115"/>
    </row>
    <row r="154" spans="13:13" x14ac:dyDescent="0.45">
      <c r="M154" s="115"/>
    </row>
    <row r="155" spans="13:13" x14ac:dyDescent="0.45">
      <c r="M155" s="115"/>
    </row>
    <row r="156" spans="13:13" x14ac:dyDescent="0.45">
      <c r="M156" s="115"/>
    </row>
    <row r="157" spans="13:13" x14ac:dyDescent="0.45">
      <c r="M157" s="115"/>
    </row>
    <row r="158" spans="13:13" x14ac:dyDescent="0.45">
      <c r="M158" s="115"/>
    </row>
    <row r="159" spans="13:13" x14ac:dyDescent="0.45">
      <c r="M159" s="115"/>
    </row>
    <row r="160" spans="13:13" x14ac:dyDescent="0.45">
      <c r="M160" s="115"/>
    </row>
    <row r="161" spans="13:13" x14ac:dyDescent="0.45">
      <c r="M161" s="115"/>
    </row>
    <row r="162" spans="13:13" x14ac:dyDescent="0.45">
      <c r="M162" s="115"/>
    </row>
    <row r="163" spans="13:13" x14ac:dyDescent="0.45">
      <c r="M163" s="115"/>
    </row>
    <row r="164" spans="13:13" x14ac:dyDescent="0.45">
      <c r="M164" s="115"/>
    </row>
    <row r="165" spans="13:13" x14ac:dyDescent="0.45">
      <c r="M165" s="115"/>
    </row>
    <row r="166" spans="13:13" x14ac:dyDescent="0.45">
      <c r="M166" s="115"/>
    </row>
    <row r="167" spans="13:13" x14ac:dyDescent="0.45">
      <c r="M167" s="115"/>
    </row>
    <row r="168" spans="13:13" x14ac:dyDescent="0.45">
      <c r="M168" s="115"/>
    </row>
    <row r="169" spans="13:13" x14ac:dyDescent="0.45">
      <c r="M169" s="115"/>
    </row>
    <row r="170" spans="13:13" x14ac:dyDescent="0.45">
      <c r="M170" s="115"/>
    </row>
    <row r="171" spans="13:13" x14ac:dyDescent="0.45">
      <c r="M171" s="115"/>
    </row>
    <row r="172" spans="13:13" x14ac:dyDescent="0.45">
      <c r="M172" s="115"/>
    </row>
    <row r="173" spans="13:13" x14ac:dyDescent="0.45">
      <c r="M173" s="115"/>
    </row>
    <row r="174" spans="13:13" x14ac:dyDescent="0.45">
      <c r="M174" s="115"/>
    </row>
    <row r="175" spans="13:13" x14ac:dyDescent="0.45">
      <c r="M175" s="115"/>
    </row>
    <row r="176" spans="13:13" x14ac:dyDescent="0.45">
      <c r="M176" s="115"/>
    </row>
    <row r="177" spans="13:13" x14ac:dyDescent="0.45">
      <c r="M177" s="115"/>
    </row>
    <row r="178" spans="13:13" x14ac:dyDescent="0.45">
      <c r="M178" s="115"/>
    </row>
    <row r="179" spans="13:13" x14ac:dyDescent="0.45">
      <c r="M179" s="115"/>
    </row>
    <row r="180" spans="13:13" x14ac:dyDescent="0.45">
      <c r="M180" s="115"/>
    </row>
    <row r="181" spans="13:13" x14ac:dyDescent="0.45">
      <c r="M181" s="115"/>
    </row>
    <row r="182" spans="13:13" x14ac:dyDescent="0.45">
      <c r="M182" s="115"/>
    </row>
    <row r="183" spans="13:13" x14ac:dyDescent="0.45">
      <c r="M183" s="115"/>
    </row>
    <row r="184" spans="13:13" x14ac:dyDescent="0.45">
      <c r="M184" s="115"/>
    </row>
    <row r="185" spans="13:13" x14ac:dyDescent="0.45">
      <c r="M185" s="115"/>
    </row>
    <row r="186" spans="13:13" x14ac:dyDescent="0.45">
      <c r="M186" s="115"/>
    </row>
    <row r="187" spans="13:13" x14ac:dyDescent="0.45">
      <c r="M187" s="115"/>
    </row>
    <row r="188" spans="13:13" x14ac:dyDescent="0.45">
      <c r="M188" s="115"/>
    </row>
    <row r="189" spans="13:13" x14ac:dyDescent="0.45">
      <c r="M189" s="115"/>
    </row>
    <row r="190" spans="13:13" x14ac:dyDescent="0.45">
      <c r="M190" s="115"/>
    </row>
    <row r="191" spans="13:13" x14ac:dyDescent="0.45">
      <c r="M191" s="115"/>
    </row>
    <row r="192" spans="13:13" x14ac:dyDescent="0.45">
      <c r="M192" s="115"/>
    </row>
    <row r="193" spans="13:13" x14ac:dyDescent="0.45">
      <c r="M193" s="115"/>
    </row>
    <row r="194" spans="13:13" x14ac:dyDescent="0.45">
      <c r="M194" s="115"/>
    </row>
    <row r="195" spans="13:13" x14ac:dyDescent="0.45">
      <c r="M195" s="115"/>
    </row>
    <row r="196" spans="13:13" x14ac:dyDescent="0.45">
      <c r="M196" s="115"/>
    </row>
    <row r="197" spans="13:13" x14ac:dyDescent="0.45">
      <c r="M197" s="115"/>
    </row>
    <row r="198" spans="13:13" x14ac:dyDescent="0.45">
      <c r="M198" s="115"/>
    </row>
    <row r="199" spans="13:13" x14ac:dyDescent="0.45">
      <c r="M199" s="115"/>
    </row>
    <row r="200" spans="13:13" x14ac:dyDescent="0.45">
      <c r="M200" s="115"/>
    </row>
    <row r="201" spans="13:13" x14ac:dyDescent="0.45">
      <c r="M201" s="115"/>
    </row>
    <row r="202" spans="13:13" x14ac:dyDescent="0.45">
      <c r="M202" s="115"/>
    </row>
    <row r="203" spans="13:13" x14ac:dyDescent="0.45">
      <c r="M203" s="115"/>
    </row>
    <row r="204" spans="13:13" x14ac:dyDescent="0.45">
      <c r="M204" s="115"/>
    </row>
    <row r="205" spans="13:13" x14ac:dyDescent="0.45">
      <c r="M205" s="115"/>
    </row>
    <row r="206" spans="13:13" x14ac:dyDescent="0.45">
      <c r="M206" s="115"/>
    </row>
    <row r="207" spans="13:13" x14ac:dyDescent="0.45">
      <c r="M207" s="115"/>
    </row>
    <row r="208" spans="13:13" x14ac:dyDescent="0.45">
      <c r="M208" s="115"/>
    </row>
    <row r="209" spans="13:13" x14ac:dyDescent="0.45">
      <c r="M209" s="115"/>
    </row>
    <row r="210" spans="13:13" x14ac:dyDescent="0.45">
      <c r="M210" s="115"/>
    </row>
    <row r="211" spans="13:13" x14ac:dyDescent="0.45">
      <c r="M211" s="115"/>
    </row>
    <row r="212" spans="13:13" x14ac:dyDescent="0.45">
      <c r="M212" s="115"/>
    </row>
    <row r="213" spans="13:13" x14ac:dyDescent="0.45">
      <c r="M213" s="115"/>
    </row>
    <row r="214" spans="13:13" x14ac:dyDescent="0.45">
      <c r="M214" s="115"/>
    </row>
    <row r="215" spans="13:13" x14ac:dyDescent="0.45">
      <c r="M215" s="115"/>
    </row>
    <row r="216" spans="13:13" x14ac:dyDescent="0.45">
      <c r="M216" s="115"/>
    </row>
    <row r="217" spans="13:13" x14ac:dyDescent="0.45">
      <c r="M217" s="115"/>
    </row>
    <row r="218" spans="13:13" x14ac:dyDescent="0.45">
      <c r="M218" s="115"/>
    </row>
    <row r="219" spans="13:13" x14ac:dyDescent="0.45">
      <c r="M219" s="115"/>
    </row>
    <row r="220" spans="13:13" x14ac:dyDescent="0.45">
      <c r="M220" s="115"/>
    </row>
    <row r="221" spans="13:13" x14ac:dyDescent="0.45">
      <c r="M221" s="115"/>
    </row>
    <row r="222" spans="13:13" x14ac:dyDescent="0.45">
      <c r="M222" s="115"/>
    </row>
    <row r="223" spans="13:13" x14ac:dyDescent="0.45">
      <c r="M223" s="115"/>
    </row>
    <row r="224" spans="13:13" x14ac:dyDescent="0.45">
      <c r="M224" s="115"/>
    </row>
    <row r="225" spans="13:13" x14ac:dyDescent="0.45">
      <c r="M225" s="115"/>
    </row>
    <row r="226" spans="13:13" x14ac:dyDescent="0.45">
      <c r="M226" s="115"/>
    </row>
    <row r="227" spans="13:13" x14ac:dyDescent="0.45">
      <c r="M227" s="115"/>
    </row>
    <row r="228" spans="13:13" x14ac:dyDescent="0.45">
      <c r="M228" s="115"/>
    </row>
    <row r="229" spans="13:13" x14ac:dyDescent="0.45">
      <c r="M229" s="115"/>
    </row>
    <row r="230" spans="13:13" x14ac:dyDescent="0.45">
      <c r="M230" s="115"/>
    </row>
    <row r="231" spans="13:13" x14ac:dyDescent="0.45">
      <c r="M231" s="115"/>
    </row>
    <row r="232" spans="13:13" x14ac:dyDescent="0.45">
      <c r="M232" s="115"/>
    </row>
    <row r="233" spans="13:13" x14ac:dyDescent="0.45">
      <c r="M233" s="115"/>
    </row>
    <row r="234" spans="13:13" x14ac:dyDescent="0.45">
      <c r="M234" s="115"/>
    </row>
    <row r="235" spans="13:13" x14ac:dyDescent="0.45">
      <c r="M235" s="115"/>
    </row>
    <row r="236" spans="13:13" x14ac:dyDescent="0.45">
      <c r="M236" s="115"/>
    </row>
    <row r="237" spans="13:13" x14ac:dyDescent="0.45">
      <c r="M237" s="115"/>
    </row>
    <row r="238" spans="13:13" x14ac:dyDescent="0.45">
      <c r="M238" s="115"/>
    </row>
    <row r="239" spans="13:13" x14ac:dyDescent="0.45">
      <c r="M239" s="115"/>
    </row>
    <row r="240" spans="13:13" x14ac:dyDescent="0.45">
      <c r="M240" s="115"/>
    </row>
    <row r="241" spans="13:13" x14ac:dyDescent="0.45">
      <c r="M241" s="115"/>
    </row>
    <row r="242" spans="13:13" x14ac:dyDescent="0.45">
      <c r="M242" s="115"/>
    </row>
    <row r="243" spans="13:13" x14ac:dyDescent="0.45">
      <c r="M243" s="115"/>
    </row>
    <row r="244" spans="13:13" x14ac:dyDescent="0.45">
      <c r="M244" s="115"/>
    </row>
    <row r="245" spans="13:13" x14ac:dyDescent="0.45">
      <c r="M245" s="115"/>
    </row>
    <row r="246" spans="13:13" x14ac:dyDescent="0.45">
      <c r="M246" s="115"/>
    </row>
    <row r="247" spans="13:13" x14ac:dyDescent="0.45">
      <c r="M247" s="115"/>
    </row>
    <row r="248" spans="13:13" x14ac:dyDescent="0.45">
      <c r="M248" s="115"/>
    </row>
    <row r="249" spans="13:13" x14ac:dyDescent="0.45">
      <c r="M249" s="115"/>
    </row>
    <row r="250" spans="13:13" x14ac:dyDescent="0.45">
      <c r="M250" s="115"/>
    </row>
    <row r="251" spans="13:13" x14ac:dyDescent="0.45">
      <c r="M251" s="115"/>
    </row>
    <row r="252" spans="13:13" x14ac:dyDescent="0.45">
      <c r="M252" s="115"/>
    </row>
    <row r="253" spans="13:13" x14ac:dyDescent="0.45">
      <c r="M253" s="115"/>
    </row>
    <row r="254" spans="13:13" x14ac:dyDescent="0.45">
      <c r="M254" s="115"/>
    </row>
    <row r="255" spans="13:13" x14ac:dyDescent="0.45">
      <c r="M255" s="115"/>
    </row>
    <row r="256" spans="13:13" x14ac:dyDescent="0.45">
      <c r="M256" s="115"/>
    </row>
    <row r="257" spans="13:13" x14ac:dyDescent="0.45">
      <c r="M257" s="115"/>
    </row>
    <row r="258" spans="13:13" x14ac:dyDescent="0.45">
      <c r="M258" s="115"/>
    </row>
    <row r="259" spans="13:13" x14ac:dyDescent="0.45">
      <c r="M259" s="115"/>
    </row>
    <row r="260" spans="13:13" x14ac:dyDescent="0.45">
      <c r="M260" s="115"/>
    </row>
    <row r="261" spans="13:13" x14ac:dyDescent="0.45">
      <c r="M261" s="115"/>
    </row>
    <row r="262" spans="13:13" x14ac:dyDescent="0.45">
      <c r="M262" s="115"/>
    </row>
    <row r="263" spans="13:13" x14ac:dyDescent="0.45">
      <c r="M263" s="115"/>
    </row>
    <row r="264" spans="13:13" x14ac:dyDescent="0.45">
      <c r="M264" s="115"/>
    </row>
    <row r="265" spans="13:13" x14ac:dyDescent="0.45">
      <c r="M265" s="115"/>
    </row>
    <row r="266" spans="13:13" x14ac:dyDescent="0.45">
      <c r="M266" s="115"/>
    </row>
    <row r="267" spans="13:13" x14ac:dyDescent="0.45">
      <c r="M267" s="115"/>
    </row>
    <row r="268" spans="13:13" x14ac:dyDescent="0.45">
      <c r="M268" s="115"/>
    </row>
    <row r="269" spans="13:13" x14ac:dyDescent="0.45">
      <c r="M269" s="115"/>
    </row>
    <row r="270" spans="13:13" x14ac:dyDescent="0.45">
      <c r="M270" s="115"/>
    </row>
    <row r="271" spans="13:13" x14ac:dyDescent="0.45">
      <c r="M271" s="115"/>
    </row>
    <row r="272" spans="13:13" x14ac:dyDescent="0.45">
      <c r="M272" s="115"/>
    </row>
    <row r="273" spans="13:13" x14ac:dyDescent="0.45">
      <c r="M273" s="115"/>
    </row>
    <row r="274" spans="13:13" x14ac:dyDescent="0.45">
      <c r="M274" s="115"/>
    </row>
    <row r="275" spans="13:13" x14ac:dyDescent="0.45">
      <c r="M275" s="115"/>
    </row>
    <row r="276" spans="13:13" x14ac:dyDescent="0.45">
      <c r="M276" s="115"/>
    </row>
    <row r="277" spans="13:13" x14ac:dyDescent="0.45">
      <c r="M277" s="115"/>
    </row>
    <row r="278" spans="13:13" x14ac:dyDescent="0.45">
      <c r="M278" s="115"/>
    </row>
    <row r="279" spans="13:13" x14ac:dyDescent="0.45">
      <c r="M279" s="115"/>
    </row>
    <row r="280" spans="13:13" x14ac:dyDescent="0.45">
      <c r="M280" s="115"/>
    </row>
    <row r="281" spans="13:13" x14ac:dyDescent="0.45">
      <c r="M281" s="115"/>
    </row>
    <row r="282" spans="13:13" x14ac:dyDescent="0.45">
      <c r="M282" s="115"/>
    </row>
    <row r="283" spans="13:13" x14ac:dyDescent="0.45">
      <c r="M283" s="115"/>
    </row>
  </sheetData>
  <mergeCells count="24"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48:A49"/>
    <mergeCell ref="B48:B49"/>
    <mergeCell ref="A50:A58"/>
    <mergeCell ref="B50:B58"/>
    <mergeCell ref="J1:L1"/>
    <mergeCell ref="A4:A25"/>
    <mergeCell ref="B4:B25"/>
    <mergeCell ref="A26:A45"/>
    <mergeCell ref="B26:B45"/>
    <mergeCell ref="A46:A47"/>
    <mergeCell ref="B46:B47"/>
  </mergeCells>
  <conditionalFormatting sqref="N5:P47">
    <cfRule type="cellIs" dxfId="70" priority="7" stopIfTrue="1" operator="greaterThan">
      <formula>0</formula>
    </cfRule>
    <cfRule type="cellIs" dxfId="69" priority="8" stopIfTrue="1" operator="greaterThan">
      <formula>0</formula>
    </cfRule>
    <cfRule type="cellIs" dxfId="68" priority="9" stopIfTrue="1" operator="greaterThan">
      <formula>0</formula>
    </cfRule>
  </conditionalFormatting>
  <conditionalFormatting sqref="N4:P4">
    <cfRule type="cellIs" dxfId="67" priority="4" stopIfTrue="1" operator="greaterThan">
      <formula>0</formula>
    </cfRule>
    <cfRule type="cellIs" dxfId="66" priority="5" stopIfTrue="1" operator="greaterThan">
      <formula>0</formula>
    </cfRule>
    <cfRule type="cellIs" dxfId="65" priority="6" stopIfTrue="1" operator="greaterThan">
      <formula>0</formula>
    </cfRule>
  </conditionalFormatting>
  <conditionalFormatting sqref="M4:M47">
    <cfRule type="cellIs" dxfId="64" priority="1" stopIfTrue="1" operator="greaterThan">
      <formula>0</formula>
    </cfRule>
    <cfRule type="cellIs" dxfId="63" priority="2" stopIfTrue="1" operator="greaterThan">
      <formula>0</formula>
    </cfRule>
    <cfRule type="cellIs" dxfId="6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83"/>
  <sheetViews>
    <sheetView zoomScale="84" zoomScaleNormal="84" workbookViewId="0">
      <selection activeCell="J4" sqref="J4:J58"/>
    </sheetView>
  </sheetViews>
  <sheetFormatPr defaultColWidth="9.73046875" defaultRowHeight="14.25" x14ac:dyDescent="0.45"/>
  <cols>
    <col min="1" max="1" width="7.1328125" style="1" customWidth="1"/>
    <col min="2" max="2" width="23.73046875" style="1" customWidth="1"/>
    <col min="3" max="3" width="12.3984375" style="18" customWidth="1"/>
    <col min="4" max="4" width="34.265625" style="1" customWidth="1"/>
    <col min="5" max="5" width="15.73046875" style="1" customWidth="1"/>
    <col min="6" max="6" width="12" style="1" customWidth="1"/>
    <col min="7" max="7" width="9.86328125" style="1" customWidth="1"/>
    <col min="8" max="8" width="15.86328125" style="1" bestFit="1" customWidth="1"/>
    <col min="9" max="9" width="12.73046875" style="25" bestFit="1" customWidth="1"/>
    <col min="10" max="10" width="11.265625" style="21" customWidth="1"/>
    <col min="11" max="11" width="13.265625" style="19" customWidth="1"/>
    <col min="12" max="12" width="12.59765625" style="4" customWidth="1"/>
    <col min="13" max="13" width="16.3984375" style="5" bestFit="1" customWidth="1"/>
    <col min="14" max="14" width="16.3984375" style="8" bestFit="1" customWidth="1"/>
    <col min="15" max="16" width="16.3984375" style="5" bestFit="1" customWidth="1"/>
    <col min="17" max="18" width="16.3984375" style="2" bestFit="1" customWidth="1"/>
    <col min="19" max="19" width="17" style="2" customWidth="1"/>
    <col min="20" max="22" width="16.265625" style="2" bestFit="1" customWidth="1"/>
    <col min="23" max="16384" width="9.73046875" style="2"/>
  </cols>
  <sheetData>
    <row r="1" spans="1:22" ht="33" customHeight="1" x14ac:dyDescent="0.45">
      <c r="A1" s="151" t="s">
        <v>115</v>
      </c>
      <c r="B1" s="151"/>
      <c r="C1" s="151"/>
      <c r="D1" s="151"/>
      <c r="E1" s="151"/>
      <c r="F1" s="151"/>
      <c r="G1" s="151"/>
      <c r="H1" s="151"/>
      <c r="I1" s="151"/>
      <c r="J1" s="151" t="s">
        <v>116</v>
      </c>
      <c r="K1" s="151"/>
      <c r="L1" s="151"/>
      <c r="M1" s="152" t="s">
        <v>117</v>
      </c>
      <c r="N1" s="152" t="s">
        <v>117</v>
      </c>
      <c r="O1" s="152" t="s">
        <v>117</v>
      </c>
      <c r="P1" s="152" t="s">
        <v>117</v>
      </c>
      <c r="Q1" s="152" t="s">
        <v>117</v>
      </c>
      <c r="R1" s="152" t="s">
        <v>117</v>
      </c>
      <c r="S1" s="152" t="s">
        <v>117</v>
      </c>
      <c r="T1" s="152" t="s">
        <v>117</v>
      </c>
      <c r="U1" s="152" t="s">
        <v>117</v>
      </c>
      <c r="V1" s="152" t="s">
        <v>117</v>
      </c>
    </row>
    <row r="2" spans="1:22" ht="21.75" customHeight="1" x14ac:dyDescent="0.45">
      <c r="A2" s="151" t="s">
        <v>110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s="3" customFormat="1" ht="57" x14ac:dyDescent="0.35">
      <c r="A3" s="45" t="s">
        <v>4</v>
      </c>
      <c r="B3" s="45" t="s">
        <v>119</v>
      </c>
      <c r="C3" s="45" t="s">
        <v>2</v>
      </c>
      <c r="D3" s="46" t="s">
        <v>66</v>
      </c>
      <c r="E3" s="46" t="s">
        <v>96</v>
      </c>
      <c r="F3" s="46" t="s">
        <v>67</v>
      </c>
      <c r="G3" s="46" t="s">
        <v>97</v>
      </c>
      <c r="H3" s="46" t="s">
        <v>3</v>
      </c>
      <c r="I3" s="75" t="s">
        <v>122</v>
      </c>
      <c r="J3" s="16" t="s">
        <v>5</v>
      </c>
      <c r="K3" s="17" t="s">
        <v>0</v>
      </c>
      <c r="L3" s="15" t="s">
        <v>1</v>
      </c>
      <c r="M3" s="14" t="s">
        <v>118</v>
      </c>
      <c r="N3" s="14" t="s">
        <v>118</v>
      </c>
      <c r="O3" s="14" t="s">
        <v>118</v>
      </c>
      <c r="P3" s="14" t="s">
        <v>118</v>
      </c>
      <c r="Q3" s="14" t="s">
        <v>118</v>
      </c>
      <c r="R3" s="14" t="s">
        <v>118</v>
      </c>
      <c r="S3" s="14" t="s">
        <v>118</v>
      </c>
      <c r="T3" s="14" t="s">
        <v>118</v>
      </c>
      <c r="U3" s="14" t="s">
        <v>118</v>
      </c>
      <c r="V3" s="14" t="s">
        <v>118</v>
      </c>
    </row>
    <row r="4" spans="1:22" ht="120" customHeight="1" x14ac:dyDescent="0.45">
      <c r="A4" s="133" t="s">
        <v>89</v>
      </c>
      <c r="B4" s="136" t="s">
        <v>120</v>
      </c>
      <c r="C4" s="47">
        <v>1</v>
      </c>
      <c r="D4" s="48" t="s">
        <v>9</v>
      </c>
      <c r="E4" s="60">
        <v>1001</v>
      </c>
      <c r="F4" s="47" t="s">
        <v>68</v>
      </c>
      <c r="G4" s="61" t="s">
        <v>57</v>
      </c>
      <c r="H4" s="61" t="s">
        <v>6</v>
      </c>
      <c r="I4" s="76">
        <v>8</v>
      </c>
      <c r="J4" s="97">
        <v>15</v>
      </c>
      <c r="K4" s="9">
        <f>J4-SUM(M4:V4)</f>
        <v>15</v>
      </c>
      <c r="L4" s="35" t="str">
        <f>IF(K4&lt;0,"ATENÇÃO","OK")</f>
        <v>OK</v>
      </c>
      <c r="M4" s="40"/>
      <c r="N4" s="40"/>
      <c r="O4" s="41"/>
      <c r="P4" s="41"/>
      <c r="Q4" s="42"/>
      <c r="R4" s="42"/>
      <c r="S4" s="42"/>
      <c r="T4" s="42"/>
      <c r="U4" s="42"/>
      <c r="V4" s="42"/>
    </row>
    <row r="5" spans="1:22" ht="99.75" x14ac:dyDescent="0.45">
      <c r="A5" s="134"/>
      <c r="B5" s="137"/>
      <c r="C5" s="47">
        <v>2</v>
      </c>
      <c r="D5" s="49" t="s">
        <v>10</v>
      </c>
      <c r="E5" s="60">
        <v>1001</v>
      </c>
      <c r="F5" s="47" t="s">
        <v>69</v>
      </c>
      <c r="G5" s="62" t="s">
        <v>57</v>
      </c>
      <c r="H5" s="62" t="s">
        <v>6</v>
      </c>
      <c r="I5" s="76">
        <v>24</v>
      </c>
      <c r="J5" s="98">
        <v>10</v>
      </c>
      <c r="K5" s="9">
        <f t="shared" ref="K5:K58" si="0">J5-SUM(M5:V5)</f>
        <v>10</v>
      </c>
      <c r="L5" s="35" t="str">
        <f t="shared" ref="L5:L58" si="1">IF(K5&lt;0,"ATENÇÃO","OK")</f>
        <v>OK</v>
      </c>
      <c r="M5" s="40"/>
      <c r="N5" s="40"/>
      <c r="O5" s="41"/>
      <c r="P5" s="41"/>
      <c r="Q5" s="42"/>
      <c r="R5" s="42"/>
      <c r="S5" s="42"/>
      <c r="T5" s="42"/>
      <c r="U5" s="42"/>
      <c r="V5" s="42"/>
    </row>
    <row r="6" spans="1:22" ht="99.75" x14ac:dyDescent="0.45">
      <c r="A6" s="134"/>
      <c r="B6" s="137"/>
      <c r="C6" s="47">
        <v>3</v>
      </c>
      <c r="D6" s="49" t="s">
        <v>11</v>
      </c>
      <c r="E6" s="60">
        <v>1001</v>
      </c>
      <c r="F6" s="47" t="s">
        <v>70</v>
      </c>
      <c r="G6" s="62" t="s">
        <v>57</v>
      </c>
      <c r="H6" s="62" t="s">
        <v>6</v>
      </c>
      <c r="I6" s="76">
        <v>28</v>
      </c>
      <c r="J6" s="98">
        <v>12</v>
      </c>
      <c r="K6" s="9">
        <f t="shared" si="0"/>
        <v>12</v>
      </c>
      <c r="L6" s="35" t="str">
        <f t="shared" si="1"/>
        <v>OK</v>
      </c>
      <c r="M6" s="40"/>
      <c r="N6" s="40"/>
      <c r="O6" s="40"/>
      <c r="P6" s="41"/>
      <c r="Q6" s="42"/>
      <c r="R6" s="42"/>
      <c r="S6" s="42"/>
      <c r="T6" s="42"/>
      <c r="U6" s="42"/>
      <c r="V6" s="42"/>
    </row>
    <row r="7" spans="1:22" ht="99.75" x14ac:dyDescent="0.45">
      <c r="A7" s="134"/>
      <c r="B7" s="137"/>
      <c r="C7" s="47">
        <v>4</v>
      </c>
      <c r="D7" s="49" t="s">
        <v>12</v>
      </c>
      <c r="E7" s="60">
        <v>1001</v>
      </c>
      <c r="F7" s="47" t="s">
        <v>71</v>
      </c>
      <c r="G7" s="62" t="s">
        <v>57</v>
      </c>
      <c r="H7" s="62" t="s">
        <v>6</v>
      </c>
      <c r="I7" s="76">
        <v>30</v>
      </c>
      <c r="J7" s="98">
        <v>10</v>
      </c>
      <c r="K7" s="9">
        <f t="shared" si="0"/>
        <v>10</v>
      </c>
      <c r="L7" s="35" t="str">
        <f t="shared" si="1"/>
        <v>OK</v>
      </c>
      <c r="M7" s="40"/>
      <c r="N7" s="40"/>
      <c r="O7" s="41"/>
      <c r="P7" s="41"/>
      <c r="Q7" s="42"/>
      <c r="R7" s="42"/>
      <c r="S7" s="43"/>
      <c r="T7" s="42"/>
      <c r="U7" s="42"/>
      <c r="V7" s="42"/>
    </row>
    <row r="8" spans="1:22" ht="99.75" x14ac:dyDescent="0.45">
      <c r="A8" s="134"/>
      <c r="B8" s="137"/>
      <c r="C8" s="47">
        <v>5</v>
      </c>
      <c r="D8" s="49" t="s">
        <v>13</v>
      </c>
      <c r="E8" s="60">
        <v>1001</v>
      </c>
      <c r="F8" s="47" t="s">
        <v>72</v>
      </c>
      <c r="G8" s="62" t="s">
        <v>57</v>
      </c>
      <c r="H8" s="62" t="s">
        <v>6</v>
      </c>
      <c r="I8" s="76">
        <v>35</v>
      </c>
      <c r="J8" s="98">
        <v>10</v>
      </c>
      <c r="K8" s="9">
        <f t="shared" si="0"/>
        <v>10</v>
      </c>
      <c r="L8" s="35" t="str">
        <f t="shared" si="1"/>
        <v>OK</v>
      </c>
      <c r="M8" s="40"/>
      <c r="N8" s="40"/>
      <c r="O8" s="41"/>
      <c r="P8" s="41"/>
      <c r="Q8" s="42"/>
      <c r="R8" s="42"/>
      <c r="S8" s="42"/>
      <c r="T8" s="42"/>
      <c r="U8" s="42"/>
      <c r="V8" s="42"/>
    </row>
    <row r="9" spans="1:22" ht="99.75" x14ac:dyDescent="0.45">
      <c r="A9" s="134"/>
      <c r="B9" s="137"/>
      <c r="C9" s="47">
        <v>6</v>
      </c>
      <c r="D9" s="49" t="s">
        <v>14</v>
      </c>
      <c r="E9" s="60">
        <v>1001</v>
      </c>
      <c r="F9" s="47" t="s">
        <v>75</v>
      </c>
      <c r="G9" s="62" t="s">
        <v>57</v>
      </c>
      <c r="H9" s="62" t="s">
        <v>6</v>
      </c>
      <c r="I9" s="76">
        <v>40</v>
      </c>
      <c r="J9" s="98">
        <v>6</v>
      </c>
      <c r="K9" s="9">
        <f t="shared" si="0"/>
        <v>6</v>
      </c>
      <c r="L9" s="35" t="str">
        <f t="shared" si="1"/>
        <v>OK</v>
      </c>
      <c r="M9" s="40"/>
      <c r="N9" s="40"/>
      <c r="O9" s="41"/>
      <c r="P9" s="41"/>
      <c r="Q9" s="42"/>
      <c r="R9" s="42"/>
      <c r="S9" s="42"/>
      <c r="T9" s="42"/>
      <c r="U9" s="42"/>
      <c r="V9" s="42"/>
    </row>
    <row r="10" spans="1:22" ht="99.75" x14ac:dyDescent="0.45">
      <c r="A10" s="134"/>
      <c r="B10" s="137"/>
      <c r="C10" s="47">
        <v>7</v>
      </c>
      <c r="D10" s="49" t="s">
        <v>15</v>
      </c>
      <c r="E10" s="60">
        <v>1001</v>
      </c>
      <c r="F10" s="47" t="s">
        <v>73</v>
      </c>
      <c r="G10" s="62" t="s">
        <v>57</v>
      </c>
      <c r="H10" s="62" t="s">
        <v>6</v>
      </c>
      <c r="I10" s="76">
        <v>30.01</v>
      </c>
      <c r="J10" s="98">
        <v>6</v>
      </c>
      <c r="K10" s="9">
        <f t="shared" si="0"/>
        <v>6</v>
      </c>
      <c r="L10" s="35" t="str">
        <f t="shared" si="1"/>
        <v>OK</v>
      </c>
      <c r="M10" s="40"/>
      <c r="N10" s="40"/>
      <c r="O10" s="41"/>
      <c r="P10" s="40"/>
      <c r="Q10" s="42"/>
      <c r="R10" s="42"/>
      <c r="S10" s="42"/>
      <c r="T10" s="42"/>
      <c r="U10" s="42"/>
      <c r="V10" s="42"/>
    </row>
    <row r="11" spans="1:22" ht="99.75" x14ac:dyDescent="0.45">
      <c r="A11" s="134"/>
      <c r="B11" s="137"/>
      <c r="C11" s="47">
        <v>8</v>
      </c>
      <c r="D11" s="50" t="s">
        <v>16</v>
      </c>
      <c r="E11" s="60">
        <v>1001</v>
      </c>
      <c r="F11" s="47" t="s">
        <v>74</v>
      </c>
      <c r="G11" s="63" t="s">
        <v>57</v>
      </c>
      <c r="H11" s="63" t="s">
        <v>55</v>
      </c>
      <c r="I11" s="76">
        <v>25</v>
      </c>
      <c r="J11" s="99">
        <v>5</v>
      </c>
      <c r="K11" s="9">
        <f t="shared" si="0"/>
        <v>5</v>
      </c>
      <c r="L11" s="35" t="str">
        <f t="shared" si="1"/>
        <v>OK</v>
      </c>
      <c r="M11" s="40"/>
      <c r="N11" s="40"/>
      <c r="O11" s="41"/>
      <c r="P11" s="41"/>
      <c r="Q11" s="42"/>
      <c r="R11" s="42"/>
      <c r="S11" s="43"/>
      <c r="T11" s="42"/>
      <c r="U11" s="42"/>
      <c r="V11" s="42"/>
    </row>
    <row r="12" spans="1:22" ht="99.75" x14ac:dyDescent="0.45">
      <c r="A12" s="134"/>
      <c r="B12" s="137"/>
      <c r="C12" s="47">
        <v>9</v>
      </c>
      <c r="D12" s="51" t="s">
        <v>17</v>
      </c>
      <c r="E12" s="60">
        <v>1001</v>
      </c>
      <c r="F12" s="47" t="s">
        <v>75</v>
      </c>
      <c r="G12" s="64" t="s">
        <v>57</v>
      </c>
      <c r="H12" s="64" t="s">
        <v>55</v>
      </c>
      <c r="I12" s="76">
        <v>25</v>
      </c>
      <c r="J12" s="100">
        <v>5</v>
      </c>
      <c r="K12" s="9">
        <f t="shared" si="0"/>
        <v>5</v>
      </c>
      <c r="L12" s="35" t="str">
        <f t="shared" si="1"/>
        <v>OK</v>
      </c>
      <c r="M12" s="40"/>
      <c r="N12" s="40"/>
      <c r="O12" s="41"/>
      <c r="P12" s="41"/>
      <c r="Q12" s="42"/>
      <c r="R12" s="42"/>
      <c r="S12" s="42"/>
      <c r="T12" s="42"/>
      <c r="U12" s="42"/>
      <c r="V12" s="42"/>
    </row>
    <row r="13" spans="1:22" ht="99.75" x14ac:dyDescent="0.45">
      <c r="A13" s="134"/>
      <c r="B13" s="137"/>
      <c r="C13" s="47">
        <v>10</v>
      </c>
      <c r="D13" s="51" t="s">
        <v>18</v>
      </c>
      <c r="E13" s="60">
        <v>1001</v>
      </c>
      <c r="F13" s="47" t="s">
        <v>75</v>
      </c>
      <c r="G13" s="64" t="s">
        <v>57</v>
      </c>
      <c r="H13" s="64" t="s">
        <v>6</v>
      </c>
      <c r="I13" s="76">
        <v>33</v>
      </c>
      <c r="J13" s="100">
        <v>6</v>
      </c>
      <c r="K13" s="9">
        <f t="shared" si="0"/>
        <v>6</v>
      </c>
      <c r="L13" s="35" t="str">
        <f t="shared" si="1"/>
        <v>OK</v>
      </c>
      <c r="M13" s="40"/>
      <c r="N13" s="40"/>
      <c r="O13" s="41"/>
      <c r="P13" s="41"/>
      <c r="Q13" s="42"/>
      <c r="R13" s="42"/>
      <c r="S13" s="42"/>
      <c r="T13" s="42"/>
      <c r="U13" s="42"/>
      <c r="V13" s="42"/>
    </row>
    <row r="14" spans="1:22" ht="28.5" x14ac:dyDescent="0.45">
      <c r="A14" s="134"/>
      <c r="B14" s="137"/>
      <c r="C14" s="47">
        <v>11</v>
      </c>
      <c r="D14" s="52" t="s">
        <v>19</v>
      </c>
      <c r="E14" s="60">
        <v>1001</v>
      </c>
      <c r="F14" s="47" t="s">
        <v>76</v>
      </c>
      <c r="G14" s="61" t="s">
        <v>57</v>
      </c>
      <c r="H14" s="61" t="s">
        <v>6</v>
      </c>
      <c r="I14" s="76">
        <v>1</v>
      </c>
      <c r="J14" s="97">
        <v>20</v>
      </c>
      <c r="K14" s="9">
        <f t="shared" si="0"/>
        <v>20</v>
      </c>
      <c r="L14" s="35" t="str">
        <f t="shared" si="1"/>
        <v>OK</v>
      </c>
      <c r="M14" s="40"/>
      <c r="N14" s="40"/>
      <c r="O14" s="41"/>
      <c r="P14" s="41"/>
      <c r="Q14" s="42"/>
      <c r="R14" s="42"/>
      <c r="S14" s="42"/>
      <c r="T14" s="42"/>
      <c r="U14" s="42"/>
      <c r="V14" s="42"/>
    </row>
    <row r="15" spans="1:22" ht="28.5" x14ac:dyDescent="0.45">
      <c r="A15" s="134"/>
      <c r="B15" s="137"/>
      <c r="C15" s="47">
        <v>12</v>
      </c>
      <c r="D15" s="52" t="s">
        <v>20</v>
      </c>
      <c r="E15" s="60">
        <v>1001</v>
      </c>
      <c r="F15" s="47" t="s">
        <v>76</v>
      </c>
      <c r="G15" s="61" t="s">
        <v>57</v>
      </c>
      <c r="H15" s="61" t="s">
        <v>6</v>
      </c>
      <c r="I15" s="76">
        <v>1.5</v>
      </c>
      <c r="J15" s="97">
        <v>10</v>
      </c>
      <c r="K15" s="9">
        <f t="shared" si="0"/>
        <v>10</v>
      </c>
      <c r="L15" s="35" t="str">
        <f t="shared" si="1"/>
        <v>OK</v>
      </c>
      <c r="M15" s="40"/>
      <c r="N15" s="40"/>
      <c r="O15" s="41"/>
      <c r="P15" s="41"/>
      <c r="Q15" s="42"/>
      <c r="R15" s="42"/>
      <c r="S15" s="42"/>
      <c r="T15" s="42"/>
      <c r="U15" s="42"/>
      <c r="V15" s="42"/>
    </row>
    <row r="16" spans="1:22" ht="28.5" x14ac:dyDescent="0.45">
      <c r="A16" s="134"/>
      <c r="B16" s="137"/>
      <c r="C16" s="47">
        <v>13</v>
      </c>
      <c r="D16" s="52" t="s">
        <v>21</v>
      </c>
      <c r="E16" s="60">
        <v>1001</v>
      </c>
      <c r="F16" s="47" t="s">
        <v>76</v>
      </c>
      <c r="G16" s="61" t="s">
        <v>57</v>
      </c>
      <c r="H16" s="61" t="s">
        <v>6</v>
      </c>
      <c r="I16" s="76">
        <v>1</v>
      </c>
      <c r="J16" s="97">
        <v>10</v>
      </c>
      <c r="K16" s="9">
        <f t="shared" si="0"/>
        <v>10</v>
      </c>
      <c r="L16" s="35" t="str">
        <f t="shared" si="1"/>
        <v>OK</v>
      </c>
      <c r="M16" s="40"/>
      <c r="N16" s="40"/>
      <c r="O16" s="41"/>
      <c r="P16" s="41"/>
      <c r="Q16" s="42"/>
      <c r="R16" s="42"/>
      <c r="S16" s="42"/>
      <c r="T16" s="42"/>
      <c r="U16" s="42"/>
      <c r="V16" s="42"/>
    </row>
    <row r="17" spans="1:22" ht="28.5" x14ac:dyDescent="0.45">
      <c r="A17" s="134"/>
      <c r="B17" s="137"/>
      <c r="C17" s="47">
        <v>14</v>
      </c>
      <c r="D17" s="52" t="s">
        <v>22</v>
      </c>
      <c r="E17" s="60">
        <v>1001</v>
      </c>
      <c r="F17" s="47" t="s">
        <v>76</v>
      </c>
      <c r="G17" s="61" t="s">
        <v>57</v>
      </c>
      <c r="H17" s="61" t="s">
        <v>6</v>
      </c>
      <c r="I17" s="76">
        <v>1</v>
      </c>
      <c r="J17" s="97">
        <v>10</v>
      </c>
      <c r="K17" s="9">
        <f t="shared" si="0"/>
        <v>10</v>
      </c>
      <c r="L17" s="35" t="str">
        <f t="shared" si="1"/>
        <v>OK</v>
      </c>
      <c r="M17" s="40"/>
      <c r="N17" s="40"/>
      <c r="O17" s="41"/>
      <c r="P17" s="41"/>
      <c r="Q17" s="42"/>
      <c r="R17" s="42"/>
      <c r="S17" s="42"/>
      <c r="T17" s="42"/>
      <c r="U17" s="42"/>
      <c r="V17" s="42"/>
    </row>
    <row r="18" spans="1:22" ht="28.5" x14ac:dyDescent="0.45">
      <c r="A18" s="134"/>
      <c r="B18" s="137"/>
      <c r="C18" s="47">
        <v>15</v>
      </c>
      <c r="D18" s="52" t="s">
        <v>23</v>
      </c>
      <c r="E18" s="60">
        <v>1001</v>
      </c>
      <c r="F18" s="47" t="s">
        <v>76</v>
      </c>
      <c r="G18" s="61" t="s">
        <v>57</v>
      </c>
      <c r="H18" s="61" t="s">
        <v>6</v>
      </c>
      <c r="I18" s="76">
        <v>9</v>
      </c>
      <c r="J18" s="97">
        <v>10</v>
      </c>
      <c r="K18" s="9">
        <f t="shared" si="0"/>
        <v>10</v>
      </c>
      <c r="L18" s="35" t="str">
        <f t="shared" si="1"/>
        <v>OK</v>
      </c>
      <c r="M18" s="40"/>
      <c r="N18" s="40"/>
      <c r="O18" s="41"/>
      <c r="P18" s="41"/>
      <c r="Q18" s="42"/>
      <c r="R18" s="42"/>
      <c r="S18" s="42"/>
      <c r="T18" s="42"/>
      <c r="U18" s="42"/>
      <c r="V18" s="42"/>
    </row>
    <row r="19" spans="1:22" ht="28.5" x14ac:dyDescent="0.45">
      <c r="A19" s="134"/>
      <c r="B19" s="137"/>
      <c r="C19" s="47">
        <v>16</v>
      </c>
      <c r="D19" s="52" t="s">
        <v>24</v>
      </c>
      <c r="E19" s="60">
        <v>1001</v>
      </c>
      <c r="F19" s="47" t="s">
        <v>76</v>
      </c>
      <c r="G19" s="61" t="s">
        <v>57</v>
      </c>
      <c r="H19" s="61" t="s">
        <v>6</v>
      </c>
      <c r="I19" s="76">
        <v>10</v>
      </c>
      <c r="J19" s="97">
        <v>5</v>
      </c>
      <c r="K19" s="9">
        <f t="shared" si="0"/>
        <v>5</v>
      </c>
      <c r="L19" s="35" t="str">
        <f t="shared" si="1"/>
        <v>OK</v>
      </c>
      <c r="M19" s="40"/>
      <c r="N19" s="40"/>
      <c r="O19" s="41"/>
      <c r="P19" s="41"/>
      <c r="Q19" s="42"/>
      <c r="R19" s="42"/>
      <c r="S19" s="42"/>
      <c r="T19" s="42"/>
      <c r="U19" s="42"/>
      <c r="V19" s="42"/>
    </row>
    <row r="20" spans="1:22" ht="28.5" x14ac:dyDescent="0.45">
      <c r="A20" s="134"/>
      <c r="B20" s="137"/>
      <c r="C20" s="47">
        <v>17</v>
      </c>
      <c r="D20" s="52" t="s">
        <v>25</v>
      </c>
      <c r="E20" s="60">
        <v>1001</v>
      </c>
      <c r="F20" s="47" t="s">
        <v>76</v>
      </c>
      <c r="G20" s="61" t="s">
        <v>57</v>
      </c>
      <c r="H20" s="61" t="s">
        <v>6</v>
      </c>
      <c r="I20" s="76">
        <v>9</v>
      </c>
      <c r="J20" s="97">
        <v>5</v>
      </c>
      <c r="K20" s="9">
        <f t="shared" si="0"/>
        <v>5</v>
      </c>
      <c r="L20" s="35" t="str">
        <f t="shared" si="1"/>
        <v>OK</v>
      </c>
      <c r="M20" s="40"/>
      <c r="N20" s="40"/>
      <c r="O20" s="40"/>
      <c r="P20" s="41"/>
      <c r="Q20" s="42"/>
      <c r="R20" s="42"/>
      <c r="S20" s="42"/>
      <c r="T20" s="42"/>
      <c r="U20" s="42"/>
      <c r="V20" s="42"/>
    </row>
    <row r="21" spans="1:22" ht="42.75" x14ac:dyDescent="0.45">
      <c r="A21" s="134"/>
      <c r="B21" s="137"/>
      <c r="C21" s="47">
        <v>18</v>
      </c>
      <c r="D21" s="53" t="s">
        <v>26</v>
      </c>
      <c r="E21" s="60">
        <v>1001</v>
      </c>
      <c r="F21" s="47" t="s">
        <v>76</v>
      </c>
      <c r="G21" s="61" t="s">
        <v>57</v>
      </c>
      <c r="H21" s="64" t="s">
        <v>6</v>
      </c>
      <c r="I21" s="76">
        <v>9</v>
      </c>
      <c r="J21" s="100">
        <v>5</v>
      </c>
      <c r="K21" s="9">
        <f t="shared" si="0"/>
        <v>5</v>
      </c>
      <c r="L21" s="35" t="str">
        <f t="shared" si="1"/>
        <v>OK</v>
      </c>
      <c r="M21" s="40"/>
      <c r="N21" s="40"/>
      <c r="O21" s="41"/>
      <c r="P21" s="41"/>
      <c r="Q21" s="42"/>
      <c r="R21" s="42"/>
      <c r="S21" s="42"/>
      <c r="T21" s="42"/>
      <c r="U21" s="42"/>
      <c r="V21" s="42"/>
    </row>
    <row r="22" spans="1:22" ht="28.5" x14ac:dyDescent="0.45">
      <c r="A22" s="134"/>
      <c r="B22" s="137"/>
      <c r="C22" s="47">
        <v>19</v>
      </c>
      <c r="D22" s="49" t="s">
        <v>27</v>
      </c>
      <c r="E22" s="60">
        <v>1001</v>
      </c>
      <c r="F22" s="47" t="s">
        <v>76</v>
      </c>
      <c r="G22" s="62" t="s">
        <v>57</v>
      </c>
      <c r="H22" s="62" t="s">
        <v>6</v>
      </c>
      <c r="I22" s="76">
        <v>2.77</v>
      </c>
      <c r="J22" s="98">
        <v>40</v>
      </c>
      <c r="K22" s="9">
        <f t="shared" si="0"/>
        <v>40</v>
      </c>
      <c r="L22" s="35" t="str">
        <f t="shared" si="1"/>
        <v>OK</v>
      </c>
      <c r="M22" s="40"/>
      <c r="N22" s="40"/>
      <c r="O22" s="41"/>
      <c r="P22" s="41"/>
      <c r="Q22" s="44"/>
      <c r="R22" s="42"/>
      <c r="S22" s="42"/>
      <c r="T22" s="42"/>
      <c r="U22" s="42"/>
      <c r="V22" s="42"/>
    </row>
    <row r="23" spans="1:22" ht="42.75" x14ac:dyDescent="0.45">
      <c r="A23" s="134"/>
      <c r="B23" s="137"/>
      <c r="C23" s="47">
        <v>20</v>
      </c>
      <c r="D23" s="49" t="s">
        <v>98</v>
      </c>
      <c r="E23" s="60">
        <v>1001</v>
      </c>
      <c r="F23" s="47" t="s">
        <v>77</v>
      </c>
      <c r="G23" s="62" t="s">
        <v>57</v>
      </c>
      <c r="H23" s="62" t="s">
        <v>6</v>
      </c>
      <c r="I23" s="76">
        <v>20</v>
      </c>
      <c r="J23" s="98">
        <v>1</v>
      </c>
      <c r="K23" s="9">
        <f t="shared" si="0"/>
        <v>1</v>
      </c>
      <c r="L23" s="35" t="str">
        <f t="shared" si="1"/>
        <v>OK</v>
      </c>
      <c r="M23" s="40"/>
      <c r="N23" s="40"/>
      <c r="O23" s="41"/>
      <c r="P23" s="41"/>
      <c r="Q23" s="42"/>
      <c r="R23" s="42"/>
      <c r="S23" s="42"/>
      <c r="T23" s="42"/>
      <c r="U23" s="42"/>
      <c r="V23" s="42"/>
    </row>
    <row r="24" spans="1:22" ht="71.25" x14ac:dyDescent="0.45">
      <c r="A24" s="134"/>
      <c r="B24" s="137"/>
      <c r="C24" s="47">
        <v>21</v>
      </c>
      <c r="D24" s="49" t="s">
        <v>79</v>
      </c>
      <c r="E24" s="60">
        <v>1001</v>
      </c>
      <c r="F24" s="47" t="s">
        <v>78</v>
      </c>
      <c r="G24" s="62" t="s">
        <v>57</v>
      </c>
      <c r="H24" s="62" t="s">
        <v>6</v>
      </c>
      <c r="I24" s="76">
        <v>70</v>
      </c>
      <c r="J24" s="98"/>
      <c r="K24" s="9">
        <f t="shared" si="0"/>
        <v>0</v>
      </c>
      <c r="L24" s="35" t="str">
        <f t="shared" si="1"/>
        <v>OK</v>
      </c>
      <c r="M24" s="40"/>
      <c r="N24" s="40"/>
      <c r="O24" s="41"/>
      <c r="P24" s="41"/>
      <c r="Q24" s="42"/>
      <c r="R24" s="42"/>
      <c r="S24" s="42"/>
      <c r="T24" s="42"/>
      <c r="U24" s="42"/>
      <c r="V24" s="42"/>
    </row>
    <row r="25" spans="1:22" ht="28.5" x14ac:dyDescent="0.45">
      <c r="A25" s="135"/>
      <c r="B25" s="138"/>
      <c r="C25" s="47">
        <v>22</v>
      </c>
      <c r="D25" s="48" t="s">
        <v>80</v>
      </c>
      <c r="E25" s="60">
        <v>1001</v>
      </c>
      <c r="F25" s="47" t="s">
        <v>121</v>
      </c>
      <c r="G25" s="65" t="s">
        <v>57</v>
      </c>
      <c r="H25" s="61" t="s">
        <v>6</v>
      </c>
      <c r="I25" s="76">
        <v>50</v>
      </c>
      <c r="J25" s="97">
        <v>1</v>
      </c>
      <c r="K25" s="9">
        <f t="shared" si="0"/>
        <v>1</v>
      </c>
      <c r="L25" s="35" t="str">
        <f t="shared" si="1"/>
        <v>OK</v>
      </c>
      <c r="M25" s="40"/>
      <c r="N25" s="40"/>
      <c r="O25" s="41"/>
      <c r="P25" s="41"/>
      <c r="Q25" s="42"/>
      <c r="R25" s="42"/>
      <c r="S25" s="42"/>
      <c r="T25" s="42"/>
      <c r="U25" s="42"/>
      <c r="V25" s="42"/>
    </row>
    <row r="26" spans="1:22" ht="45" customHeight="1" x14ac:dyDescent="0.45">
      <c r="A26" s="139" t="s">
        <v>90</v>
      </c>
      <c r="B26" s="142" t="s">
        <v>120</v>
      </c>
      <c r="C26" s="54">
        <v>23</v>
      </c>
      <c r="D26" s="55" t="s">
        <v>28</v>
      </c>
      <c r="E26" s="66">
        <v>436</v>
      </c>
      <c r="F26" s="67" t="s">
        <v>99</v>
      </c>
      <c r="G26" s="67" t="s">
        <v>58</v>
      </c>
      <c r="H26" s="54" t="s">
        <v>56</v>
      </c>
      <c r="I26" s="77">
        <v>11.6</v>
      </c>
      <c r="J26" s="101"/>
      <c r="K26" s="9">
        <f t="shared" si="0"/>
        <v>0</v>
      </c>
      <c r="L26" s="35" t="str">
        <f t="shared" si="1"/>
        <v>OK</v>
      </c>
      <c r="M26" s="40"/>
      <c r="N26" s="40"/>
      <c r="O26" s="41"/>
      <c r="P26" s="41"/>
      <c r="Q26" s="42"/>
      <c r="R26" s="44"/>
      <c r="S26" s="42"/>
      <c r="T26" s="42"/>
      <c r="U26" s="42"/>
      <c r="V26" s="42"/>
    </row>
    <row r="27" spans="1:22" ht="28.5" x14ac:dyDescent="0.45">
      <c r="A27" s="140"/>
      <c r="B27" s="143"/>
      <c r="C27" s="54">
        <v>24</v>
      </c>
      <c r="D27" s="55" t="s">
        <v>29</v>
      </c>
      <c r="E27" s="66">
        <v>436</v>
      </c>
      <c r="F27" s="67" t="s">
        <v>99</v>
      </c>
      <c r="G27" s="67" t="s">
        <v>58</v>
      </c>
      <c r="H27" s="54" t="s">
        <v>56</v>
      </c>
      <c r="I27" s="77">
        <v>32.22</v>
      </c>
      <c r="J27" s="101"/>
      <c r="K27" s="9">
        <f t="shared" si="0"/>
        <v>0</v>
      </c>
      <c r="L27" s="35" t="str">
        <f t="shared" si="1"/>
        <v>OK</v>
      </c>
      <c r="M27" s="40"/>
      <c r="N27" s="40"/>
      <c r="O27" s="41"/>
      <c r="P27" s="41"/>
      <c r="Q27" s="42"/>
      <c r="R27" s="44"/>
      <c r="S27" s="42"/>
      <c r="T27" s="42"/>
      <c r="U27" s="42"/>
      <c r="V27" s="42"/>
    </row>
    <row r="28" spans="1:22" ht="28.5" x14ac:dyDescent="0.45">
      <c r="A28" s="140"/>
      <c r="B28" s="143"/>
      <c r="C28" s="54">
        <v>25</v>
      </c>
      <c r="D28" s="55" t="s">
        <v>30</v>
      </c>
      <c r="E28" s="66">
        <v>436</v>
      </c>
      <c r="F28" s="67" t="s">
        <v>99</v>
      </c>
      <c r="G28" s="67" t="s">
        <v>58</v>
      </c>
      <c r="H28" s="54" t="s">
        <v>56</v>
      </c>
      <c r="I28" s="77">
        <v>20</v>
      </c>
      <c r="J28" s="101"/>
      <c r="K28" s="9">
        <f t="shared" si="0"/>
        <v>0</v>
      </c>
      <c r="L28" s="35" t="str">
        <f t="shared" si="1"/>
        <v>OK</v>
      </c>
      <c r="M28" s="40"/>
      <c r="N28" s="40"/>
      <c r="O28" s="41"/>
      <c r="P28" s="41"/>
      <c r="Q28" s="42"/>
      <c r="R28" s="44"/>
      <c r="S28" s="42"/>
      <c r="T28" s="42"/>
      <c r="U28" s="42"/>
      <c r="V28" s="42"/>
    </row>
    <row r="29" spans="1:22" ht="28.5" x14ac:dyDescent="0.45">
      <c r="A29" s="140"/>
      <c r="B29" s="143"/>
      <c r="C29" s="54">
        <v>26</v>
      </c>
      <c r="D29" s="55" t="s">
        <v>31</v>
      </c>
      <c r="E29" s="66">
        <v>436</v>
      </c>
      <c r="F29" s="67" t="s">
        <v>99</v>
      </c>
      <c r="G29" s="67" t="s">
        <v>58</v>
      </c>
      <c r="H29" s="54" t="s">
        <v>56</v>
      </c>
      <c r="I29" s="77">
        <v>40</v>
      </c>
      <c r="J29" s="101"/>
      <c r="K29" s="9">
        <f t="shared" si="0"/>
        <v>0</v>
      </c>
      <c r="L29" s="35" t="str">
        <f t="shared" si="1"/>
        <v>OK</v>
      </c>
      <c r="M29" s="40"/>
      <c r="N29" s="40"/>
      <c r="O29" s="41"/>
      <c r="P29" s="41"/>
      <c r="Q29" s="42"/>
      <c r="R29" s="42"/>
      <c r="S29" s="42"/>
      <c r="T29" s="42"/>
      <c r="U29" s="42"/>
      <c r="V29" s="42"/>
    </row>
    <row r="30" spans="1:22" ht="28.5" x14ac:dyDescent="0.45">
      <c r="A30" s="140"/>
      <c r="B30" s="143"/>
      <c r="C30" s="54">
        <v>27</v>
      </c>
      <c r="D30" s="55" t="s">
        <v>32</v>
      </c>
      <c r="E30" s="66">
        <v>436</v>
      </c>
      <c r="F30" s="67" t="s">
        <v>99</v>
      </c>
      <c r="G30" s="67" t="s">
        <v>58</v>
      </c>
      <c r="H30" s="54" t="s">
        <v>56</v>
      </c>
      <c r="I30" s="77">
        <v>23.22</v>
      </c>
      <c r="J30" s="101"/>
      <c r="K30" s="9">
        <f t="shared" si="0"/>
        <v>0</v>
      </c>
      <c r="L30" s="35" t="str">
        <f t="shared" si="1"/>
        <v>OK</v>
      </c>
      <c r="M30" s="40"/>
      <c r="N30" s="40"/>
      <c r="O30" s="41"/>
      <c r="P30" s="41"/>
      <c r="Q30" s="42"/>
      <c r="R30" s="44"/>
      <c r="S30" s="42"/>
      <c r="T30" s="42"/>
      <c r="U30" s="42"/>
      <c r="V30" s="42"/>
    </row>
    <row r="31" spans="1:22" ht="28.5" x14ac:dyDescent="0.45">
      <c r="A31" s="140"/>
      <c r="B31" s="143"/>
      <c r="C31" s="54">
        <v>28</v>
      </c>
      <c r="D31" s="55" t="s">
        <v>33</v>
      </c>
      <c r="E31" s="66">
        <v>436</v>
      </c>
      <c r="F31" s="67" t="s">
        <v>99</v>
      </c>
      <c r="G31" s="67" t="s">
        <v>58</v>
      </c>
      <c r="H31" s="54" t="s">
        <v>56</v>
      </c>
      <c r="I31" s="77">
        <v>57.74</v>
      </c>
      <c r="J31" s="101"/>
      <c r="K31" s="9">
        <f t="shared" si="0"/>
        <v>0</v>
      </c>
      <c r="L31" s="35" t="str">
        <f t="shared" si="1"/>
        <v>OK</v>
      </c>
      <c r="M31" s="40"/>
      <c r="N31" s="40"/>
      <c r="O31" s="41"/>
      <c r="P31" s="41"/>
      <c r="Q31" s="42"/>
      <c r="R31" s="44"/>
      <c r="S31" s="42"/>
      <c r="T31" s="42"/>
      <c r="U31" s="42"/>
      <c r="V31" s="42"/>
    </row>
    <row r="32" spans="1:22" ht="71.25" x14ac:dyDescent="0.45">
      <c r="A32" s="140"/>
      <c r="B32" s="143"/>
      <c r="C32" s="54">
        <v>29</v>
      </c>
      <c r="D32" s="55" t="s">
        <v>100</v>
      </c>
      <c r="E32" s="66">
        <v>436</v>
      </c>
      <c r="F32" s="67" t="s">
        <v>99</v>
      </c>
      <c r="G32" s="67" t="s">
        <v>58</v>
      </c>
      <c r="H32" s="54" t="s">
        <v>56</v>
      </c>
      <c r="I32" s="77">
        <v>59.94</v>
      </c>
      <c r="J32" s="101"/>
      <c r="K32" s="9">
        <f t="shared" si="0"/>
        <v>0</v>
      </c>
      <c r="L32" s="35" t="str">
        <f t="shared" si="1"/>
        <v>OK</v>
      </c>
      <c r="M32" s="40"/>
      <c r="N32" s="40"/>
      <c r="O32" s="41"/>
      <c r="P32" s="41"/>
      <c r="Q32" s="42"/>
      <c r="R32" s="44"/>
      <c r="S32" s="42"/>
      <c r="T32" s="42"/>
      <c r="U32" s="42"/>
      <c r="V32" s="42"/>
    </row>
    <row r="33" spans="1:22" ht="57" x14ac:dyDescent="0.45">
      <c r="A33" s="140"/>
      <c r="B33" s="143"/>
      <c r="C33" s="54">
        <v>30</v>
      </c>
      <c r="D33" s="55" t="s">
        <v>34</v>
      </c>
      <c r="E33" s="66">
        <v>436</v>
      </c>
      <c r="F33" s="67" t="s">
        <v>99</v>
      </c>
      <c r="G33" s="67" t="s">
        <v>58</v>
      </c>
      <c r="H33" s="54" t="s">
        <v>56</v>
      </c>
      <c r="I33" s="77">
        <v>83.88</v>
      </c>
      <c r="J33" s="101"/>
      <c r="K33" s="9">
        <f t="shared" si="0"/>
        <v>0</v>
      </c>
      <c r="L33" s="35" t="str">
        <f t="shared" si="1"/>
        <v>OK</v>
      </c>
      <c r="M33" s="40"/>
      <c r="N33" s="40"/>
      <c r="O33" s="41"/>
      <c r="P33" s="41"/>
      <c r="Q33" s="42"/>
      <c r="R33" s="44"/>
      <c r="S33" s="42"/>
      <c r="T33" s="42"/>
      <c r="U33" s="42"/>
      <c r="V33" s="42"/>
    </row>
    <row r="34" spans="1:22" ht="28.5" x14ac:dyDescent="0.45">
      <c r="A34" s="140"/>
      <c r="B34" s="143"/>
      <c r="C34" s="54">
        <v>31</v>
      </c>
      <c r="D34" s="55" t="s">
        <v>35</v>
      </c>
      <c r="E34" s="66">
        <v>436</v>
      </c>
      <c r="F34" s="67" t="s">
        <v>99</v>
      </c>
      <c r="G34" s="67" t="s">
        <v>58</v>
      </c>
      <c r="H34" s="54" t="s">
        <v>56</v>
      </c>
      <c r="I34" s="77">
        <v>61.96</v>
      </c>
      <c r="J34" s="101"/>
      <c r="K34" s="9">
        <f t="shared" si="0"/>
        <v>0</v>
      </c>
      <c r="L34" s="35" t="str">
        <f t="shared" si="1"/>
        <v>OK</v>
      </c>
      <c r="M34" s="40"/>
      <c r="N34" s="40"/>
      <c r="O34" s="41"/>
      <c r="P34" s="41"/>
      <c r="Q34" s="42"/>
      <c r="R34" s="44"/>
      <c r="S34" s="42"/>
      <c r="T34" s="42"/>
      <c r="U34" s="42"/>
      <c r="V34" s="42"/>
    </row>
    <row r="35" spans="1:22" ht="28.5" x14ac:dyDescent="0.45">
      <c r="A35" s="140"/>
      <c r="B35" s="143"/>
      <c r="C35" s="54">
        <v>32</v>
      </c>
      <c r="D35" s="55" t="s">
        <v>36</v>
      </c>
      <c r="E35" s="66">
        <v>436</v>
      </c>
      <c r="F35" s="67" t="s">
        <v>99</v>
      </c>
      <c r="G35" s="67" t="s">
        <v>58</v>
      </c>
      <c r="H35" s="54" t="s">
        <v>56</v>
      </c>
      <c r="I35" s="77">
        <v>70.61</v>
      </c>
      <c r="J35" s="101"/>
      <c r="K35" s="9">
        <f t="shared" si="0"/>
        <v>0</v>
      </c>
      <c r="L35" s="35" t="str">
        <f t="shared" si="1"/>
        <v>OK</v>
      </c>
      <c r="M35" s="40"/>
      <c r="N35" s="40"/>
      <c r="O35" s="41"/>
      <c r="P35" s="41"/>
      <c r="Q35" s="42"/>
      <c r="R35" s="44"/>
      <c r="S35" s="42"/>
      <c r="T35" s="42"/>
      <c r="U35" s="42"/>
      <c r="V35" s="42"/>
    </row>
    <row r="36" spans="1:22" ht="42.75" x14ac:dyDescent="0.45">
      <c r="A36" s="140"/>
      <c r="B36" s="143"/>
      <c r="C36" s="54">
        <v>33</v>
      </c>
      <c r="D36" s="56" t="s">
        <v>37</v>
      </c>
      <c r="E36" s="66">
        <v>436</v>
      </c>
      <c r="F36" s="67" t="s">
        <v>99</v>
      </c>
      <c r="G36" s="67" t="s">
        <v>58</v>
      </c>
      <c r="H36" s="54" t="s">
        <v>56</v>
      </c>
      <c r="I36" s="77">
        <v>61.47</v>
      </c>
      <c r="J36" s="101"/>
      <c r="K36" s="9">
        <f t="shared" si="0"/>
        <v>0</v>
      </c>
      <c r="L36" s="35" t="str">
        <f t="shared" si="1"/>
        <v>OK</v>
      </c>
      <c r="M36" s="40"/>
      <c r="N36" s="40"/>
      <c r="O36" s="41"/>
      <c r="P36" s="41"/>
      <c r="Q36" s="42"/>
      <c r="R36" s="42"/>
      <c r="S36" s="42"/>
      <c r="T36" s="42"/>
      <c r="U36" s="42"/>
      <c r="V36" s="42"/>
    </row>
    <row r="37" spans="1:22" x14ac:dyDescent="0.45">
      <c r="A37" s="140"/>
      <c r="B37" s="143"/>
      <c r="C37" s="54">
        <v>34</v>
      </c>
      <c r="D37" s="56" t="s">
        <v>38</v>
      </c>
      <c r="E37" s="66">
        <v>436</v>
      </c>
      <c r="F37" s="67" t="s">
        <v>99</v>
      </c>
      <c r="G37" s="67" t="s">
        <v>58</v>
      </c>
      <c r="H37" s="54" t="s">
        <v>56</v>
      </c>
      <c r="I37" s="77">
        <v>241</v>
      </c>
      <c r="J37" s="101"/>
      <c r="K37" s="9">
        <f t="shared" si="0"/>
        <v>0</v>
      </c>
      <c r="L37" s="35" t="str">
        <f t="shared" si="1"/>
        <v>OK</v>
      </c>
      <c r="M37" s="40"/>
      <c r="N37" s="40"/>
      <c r="O37" s="41"/>
      <c r="P37" s="41"/>
      <c r="Q37" s="42"/>
      <c r="R37" s="42"/>
      <c r="S37" s="42"/>
      <c r="T37" s="42"/>
      <c r="U37" s="42"/>
      <c r="V37" s="42"/>
    </row>
    <row r="38" spans="1:22" x14ac:dyDescent="0.45">
      <c r="A38" s="140"/>
      <c r="B38" s="143"/>
      <c r="C38" s="54">
        <v>35</v>
      </c>
      <c r="D38" s="56" t="s">
        <v>39</v>
      </c>
      <c r="E38" s="66">
        <v>436</v>
      </c>
      <c r="F38" s="67" t="s">
        <v>99</v>
      </c>
      <c r="G38" s="67" t="s">
        <v>58</v>
      </c>
      <c r="H38" s="54" t="s">
        <v>56</v>
      </c>
      <c r="I38" s="77">
        <v>203.88</v>
      </c>
      <c r="J38" s="101"/>
      <c r="K38" s="9">
        <f t="shared" si="0"/>
        <v>0</v>
      </c>
      <c r="L38" s="35" t="str">
        <f t="shared" si="1"/>
        <v>OK</v>
      </c>
      <c r="M38" s="40"/>
      <c r="N38" s="40"/>
      <c r="O38" s="41"/>
      <c r="P38" s="41"/>
      <c r="Q38" s="42"/>
      <c r="R38" s="42"/>
      <c r="S38" s="42"/>
      <c r="T38" s="42"/>
      <c r="U38" s="42"/>
      <c r="V38" s="42"/>
    </row>
    <row r="39" spans="1:22" ht="26.25" x14ac:dyDescent="0.45">
      <c r="A39" s="140"/>
      <c r="B39" s="143"/>
      <c r="C39" s="54">
        <v>36</v>
      </c>
      <c r="D39" s="57" t="s">
        <v>40</v>
      </c>
      <c r="E39" s="68">
        <v>436</v>
      </c>
      <c r="F39" s="69" t="s">
        <v>99</v>
      </c>
      <c r="G39" s="69" t="s">
        <v>59</v>
      </c>
      <c r="H39" s="54" t="s">
        <v>56</v>
      </c>
      <c r="I39" s="77">
        <v>58.62</v>
      </c>
      <c r="J39" s="101"/>
      <c r="K39" s="9">
        <f t="shared" si="0"/>
        <v>0</v>
      </c>
      <c r="L39" s="35" t="str">
        <f t="shared" si="1"/>
        <v>OK</v>
      </c>
      <c r="M39" s="40"/>
      <c r="N39" s="40"/>
      <c r="O39" s="41"/>
      <c r="P39" s="41"/>
      <c r="Q39" s="42"/>
      <c r="R39" s="44"/>
      <c r="S39" s="42"/>
      <c r="T39" s="42"/>
      <c r="U39" s="42"/>
      <c r="V39" s="42"/>
    </row>
    <row r="40" spans="1:22" ht="26.25" x14ac:dyDescent="0.45">
      <c r="A40" s="140"/>
      <c r="B40" s="143"/>
      <c r="C40" s="54">
        <v>37</v>
      </c>
      <c r="D40" s="57" t="s">
        <v>41</v>
      </c>
      <c r="E40" s="68">
        <v>436</v>
      </c>
      <c r="F40" s="69" t="s">
        <v>99</v>
      </c>
      <c r="G40" s="69" t="s">
        <v>59</v>
      </c>
      <c r="H40" s="54" t="s">
        <v>56</v>
      </c>
      <c r="I40" s="77">
        <v>129.47</v>
      </c>
      <c r="J40" s="101"/>
      <c r="K40" s="9">
        <f t="shared" si="0"/>
        <v>0</v>
      </c>
      <c r="L40" s="35" t="str">
        <f t="shared" si="1"/>
        <v>OK</v>
      </c>
      <c r="M40" s="40"/>
      <c r="N40" s="40"/>
      <c r="O40" s="41"/>
      <c r="P40" s="41"/>
      <c r="Q40" s="42"/>
      <c r="R40" s="44"/>
      <c r="S40" s="42"/>
      <c r="T40" s="42"/>
      <c r="U40" s="42"/>
      <c r="V40" s="42"/>
    </row>
    <row r="41" spans="1:22" ht="26.25" x14ac:dyDescent="0.45">
      <c r="A41" s="140"/>
      <c r="B41" s="143"/>
      <c r="C41" s="54">
        <v>38</v>
      </c>
      <c r="D41" s="57" t="s">
        <v>42</v>
      </c>
      <c r="E41" s="68">
        <v>436</v>
      </c>
      <c r="F41" s="69" t="s">
        <v>99</v>
      </c>
      <c r="G41" s="69" t="s">
        <v>59</v>
      </c>
      <c r="H41" s="54" t="s">
        <v>56</v>
      </c>
      <c r="I41" s="77">
        <v>76.73</v>
      </c>
      <c r="J41" s="101"/>
      <c r="K41" s="9">
        <f t="shared" si="0"/>
        <v>0</v>
      </c>
      <c r="L41" s="35" t="str">
        <f t="shared" si="1"/>
        <v>OK</v>
      </c>
      <c r="M41" s="40"/>
      <c r="N41" s="40"/>
      <c r="O41" s="41"/>
      <c r="P41" s="41"/>
      <c r="Q41" s="42"/>
      <c r="R41" s="42"/>
      <c r="S41" s="42"/>
      <c r="T41" s="42"/>
      <c r="U41" s="42"/>
      <c r="V41" s="42"/>
    </row>
    <row r="42" spans="1:22" ht="26.25" x14ac:dyDescent="0.45">
      <c r="A42" s="140"/>
      <c r="B42" s="143"/>
      <c r="C42" s="54">
        <v>39</v>
      </c>
      <c r="D42" s="57" t="s">
        <v>43</v>
      </c>
      <c r="E42" s="68">
        <v>436</v>
      </c>
      <c r="F42" s="69" t="s">
        <v>99</v>
      </c>
      <c r="G42" s="69" t="s">
        <v>59</v>
      </c>
      <c r="H42" s="54" t="s">
        <v>56</v>
      </c>
      <c r="I42" s="77">
        <v>59.86</v>
      </c>
      <c r="J42" s="101"/>
      <c r="K42" s="9">
        <f t="shared" si="0"/>
        <v>0</v>
      </c>
      <c r="L42" s="35" t="str">
        <f t="shared" si="1"/>
        <v>OK</v>
      </c>
      <c r="M42" s="40"/>
      <c r="N42" s="40"/>
      <c r="O42" s="41"/>
      <c r="P42" s="41"/>
      <c r="Q42" s="42"/>
      <c r="R42" s="42"/>
      <c r="S42" s="42"/>
      <c r="T42" s="42"/>
      <c r="U42" s="42"/>
      <c r="V42" s="42"/>
    </row>
    <row r="43" spans="1:22" x14ac:dyDescent="0.45">
      <c r="A43" s="140"/>
      <c r="B43" s="143"/>
      <c r="C43" s="54">
        <v>40</v>
      </c>
      <c r="D43" s="57" t="s">
        <v>44</v>
      </c>
      <c r="E43" s="68">
        <v>436</v>
      </c>
      <c r="F43" s="69" t="s">
        <v>99</v>
      </c>
      <c r="G43" s="69" t="s">
        <v>59</v>
      </c>
      <c r="H43" s="54" t="s">
        <v>56</v>
      </c>
      <c r="I43" s="77">
        <v>75.97</v>
      </c>
      <c r="J43" s="101"/>
      <c r="K43" s="9">
        <f t="shared" si="0"/>
        <v>0</v>
      </c>
      <c r="L43" s="35" t="str">
        <f t="shared" si="1"/>
        <v>OK</v>
      </c>
      <c r="M43" s="40"/>
      <c r="N43" s="40"/>
      <c r="O43" s="41"/>
      <c r="P43" s="41"/>
      <c r="Q43" s="42"/>
      <c r="R43" s="44"/>
      <c r="S43" s="42"/>
      <c r="T43" s="42"/>
      <c r="U43" s="42"/>
      <c r="V43" s="42"/>
    </row>
    <row r="44" spans="1:22" ht="26.25" x14ac:dyDescent="0.45">
      <c r="A44" s="140"/>
      <c r="B44" s="143"/>
      <c r="C44" s="54">
        <v>41</v>
      </c>
      <c r="D44" s="57" t="s">
        <v>45</v>
      </c>
      <c r="E44" s="68">
        <v>436</v>
      </c>
      <c r="F44" s="69" t="s">
        <v>99</v>
      </c>
      <c r="G44" s="69" t="s">
        <v>59</v>
      </c>
      <c r="H44" s="54" t="s">
        <v>56</v>
      </c>
      <c r="I44" s="77">
        <v>39.729999999999997</v>
      </c>
      <c r="J44" s="101"/>
      <c r="K44" s="9">
        <f t="shared" si="0"/>
        <v>0</v>
      </c>
      <c r="L44" s="35" t="str">
        <f t="shared" si="1"/>
        <v>OK</v>
      </c>
      <c r="M44" s="40"/>
      <c r="N44" s="40"/>
      <c r="O44" s="41"/>
      <c r="P44" s="41"/>
      <c r="Q44" s="42"/>
      <c r="R44" s="44"/>
      <c r="S44" s="42"/>
      <c r="T44" s="42"/>
      <c r="U44" s="42"/>
      <c r="V44" s="42"/>
    </row>
    <row r="45" spans="1:22" ht="26.25" x14ac:dyDescent="0.45">
      <c r="A45" s="141"/>
      <c r="B45" s="144"/>
      <c r="C45" s="54">
        <v>42</v>
      </c>
      <c r="D45" s="57" t="s">
        <v>46</v>
      </c>
      <c r="E45" s="68">
        <v>436</v>
      </c>
      <c r="F45" s="69" t="s">
        <v>99</v>
      </c>
      <c r="G45" s="69" t="s">
        <v>59</v>
      </c>
      <c r="H45" s="54" t="s">
        <v>56</v>
      </c>
      <c r="I45" s="77">
        <v>142.04</v>
      </c>
      <c r="J45" s="101"/>
      <c r="K45" s="9">
        <f t="shared" si="0"/>
        <v>0</v>
      </c>
      <c r="L45" s="35" t="str">
        <f t="shared" si="1"/>
        <v>OK</v>
      </c>
      <c r="M45" s="40"/>
      <c r="N45" s="40"/>
      <c r="O45" s="41"/>
      <c r="P45" s="41"/>
      <c r="Q45" s="42"/>
      <c r="R45" s="44"/>
      <c r="S45" s="42"/>
      <c r="T45" s="42"/>
      <c r="U45" s="42"/>
      <c r="V45" s="42"/>
    </row>
    <row r="46" spans="1:22" ht="45" customHeight="1" x14ac:dyDescent="0.45">
      <c r="A46" s="145" t="s">
        <v>91</v>
      </c>
      <c r="B46" s="147" t="s">
        <v>120</v>
      </c>
      <c r="C46" s="47">
        <v>50</v>
      </c>
      <c r="D46" s="58" t="s">
        <v>28</v>
      </c>
      <c r="E46" s="70">
        <v>436</v>
      </c>
      <c r="F46" s="71" t="s">
        <v>99</v>
      </c>
      <c r="G46" s="71" t="s">
        <v>58</v>
      </c>
      <c r="H46" s="47" t="s">
        <v>56</v>
      </c>
      <c r="I46" s="78">
        <v>11.67</v>
      </c>
      <c r="J46" s="102"/>
      <c r="K46" s="9">
        <f t="shared" si="0"/>
        <v>0</v>
      </c>
      <c r="L46" s="35" t="str">
        <f t="shared" si="1"/>
        <v>OK</v>
      </c>
      <c r="M46" s="40"/>
      <c r="N46" s="40"/>
      <c r="O46" s="41"/>
      <c r="P46" s="41"/>
      <c r="Q46" s="42"/>
      <c r="R46" s="42"/>
      <c r="S46" s="42"/>
      <c r="T46" s="42"/>
      <c r="U46" s="42"/>
      <c r="V46" s="42"/>
    </row>
    <row r="47" spans="1:22" ht="28.5" x14ac:dyDescent="0.45">
      <c r="A47" s="146"/>
      <c r="B47" s="148"/>
      <c r="C47" s="47">
        <v>51</v>
      </c>
      <c r="D47" s="58" t="s">
        <v>32</v>
      </c>
      <c r="E47" s="70">
        <v>436</v>
      </c>
      <c r="F47" s="71" t="s">
        <v>99</v>
      </c>
      <c r="G47" s="71" t="s">
        <v>58</v>
      </c>
      <c r="H47" s="47" t="s">
        <v>56</v>
      </c>
      <c r="I47" s="78">
        <v>19.239999999999998</v>
      </c>
      <c r="J47" s="102"/>
      <c r="K47" s="9">
        <f t="shared" si="0"/>
        <v>0</v>
      </c>
      <c r="L47" s="35" t="str">
        <f t="shared" si="1"/>
        <v>OK</v>
      </c>
      <c r="M47" s="40"/>
      <c r="N47" s="40"/>
      <c r="O47" s="41"/>
      <c r="P47" s="41"/>
      <c r="Q47" s="42"/>
      <c r="R47" s="42"/>
      <c r="S47" s="42"/>
      <c r="T47" s="42"/>
      <c r="U47" s="42"/>
      <c r="V47" s="42"/>
    </row>
    <row r="48" spans="1:22" ht="45" customHeight="1" x14ac:dyDescent="0.45">
      <c r="A48" s="149" t="s">
        <v>92</v>
      </c>
      <c r="B48" s="142" t="s">
        <v>120</v>
      </c>
      <c r="C48" s="54">
        <v>52</v>
      </c>
      <c r="D48" s="55" t="s">
        <v>28</v>
      </c>
      <c r="E48" s="66">
        <v>436</v>
      </c>
      <c r="F48" s="67" t="s">
        <v>99</v>
      </c>
      <c r="G48" s="67" t="s">
        <v>58</v>
      </c>
      <c r="H48" s="54" t="s">
        <v>56</v>
      </c>
      <c r="I48" s="77">
        <v>11.93</v>
      </c>
      <c r="J48" s="101"/>
      <c r="K48" s="9">
        <f t="shared" si="0"/>
        <v>0</v>
      </c>
      <c r="L48" s="35" t="str">
        <f t="shared" si="1"/>
        <v>OK</v>
      </c>
      <c r="M48" s="40"/>
      <c r="N48" s="40"/>
      <c r="O48" s="41"/>
      <c r="P48" s="41"/>
      <c r="Q48" s="42"/>
      <c r="R48" s="42"/>
      <c r="S48" s="42"/>
      <c r="T48" s="42"/>
      <c r="U48" s="42"/>
      <c r="V48" s="42"/>
    </row>
    <row r="49" spans="1:22" ht="28.5" x14ac:dyDescent="0.45">
      <c r="A49" s="150"/>
      <c r="B49" s="144"/>
      <c r="C49" s="54">
        <v>53</v>
      </c>
      <c r="D49" s="55" t="s">
        <v>32</v>
      </c>
      <c r="E49" s="66">
        <v>436</v>
      </c>
      <c r="F49" s="67" t="s">
        <v>99</v>
      </c>
      <c r="G49" s="67" t="s">
        <v>58</v>
      </c>
      <c r="H49" s="54" t="s">
        <v>56</v>
      </c>
      <c r="I49" s="77">
        <v>20.25</v>
      </c>
      <c r="J49" s="101"/>
      <c r="K49" s="9">
        <f t="shared" si="0"/>
        <v>0</v>
      </c>
      <c r="L49" s="35" t="str">
        <f t="shared" si="1"/>
        <v>OK</v>
      </c>
      <c r="M49" s="40"/>
      <c r="N49" s="40"/>
      <c r="O49" s="41"/>
      <c r="P49" s="41"/>
      <c r="Q49" s="42"/>
      <c r="R49" s="42"/>
      <c r="S49" s="42"/>
      <c r="T49" s="42"/>
      <c r="U49" s="42"/>
      <c r="V49" s="42"/>
    </row>
    <row r="50" spans="1:22" ht="26.25" x14ac:dyDescent="0.45">
      <c r="A50" s="127" t="s">
        <v>101</v>
      </c>
      <c r="B50" s="130" t="s">
        <v>120</v>
      </c>
      <c r="C50" s="47">
        <v>58</v>
      </c>
      <c r="D50" s="59" t="s">
        <v>47</v>
      </c>
      <c r="E50" s="72">
        <v>436</v>
      </c>
      <c r="F50" s="73" t="s">
        <v>81</v>
      </c>
      <c r="G50" s="73" t="s">
        <v>60</v>
      </c>
      <c r="H50" s="74" t="s">
        <v>6</v>
      </c>
      <c r="I50" s="79">
        <v>50.5</v>
      </c>
      <c r="J50" s="103"/>
      <c r="K50" s="9">
        <f t="shared" si="0"/>
        <v>0</v>
      </c>
      <c r="L50" s="35" t="str">
        <f t="shared" si="1"/>
        <v>OK</v>
      </c>
      <c r="M50" s="40"/>
      <c r="N50" s="40"/>
      <c r="O50" s="41"/>
      <c r="P50" s="41"/>
      <c r="Q50" s="42"/>
      <c r="R50" s="42"/>
      <c r="S50" s="42"/>
      <c r="T50" s="42"/>
      <c r="U50" s="42"/>
      <c r="V50" s="42"/>
    </row>
    <row r="51" spans="1:22" ht="26.25" x14ac:dyDescent="0.45">
      <c r="A51" s="128"/>
      <c r="B51" s="131"/>
      <c r="C51" s="47">
        <v>59</v>
      </c>
      <c r="D51" s="59" t="s">
        <v>48</v>
      </c>
      <c r="E51" s="72">
        <v>436</v>
      </c>
      <c r="F51" s="73" t="s">
        <v>82</v>
      </c>
      <c r="G51" s="73" t="s">
        <v>60</v>
      </c>
      <c r="H51" s="74" t="s">
        <v>6</v>
      </c>
      <c r="I51" s="79">
        <v>95</v>
      </c>
      <c r="J51" s="103"/>
      <c r="K51" s="9">
        <f t="shared" si="0"/>
        <v>0</v>
      </c>
      <c r="L51" s="35" t="str">
        <f t="shared" si="1"/>
        <v>OK</v>
      </c>
      <c r="M51" s="40"/>
      <c r="N51" s="40"/>
      <c r="O51" s="41"/>
      <c r="P51" s="41"/>
      <c r="Q51" s="42"/>
      <c r="R51" s="42"/>
      <c r="S51" s="42"/>
      <c r="T51" s="42"/>
      <c r="U51" s="42"/>
      <c r="V51" s="42"/>
    </row>
    <row r="52" spans="1:22" x14ac:dyDescent="0.45">
      <c r="A52" s="128"/>
      <c r="B52" s="131"/>
      <c r="C52" s="47">
        <v>60</v>
      </c>
      <c r="D52" s="59" t="s">
        <v>49</v>
      </c>
      <c r="E52" s="72">
        <v>436</v>
      </c>
      <c r="F52" s="73" t="s">
        <v>83</v>
      </c>
      <c r="G52" s="73" t="s">
        <v>60</v>
      </c>
      <c r="H52" s="74" t="s">
        <v>6</v>
      </c>
      <c r="I52" s="79">
        <v>95.51</v>
      </c>
      <c r="J52" s="103"/>
      <c r="K52" s="9">
        <f t="shared" si="0"/>
        <v>0</v>
      </c>
      <c r="L52" s="35" t="str">
        <f t="shared" si="1"/>
        <v>OK</v>
      </c>
      <c r="M52" s="40"/>
      <c r="N52" s="40"/>
      <c r="O52" s="41"/>
      <c r="P52" s="41"/>
      <c r="Q52" s="42"/>
      <c r="R52" s="42"/>
      <c r="S52" s="42"/>
      <c r="T52" s="42"/>
      <c r="U52" s="42"/>
      <c r="V52" s="42"/>
    </row>
    <row r="53" spans="1:22" ht="45" customHeight="1" x14ac:dyDescent="0.45">
      <c r="A53" s="128"/>
      <c r="B53" s="131"/>
      <c r="C53" s="47">
        <v>61</v>
      </c>
      <c r="D53" s="59" t="s">
        <v>93</v>
      </c>
      <c r="E53" s="72">
        <v>436</v>
      </c>
      <c r="F53" s="73" t="s">
        <v>82</v>
      </c>
      <c r="G53" s="73" t="s">
        <v>60</v>
      </c>
      <c r="H53" s="74" t="s">
        <v>6</v>
      </c>
      <c r="I53" s="79">
        <v>12.38</v>
      </c>
      <c r="J53" s="103"/>
      <c r="K53" s="9">
        <f t="shared" si="0"/>
        <v>0</v>
      </c>
      <c r="L53" s="35" t="str">
        <f t="shared" si="1"/>
        <v>OK</v>
      </c>
      <c r="M53" s="40"/>
      <c r="N53" s="40"/>
      <c r="O53" s="41"/>
      <c r="P53" s="41"/>
      <c r="Q53" s="42"/>
      <c r="R53" s="42"/>
      <c r="S53" s="42"/>
      <c r="T53" s="42"/>
      <c r="U53" s="42"/>
      <c r="V53" s="42"/>
    </row>
    <row r="54" spans="1:22" ht="26.25" x14ac:dyDescent="0.45">
      <c r="A54" s="128"/>
      <c r="B54" s="131"/>
      <c r="C54" s="47">
        <v>62</v>
      </c>
      <c r="D54" s="59" t="s">
        <v>50</v>
      </c>
      <c r="E54" s="72">
        <v>436</v>
      </c>
      <c r="F54" s="73" t="s">
        <v>84</v>
      </c>
      <c r="G54" s="73" t="s">
        <v>60</v>
      </c>
      <c r="H54" s="74" t="s">
        <v>6</v>
      </c>
      <c r="I54" s="79">
        <v>82</v>
      </c>
      <c r="J54" s="103"/>
      <c r="K54" s="9">
        <f t="shared" si="0"/>
        <v>0</v>
      </c>
      <c r="L54" s="35" t="str">
        <f t="shared" si="1"/>
        <v>OK</v>
      </c>
      <c r="M54" s="40"/>
      <c r="N54" s="40"/>
      <c r="O54" s="41"/>
      <c r="P54" s="41"/>
      <c r="Q54" s="42"/>
      <c r="R54" s="42"/>
      <c r="S54" s="42"/>
      <c r="T54" s="42"/>
      <c r="U54" s="42"/>
      <c r="V54" s="42"/>
    </row>
    <row r="55" spans="1:22" ht="45" customHeight="1" x14ac:dyDescent="0.45">
      <c r="A55" s="128"/>
      <c r="B55" s="131"/>
      <c r="C55" s="47">
        <v>63</v>
      </c>
      <c r="D55" s="59" t="s">
        <v>51</v>
      </c>
      <c r="E55" s="72">
        <v>436</v>
      </c>
      <c r="F55" s="73" t="s">
        <v>85</v>
      </c>
      <c r="G55" s="73" t="s">
        <v>60</v>
      </c>
      <c r="H55" s="74" t="s">
        <v>6</v>
      </c>
      <c r="I55" s="79">
        <v>20</v>
      </c>
      <c r="J55" s="103"/>
      <c r="K55" s="9">
        <f t="shared" si="0"/>
        <v>0</v>
      </c>
      <c r="L55" s="35" t="str">
        <f t="shared" si="1"/>
        <v>OK</v>
      </c>
      <c r="M55" s="40"/>
      <c r="N55" s="40"/>
      <c r="O55" s="41"/>
      <c r="P55" s="41"/>
      <c r="Q55" s="42"/>
      <c r="R55" s="42"/>
      <c r="S55" s="42"/>
      <c r="T55" s="42"/>
      <c r="U55" s="42"/>
      <c r="V55" s="42"/>
    </row>
    <row r="56" spans="1:22" ht="26.25" x14ac:dyDescent="0.45">
      <c r="A56" s="128"/>
      <c r="B56" s="131"/>
      <c r="C56" s="47">
        <v>64</v>
      </c>
      <c r="D56" s="59" t="s">
        <v>52</v>
      </c>
      <c r="E56" s="72">
        <v>436</v>
      </c>
      <c r="F56" s="73" t="s">
        <v>86</v>
      </c>
      <c r="G56" s="73" t="s">
        <v>60</v>
      </c>
      <c r="H56" s="74" t="s">
        <v>6</v>
      </c>
      <c r="I56" s="79">
        <v>13</v>
      </c>
      <c r="J56" s="103">
        <v>40</v>
      </c>
      <c r="K56" s="9">
        <f t="shared" si="0"/>
        <v>40</v>
      </c>
      <c r="L56" s="35" t="str">
        <f t="shared" si="1"/>
        <v>OK</v>
      </c>
      <c r="M56" s="40"/>
      <c r="N56" s="40"/>
      <c r="O56" s="41"/>
      <c r="P56" s="41"/>
      <c r="Q56" s="42"/>
      <c r="R56" s="42"/>
      <c r="S56" s="42"/>
      <c r="T56" s="42"/>
      <c r="U56" s="42"/>
      <c r="V56" s="42"/>
    </row>
    <row r="57" spans="1:22" ht="45" customHeight="1" x14ac:dyDescent="0.45">
      <c r="A57" s="128"/>
      <c r="B57" s="131"/>
      <c r="C57" s="47">
        <v>65</v>
      </c>
      <c r="D57" s="59" t="s">
        <v>53</v>
      </c>
      <c r="E57" s="72">
        <v>436</v>
      </c>
      <c r="F57" s="73" t="s">
        <v>87</v>
      </c>
      <c r="G57" s="73" t="s">
        <v>60</v>
      </c>
      <c r="H57" s="74" t="s">
        <v>6</v>
      </c>
      <c r="I57" s="79">
        <v>15</v>
      </c>
      <c r="J57" s="103">
        <v>30</v>
      </c>
      <c r="K57" s="9">
        <f t="shared" si="0"/>
        <v>30</v>
      </c>
      <c r="L57" s="35" t="str">
        <f t="shared" si="1"/>
        <v>OK</v>
      </c>
      <c r="M57" s="40"/>
      <c r="N57" s="40"/>
      <c r="O57" s="41"/>
      <c r="P57" s="41"/>
      <c r="Q57" s="42"/>
      <c r="R57" s="42"/>
      <c r="S57" s="42"/>
      <c r="T57" s="42"/>
      <c r="U57" s="42"/>
      <c r="V57" s="42"/>
    </row>
    <row r="58" spans="1:22" ht="26.25" x14ac:dyDescent="0.45">
      <c r="A58" s="129"/>
      <c r="B58" s="132"/>
      <c r="C58" s="47">
        <v>66</v>
      </c>
      <c r="D58" s="59" t="s">
        <v>54</v>
      </c>
      <c r="E58" s="72">
        <v>436</v>
      </c>
      <c r="F58" s="73" t="s">
        <v>88</v>
      </c>
      <c r="G58" s="73" t="s">
        <v>60</v>
      </c>
      <c r="H58" s="74" t="s">
        <v>6</v>
      </c>
      <c r="I58" s="79">
        <v>22</v>
      </c>
      <c r="J58" s="103">
        <v>30</v>
      </c>
      <c r="K58" s="9">
        <f t="shared" si="0"/>
        <v>30</v>
      </c>
      <c r="L58" s="35" t="str">
        <f t="shared" si="1"/>
        <v>OK</v>
      </c>
      <c r="M58" s="40"/>
      <c r="N58" s="40"/>
      <c r="O58" s="41"/>
      <c r="P58" s="41"/>
      <c r="Q58" s="42"/>
      <c r="R58" s="42"/>
      <c r="S58" s="42"/>
      <c r="T58" s="42"/>
      <c r="U58" s="42"/>
      <c r="V58" s="42"/>
    </row>
    <row r="59" spans="1:22" x14ac:dyDescent="0.45">
      <c r="M59" s="36">
        <f>SUMPRODUCT(I4:I58,M4:M58)</f>
        <v>0</v>
      </c>
      <c r="N59" s="36">
        <f>SUMPRODUCT(I4:I58,N4:N58)</f>
        <v>0</v>
      </c>
      <c r="O59" s="36">
        <f>SUMPRODUCT(I4:I58,O4:O58)</f>
        <v>0</v>
      </c>
      <c r="P59" s="36">
        <f>SUMPRODUCT(I4:I58,P4:P58)</f>
        <v>0</v>
      </c>
      <c r="Q59" s="36">
        <f>SUMPRODUCT(I4:I58,Q4:Q58)</f>
        <v>0</v>
      </c>
      <c r="R59" s="36">
        <f>SUMPRODUCT(I4:I58,R4:R58)</f>
        <v>0</v>
      </c>
      <c r="S59" s="37">
        <f>SUMPRODUCT(I4:I58,S4:S58)</f>
        <v>0</v>
      </c>
    </row>
    <row r="60" spans="1:22" x14ac:dyDescent="0.45">
      <c r="M60" s="8"/>
    </row>
    <row r="61" spans="1:22" x14ac:dyDescent="0.45">
      <c r="M61" s="8"/>
    </row>
    <row r="62" spans="1:22" x14ac:dyDescent="0.45">
      <c r="M62" s="8"/>
    </row>
    <row r="63" spans="1:22" x14ac:dyDescent="0.45">
      <c r="M63" s="8"/>
    </row>
    <row r="64" spans="1:22" x14ac:dyDescent="0.45">
      <c r="M64" s="8"/>
    </row>
    <row r="65" spans="13:13" ht="26.25" customHeight="1" x14ac:dyDescent="0.45">
      <c r="M65" s="8"/>
    </row>
    <row r="66" spans="13:13" x14ac:dyDescent="0.45">
      <c r="M66" s="8"/>
    </row>
    <row r="67" spans="13:13" x14ac:dyDescent="0.45">
      <c r="M67" s="8"/>
    </row>
    <row r="68" spans="13:13" x14ac:dyDescent="0.45">
      <c r="M68" s="8"/>
    </row>
    <row r="69" spans="13:13" x14ac:dyDescent="0.45">
      <c r="M69" s="8"/>
    </row>
    <row r="70" spans="13:13" x14ac:dyDescent="0.45">
      <c r="M70" s="8"/>
    </row>
    <row r="71" spans="13:13" x14ac:dyDescent="0.45">
      <c r="M71" s="8"/>
    </row>
    <row r="72" spans="13:13" x14ac:dyDescent="0.45">
      <c r="M72" s="8"/>
    </row>
    <row r="73" spans="13:13" x14ac:dyDescent="0.45">
      <c r="M73" s="8"/>
    </row>
    <row r="74" spans="13:13" ht="90" customHeight="1" x14ac:dyDescent="0.45">
      <c r="M74" s="8"/>
    </row>
    <row r="75" spans="13:13" x14ac:dyDescent="0.45">
      <c r="M75" s="8"/>
    </row>
    <row r="76" spans="13:13" x14ac:dyDescent="0.45">
      <c r="M76" s="8"/>
    </row>
    <row r="77" spans="13:13" x14ac:dyDescent="0.45">
      <c r="M77" s="8"/>
    </row>
    <row r="78" spans="13:13" x14ac:dyDescent="0.45">
      <c r="M78" s="8"/>
    </row>
    <row r="79" spans="13:13" x14ac:dyDescent="0.45">
      <c r="M79" s="8"/>
    </row>
    <row r="80" spans="13:13" x14ac:dyDescent="0.45">
      <c r="M80" s="8"/>
    </row>
    <row r="81" spans="13:13" x14ac:dyDescent="0.45">
      <c r="M81" s="8"/>
    </row>
    <row r="82" spans="13:13" x14ac:dyDescent="0.45">
      <c r="M82" s="8"/>
    </row>
    <row r="83" spans="13:13" x14ac:dyDescent="0.45">
      <c r="M83" s="8"/>
    </row>
    <row r="84" spans="13:13" x14ac:dyDescent="0.45">
      <c r="M84" s="8"/>
    </row>
    <row r="85" spans="13:13" x14ac:dyDescent="0.45">
      <c r="M85" s="8"/>
    </row>
    <row r="86" spans="13:13" x14ac:dyDescent="0.45">
      <c r="M86" s="8"/>
    </row>
    <row r="87" spans="13:13" x14ac:dyDescent="0.45">
      <c r="M87" s="8"/>
    </row>
    <row r="88" spans="13:13" x14ac:dyDescent="0.45">
      <c r="M88" s="8"/>
    </row>
    <row r="89" spans="13:13" x14ac:dyDescent="0.45">
      <c r="M89" s="8"/>
    </row>
    <row r="90" spans="13:13" x14ac:dyDescent="0.45">
      <c r="M90" s="8"/>
    </row>
    <row r="91" spans="13:13" x14ac:dyDescent="0.45">
      <c r="M91" s="8"/>
    </row>
    <row r="92" spans="13:13" x14ac:dyDescent="0.45">
      <c r="M92" s="8"/>
    </row>
    <row r="93" spans="13:13" x14ac:dyDescent="0.45">
      <c r="M93" s="8"/>
    </row>
    <row r="94" spans="13:13" x14ac:dyDescent="0.45">
      <c r="M94" s="8"/>
    </row>
    <row r="95" spans="13:13" x14ac:dyDescent="0.45">
      <c r="M95" s="8"/>
    </row>
    <row r="96" spans="13:13" x14ac:dyDescent="0.45">
      <c r="M96" s="8"/>
    </row>
    <row r="97" spans="13:13" x14ac:dyDescent="0.45">
      <c r="M97" s="8"/>
    </row>
    <row r="98" spans="13:13" x14ac:dyDescent="0.45">
      <c r="M98" s="8"/>
    </row>
    <row r="99" spans="13:13" x14ac:dyDescent="0.45">
      <c r="M99" s="8"/>
    </row>
    <row r="100" spans="13:13" x14ac:dyDescent="0.45">
      <c r="M100" s="8"/>
    </row>
    <row r="101" spans="13:13" x14ac:dyDescent="0.45">
      <c r="M101" s="8"/>
    </row>
    <row r="102" spans="13:13" x14ac:dyDescent="0.45">
      <c r="M102" s="8"/>
    </row>
    <row r="103" spans="13:13" x14ac:dyDescent="0.45">
      <c r="M103" s="8"/>
    </row>
    <row r="104" spans="13:13" x14ac:dyDescent="0.45">
      <c r="M104" s="8"/>
    </row>
    <row r="105" spans="13:13" x14ac:dyDescent="0.45">
      <c r="M105" s="8"/>
    </row>
    <row r="106" spans="13:13" x14ac:dyDescent="0.45">
      <c r="M106" s="8"/>
    </row>
    <row r="107" spans="13:13" x14ac:dyDescent="0.45">
      <c r="M107" s="8"/>
    </row>
    <row r="108" spans="13:13" x14ac:dyDescent="0.45">
      <c r="M108" s="8"/>
    </row>
    <row r="109" spans="13:13" x14ac:dyDescent="0.45">
      <c r="M109" s="8"/>
    </row>
    <row r="110" spans="13:13" x14ac:dyDescent="0.45">
      <c r="M110" s="8"/>
    </row>
    <row r="111" spans="13:13" x14ac:dyDescent="0.45">
      <c r="M111" s="8"/>
    </row>
    <row r="112" spans="13:13" x14ac:dyDescent="0.45">
      <c r="M112" s="8"/>
    </row>
    <row r="113" spans="13:13" x14ac:dyDescent="0.45">
      <c r="M113" s="8"/>
    </row>
    <row r="114" spans="13:13" x14ac:dyDescent="0.45">
      <c r="M114" s="8"/>
    </row>
    <row r="115" spans="13:13" x14ac:dyDescent="0.45">
      <c r="M115" s="8"/>
    </row>
    <row r="116" spans="13:13" x14ac:dyDescent="0.45">
      <c r="M116" s="8"/>
    </row>
    <row r="117" spans="13:13" x14ac:dyDescent="0.45">
      <c r="M117" s="8"/>
    </row>
    <row r="118" spans="13:13" x14ac:dyDescent="0.45">
      <c r="M118" s="8"/>
    </row>
    <row r="119" spans="13:13" x14ac:dyDescent="0.45">
      <c r="M119" s="8"/>
    </row>
    <row r="120" spans="13:13" x14ac:dyDescent="0.45">
      <c r="M120" s="8"/>
    </row>
    <row r="121" spans="13:13" x14ac:dyDescent="0.45">
      <c r="M121" s="8"/>
    </row>
    <row r="122" spans="13:13" x14ac:dyDescent="0.45">
      <c r="M122" s="8"/>
    </row>
    <row r="123" spans="13:13" x14ac:dyDescent="0.45">
      <c r="M123" s="8"/>
    </row>
    <row r="124" spans="13:13" x14ac:dyDescent="0.45">
      <c r="M124" s="8"/>
    </row>
    <row r="125" spans="13:13" x14ac:dyDescent="0.45">
      <c r="M125" s="8"/>
    </row>
    <row r="126" spans="13:13" x14ac:dyDescent="0.45">
      <c r="M126" s="8"/>
    </row>
    <row r="127" spans="13:13" x14ac:dyDescent="0.45">
      <c r="M127" s="8"/>
    </row>
    <row r="128" spans="13:13" x14ac:dyDescent="0.45">
      <c r="M128" s="8"/>
    </row>
    <row r="129" spans="13:13" x14ac:dyDescent="0.45">
      <c r="M129" s="8"/>
    </row>
    <row r="130" spans="13:13" x14ac:dyDescent="0.45">
      <c r="M130" s="8"/>
    </row>
    <row r="131" spans="13:13" x14ac:dyDescent="0.45">
      <c r="M131" s="8"/>
    </row>
    <row r="132" spans="13:13" x14ac:dyDescent="0.45">
      <c r="M132" s="8"/>
    </row>
    <row r="133" spans="13:13" x14ac:dyDescent="0.45">
      <c r="M133" s="8"/>
    </row>
    <row r="134" spans="13:13" x14ac:dyDescent="0.45">
      <c r="M134" s="8"/>
    </row>
    <row r="135" spans="13:13" x14ac:dyDescent="0.45">
      <c r="M135" s="8"/>
    </row>
    <row r="136" spans="13:13" x14ac:dyDescent="0.45">
      <c r="M136" s="8"/>
    </row>
    <row r="137" spans="13:13" x14ac:dyDescent="0.45">
      <c r="M137" s="8"/>
    </row>
    <row r="138" spans="13:13" x14ac:dyDescent="0.45">
      <c r="M138" s="8"/>
    </row>
    <row r="139" spans="13:13" x14ac:dyDescent="0.45">
      <c r="M139" s="8"/>
    </row>
    <row r="140" spans="13:13" x14ac:dyDescent="0.45">
      <c r="M140" s="8"/>
    </row>
    <row r="141" spans="13:13" x14ac:dyDescent="0.45">
      <c r="M141" s="8"/>
    </row>
    <row r="142" spans="13:13" x14ac:dyDescent="0.45">
      <c r="M142" s="8"/>
    </row>
    <row r="143" spans="13:13" x14ac:dyDescent="0.45">
      <c r="M143" s="8"/>
    </row>
    <row r="144" spans="13:13" x14ac:dyDescent="0.45">
      <c r="M144" s="8"/>
    </row>
    <row r="145" spans="13:13" x14ac:dyDescent="0.45">
      <c r="M145" s="8"/>
    </row>
    <row r="146" spans="13:13" x14ac:dyDescent="0.45">
      <c r="M146" s="8"/>
    </row>
    <row r="147" spans="13:13" x14ac:dyDescent="0.45">
      <c r="M147" s="8"/>
    </row>
    <row r="148" spans="13:13" x14ac:dyDescent="0.45">
      <c r="M148" s="8"/>
    </row>
    <row r="149" spans="13:13" x14ac:dyDescent="0.45">
      <c r="M149" s="8"/>
    </row>
    <row r="150" spans="13:13" x14ac:dyDescent="0.45">
      <c r="M150" s="8"/>
    </row>
    <row r="151" spans="13:13" x14ac:dyDescent="0.45">
      <c r="M151" s="8"/>
    </row>
    <row r="152" spans="13:13" x14ac:dyDescent="0.45">
      <c r="M152" s="8"/>
    </row>
    <row r="153" spans="13:13" x14ac:dyDescent="0.45">
      <c r="M153" s="8"/>
    </row>
    <row r="154" spans="13:13" x14ac:dyDescent="0.45">
      <c r="M154" s="8"/>
    </row>
    <row r="155" spans="13:13" x14ac:dyDescent="0.45">
      <c r="M155" s="8"/>
    </row>
    <row r="156" spans="13:13" x14ac:dyDescent="0.45">
      <c r="M156" s="8"/>
    </row>
    <row r="157" spans="13:13" x14ac:dyDescent="0.45">
      <c r="M157" s="8"/>
    </row>
    <row r="158" spans="13:13" x14ac:dyDescent="0.45">
      <c r="M158" s="8"/>
    </row>
    <row r="159" spans="13:13" x14ac:dyDescent="0.45">
      <c r="M159" s="8"/>
    </row>
    <row r="160" spans="13:13" x14ac:dyDescent="0.45">
      <c r="M160" s="8"/>
    </row>
    <row r="161" spans="13:13" x14ac:dyDescent="0.45">
      <c r="M161" s="8"/>
    </row>
    <row r="162" spans="13:13" x14ac:dyDescent="0.45">
      <c r="M162" s="8"/>
    </row>
    <row r="163" spans="13:13" x14ac:dyDescent="0.45">
      <c r="M163" s="8"/>
    </row>
    <row r="164" spans="13:13" x14ac:dyDescent="0.45">
      <c r="M164" s="8"/>
    </row>
    <row r="165" spans="13:13" x14ac:dyDescent="0.45">
      <c r="M165" s="8"/>
    </row>
    <row r="166" spans="13:13" x14ac:dyDescent="0.45">
      <c r="M166" s="8"/>
    </row>
    <row r="167" spans="13:13" x14ac:dyDescent="0.45">
      <c r="M167" s="8"/>
    </row>
    <row r="168" spans="13:13" x14ac:dyDescent="0.45">
      <c r="M168" s="8"/>
    </row>
    <row r="169" spans="13:13" x14ac:dyDescent="0.45">
      <c r="M169" s="8"/>
    </row>
    <row r="170" spans="13:13" x14ac:dyDescent="0.45">
      <c r="M170" s="8"/>
    </row>
    <row r="171" spans="13:13" x14ac:dyDescent="0.45">
      <c r="M171" s="8"/>
    </row>
    <row r="172" spans="13:13" x14ac:dyDescent="0.45">
      <c r="M172" s="8"/>
    </row>
    <row r="173" spans="13:13" x14ac:dyDescent="0.45">
      <c r="M173" s="8"/>
    </row>
    <row r="174" spans="13:13" x14ac:dyDescent="0.45">
      <c r="M174" s="8"/>
    </row>
    <row r="175" spans="13:13" x14ac:dyDescent="0.45">
      <c r="M175" s="8"/>
    </row>
    <row r="176" spans="13:13" x14ac:dyDescent="0.45">
      <c r="M176" s="8"/>
    </row>
    <row r="177" spans="13:13" x14ac:dyDescent="0.45">
      <c r="M177" s="8"/>
    </row>
    <row r="178" spans="13:13" x14ac:dyDescent="0.45">
      <c r="M178" s="8"/>
    </row>
    <row r="179" spans="13:13" x14ac:dyDescent="0.45">
      <c r="M179" s="8"/>
    </row>
    <row r="180" spans="13:13" x14ac:dyDescent="0.45">
      <c r="M180" s="8"/>
    </row>
    <row r="181" spans="13:13" x14ac:dyDescent="0.45">
      <c r="M181" s="8"/>
    </row>
    <row r="182" spans="13:13" x14ac:dyDescent="0.45">
      <c r="M182" s="8"/>
    </row>
    <row r="183" spans="13:13" x14ac:dyDescent="0.45">
      <c r="M183" s="8"/>
    </row>
    <row r="184" spans="13:13" x14ac:dyDescent="0.45">
      <c r="M184" s="8"/>
    </row>
    <row r="185" spans="13:13" x14ac:dyDescent="0.45">
      <c r="M185" s="8"/>
    </row>
    <row r="186" spans="13:13" x14ac:dyDescent="0.45">
      <c r="M186" s="8"/>
    </row>
    <row r="187" spans="13:13" x14ac:dyDescent="0.45">
      <c r="M187" s="8"/>
    </row>
    <row r="188" spans="13:13" x14ac:dyDescent="0.45">
      <c r="M188" s="8"/>
    </row>
    <row r="189" spans="13:13" x14ac:dyDescent="0.45">
      <c r="M189" s="8"/>
    </row>
    <row r="190" spans="13:13" x14ac:dyDescent="0.45">
      <c r="M190" s="8"/>
    </row>
    <row r="191" spans="13:13" x14ac:dyDescent="0.45">
      <c r="M191" s="8"/>
    </row>
    <row r="192" spans="13:13" x14ac:dyDescent="0.45">
      <c r="M192" s="8"/>
    </row>
    <row r="193" spans="13:13" x14ac:dyDescent="0.45">
      <c r="M193" s="8"/>
    </row>
    <row r="194" spans="13:13" x14ac:dyDescent="0.45">
      <c r="M194" s="8"/>
    </row>
    <row r="195" spans="13:13" x14ac:dyDescent="0.45">
      <c r="M195" s="8"/>
    </row>
    <row r="196" spans="13:13" x14ac:dyDescent="0.45">
      <c r="M196" s="8"/>
    </row>
    <row r="197" spans="13:13" x14ac:dyDescent="0.45">
      <c r="M197" s="8"/>
    </row>
    <row r="198" spans="13:13" x14ac:dyDescent="0.45">
      <c r="M198" s="8"/>
    </row>
    <row r="199" spans="13:13" x14ac:dyDescent="0.45">
      <c r="M199" s="8"/>
    </row>
    <row r="200" spans="13:13" x14ac:dyDescent="0.45">
      <c r="M200" s="8"/>
    </row>
    <row r="201" spans="13:13" x14ac:dyDescent="0.45">
      <c r="M201" s="8"/>
    </row>
    <row r="202" spans="13:13" x14ac:dyDescent="0.45">
      <c r="M202" s="8"/>
    </row>
    <row r="203" spans="13:13" x14ac:dyDescent="0.45">
      <c r="M203" s="8"/>
    </row>
    <row r="204" spans="13:13" x14ac:dyDescent="0.45">
      <c r="M204" s="8"/>
    </row>
    <row r="205" spans="13:13" x14ac:dyDescent="0.45">
      <c r="M205" s="8"/>
    </row>
    <row r="206" spans="13:13" x14ac:dyDescent="0.45">
      <c r="M206" s="8"/>
    </row>
    <row r="207" spans="13:13" x14ac:dyDescent="0.45">
      <c r="M207" s="8"/>
    </row>
    <row r="208" spans="13:13" x14ac:dyDescent="0.45">
      <c r="M208" s="8"/>
    </row>
    <row r="209" spans="13:13" x14ac:dyDescent="0.45">
      <c r="M209" s="8"/>
    </row>
    <row r="210" spans="13:13" x14ac:dyDescent="0.45">
      <c r="M210" s="8"/>
    </row>
    <row r="211" spans="13:13" x14ac:dyDescent="0.45">
      <c r="M211" s="8"/>
    </row>
    <row r="212" spans="13:13" x14ac:dyDescent="0.45">
      <c r="M212" s="8"/>
    </row>
    <row r="213" spans="13:13" x14ac:dyDescent="0.45">
      <c r="M213" s="8"/>
    </row>
    <row r="214" spans="13:13" x14ac:dyDescent="0.45">
      <c r="M214" s="8"/>
    </row>
    <row r="215" spans="13:13" x14ac:dyDescent="0.45">
      <c r="M215" s="8"/>
    </row>
    <row r="216" spans="13:13" x14ac:dyDescent="0.45">
      <c r="M216" s="8"/>
    </row>
    <row r="217" spans="13:13" x14ac:dyDescent="0.45">
      <c r="M217" s="8"/>
    </row>
    <row r="218" spans="13:13" x14ac:dyDescent="0.45">
      <c r="M218" s="8"/>
    </row>
    <row r="219" spans="13:13" x14ac:dyDescent="0.45">
      <c r="M219" s="8"/>
    </row>
    <row r="220" spans="13:13" x14ac:dyDescent="0.45">
      <c r="M220" s="8"/>
    </row>
    <row r="221" spans="13:13" x14ac:dyDescent="0.45">
      <c r="M221" s="8"/>
    </row>
    <row r="222" spans="13:13" x14ac:dyDescent="0.45">
      <c r="M222" s="8"/>
    </row>
    <row r="223" spans="13:13" x14ac:dyDescent="0.45">
      <c r="M223" s="8"/>
    </row>
    <row r="224" spans="13:13" x14ac:dyDescent="0.45">
      <c r="M224" s="8"/>
    </row>
    <row r="225" spans="13:13" x14ac:dyDescent="0.45">
      <c r="M225" s="8"/>
    </row>
    <row r="226" spans="13:13" x14ac:dyDescent="0.45">
      <c r="M226" s="8"/>
    </row>
    <row r="227" spans="13:13" x14ac:dyDescent="0.45">
      <c r="M227" s="8"/>
    </row>
    <row r="228" spans="13:13" x14ac:dyDescent="0.45">
      <c r="M228" s="8"/>
    </row>
    <row r="229" spans="13:13" x14ac:dyDescent="0.45">
      <c r="M229" s="8"/>
    </row>
    <row r="230" spans="13:13" x14ac:dyDescent="0.45">
      <c r="M230" s="8"/>
    </row>
    <row r="231" spans="13:13" x14ac:dyDescent="0.45">
      <c r="M231" s="8"/>
    </row>
    <row r="232" spans="13:13" x14ac:dyDescent="0.45">
      <c r="M232" s="8"/>
    </row>
    <row r="233" spans="13:13" x14ac:dyDescent="0.45">
      <c r="M233" s="8"/>
    </row>
    <row r="234" spans="13:13" x14ac:dyDescent="0.45">
      <c r="M234" s="8"/>
    </row>
    <row r="235" spans="13:13" x14ac:dyDescent="0.45">
      <c r="M235" s="8"/>
    </row>
    <row r="236" spans="13:13" x14ac:dyDescent="0.45">
      <c r="M236" s="8"/>
    </row>
    <row r="237" spans="13:13" x14ac:dyDescent="0.45">
      <c r="M237" s="8"/>
    </row>
    <row r="238" spans="13:13" x14ac:dyDescent="0.45">
      <c r="M238" s="8"/>
    </row>
    <row r="239" spans="13:13" x14ac:dyDescent="0.45">
      <c r="M239" s="8"/>
    </row>
    <row r="240" spans="13:13" x14ac:dyDescent="0.45">
      <c r="M240" s="8"/>
    </row>
    <row r="241" spans="13:13" x14ac:dyDescent="0.45">
      <c r="M241" s="8"/>
    </row>
    <row r="242" spans="13:13" x14ac:dyDescent="0.45">
      <c r="M242" s="8"/>
    </row>
    <row r="243" spans="13:13" x14ac:dyDescent="0.45">
      <c r="M243" s="8"/>
    </row>
    <row r="244" spans="13:13" x14ac:dyDescent="0.45">
      <c r="M244" s="8"/>
    </row>
    <row r="245" spans="13:13" x14ac:dyDescent="0.45">
      <c r="M245" s="8"/>
    </row>
    <row r="246" spans="13:13" x14ac:dyDescent="0.45">
      <c r="M246" s="8"/>
    </row>
    <row r="247" spans="13:13" x14ac:dyDescent="0.45">
      <c r="M247" s="8"/>
    </row>
    <row r="248" spans="13:13" x14ac:dyDescent="0.45">
      <c r="M248" s="8"/>
    </row>
    <row r="249" spans="13:13" x14ac:dyDescent="0.45">
      <c r="M249" s="8"/>
    </row>
    <row r="250" spans="13:13" x14ac:dyDescent="0.45">
      <c r="M250" s="8"/>
    </row>
    <row r="251" spans="13:13" x14ac:dyDescent="0.45">
      <c r="M251" s="8"/>
    </row>
    <row r="252" spans="13:13" x14ac:dyDescent="0.45">
      <c r="M252" s="8"/>
    </row>
    <row r="253" spans="13:13" x14ac:dyDescent="0.45">
      <c r="M253" s="8"/>
    </row>
    <row r="254" spans="13:13" x14ac:dyDescent="0.45">
      <c r="M254" s="8"/>
    </row>
    <row r="255" spans="13:13" x14ac:dyDescent="0.45">
      <c r="M255" s="8"/>
    </row>
    <row r="256" spans="13:13" x14ac:dyDescent="0.45">
      <c r="M256" s="8"/>
    </row>
    <row r="257" spans="13:13" x14ac:dyDescent="0.45">
      <c r="M257" s="8"/>
    </row>
    <row r="258" spans="13:13" x14ac:dyDescent="0.45">
      <c r="M258" s="8"/>
    </row>
    <row r="259" spans="13:13" x14ac:dyDescent="0.45">
      <c r="M259" s="8"/>
    </row>
    <row r="260" spans="13:13" x14ac:dyDescent="0.45">
      <c r="M260" s="8"/>
    </row>
    <row r="261" spans="13:13" x14ac:dyDescent="0.45">
      <c r="M261" s="8"/>
    </row>
    <row r="262" spans="13:13" x14ac:dyDescent="0.45">
      <c r="M262" s="8"/>
    </row>
    <row r="263" spans="13:13" x14ac:dyDescent="0.45">
      <c r="M263" s="8"/>
    </row>
    <row r="264" spans="13:13" x14ac:dyDescent="0.45">
      <c r="M264" s="8"/>
    </row>
    <row r="265" spans="13:13" x14ac:dyDescent="0.45">
      <c r="M265" s="8"/>
    </row>
    <row r="266" spans="13:13" x14ac:dyDescent="0.45">
      <c r="M266" s="8"/>
    </row>
    <row r="267" spans="13:13" x14ac:dyDescent="0.45">
      <c r="M267" s="8"/>
    </row>
    <row r="268" spans="13:13" x14ac:dyDescent="0.45">
      <c r="M268" s="8"/>
    </row>
    <row r="269" spans="13:13" x14ac:dyDescent="0.45">
      <c r="M269" s="8"/>
    </row>
    <row r="270" spans="13:13" x14ac:dyDescent="0.45">
      <c r="M270" s="8"/>
    </row>
    <row r="271" spans="13:13" x14ac:dyDescent="0.45">
      <c r="M271" s="8"/>
    </row>
    <row r="272" spans="13:13" x14ac:dyDescent="0.45">
      <c r="M272" s="8"/>
    </row>
    <row r="273" spans="13:13" x14ac:dyDescent="0.45">
      <c r="M273" s="8"/>
    </row>
    <row r="274" spans="13:13" x14ac:dyDescent="0.45">
      <c r="M274" s="8"/>
    </row>
    <row r="275" spans="13:13" x14ac:dyDescent="0.45">
      <c r="M275" s="8"/>
    </row>
    <row r="276" spans="13:13" x14ac:dyDescent="0.45">
      <c r="M276" s="8"/>
    </row>
    <row r="277" spans="13:13" x14ac:dyDescent="0.45">
      <c r="M277" s="8"/>
    </row>
    <row r="278" spans="13:13" x14ac:dyDescent="0.45">
      <c r="M278" s="8"/>
    </row>
    <row r="279" spans="13:13" x14ac:dyDescent="0.45">
      <c r="M279" s="8"/>
    </row>
    <row r="280" spans="13:13" x14ac:dyDescent="0.45">
      <c r="M280" s="8"/>
    </row>
    <row r="281" spans="13:13" x14ac:dyDescent="0.45">
      <c r="M281" s="8"/>
    </row>
    <row r="282" spans="13:13" x14ac:dyDescent="0.45">
      <c r="M282" s="8"/>
    </row>
    <row r="283" spans="13:13" x14ac:dyDescent="0.45">
      <c r="M283" s="8"/>
    </row>
  </sheetData>
  <mergeCells count="24">
    <mergeCell ref="V1:V2"/>
    <mergeCell ref="A2:L2"/>
    <mergeCell ref="R1:R2"/>
    <mergeCell ref="S1:S2"/>
    <mergeCell ref="T1:T2"/>
    <mergeCell ref="U1:U2"/>
    <mergeCell ref="M1:M2"/>
    <mergeCell ref="N1:N2"/>
    <mergeCell ref="O1:O2"/>
    <mergeCell ref="P1:P2"/>
    <mergeCell ref="Q1:Q2"/>
    <mergeCell ref="A1:C1"/>
    <mergeCell ref="D1:I1"/>
    <mergeCell ref="A48:A49"/>
    <mergeCell ref="B48:B49"/>
    <mergeCell ref="A50:A58"/>
    <mergeCell ref="B50:B58"/>
    <mergeCell ref="J1:L1"/>
    <mergeCell ref="A4:A25"/>
    <mergeCell ref="B4:B25"/>
    <mergeCell ref="A26:A45"/>
    <mergeCell ref="B26:B45"/>
    <mergeCell ref="A46:A47"/>
    <mergeCell ref="B46:B47"/>
  </mergeCells>
  <conditionalFormatting sqref="N5:P47">
    <cfRule type="cellIs" dxfId="61" priority="7" stopIfTrue="1" operator="greaterThan">
      <formula>0</formula>
    </cfRule>
    <cfRule type="cellIs" dxfId="60" priority="8" stopIfTrue="1" operator="greaterThan">
      <formula>0</formula>
    </cfRule>
    <cfRule type="cellIs" dxfId="59" priority="9" stopIfTrue="1" operator="greaterThan">
      <formula>0</formula>
    </cfRule>
  </conditionalFormatting>
  <conditionalFormatting sqref="N4:P4">
    <cfRule type="cellIs" dxfId="58" priority="4" stopIfTrue="1" operator="greaterThan">
      <formula>0</formula>
    </cfRule>
    <cfRule type="cellIs" dxfId="57" priority="5" stopIfTrue="1" operator="greaterThan">
      <formula>0</formula>
    </cfRule>
    <cfRule type="cellIs" dxfId="56" priority="6" stopIfTrue="1" operator="greaterThan">
      <formula>0</formula>
    </cfRule>
  </conditionalFormatting>
  <conditionalFormatting sqref="M4:M47">
    <cfRule type="cellIs" dxfId="55" priority="1" stopIfTrue="1" operator="greaterThan">
      <formula>0</formula>
    </cfRule>
    <cfRule type="cellIs" dxfId="54" priority="2" stopIfTrue="1" operator="greaterThan">
      <formula>0</formula>
    </cfRule>
    <cfRule type="cellIs" dxfId="5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CEAD</vt:lpstr>
      <vt:lpstr>CEART</vt:lpstr>
      <vt:lpstr>FAED</vt:lpstr>
      <vt:lpstr>CEFID</vt:lpstr>
      <vt:lpstr>CERES</vt:lpstr>
      <vt:lpstr>CESFI</vt:lpstr>
      <vt:lpstr>CCT</vt:lpstr>
      <vt:lpstr>CAV</vt:lpstr>
      <vt:lpstr>CEO</vt:lpstr>
      <vt:lpstr>CEPLAN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2021-07-30T02:40:31Z</dcterms:modified>
</cp:coreProperties>
</file>