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Novembro\"/>
    </mc:Choice>
  </mc:AlternateContent>
  <xr:revisionPtr revIDLastSave="0" documentId="13_ncr:1_{9F4D8F5F-33F1-4141-88E5-0165F14F75BE}" xr6:coauthVersionLast="47" xr6:coauthVersionMax="47" xr10:uidLastSave="{00000000-0000-0000-0000-000000000000}"/>
  <bookViews>
    <workbookView xWindow="43080" yWindow="3795" windowWidth="29040" windowHeight="15840" tabRatio="857" activeTab="9" xr2:uid="{00000000-000D-0000-FFFF-FFFF00000000}"/>
  </bookViews>
  <sheets>
    <sheet name="Reitoria" sheetId="75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ERES" sheetId="168" r:id="rId7"/>
    <sheet name="CESFI" sheetId="169" r:id="rId8"/>
    <sheet name="CCT" sheetId="170" r:id="rId9"/>
    <sheet name="CEO" sheetId="172" r:id="rId10"/>
    <sheet name="CEPLAN" sheetId="173" r:id="rId11"/>
    <sheet name="CEAVI" sheetId="174" r:id="rId12"/>
    <sheet name="GESTOR" sheetId="162" r:id="rId13"/>
  </sheets>
  <definedNames>
    <definedName name="diasuteis" localSheetId="8">#REF!</definedName>
    <definedName name="diasuteis" localSheetId="2">#REF!</definedName>
    <definedName name="diasuteis" localSheetId="3">#REF!</definedName>
    <definedName name="diasuteis" localSheetId="11">#REF!</definedName>
    <definedName name="diasuteis" localSheetId="5">#REF!</definedName>
    <definedName name="diasuteis" localSheetId="9">#REF!</definedName>
    <definedName name="diasuteis" localSheetId="10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2">#REF!</definedName>
    <definedName name="diasuteis" localSheetId="0">#REF!</definedName>
    <definedName name="diasuteis">#REF!</definedName>
    <definedName name="Ferias" localSheetId="8">#REF!</definedName>
    <definedName name="Ferias" localSheetId="3">#REF!</definedName>
    <definedName name="Ferias" localSheetId="11">#REF!</definedName>
    <definedName name="Ferias" localSheetId="5">#REF!</definedName>
    <definedName name="Ferias" localSheetId="9">#REF!</definedName>
    <definedName name="Ferias" localSheetId="7">#REF!</definedName>
    <definedName name="Ferias" localSheetId="1">#REF!</definedName>
    <definedName name="Ferias" localSheetId="12">#REF!</definedName>
    <definedName name="Ferias">#REF!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2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172" l="1"/>
  <c r="O55" i="174"/>
  <c r="O55" i="169" l="1"/>
  <c r="O55" i="168"/>
  <c r="O55" i="164" l="1"/>
  <c r="P55" i="163"/>
  <c r="O55" i="163"/>
  <c r="Q55" i="75" l="1"/>
  <c r="P55" i="75"/>
  <c r="O55" i="75"/>
  <c r="L26" i="168" l="1"/>
  <c r="L26" i="173"/>
  <c r="G25" i="162" s="1"/>
  <c r="L26" i="165"/>
  <c r="L26" i="75"/>
  <c r="O55" i="166"/>
  <c r="P55" i="166"/>
  <c r="Q55" i="166"/>
  <c r="R55" i="166"/>
  <c r="O55" i="167"/>
  <c r="P55" i="167"/>
  <c r="Q55" i="167"/>
  <c r="R55" i="167"/>
  <c r="P55" i="168"/>
  <c r="Q55" i="168"/>
  <c r="R55" i="168"/>
  <c r="P55" i="169"/>
  <c r="Q55" i="169"/>
  <c r="R55" i="169"/>
  <c r="O55" i="170"/>
  <c r="P55" i="170"/>
  <c r="Q55" i="170"/>
  <c r="R55" i="170"/>
  <c r="P55" i="172"/>
  <c r="Q55" i="172"/>
  <c r="R55" i="172"/>
  <c r="O55" i="173"/>
  <c r="P55" i="173"/>
  <c r="Q55" i="173"/>
  <c r="R55" i="173"/>
  <c r="P55" i="174"/>
  <c r="Q55" i="174"/>
  <c r="R55" i="174"/>
  <c r="O55" i="165"/>
  <c r="P55" i="165"/>
  <c r="Q55" i="165"/>
  <c r="R55" i="165"/>
  <c r="P55" i="164"/>
  <c r="Q55" i="164"/>
  <c r="R55" i="164"/>
  <c r="Q55" i="163"/>
  <c r="R55" i="163"/>
  <c r="R55" i="75"/>
  <c r="G4" i="162"/>
  <c r="G5" i="162"/>
  <c r="G6" i="162"/>
  <c r="G7" i="162"/>
  <c r="G8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21" i="162"/>
  <c r="G22" i="162"/>
  <c r="G23" i="162"/>
  <c r="G24" i="162"/>
  <c r="G26" i="162"/>
  <c r="G27" i="162"/>
  <c r="G28" i="162"/>
  <c r="G29" i="162"/>
  <c r="G30" i="162"/>
  <c r="G31" i="162"/>
  <c r="G32" i="162"/>
  <c r="G33" i="162"/>
  <c r="G34" i="162"/>
  <c r="G35" i="162"/>
  <c r="G36" i="162"/>
  <c r="G37" i="162"/>
  <c r="G38" i="162"/>
  <c r="G39" i="162"/>
  <c r="G40" i="162"/>
  <c r="G41" i="162"/>
  <c r="G42" i="162"/>
  <c r="G43" i="162"/>
  <c r="G44" i="162"/>
  <c r="G45" i="162"/>
  <c r="G46" i="162"/>
  <c r="G47" i="162"/>
  <c r="G48" i="162"/>
  <c r="G49" i="162"/>
  <c r="G50" i="162"/>
  <c r="G51" i="162"/>
  <c r="G52" i="162"/>
  <c r="G53" i="162"/>
  <c r="G3" i="162"/>
  <c r="U55" i="163"/>
  <c r="T55" i="163"/>
  <c r="S55" i="163"/>
  <c r="M54" i="163"/>
  <c r="N54" i="163" s="1"/>
  <c r="M53" i="163"/>
  <c r="N53" i="163" s="1"/>
  <c r="M52" i="163"/>
  <c r="N52" i="163" s="1"/>
  <c r="M51" i="163"/>
  <c r="N51" i="163" s="1"/>
  <c r="M50" i="163"/>
  <c r="N50" i="163" s="1"/>
  <c r="M49" i="163"/>
  <c r="N49" i="163" s="1"/>
  <c r="M48" i="163"/>
  <c r="N48" i="163" s="1"/>
  <c r="M47" i="163"/>
  <c r="N47" i="163" s="1"/>
  <c r="M46" i="163"/>
  <c r="N46" i="163" s="1"/>
  <c r="M45" i="163"/>
  <c r="N45" i="163" s="1"/>
  <c r="M44" i="163"/>
  <c r="N44" i="163" s="1"/>
  <c r="M43" i="163"/>
  <c r="N43" i="163" s="1"/>
  <c r="M42" i="163"/>
  <c r="M41" i="163"/>
  <c r="N41" i="163" s="1"/>
  <c r="M40" i="163"/>
  <c r="N40" i="163" s="1"/>
  <c r="M39" i="163"/>
  <c r="N39" i="163" s="1"/>
  <c r="M38" i="163"/>
  <c r="N38" i="163" s="1"/>
  <c r="M37" i="163"/>
  <c r="N37" i="163" s="1"/>
  <c r="M36" i="163"/>
  <c r="N36" i="163" s="1"/>
  <c r="M35" i="163"/>
  <c r="N35" i="163" s="1"/>
  <c r="M34" i="163"/>
  <c r="N34" i="163" s="1"/>
  <c r="M33" i="163"/>
  <c r="N33" i="163" s="1"/>
  <c r="M32" i="163"/>
  <c r="N32" i="163" s="1"/>
  <c r="M31" i="163"/>
  <c r="N31" i="163" s="1"/>
  <c r="M30" i="163"/>
  <c r="N30" i="163" s="1"/>
  <c r="M29" i="163"/>
  <c r="N29" i="163" s="1"/>
  <c r="M28" i="163"/>
  <c r="N28" i="163" s="1"/>
  <c r="M27" i="163"/>
  <c r="N27" i="163" s="1"/>
  <c r="M26" i="163"/>
  <c r="N26" i="163" s="1"/>
  <c r="M25" i="163"/>
  <c r="N25" i="163" s="1"/>
  <c r="M24" i="163"/>
  <c r="N24" i="163" s="1"/>
  <c r="M23" i="163"/>
  <c r="N23" i="163" s="1"/>
  <c r="M22" i="163"/>
  <c r="N22" i="163" s="1"/>
  <c r="M21" i="163"/>
  <c r="N21" i="163" s="1"/>
  <c r="M20" i="163"/>
  <c r="N20" i="163" s="1"/>
  <c r="M19" i="163"/>
  <c r="N19" i="163" s="1"/>
  <c r="M18" i="163"/>
  <c r="N18" i="163" s="1"/>
  <c r="M17" i="163"/>
  <c r="N17" i="163" s="1"/>
  <c r="M16" i="163"/>
  <c r="N16" i="163" s="1"/>
  <c r="M15" i="163"/>
  <c r="N15" i="163" s="1"/>
  <c r="M14" i="163"/>
  <c r="N14" i="163" s="1"/>
  <c r="M13" i="163"/>
  <c r="N13" i="163" s="1"/>
  <c r="M12" i="163"/>
  <c r="N12" i="163" s="1"/>
  <c r="M11" i="163"/>
  <c r="N11" i="163" s="1"/>
  <c r="M10" i="163"/>
  <c r="N10" i="163" s="1"/>
  <c r="M9" i="163"/>
  <c r="N9" i="163" s="1"/>
  <c r="M8" i="163"/>
  <c r="N8" i="163" s="1"/>
  <c r="M7" i="163"/>
  <c r="N7" i="163" s="1"/>
  <c r="M6" i="163"/>
  <c r="N6" i="163" s="1"/>
  <c r="M5" i="163"/>
  <c r="N5" i="163" s="1"/>
  <c r="M4" i="163"/>
  <c r="N4" i="163" s="1"/>
  <c r="U55" i="174"/>
  <c r="T55" i="174"/>
  <c r="S55" i="174"/>
  <c r="M54" i="174"/>
  <c r="N54" i="174" s="1"/>
  <c r="M53" i="174"/>
  <c r="N53" i="174" s="1"/>
  <c r="M52" i="174"/>
  <c r="N52" i="174" s="1"/>
  <c r="M51" i="174"/>
  <c r="N51" i="174" s="1"/>
  <c r="M50" i="174"/>
  <c r="N50" i="174" s="1"/>
  <c r="M49" i="174"/>
  <c r="N49" i="174" s="1"/>
  <c r="M48" i="174"/>
  <c r="N48" i="174" s="1"/>
  <c r="M47" i="174"/>
  <c r="N47" i="174" s="1"/>
  <c r="M46" i="174"/>
  <c r="N46" i="174" s="1"/>
  <c r="M45" i="174"/>
  <c r="N45" i="174" s="1"/>
  <c r="M44" i="174"/>
  <c r="N44" i="174" s="1"/>
  <c r="M43" i="174"/>
  <c r="N43" i="174" s="1"/>
  <c r="M42" i="174"/>
  <c r="N42" i="174" s="1"/>
  <c r="M41" i="174"/>
  <c r="N41" i="174" s="1"/>
  <c r="M40" i="174"/>
  <c r="N40" i="174" s="1"/>
  <c r="M39" i="174"/>
  <c r="N39" i="174" s="1"/>
  <c r="M38" i="174"/>
  <c r="N38" i="174" s="1"/>
  <c r="M37" i="174"/>
  <c r="N37" i="174" s="1"/>
  <c r="M36" i="174"/>
  <c r="N36" i="174" s="1"/>
  <c r="M35" i="174"/>
  <c r="N35" i="174" s="1"/>
  <c r="M34" i="174"/>
  <c r="N34" i="174" s="1"/>
  <c r="M33" i="174"/>
  <c r="N33" i="174" s="1"/>
  <c r="M32" i="174"/>
  <c r="N32" i="174" s="1"/>
  <c r="M31" i="174"/>
  <c r="N31" i="174" s="1"/>
  <c r="M30" i="174"/>
  <c r="N30" i="174" s="1"/>
  <c r="M29" i="174"/>
  <c r="N29" i="174" s="1"/>
  <c r="M28" i="174"/>
  <c r="N28" i="174" s="1"/>
  <c r="M27" i="174"/>
  <c r="N27" i="174" s="1"/>
  <c r="M26" i="174"/>
  <c r="N26" i="174" s="1"/>
  <c r="M25" i="174"/>
  <c r="N25" i="174" s="1"/>
  <c r="M24" i="174"/>
  <c r="N24" i="174" s="1"/>
  <c r="M23" i="174"/>
  <c r="N23" i="174" s="1"/>
  <c r="M22" i="174"/>
  <c r="N22" i="174" s="1"/>
  <c r="M21" i="174"/>
  <c r="N21" i="174" s="1"/>
  <c r="M20" i="174"/>
  <c r="N20" i="174" s="1"/>
  <c r="M19" i="174"/>
  <c r="N19" i="174" s="1"/>
  <c r="M18" i="174"/>
  <c r="N18" i="174" s="1"/>
  <c r="M17" i="174"/>
  <c r="N17" i="174" s="1"/>
  <c r="M16" i="174"/>
  <c r="N16" i="174" s="1"/>
  <c r="M15" i="174"/>
  <c r="N15" i="174" s="1"/>
  <c r="M14" i="174"/>
  <c r="N14" i="174" s="1"/>
  <c r="M13" i="174"/>
  <c r="N13" i="174" s="1"/>
  <c r="M12" i="174"/>
  <c r="N12" i="174" s="1"/>
  <c r="M11" i="174"/>
  <c r="N11" i="174" s="1"/>
  <c r="M10" i="174"/>
  <c r="N10" i="174" s="1"/>
  <c r="M9" i="174"/>
  <c r="N9" i="174" s="1"/>
  <c r="M8" i="174"/>
  <c r="N8" i="174" s="1"/>
  <c r="M7" i="174"/>
  <c r="N7" i="174" s="1"/>
  <c r="M6" i="174"/>
  <c r="N6" i="174" s="1"/>
  <c r="M5" i="174"/>
  <c r="N5" i="174" s="1"/>
  <c r="M4" i="174"/>
  <c r="N4" i="174" s="1"/>
  <c r="U55" i="173"/>
  <c r="T55" i="173"/>
  <c r="S55" i="173"/>
  <c r="M54" i="173"/>
  <c r="N54" i="173" s="1"/>
  <c r="M53" i="173"/>
  <c r="N53" i="173" s="1"/>
  <c r="M52" i="173"/>
  <c r="N52" i="173" s="1"/>
  <c r="M51" i="173"/>
  <c r="N51" i="173" s="1"/>
  <c r="M50" i="173"/>
  <c r="N50" i="173" s="1"/>
  <c r="M49" i="173"/>
  <c r="N49" i="173" s="1"/>
  <c r="M48" i="173"/>
  <c r="N48" i="173" s="1"/>
  <c r="M47" i="173"/>
  <c r="N47" i="173" s="1"/>
  <c r="M46" i="173"/>
  <c r="N46" i="173" s="1"/>
  <c r="M45" i="173"/>
  <c r="N45" i="173" s="1"/>
  <c r="M44" i="173"/>
  <c r="N44" i="173" s="1"/>
  <c r="M43" i="173"/>
  <c r="N43" i="173" s="1"/>
  <c r="M42" i="173"/>
  <c r="N42" i="173" s="1"/>
  <c r="M41" i="173"/>
  <c r="N41" i="173" s="1"/>
  <c r="M40" i="173"/>
  <c r="N40" i="173" s="1"/>
  <c r="M39" i="173"/>
  <c r="N39" i="173" s="1"/>
  <c r="M38" i="173"/>
  <c r="N38" i="173" s="1"/>
  <c r="N37" i="173"/>
  <c r="M37" i="173"/>
  <c r="M36" i="173"/>
  <c r="N36" i="173" s="1"/>
  <c r="M35" i="173"/>
  <c r="N35" i="173" s="1"/>
  <c r="N34" i="173"/>
  <c r="M34" i="173"/>
  <c r="M33" i="173"/>
  <c r="N33" i="173" s="1"/>
  <c r="M32" i="173"/>
  <c r="N32" i="173" s="1"/>
  <c r="M31" i="173"/>
  <c r="N31" i="173" s="1"/>
  <c r="M30" i="173"/>
  <c r="N30" i="173" s="1"/>
  <c r="M29" i="173"/>
  <c r="N29" i="173" s="1"/>
  <c r="M28" i="173"/>
  <c r="N28" i="173" s="1"/>
  <c r="M27" i="173"/>
  <c r="N27" i="173" s="1"/>
  <c r="M25" i="173"/>
  <c r="N25" i="173" s="1"/>
  <c r="M24" i="173"/>
  <c r="N24" i="173" s="1"/>
  <c r="M23" i="173"/>
  <c r="N23" i="173" s="1"/>
  <c r="M22" i="173"/>
  <c r="N22" i="173" s="1"/>
  <c r="M21" i="173"/>
  <c r="N21" i="173" s="1"/>
  <c r="M20" i="173"/>
  <c r="N20" i="173" s="1"/>
  <c r="M19" i="173"/>
  <c r="N19" i="173" s="1"/>
  <c r="M18" i="173"/>
  <c r="N18" i="173" s="1"/>
  <c r="M17" i="173"/>
  <c r="N17" i="173" s="1"/>
  <c r="M16" i="173"/>
  <c r="N16" i="173" s="1"/>
  <c r="M15" i="173"/>
  <c r="N15" i="173" s="1"/>
  <c r="M14" i="173"/>
  <c r="N14" i="173" s="1"/>
  <c r="M13" i="173"/>
  <c r="N13" i="173" s="1"/>
  <c r="M12" i="173"/>
  <c r="N12" i="173" s="1"/>
  <c r="M11" i="173"/>
  <c r="N11" i="173" s="1"/>
  <c r="M10" i="173"/>
  <c r="N10" i="173" s="1"/>
  <c r="M9" i="173"/>
  <c r="N9" i="173" s="1"/>
  <c r="M8" i="173"/>
  <c r="N8" i="173" s="1"/>
  <c r="M7" i="173"/>
  <c r="N7" i="173" s="1"/>
  <c r="M6" i="173"/>
  <c r="N6" i="173" s="1"/>
  <c r="M5" i="173"/>
  <c r="N5" i="173" s="1"/>
  <c r="M4" i="173"/>
  <c r="N4" i="173" s="1"/>
  <c r="U55" i="172"/>
  <c r="T55" i="172"/>
  <c r="S55" i="172"/>
  <c r="M54" i="172"/>
  <c r="N54" i="172" s="1"/>
  <c r="M53" i="172"/>
  <c r="N53" i="172" s="1"/>
  <c r="M52" i="172"/>
  <c r="N52" i="172" s="1"/>
  <c r="M51" i="172"/>
  <c r="N51" i="172" s="1"/>
  <c r="M50" i="172"/>
  <c r="N50" i="172" s="1"/>
  <c r="M49" i="172"/>
  <c r="N49" i="172" s="1"/>
  <c r="M48" i="172"/>
  <c r="N48" i="172" s="1"/>
  <c r="M47" i="172"/>
  <c r="N47" i="172" s="1"/>
  <c r="M46" i="172"/>
  <c r="N46" i="172" s="1"/>
  <c r="M45" i="172"/>
  <c r="N45" i="172" s="1"/>
  <c r="M44" i="172"/>
  <c r="N44" i="172" s="1"/>
  <c r="M43" i="172"/>
  <c r="N43" i="172" s="1"/>
  <c r="M42" i="172"/>
  <c r="N42" i="172" s="1"/>
  <c r="M41" i="172"/>
  <c r="N41" i="172" s="1"/>
  <c r="M40" i="172"/>
  <c r="N40" i="172" s="1"/>
  <c r="M39" i="172"/>
  <c r="N39" i="172" s="1"/>
  <c r="M38" i="172"/>
  <c r="N38" i="172" s="1"/>
  <c r="M37" i="172"/>
  <c r="N37" i="172" s="1"/>
  <c r="M36" i="172"/>
  <c r="N36" i="172" s="1"/>
  <c r="M35" i="172"/>
  <c r="N35" i="172" s="1"/>
  <c r="M34" i="172"/>
  <c r="N34" i="172" s="1"/>
  <c r="M33" i="172"/>
  <c r="N33" i="172" s="1"/>
  <c r="M32" i="172"/>
  <c r="N32" i="172" s="1"/>
  <c r="M31" i="172"/>
  <c r="N31" i="172" s="1"/>
  <c r="M30" i="172"/>
  <c r="N30" i="172" s="1"/>
  <c r="M29" i="172"/>
  <c r="N29" i="172" s="1"/>
  <c r="M28" i="172"/>
  <c r="N28" i="172" s="1"/>
  <c r="M27" i="172"/>
  <c r="N27" i="172" s="1"/>
  <c r="M26" i="172"/>
  <c r="N26" i="172" s="1"/>
  <c r="M25" i="172"/>
  <c r="N25" i="172" s="1"/>
  <c r="M24" i="172"/>
  <c r="N24" i="172" s="1"/>
  <c r="M23" i="172"/>
  <c r="N23" i="172" s="1"/>
  <c r="M22" i="172"/>
  <c r="N22" i="172" s="1"/>
  <c r="M21" i="172"/>
  <c r="N21" i="172" s="1"/>
  <c r="M20" i="172"/>
  <c r="N20" i="172" s="1"/>
  <c r="M19" i="172"/>
  <c r="N19" i="172" s="1"/>
  <c r="M18" i="172"/>
  <c r="N18" i="172" s="1"/>
  <c r="M17" i="172"/>
  <c r="N17" i="172" s="1"/>
  <c r="M16" i="172"/>
  <c r="N16" i="172" s="1"/>
  <c r="M15" i="172"/>
  <c r="N15" i="172" s="1"/>
  <c r="M14" i="172"/>
  <c r="N14" i="172" s="1"/>
  <c r="M13" i="172"/>
  <c r="N13" i="172" s="1"/>
  <c r="M12" i="172"/>
  <c r="N12" i="172" s="1"/>
  <c r="M11" i="172"/>
  <c r="N11" i="172" s="1"/>
  <c r="M10" i="172"/>
  <c r="N10" i="172" s="1"/>
  <c r="M9" i="172"/>
  <c r="N9" i="172" s="1"/>
  <c r="M8" i="172"/>
  <c r="N8" i="172" s="1"/>
  <c r="M7" i="172"/>
  <c r="N7" i="172" s="1"/>
  <c r="M6" i="172"/>
  <c r="N6" i="172" s="1"/>
  <c r="M5" i="172"/>
  <c r="N5" i="172" s="1"/>
  <c r="M4" i="172"/>
  <c r="N4" i="172" s="1"/>
  <c r="U55" i="170"/>
  <c r="T55" i="170"/>
  <c r="S55" i="170"/>
  <c r="M54" i="170"/>
  <c r="N54" i="170" s="1"/>
  <c r="M53" i="170"/>
  <c r="N53" i="170" s="1"/>
  <c r="M52" i="170"/>
  <c r="N52" i="170" s="1"/>
  <c r="M51" i="170"/>
  <c r="N51" i="170" s="1"/>
  <c r="M50" i="170"/>
  <c r="N50" i="170" s="1"/>
  <c r="N49" i="170"/>
  <c r="M49" i="170"/>
  <c r="M48" i="170"/>
  <c r="N48" i="170" s="1"/>
  <c r="M47" i="170"/>
  <c r="N47" i="170" s="1"/>
  <c r="M46" i="170"/>
  <c r="N46" i="170" s="1"/>
  <c r="M45" i="170"/>
  <c r="N45" i="170" s="1"/>
  <c r="M44" i="170"/>
  <c r="N44" i="170" s="1"/>
  <c r="M43" i="170"/>
  <c r="N43" i="170" s="1"/>
  <c r="M42" i="170"/>
  <c r="N42" i="170" s="1"/>
  <c r="M41" i="170"/>
  <c r="N41" i="170" s="1"/>
  <c r="M40" i="170"/>
  <c r="N40" i="170" s="1"/>
  <c r="M39" i="170"/>
  <c r="N39" i="170" s="1"/>
  <c r="M38" i="170"/>
  <c r="N38" i="170" s="1"/>
  <c r="M37" i="170"/>
  <c r="N37" i="170" s="1"/>
  <c r="M36" i="170"/>
  <c r="N36" i="170" s="1"/>
  <c r="M35" i="170"/>
  <c r="N35" i="170" s="1"/>
  <c r="M34" i="170"/>
  <c r="N34" i="170" s="1"/>
  <c r="M33" i="170"/>
  <c r="N33" i="170" s="1"/>
  <c r="M32" i="170"/>
  <c r="N32" i="170" s="1"/>
  <c r="M31" i="170"/>
  <c r="N31" i="170" s="1"/>
  <c r="M30" i="170"/>
  <c r="N30" i="170" s="1"/>
  <c r="M29" i="170"/>
  <c r="N29" i="170" s="1"/>
  <c r="M28" i="170"/>
  <c r="N28" i="170" s="1"/>
  <c r="M27" i="170"/>
  <c r="N27" i="170" s="1"/>
  <c r="M26" i="170"/>
  <c r="N26" i="170" s="1"/>
  <c r="M25" i="170"/>
  <c r="N25" i="170" s="1"/>
  <c r="M24" i="170"/>
  <c r="N24" i="170" s="1"/>
  <c r="M23" i="170"/>
  <c r="N23" i="170" s="1"/>
  <c r="M22" i="170"/>
  <c r="N22" i="170" s="1"/>
  <c r="M21" i="170"/>
  <c r="N21" i="170" s="1"/>
  <c r="M20" i="170"/>
  <c r="N20" i="170" s="1"/>
  <c r="M19" i="170"/>
  <c r="N19" i="170" s="1"/>
  <c r="M18" i="170"/>
  <c r="N18" i="170" s="1"/>
  <c r="M17" i="170"/>
  <c r="N17" i="170" s="1"/>
  <c r="M16" i="170"/>
  <c r="N16" i="170" s="1"/>
  <c r="M15" i="170"/>
  <c r="N15" i="170" s="1"/>
  <c r="M14" i="170"/>
  <c r="N14" i="170" s="1"/>
  <c r="M13" i="170"/>
  <c r="N13" i="170" s="1"/>
  <c r="M12" i="170"/>
  <c r="N12" i="170" s="1"/>
  <c r="M11" i="170"/>
  <c r="N11" i="170" s="1"/>
  <c r="M10" i="170"/>
  <c r="N10" i="170" s="1"/>
  <c r="M9" i="170"/>
  <c r="N9" i="170" s="1"/>
  <c r="M8" i="170"/>
  <c r="N8" i="170" s="1"/>
  <c r="M7" i="170"/>
  <c r="N7" i="170" s="1"/>
  <c r="M6" i="170"/>
  <c r="N6" i="170" s="1"/>
  <c r="M5" i="170"/>
  <c r="N5" i="170" s="1"/>
  <c r="M4" i="170"/>
  <c r="N4" i="170" s="1"/>
  <c r="U55" i="169"/>
  <c r="T55" i="169"/>
  <c r="S55" i="169"/>
  <c r="M54" i="169"/>
  <c r="N54" i="169" s="1"/>
  <c r="M53" i="169"/>
  <c r="N53" i="169" s="1"/>
  <c r="M52" i="169"/>
  <c r="N52" i="169" s="1"/>
  <c r="M51" i="169"/>
  <c r="N51" i="169" s="1"/>
  <c r="M50" i="169"/>
  <c r="N50" i="169" s="1"/>
  <c r="M49" i="169"/>
  <c r="N49" i="169" s="1"/>
  <c r="M48" i="169"/>
  <c r="N48" i="169" s="1"/>
  <c r="M47" i="169"/>
  <c r="N47" i="169" s="1"/>
  <c r="M46" i="169"/>
  <c r="N46" i="169" s="1"/>
  <c r="M45" i="169"/>
  <c r="N45" i="169" s="1"/>
  <c r="M44" i="169"/>
  <c r="N44" i="169" s="1"/>
  <c r="M43" i="169"/>
  <c r="N43" i="169" s="1"/>
  <c r="M42" i="169"/>
  <c r="N42" i="169" s="1"/>
  <c r="M41" i="169"/>
  <c r="N41" i="169" s="1"/>
  <c r="M40" i="169"/>
  <c r="N40" i="169" s="1"/>
  <c r="M39" i="169"/>
  <c r="N39" i="169" s="1"/>
  <c r="M38" i="169"/>
  <c r="N38" i="169" s="1"/>
  <c r="N37" i="169"/>
  <c r="M37" i="169"/>
  <c r="M36" i="169"/>
  <c r="N36" i="169" s="1"/>
  <c r="M35" i="169"/>
  <c r="N35" i="169" s="1"/>
  <c r="M34" i="169"/>
  <c r="N34" i="169" s="1"/>
  <c r="M33" i="169"/>
  <c r="N33" i="169" s="1"/>
  <c r="M32" i="169"/>
  <c r="N32" i="169" s="1"/>
  <c r="M31" i="169"/>
  <c r="N31" i="169" s="1"/>
  <c r="M30" i="169"/>
  <c r="N30" i="169" s="1"/>
  <c r="M29" i="169"/>
  <c r="N29" i="169" s="1"/>
  <c r="M28" i="169"/>
  <c r="N28" i="169" s="1"/>
  <c r="M27" i="169"/>
  <c r="N27" i="169" s="1"/>
  <c r="M26" i="169"/>
  <c r="N26" i="169" s="1"/>
  <c r="M25" i="169"/>
  <c r="N25" i="169" s="1"/>
  <c r="M24" i="169"/>
  <c r="N24" i="169" s="1"/>
  <c r="M23" i="169"/>
  <c r="N23" i="169" s="1"/>
  <c r="M22" i="169"/>
  <c r="N22" i="169" s="1"/>
  <c r="M21" i="169"/>
  <c r="N21" i="169" s="1"/>
  <c r="M20" i="169"/>
  <c r="N20" i="169" s="1"/>
  <c r="M19" i="169"/>
  <c r="N19" i="169" s="1"/>
  <c r="M18" i="169"/>
  <c r="N18" i="169" s="1"/>
  <c r="M17" i="169"/>
  <c r="N17" i="169" s="1"/>
  <c r="M16" i="169"/>
  <c r="N16" i="169" s="1"/>
  <c r="M15" i="169"/>
  <c r="N15" i="169" s="1"/>
  <c r="M14" i="169"/>
  <c r="N14" i="169" s="1"/>
  <c r="M13" i="169"/>
  <c r="N13" i="169" s="1"/>
  <c r="M12" i="169"/>
  <c r="N12" i="169" s="1"/>
  <c r="M11" i="169"/>
  <c r="N11" i="169" s="1"/>
  <c r="M10" i="169"/>
  <c r="N10" i="169" s="1"/>
  <c r="M9" i="169"/>
  <c r="N9" i="169" s="1"/>
  <c r="M8" i="169"/>
  <c r="N8" i="169" s="1"/>
  <c r="M7" i="169"/>
  <c r="N7" i="169" s="1"/>
  <c r="M6" i="169"/>
  <c r="N6" i="169" s="1"/>
  <c r="M5" i="169"/>
  <c r="N5" i="169" s="1"/>
  <c r="M4" i="169"/>
  <c r="N4" i="169" s="1"/>
  <c r="U55" i="168"/>
  <c r="T55" i="168"/>
  <c r="S55" i="168"/>
  <c r="M54" i="168"/>
  <c r="N54" i="168" s="1"/>
  <c r="M53" i="168"/>
  <c r="N53" i="168" s="1"/>
  <c r="M52" i="168"/>
  <c r="N52" i="168" s="1"/>
  <c r="M51" i="168"/>
  <c r="N51" i="168" s="1"/>
  <c r="M50" i="168"/>
  <c r="N50" i="168" s="1"/>
  <c r="M49" i="168"/>
  <c r="N49" i="168" s="1"/>
  <c r="N48" i="168"/>
  <c r="M48" i="168"/>
  <c r="M47" i="168"/>
  <c r="N47" i="168" s="1"/>
  <c r="M46" i="168"/>
  <c r="N46" i="168" s="1"/>
  <c r="N45" i="168"/>
  <c r="M45" i="168"/>
  <c r="M44" i="168"/>
  <c r="N44" i="168" s="1"/>
  <c r="M43" i="168"/>
  <c r="N43" i="168" s="1"/>
  <c r="N42" i="168"/>
  <c r="M42" i="168"/>
  <c r="M41" i="168"/>
  <c r="N41" i="168" s="1"/>
  <c r="M40" i="168"/>
  <c r="N40" i="168" s="1"/>
  <c r="N39" i="168"/>
  <c r="M39" i="168"/>
  <c r="M38" i="168"/>
  <c r="N38" i="168" s="1"/>
  <c r="M37" i="168"/>
  <c r="N37" i="168" s="1"/>
  <c r="N36" i="168"/>
  <c r="M36" i="168"/>
  <c r="M35" i="168"/>
  <c r="N35" i="168" s="1"/>
  <c r="M34" i="168"/>
  <c r="N34" i="168" s="1"/>
  <c r="N33" i="168"/>
  <c r="M33" i="168"/>
  <c r="M32" i="168"/>
  <c r="N32" i="168" s="1"/>
  <c r="M31" i="168"/>
  <c r="N31" i="168" s="1"/>
  <c r="N30" i="168"/>
  <c r="M30" i="168"/>
  <c r="M29" i="168"/>
  <c r="N29" i="168" s="1"/>
  <c r="M28" i="168"/>
  <c r="N28" i="168" s="1"/>
  <c r="N27" i="168"/>
  <c r="M27" i="168"/>
  <c r="M26" i="168"/>
  <c r="N26" i="168" s="1"/>
  <c r="M25" i="168"/>
  <c r="N25" i="168" s="1"/>
  <c r="N24" i="168"/>
  <c r="M24" i="168"/>
  <c r="M23" i="168"/>
  <c r="N23" i="168" s="1"/>
  <c r="M22" i="168"/>
  <c r="N22" i="168" s="1"/>
  <c r="N21" i="168"/>
  <c r="M21" i="168"/>
  <c r="M20" i="168"/>
  <c r="N20" i="168" s="1"/>
  <c r="M19" i="168"/>
  <c r="N19" i="168" s="1"/>
  <c r="N18" i="168"/>
  <c r="M18" i="168"/>
  <c r="M17" i="168"/>
  <c r="N17" i="168" s="1"/>
  <c r="M16" i="168"/>
  <c r="N16" i="168" s="1"/>
  <c r="N15" i="168"/>
  <c r="M15" i="168"/>
  <c r="M14" i="168"/>
  <c r="N14" i="168" s="1"/>
  <c r="M13" i="168"/>
  <c r="N13" i="168" s="1"/>
  <c r="N12" i="168"/>
  <c r="M12" i="168"/>
  <c r="M11" i="168"/>
  <c r="N11" i="168" s="1"/>
  <c r="M10" i="168"/>
  <c r="N10" i="168" s="1"/>
  <c r="N9" i="168"/>
  <c r="M9" i="168"/>
  <c r="M8" i="168"/>
  <c r="N8" i="168" s="1"/>
  <c r="M7" i="168"/>
  <c r="N7" i="168" s="1"/>
  <c r="N6" i="168"/>
  <c r="M6" i="168"/>
  <c r="M5" i="168"/>
  <c r="N5" i="168" s="1"/>
  <c r="M4" i="168"/>
  <c r="N4" i="168" s="1"/>
  <c r="U55" i="167"/>
  <c r="T55" i="167"/>
  <c r="S55" i="167"/>
  <c r="M54" i="167"/>
  <c r="N54" i="167" s="1"/>
  <c r="M53" i="167"/>
  <c r="N53" i="167" s="1"/>
  <c r="M52" i="167"/>
  <c r="N52" i="167" s="1"/>
  <c r="M51" i="167"/>
  <c r="N51" i="167" s="1"/>
  <c r="M50" i="167"/>
  <c r="N50" i="167" s="1"/>
  <c r="M49" i="167"/>
  <c r="N49" i="167" s="1"/>
  <c r="M48" i="167"/>
  <c r="N48" i="167" s="1"/>
  <c r="M47" i="167"/>
  <c r="N47" i="167" s="1"/>
  <c r="M46" i="167"/>
  <c r="N46" i="167" s="1"/>
  <c r="N45" i="167"/>
  <c r="M45" i="167"/>
  <c r="M44" i="167"/>
  <c r="N44" i="167" s="1"/>
  <c r="M43" i="167"/>
  <c r="N43" i="167" s="1"/>
  <c r="N42" i="167"/>
  <c r="M42" i="167"/>
  <c r="M41" i="167"/>
  <c r="N41" i="167" s="1"/>
  <c r="M40" i="167"/>
  <c r="N40" i="167" s="1"/>
  <c r="M39" i="167"/>
  <c r="N39" i="167" s="1"/>
  <c r="M38" i="167"/>
  <c r="N38" i="167" s="1"/>
  <c r="M37" i="167"/>
  <c r="N37" i="167" s="1"/>
  <c r="M36" i="167"/>
  <c r="N36" i="167" s="1"/>
  <c r="M35" i="167"/>
  <c r="N35" i="167" s="1"/>
  <c r="M34" i="167"/>
  <c r="N34" i="167" s="1"/>
  <c r="M33" i="167"/>
  <c r="N33" i="167" s="1"/>
  <c r="M32" i="167"/>
  <c r="N32" i="167" s="1"/>
  <c r="M31" i="167"/>
  <c r="N31" i="167" s="1"/>
  <c r="M30" i="167"/>
  <c r="N30" i="167" s="1"/>
  <c r="M29" i="167"/>
  <c r="N29" i="167" s="1"/>
  <c r="M28" i="167"/>
  <c r="N28" i="167" s="1"/>
  <c r="M27" i="167"/>
  <c r="N27" i="167" s="1"/>
  <c r="M26" i="167"/>
  <c r="N26" i="167" s="1"/>
  <c r="M25" i="167"/>
  <c r="N25" i="167" s="1"/>
  <c r="M24" i="167"/>
  <c r="N24" i="167" s="1"/>
  <c r="M23" i="167"/>
  <c r="N23" i="167" s="1"/>
  <c r="M22" i="167"/>
  <c r="N22" i="167" s="1"/>
  <c r="M21" i="167"/>
  <c r="N21" i="167" s="1"/>
  <c r="M20" i="167"/>
  <c r="N20" i="167" s="1"/>
  <c r="M19" i="167"/>
  <c r="N19" i="167" s="1"/>
  <c r="N18" i="167"/>
  <c r="M18" i="167"/>
  <c r="M17" i="167"/>
  <c r="N17" i="167" s="1"/>
  <c r="M16" i="167"/>
  <c r="N16" i="167" s="1"/>
  <c r="M15" i="167"/>
  <c r="N15" i="167" s="1"/>
  <c r="M14" i="167"/>
  <c r="N14" i="167" s="1"/>
  <c r="M13" i="167"/>
  <c r="N13" i="167" s="1"/>
  <c r="M12" i="167"/>
  <c r="N12" i="167" s="1"/>
  <c r="M11" i="167"/>
  <c r="N11" i="167" s="1"/>
  <c r="M10" i="167"/>
  <c r="N10" i="167" s="1"/>
  <c r="M9" i="167"/>
  <c r="N9" i="167" s="1"/>
  <c r="M8" i="167"/>
  <c r="N8" i="167" s="1"/>
  <c r="M7" i="167"/>
  <c r="N7" i="167" s="1"/>
  <c r="M6" i="167"/>
  <c r="N6" i="167" s="1"/>
  <c r="M5" i="167"/>
  <c r="N5" i="167" s="1"/>
  <c r="M4" i="167"/>
  <c r="N4" i="167" s="1"/>
  <c r="U55" i="166"/>
  <c r="T55" i="166"/>
  <c r="S55" i="166"/>
  <c r="N54" i="166"/>
  <c r="M54" i="166"/>
  <c r="M53" i="166"/>
  <c r="N53" i="166" s="1"/>
  <c r="M52" i="166"/>
  <c r="N52" i="166" s="1"/>
  <c r="N51" i="166"/>
  <c r="M51" i="166"/>
  <c r="M50" i="166"/>
  <c r="N50" i="166" s="1"/>
  <c r="M49" i="166"/>
  <c r="N49" i="166" s="1"/>
  <c r="M48" i="166"/>
  <c r="N48" i="166" s="1"/>
  <c r="M47" i="166"/>
  <c r="N47" i="166" s="1"/>
  <c r="M46" i="166"/>
  <c r="N46" i="166" s="1"/>
  <c r="M45" i="166"/>
  <c r="N45" i="166" s="1"/>
  <c r="M44" i="166"/>
  <c r="N44" i="166" s="1"/>
  <c r="M43" i="166"/>
  <c r="N43" i="166" s="1"/>
  <c r="M42" i="166"/>
  <c r="N42" i="166" s="1"/>
  <c r="M41" i="166"/>
  <c r="N41" i="166" s="1"/>
  <c r="M40" i="166"/>
  <c r="N40" i="166" s="1"/>
  <c r="M39" i="166"/>
  <c r="N39" i="166" s="1"/>
  <c r="M38" i="166"/>
  <c r="N38" i="166" s="1"/>
  <c r="M37" i="166"/>
  <c r="N37" i="166" s="1"/>
  <c r="M36" i="166"/>
  <c r="N36" i="166" s="1"/>
  <c r="M35" i="166"/>
  <c r="N35" i="166" s="1"/>
  <c r="M34" i="166"/>
  <c r="N34" i="166" s="1"/>
  <c r="M33" i="166"/>
  <c r="N33" i="166" s="1"/>
  <c r="M32" i="166"/>
  <c r="N32" i="166" s="1"/>
  <c r="M31" i="166"/>
  <c r="N31" i="166" s="1"/>
  <c r="M30" i="166"/>
  <c r="N30" i="166" s="1"/>
  <c r="M29" i="166"/>
  <c r="N29" i="166" s="1"/>
  <c r="M28" i="166"/>
  <c r="N28" i="166" s="1"/>
  <c r="M27" i="166"/>
  <c r="N27" i="166" s="1"/>
  <c r="M26" i="166"/>
  <c r="N26" i="166" s="1"/>
  <c r="M25" i="166"/>
  <c r="N25" i="166" s="1"/>
  <c r="M24" i="166"/>
  <c r="N24" i="166" s="1"/>
  <c r="M23" i="166"/>
  <c r="N23" i="166" s="1"/>
  <c r="M22" i="166"/>
  <c r="N22" i="166" s="1"/>
  <c r="N21" i="166"/>
  <c r="M21" i="166"/>
  <c r="M20" i="166"/>
  <c r="N20" i="166" s="1"/>
  <c r="M19" i="166"/>
  <c r="N19" i="166" s="1"/>
  <c r="N18" i="166"/>
  <c r="M18" i="166"/>
  <c r="M17" i="166"/>
  <c r="N17" i="166" s="1"/>
  <c r="M16" i="166"/>
  <c r="N16" i="166" s="1"/>
  <c r="M15" i="166"/>
  <c r="N15" i="166" s="1"/>
  <c r="M14" i="166"/>
  <c r="N14" i="166" s="1"/>
  <c r="M13" i="166"/>
  <c r="N13" i="166" s="1"/>
  <c r="M12" i="166"/>
  <c r="N12" i="166" s="1"/>
  <c r="M11" i="166"/>
  <c r="N11" i="166" s="1"/>
  <c r="M10" i="166"/>
  <c r="N10" i="166" s="1"/>
  <c r="M9" i="166"/>
  <c r="N9" i="166" s="1"/>
  <c r="M8" i="166"/>
  <c r="N8" i="166" s="1"/>
  <c r="M7" i="166"/>
  <c r="N7" i="166" s="1"/>
  <c r="M6" i="166"/>
  <c r="N6" i="166" s="1"/>
  <c r="M5" i="166"/>
  <c r="N5" i="166" s="1"/>
  <c r="M4" i="166"/>
  <c r="N4" i="166" s="1"/>
  <c r="U55" i="165"/>
  <c r="T55" i="165"/>
  <c r="S55" i="165"/>
  <c r="M54" i="165"/>
  <c r="N54" i="165" s="1"/>
  <c r="M53" i="165"/>
  <c r="N53" i="165" s="1"/>
  <c r="M52" i="165"/>
  <c r="N52" i="165" s="1"/>
  <c r="M51" i="165"/>
  <c r="N51" i="165" s="1"/>
  <c r="M50" i="165"/>
  <c r="N50" i="165" s="1"/>
  <c r="M49" i="165"/>
  <c r="N49" i="165" s="1"/>
  <c r="M48" i="165"/>
  <c r="N48" i="165" s="1"/>
  <c r="M47" i="165"/>
  <c r="N47" i="165" s="1"/>
  <c r="M46" i="165"/>
  <c r="N46" i="165" s="1"/>
  <c r="M45" i="165"/>
  <c r="N45" i="165" s="1"/>
  <c r="M44" i="165"/>
  <c r="N44" i="165" s="1"/>
  <c r="M43" i="165"/>
  <c r="N43" i="165" s="1"/>
  <c r="M42" i="165"/>
  <c r="N42" i="165" s="1"/>
  <c r="M41" i="165"/>
  <c r="N41" i="165" s="1"/>
  <c r="M40" i="165"/>
  <c r="N40" i="165" s="1"/>
  <c r="M39" i="165"/>
  <c r="N39" i="165" s="1"/>
  <c r="M38" i="165"/>
  <c r="N38" i="165" s="1"/>
  <c r="M37" i="165"/>
  <c r="N37" i="165" s="1"/>
  <c r="M36" i="165"/>
  <c r="N36" i="165" s="1"/>
  <c r="M35" i="165"/>
  <c r="N35" i="165" s="1"/>
  <c r="M34" i="165"/>
  <c r="N34" i="165" s="1"/>
  <c r="M33" i="165"/>
  <c r="N33" i="165" s="1"/>
  <c r="M32" i="165"/>
  <c r="N32" i="165" s="1"/>
  <c r="M31" i="165"/>
  <c r="N31" i="165" s="1"/>
  <c r="M30" i="165"/>
  <c r="N30" i="165" s="1"/>
  <c r="M29" i="165"/>
  <c r="N29" i="165" s="1"/>
  <c r="M28" i="165"/>
  <c r="N28" i="165" s="1"/>
  <c r="M27" i="165"/>
  <c r="N27" i="165" s="1"/>
  <c r="M26" i="165"/>
  <c r="N26" i="165" s="1"/>
  <c r="M25" i="165"/>
  <c r="N25" i="165" s="1"/>
  <c r="M24" i="165"/>
  <c r="N24" i="165" s="1"/>
  <c r="M23" i="165"/>
  <c r="N23" i="165" s="1"/>
  <c r="M22" i="165"/>
  <c r="N22" i="165" s="1"/>
  <c r="M21" i="165"/>
  <c r="N21" i="165" s="1"/>
  <c r="M20" i="165"/>
  <c r="N20" i="165" s="1"/>
  <c r="M19" i="165"/>
  <c r="N19" i="165" s="1"/>
  <c r="M18" i="165"/>
  <c r="N18" i="165" s="1"/>
  <c r="M17" i="165"/>
  <c r="N17" i="165" s="1"/>
  <c r="M16" i="165"/>
  <c r="N16" i="165" s="1"/>
  <c r="M15" i="165"/>
  <c r="N15" i="165" s="1"/>
  <c r="M14" i="165"/>
  <c r="N14" i="165" s="1"/>
  <c r="M13" i="165"/>
  <c r="N13" i="165" s="1"/>
  <c r="M12" i="165"/>
  <c r="N12" i="165" s="1"/>
  <c r="M11" i="165"/>
  <c r="N11" i="165" s="1"/>
  <c r="M10" i="165"/>
  <c r="N10" i="165" s="1"/>
  <c r="M9" i="165"/>
  <c r="N9" i="165" s="1"/>
  <c r="M8" i="165"/>
  <c r="N8" i="165" s="1"/>
  <c r="M7" i="165"/>
  <c r="N7" i="165" s="1"/>
  <c r="M6" i="165"/>
  <c r="N6" i="165" s="1"/>
  <c r="M5" i="165"/>
  <c r="N5" i="165" s="1"/>
  <c r="M4" i="165"/>
  <c r="N4" i="165" s="1"/>
  <c r="U55" i="164"/>
  <c r="T55" i="164"/>
  <c r="S55" i="164"/>
  <c r="M54" i="164"/>
  <c r="N54" i="164" s="1"/>
  <c r="M53" i="164"/>
  <c r="N53" i="164" s="1"/>
  <c r="M52" i="164"/>
  <c r="N52" i="164" s="1"/>
  <c r="M51" i="164"/>
  <c r="N51" i="164" s="1"/>
  <c r="M50" i="164"/>
  <c r="N50" i="164" s="1"/>
  <c r="M49" i="164"/>
  <c r="N49" i="164" s="1"/>
  <c r="M48" i="164"/>
  <c r="N48" i="164" s="1"/>
  <c r="M47" i="164"/>
  <c r="N47" i="164" s="1"/>
  <c r="M46" i="164"/>
  <c r="N46" i="164" s="1"/>
  <c r="M45" i="164"/>
  <c r="N45" i="164" s="1"/>
  <c r="M44" i="164"/>
  <c r="N44" i="164" s="1"/>
  <c r="M43" i="164"/>
  <c r="N43" i="164" s="1"/>
  <c r="M42" i="164"/>
  <c r="N42" i="164" s="1"/>
  <c r="M41" i="164"/>
  <c r="N41" i="164" s="1"/>
  <c r="M40" i="164"/>
  <c r="N40" i="164" s="1"/>
  <c r="M39" i="164"/>
  <c r="N39" i="164" s="1"/>
  <c r="M38" i="164"/>
  <c r="N38" i="164" s="1"/>
  <c r="M37" i="164"/>
  <c r="N37" i="164" s="1"/>
  <c r="M36" i="164"/>
  <c r="N36" i="164" s="1"/>
  <c r="M35" i="164"/>
  <c r="N35" i="164" s="1"/>
  <c r="M34" i="164"/>
  <c r="N34" i="164" s="1"/>
  <c r="M33" i="164"/>
  <c r="N33" i="164" s="1"/>
  <c r="M32" i="164"/>
  <c r="N32" i="164" s="1"/>
  <c r="M31" i="164"/>
  <c r="N31" i="164" s="1"/>
  <c r="M30" i="164"/>
  <c r="N30" i="164" s="1"/>
  <c r="M29" i="164"/>
  <c r="N29" i="164" s="1"/>
  <c r="M28" i="164"/>
  <c r="N28" i="164" s="1"/>
  <c r="M27" i="164"/>
  <c r="N27" i="164" s="1"/>
  <c r="M26" i="164"/>
  <c r="N26" i="164" s="1"/>
  <c r="M25" i="164"/>
  <c r="N25" i="164" s="1"/>
  <c r="M24" i="164"/>
  <c r="N24" i="164" s="1"/>
  <c r="M23" i="164"/>
  <c r="N23" i="164" s="1"/>
  <c r="M22" i="164"/>
  <c r="N22" i="164" s="1"/>
  <c r="M21" i="164"/>
  <c r="N21" i="164" s="1"/>
  <c r="M20" i="164"/>
  <c r="N20" i="164" s="1"/>
  <c r="M19" i="164"/>
  <c r="N19" i="164" s="1"/>
  <c r="M18" i="164"/>
  <c r="N18" i="164" s="1"/>
  <c r="M17" i="164"/>
  <c r="N17" i="164" s="1"/>
  <c r="M16" i="164"/>
  <c r="N16" i="164" s="1"/>
  <c r="M15" i="164"/>
  <c r="N15" i="164" s="1"/>
  <c r="M14" i="164"/>
  <c r="N14" i="164" s="1"/>
  <c r="M13" i="164"/>
  <c r="N13" i="164" s="1"/>
  <c r="M12" i="164"/>
  <c r="N12" i="164" s="1"/>
  <c r="M11" i="164"/>
  <c r="N11" i="164" s="1"/>
  <c r="M10" i="164"/>
  <c r="N10" i="164" s="1"/>
  <c r="M9" i="164"/>
  <c r="N9" i="164" s="1"/>
  <c r="M8" i="164"/>
  <c r="N8" i="164" s="1"/>
  <c r="M7" i="164"/>
  <c r="N7" i="164" s="1"/>
  <c r="M6" i="164"/>
  <c r="N6" i="164" s="1"/>
  <c r="M5" i="164"/>
  <c r="N5" i="164" s="1"/>
  <c r="M4" i="164"/>
  <c r="N4" i="164" s="1"/>
  <c r="M26" i="75"/>
  <c r="N26" i="75" s="1"/>
  <c r="M27" i="75"/>
  <c r="N27" i="75" s="1"/>
  <c r="M28" i="75"/>
  <c r="N28" i="75" s="1"/>
  <c r="M29" i="75"/>
  <c r="N29" i="75" s="1"/>
  <c r="M30" i="75"/>
  <c r="N30" i="75" s="1"/>
  <c r="M31" i="75"/>
  <c r="N31" i="75" s="1"/>
  <c r="M32" i="75"/>
  <c r="N32" i="75" s="1"/>
  <c r="M33" i="75"/>
  <c r="N33" i="75" s="1"/>
  <c r="M34" i="75"/>
  <c r="N34" i="75"/>
  <c r="M35" i="75"/>
  <c r="H34" i="162" s="1"/>
  <c r="M36" i="75"/>
  <c r="N36" i="75" s="1"/>
  <c r="M37" i="75"/>
  <c r="N37" i="75" s="1"/>
  <c r="M38" i="75"/>
  <c r="N38" i="75" s="1"/>
  <c r="M39" i="75"/>
  <c r="N39" i="75" s="1"/>
  <c r="M40" i="75"/>
  <c r="N40" i="75" s="1"/>
  <c r="M41" i="75"/>
  <c r="N41" i="75"/>
  <c r="M42" i="75"/>
  <c r="N42" i="75" s="1"/>
  <c r="M43" i="75"/>
  <c r="N43" i="75"/>
  <c r="M44" i="75"/>
  <c r="N44" i="75" s="1"/>
  <c r="M45" i="75"/>
  <c r="N45" i="75" s="1"/>
  <c r="H41" i="162" l="1"/>
  <c r="H42" i="162"/>
  <c r="H40" i="162"/>
  <c r="M26" i="173"/>
  <c r="N26" i="173" s="1"/>
  <c r="H29" i="162"/>
  <c r="N42" i="163"/>
  <c r="H44" i="162"/>
  <c r="H36" i="162"/>
  <c r="H32" i="162"/>
  <c r="H28" i="162"/>
  <c r="H37" i="162"/>
  <c r="H43" i="162"/>
  <c r="H39" i="162"/>
  <c r="H35" i="162"/>
  <c r="H31" i="162"/>
  <c r="H27" i="162"/>
  <c r="H33" i="162"/>
  <c r="N35" i="75"/>
  <c r="H38" i="162"/>
  <c r="H30" i="162"/>
  <c r="H26" i="162"/>
  <c r="H25" i="162"/>
  <c r="H58" i="162"/>
  <c r="H56" i="162"/>
  <c r="M4" i="75" l="1"/>
  <c r="H3" i="162" s="1"/>
  <c r="U55" i="75" l="1"/>
  <c r="T55" i="75"/>
  <c r="S55" i="75"/>
  <c r="J3" i="162" l="1"/>
  <c r="M5" i="75" l="1"/>
  <c r="M6" i="75"/>
  <c r="M7" i="75"/>
  <c r="M8" i="75"/>
  <c r="M9" i="75"/>
  <c r="M10" i="75"/>
  <c r="M11" i="75"/>
  <c r="M12" i="75"/>
  <c r="M13" i="75"/>
  <c r="M14" i="75"/>
  <c r="M15" i="75"/>
  <c r="M16" i="75"/>
  <c r="M17" i="75"/>
  <c r="M18" i="75"/>
  <c r="M19" i="75"/>
  <c r="M20" i="75"/>
  <c r="M21" i="75"/>
  <c r="M22" i="75"/>
  <c r="M23" i="75"/>
  <c r="M24" i="75"/>
  <c r="M25" i="75"/>
  <c r="M46" i="75"/>
  <c r="M47" i="75"/>
  <c r="M48" i="75"/>
  <c r="M49" i="75"/>
  <c r="M50" i="75"/>
  <c r="M51" i="75"/>
  <c r="M52" i="75"/>
  <c r="M53" i="75"/>
  <c r="M54" i="75"/>
  <c r="N4" i="75"/>
  <c r="N47" i="75" l="1"/>
  <c r="H46" i="162"/>
  <c r="N23" i="75"/>
  <c r="H22" i="162"/>
  <c r="N19" i="75"/>
  <c r="H18" i="162"/>
  <c r="N15" i="75"/>
  <c r="H14" i="162"/>
  <c r="N11" i="75"/>
  <c r="H10" i="162"/>
  <c r="N7" i="75"/>
  <c r="H6" i="162"/>
  <c r="N52" i="75"/>
  <c r="H51" i="162"/>
  <c r="N48" i="75"/>
  <c r="H47" i="162"/>
  <c r="N20" i="75"/>
  <c r="H19" i="162"/>
  <c r="N16" i="75"/>
  <c r="H15" i="162"/>
  <c r="N12" i="75"/>
  <c r="H11" i="162"/>
  <c r="N51" i="75"/>
  <c r="H50" i="162"/>
  <c r="N50" i="75"/>
  <c r="H49" i="162"/>
  <c r="N22" i="75"/>
  <c r="H21" i="162"/>
  <c r="N18" i="75"/>
  <c r="H17" i="162"/>
  <c r="N14" i="75"/>
  <c r="H13" i="162"/>
  <c r="N10" i="75"/>
  <c r="H9" i="162"/>
  <c r="N6" i="75"/>
  <c r="H5" i="162"/>
  <c r="N24" i="75"/>
  <c r="H23" i="162"/>
  <c r="N8" i="75"/>
  <c r="H7" i="162"/>
  <c r="N54" i="75"/>
  <c r="H53" i="162"/>
  <c r="N46" i="75"/>
  <c r="H45" i="162"/>
  <c r="N53" i="75"/>
  <c r="H52" i="162"/>
  <c r="N49" i="75"/>
  <c r="H48" i="162"/>
  <c r="N25" i="75"/>
  <c r="H24" i="162"/>
  <c r="N21" i="75"/>
  <c r="H20" i="162"/>
  <c r="N17" i="75"/>
  <c r="H16" i="162"/>
  <c r="N13" i="75"/>
  <c r="H12" i="162"/>
  <c r="N9" i="75"/>
  <c r="H8" i="162"/>
  <c r="N5" i="75"/>
  <c r="H4" i="162"/>
  <c r="J52" i="162"/>
  <c r="J53" i="162"/>
  <c r="I51" i="162" l="1"/>
  <c r="I45" i="162"/>
  <c r="I50" i="162"/>
  <c r="I48" i="162"/>
  <c r="I46" i="162"/>
  <c r="I49" i="162"/>
  <c r="I47" i="162"/>
  <c r="I53" i="162" l="1"/>
  <c r="K53" i="162"/>
  <c r="I52" i="162"/>
  <c r="K52" i="162"/>
  <c r="I4" i="162" l="1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I18" i="162"/>
  <c r="I19" i="162"/>
  <c r="I20" i="162"/>
  <c r="I21" i="162"/>
  <c r="I22" i="162"/>
  <c r="I23" i="162"/>
  <c r="I24" i="162"/>
  <c r="I25" i="162"/>
  <c r="I26" i="162"/>
  <c r="I27" i="162"/>
  <c r="I28" i="162"/>
  <c r="I29" i="162"/>
  <c r="I30" i="162"/>
  <c r="I31" i="162"/>
  <c r="I32" i="162"/>
  <c r="I33" i="162"/>
  <c r="I34" i="162"/>
  <c r="I35" i="162"/>
  <c r="I36" i="162"/>
  <c r="I37" i="162"/>
  <c r="I38" i="162"/>
  <c r="I39" i="162"/>
  <c r="I40" i="162"/>
  <c r="I41" i="162"/>
  <c r="I42" i="162"/>
  <c r="I43" i="162"/>
  <c r="I44" i="162"/>
  <c r="K3" i="162" l="1"/>
  <c r="K48" i="162"/>
  <c r="K44" i="162"/>
  <c r="K40" i="162"/>
  <c r="K36" i="162"/>
  <c r="K32" i="162"/>
  <c r="K28" i="162"/>
  <c r="K24" i="162"/>
  <c r="K20" i="162"/>
  <c r="K16" i="162"/>
  <c r="K51" i="162"/>
  <c r="K43" i="162"/>
  <c r="K39" i="162"/>
  <c r="K31" i="162"/>
  <c r="K27" i="162"/>
  <c r="K23" i="162"/>
  <c r="K15" i="162"/>
  <c r="K11" i="162"/>
  <c r="K7" i="162"/>
  <c r="K12" i="162"/>
  <c r="K8" i="162"/>
  <c r="K4" i="162"/>
  <c r="K47" i="162"/>
  <c r="K35" i="162"/>
  <c r="K19" i="162"/>
  <c r="K46" i="162"/>
  <c r="K42" i="162"/>
  <c r="K34" i="162"/>
  <c r="K26" i="162"/>
  <c r="K18" i="162"/>
  <c r="K10" i="162"/>
  <c r="K50" i="162"/>
  <c r="K38" i="162"/>
  <c r="K30" i="162"/>
  <c r="K22" i="162"/>
  <c r="K14" i="162"/>
  <c r="K6" i="162"/>
  <c r="K49" i="162"/>
  <c r="K45" i="162"/>
  <c r="K41" i="162"/>
  <c r="K37" i="162"/>
  <c r="K33" i="162"/>
  <c r="K29" i="162"/>
  <c r="K25" i="162"/>
  <c r="K21" i="162"/>
  <c r="K17" i="162"/>
  <c r="K13" i="162"/>
  <c r="K9" i="162"/>
  <c r="K5" i="162"/>
  <c r="J39" i="162"/>
  <c r="J27" i="162"/>
  <c r="J19" i="162"/>
  <c r="J11" i="162"/>
  <c r="J7" i="162"/>
  <c r="J48" i="162"/>
  <c r="J44" i="162"/>
  <c r="J40" i="162"/>
  <c r="J36" i="162"/>
  <c r="J32" i="162"/>
  <c r="J28" i="162"/>
  <c r="J24" i="162"/>
  <c r="J20" i="162"/>
  <c r="J16" i="162"/>
  <c r="J12" i="162"/>
  <c r="J8" i="162"/>
  <c r="J4" i="162"/>
  <c r="J51" i="162"/>
  <c r="J43" i="162"/>
  <c r="J31" i="162"/>
  <c r="J15" i="162"/>
  <c r="J50" i="162"/>
  <c r="J46" i="162"/>
  <c r="J42" i="162"/>
  <c r="J38" i="162"/>
  <c r="J34" i="162"/>
  <c r="J30" i="162"/>
  <c r="J26" i="162"/>
  <c r="J22" i="162"/>
  <c r="J18" i="162"/>
  <c r="J14" i="162"/>
  <c r="J10" i="162"/>
  <c r="J6" i="162"/>
  <c r="J47" i="162"/>
  <c r="J35" i="162"/>
  <c r="J23" i="162"/>
  <c r="J49" i="162"/>
  <c r="J45" i="162"/>
  <c r="J41" i="162"/>
  <c r="J37" i="162"/>
  <c r="J33" i="162"/>
  <c r="J29" i="162"/>
  <c r="J25" i="162"/>
  <c r="J21" i="162"/>
  <c r="J17" i="162"/>
  <c r="J13" i="162"/>
  <c r="J9" i="162"/>
  <c r="J5" i="162"/>
  <c r="J54" i="162" l="1"/>
  <c r="L88" i="162"/>
  <c r="I3" i="162"/>
  <c r="L89" i="162"/>
  <c r="L91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L26" authorId="0" shapeId="0" xr:uid="{9DC0E8E7-3A90-4562-A322-C7AA17B5880D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70 unidades cedidas para o CERES em 09/09/21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L26" authorId="0" shapeId="0" xr:uid="{8A0818BD-3B62-4099-B574-1633EDD4010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30 unidades cedidas para o CERES em 09/09/21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L26" authorId="0" shapeId="0" xr:uid="{13C6BFA3-A968-4AE0-97C9-F14D00774ECB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70 unidades cedidas pela REITORIA em 09/09/21
30 unidades cedidas pelo CEART em 09/09/21
20 unidades cedidas pelo CEPLAN em 14,09,21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L26" authorId="0" shapeId="0" xr:uid="{D6D7A331-E301-4B20-A36D-2C5554D2473B}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Cedeu 20 unidades ao CERES em 14,09,21</t>
        </r>
      </text>
    </comment>
  </commentList>
</comments>
</file>

<file path=xl/sharedStrings.xml><?xml version="1.0" encoding="utf-8"?>
<sst xmlns="http://schemas.openxmlformats.org/spreadsheetml/2006/main" count="4127" uniqueCount="152">
  <si>
    <t>Saldo / Automático</t>
  </si>
  <si>
    <t>ALERTA</t>
  </si>
  <si>
    <t>Item</t>
  </si>
  <si>
    <t>Unidade</t>
  </si>
  <si>
    <t>Lote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</si>
  <si>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</si>
  <si>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</si>
  <si>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</si>
  <si>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</si>
  <si>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</si>
  <si>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</si>
  <si>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</si>
  <si>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</si>
  <si>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</si>
  <si>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</si>
  <si>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</si>
  <si>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</si>
  <si>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</si>
  <si>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</si>
  <si>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</si>
  <si>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</si>
  <si>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</si>
  <si>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</si>
  <si>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</si>
  <si>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</si>
  <si>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</si>
  <si>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</si>
  <si>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</si>
  <si>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</si>
  <si>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</si>
  <si>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</si>
  <si>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</si>
  <si>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</si>
  <si>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</si>
  <si>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</si>
  <si>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</si>
  <si>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</si>
  <si>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</si>
  <si>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Abertura de cofre no segredo</t>
  </si>
  <si>
    <t>Troca de segredo em cofre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</si>
  <si>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</si>
  <si>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</si>
  <si>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</si>
  <si>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</si>
  <si>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</si>
  <si>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</si>
  <si>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</si>
  <si>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Fornecimento de fechadura para divisoria</t>
  </si>
  <si>
    <t>Fornecimento de fechadura simples/yale/gorge</t>
  </si>
  <si>
    <t>Fornecimento de fechadura tipo tetra</t>
  </si>
  <si>
    <t>Fornecimento Mola hidráulica aérea para portas</t>
  </si>
  <si>
    <t>Fornecimento de maçaneta para fechadura simples/gorge/yale</t>
  </si>
  <si>
    <t>Fornecimento de cadeado 20mm com haste curta em latão</t>
  </si>
  <si>
    <t>Fornecimento de cadeado 25mm com haste curta em latão</t>
  </si>
  <si>
    <t>Fornecimento de cadeado 35mm com haste curta em latão</t>
  </si>
  <si>
    <t>peça</t>
  </si>
  <si>
    <t>serviço</t>
  </si>
  <si>
    <t>339030.16</t>
  </si>
  <si>
    <t>339039.16</t>
  </si>
  <si>
    <t>339039-16</t>
  </si>
  <si>
    <t>339030-24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</si>
  <si>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</si>
  <si>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</si>
  <si>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</si>
  <si>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</si>
  <si>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</si>
  <si>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</si>
  <si>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</si>
  <si>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>03588-2-015</t>
  </si>
  <si>
    <t>03588-2-007</t>
  </si>
  <si>
    <t>03588-2-008</t>
  </si>
  <si>
    <t>03588-2-018</t>
  </si>
  <si>
    <t>03588-2-019</t>
  </si>
  <si>
    <t>03588-2-023</t>
  </si>
  <si>
    <t>03588-2-014</t>
  </si>
  <si>
    <t>03588-2-006</t>
  </si>
  <si>
    <t>06117-4-002</t>
  </si>
  <si>
    <t>03588-2-030</t>
  </si>
  <si>
    <t>03588-2-011</t>
  </si>
  <si>
    <t>Chancela com selo nacional – conforme imagem Termo de Referência.</t>
  </si>
  <si>
    <t>10228-8-015</t>
  </si>
  <si>
    <t>10228-8-011</t>
  </si>
  <si>
    <t>10228-8-002</t>
  </si>
  <si>
    <t>02804-5-005</t>
  </si>
  <si>
    <t>07914-6-001</t>
  </si>
  <si>
    <t>00328-0-024</t>
  </si>
  <si>
    <t>00328-0-008</t>
  </si>
  <si>
    <t>00328-0-009</t>
  </si>
  <si>
    <t>1 - Carimbos Udesc</t>
  </si>
  <si>
    <t>Fornecimento de fechadura de mesa (gaveta) com duas chaves</t>
  </si>
  <si>
    <t xml:space="preserve">AQUISIÇÃO DE MATERIAIS DE CARIMBOS (TODA A UDESC) E CONTRATAÇÃO DE EMPRESA PARA PRESTAÇÃO DE SERVIÇOS DE CHAVEIRO (CAMPUS I, CESFI, CERES, CCT, CEAVI E CEPLAN) </t>
  </si>
  <si>
    <t>Resumo Atualizado em</t>
  </si>
  <si>
    <t>Grupo-Classe</t>
  </si>
  <si>
    <t xml:space="preserve">Carimbo datador, manual, alfanumérico (00-xxx-0000), auto-entintado, medindo até 20cm²– com refil incluso. </t>
  </si>
  <si>
    <t>50232-001</t>
  </si>
  <si>
    <t xml:space="preserve">Fornecimento e substituição de miolo/cilindro de fechadura simples/gorge/cofre/yale, com fornecimento de 02 (duas) cópias de chaves </t>
  </si>
  <si>
    <t>XX/XX/20XX</t>
  </si>
  <si>
    <t>Empresas</t>
  </si>
  <si>
    <t>MEIRIELLEN PATRICIA MARQUES DA SILVA - ME</t>
  </si>
  <si>
    <t>03588-2-063</t>
  </si>
  <si>
    <t>Preço  Unitário</t>
  </si>
  <si>
    <t>PROCESSO: 523.2021</t>
  </si>
  <si>
    <t>VIGÊNCIA DA ATA:  18/05/2021 a 18/05/2022</t>
  </si>
  <si>
    <t xml:space="preserve"> OS nº  /2021xx Qtde. DT</t>
  </si>
  <si>
    <t xml:space="preserve">2 - Chaveiro Campus I - CESFI - CEPLAN - CEAVI </t>
  </si>
  <si>
    <t>4 - Peças UDESC</t>
  </si>
  <si>
    <t>MEIRIELLEN PATRICIA MARQUES DA SILVA ME - CNPJ: 26.074.944/0001-05</t>
  </si>
  <si>
    <t>Detalhamento</t>
  </si>
  <si>
    <t>Marca</t>
  </si>
  <si>
    <t>Modelo</t>
  </si>
  <si>
    <t>MARCK</t>
  </si>
  <si>
    <t>NYKON</t>
  </si>
  <si>
    <t>N304</t>
  </si>
  <si>
    <t>TRAXX</t>
  </si>
  <si>
    <t>TOP PLUS</t>
  </si>
  <si>
    <t>W01</t>
  </si>
  <si>
    <t>W02</t>
  </si>
  <si>
    <t>W03</t>
  </si>
  <si>
    <t>W04</t>
  </si>
  <si>
    <t>PM50</t>
  </si>
  <si>
    <t>PM60</t>
  </si>
  <si>
    <t>PM55</t>
  </si>
  <si>
    <t>PM5215</t>
  </si>
  <si>
    <t>POLYMERO CRISTAL</t>
  </si>
  <si>
    <t>Carimbo metal, plástico, metal niquelado, medindo até 20cm², numerador automático, 6 chapas (numeração 0000 até 999999), retangular, auto-entintado com mola.</t>
  </si>
  <si>
    <t>CARBRINK</t>
  </si>
  <si>
    <t>MARCAD'AGUA</t>
  </si>
  <si>
    <t>CHANCELA DE MESA</t>
  </si>
  <si>
    <t>GOLD</t>
  </si>
  <si>
    <t>SOPRANO</t>
  </si>
  <si>
    <t>3F</t>
  </si>
  <si>
    <t>718E112</t>
  </si>
  <si>
    <t>SFT050009 </t>
  </si>
  <si>
    <t>718I112CR </t>
  </si>
  <si>
    <t>112CR</t>
  </si>
  <si>
    <t>20MM</t>
  </si>
  <si>
    <t>25MM</t>
  </si>
  <si>
    <t>35MM</t>
  </si>
  <si>
    <t xml:space="preserve">CENTRO PARTICIPANTE: </t>
  </si>
  <si>
    <t>PROCESSO: 523/2021</t>
  </si>
  <si>
    <t>OBJETO: AQUISIÇÃO DE CARIMBOS (TODA A UDESC) E CONTRATAÇÃO DE EMPRESA PARA PRESTAÇÃO DE SERVIÇOS DE CHAVEIRO – CAMPUS I, CERES, CESFI, CEPLAN E CEAVI</t>
  </si>
  <si>
    <t xml:space="preserve"> OS nº 671/2021 Qtde. DT</t>
  </si>
  <si>
    <t xml:space="preserve"> OS nº 870/2021 Qtde. DT</t>
  </si>
  <si>
    <t xml:space="preserve"> OS nº 1260/2021 Qtde. DT</t>
  </si>
  <si>
    <t xml:space="preserve"> OS nº 548 /2021 Qtde. DT</t>
  </si>
  <si>
    <t xml:space="preserve"> OS nº  632/2021 Qtde. DT</t>
  </si>
  <si>
    <t xml:space="preserve"> OS nº  713/2021 Qtde. DT</t>
  </si>
  <si>
    <t xml:space="preserve"> OS nº  1017/2021xx Qtde. DT</t>
  </si>
  <si>
    <t xml:space="preserve"> OS nº 425/2021 Qtde. DT</t>
  </si>
  <si>
    <t xml:space="preserve"> OS nº  931/2021 Qtde. DT</t>
  </si>
  <si>
    <t>Meirellen Patricia Marques da Silva</t>
  </si>
  <si>
    <t xml:space="preserve"> AF nº  1151/2021 - Meiriellen Patrícia Marques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</si>
</sst>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3" borderId="0" xfId="1" applyFont="1" applyFill="1" applyAlignment="1">
      <alignment horizontal="center" vertical="center" wrapText="1"/>
    </xf>
    <xf numFmtId="3" fontId="3" fillId="3" borderId="0" xfId="1" applyNumberFormat="1" applyFont="1" applyFill="1" applyAlignment="1" applyProtection="1">
      <alignment wrapText="1"/>
      <protection locked="0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9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3" borderId="0" xfId="1" applyNumberFormat="1" applyFont="1" applyFill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wrapText="1"/>
    </xf>
    <xf numFmtId="1" fontId="0" fillId="6" borderId="1" xfId="0" applyNumberFormat="1" applyFill="1" applyBorder="1" applyAlignment="1">
      <alignment horizontal="center" vertical="center"/>
    </xf>
    <xf numFmtId="44" fontId="3" fillId="0" borderId="0" xfId="13" applyFont="1" applyFill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44" fontId="6" fillId="7" borderId="9" xfId="1" applyNumberFormat="1" applyFont="1" applyFill="1" applyBorder="1" applyAlignment="1">
      <alignment vertical="center" wrapText="1"/>
    </xf>
    <xf numFmtId="168" fontId="6" fillId="7" borderId="11" xfId="1" applyNumberFormat="1" applyFont="1" applyFill="1" applyBorder="1" applyAlignment="1" applyProtection="1">
      <alignment horizontal="right"/>
      <protection locked="0"/>
    </xf>
    <xf numFmtId="9" fontId="6" fillId="7" borderId="6" xfId="17" applyFont="1" applyFill="1" applyBorder="1" applyAlignment="1" applyProtection="1">
      <alignment horizontal="right"/>
      <protection locked="0"/>
    </xf>
    <xf numFmtId="1" fontId="3" fillId="7" borderId="4" xfId="1" applyNumberFormat="1" applyFont="1" applyFill="1" applyBorder="1" applyAlignment="1" applyProtection="1">
      <alignment horizontal="left" vertical="center" wrapText="1"/>
      <protection locked="0"/>
    </xf>
    <xf numFmtId="1" fontId="3" fillId="7" borderId="5" xfId="1" applyNumberFormat="1" applyFont="1" applyFill="1" applyBorder="1" applyAlignment="1" applyProtection="1">
      <alignment horizontal="left" vertical="center" wrapText="1"/>
      <protection locked="0"/>
    </xf>
    <xf numFmtId="1" fontId="3" fillId="7" borderId="6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>
      <alignment wrapText="1"/>
    </xf>
    <xf numFmtId="1" fontId="6" fillId="7" borderId="1" xfId="1" applyNumberFormat="1" applyFont="1" applyFill="1" applyBorder="1" applyAlignment="1">
      <alignment horizontal="left" vertical="center" wrapText="1"/>
    </xf>
    <xf numFmtId="1" fontId="6" fillId="7" borderId="3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9" fillId="11" borderId="1" xfId="0" applyFont="1" applyFill="1" applyBorder="1" applyAlignment="1" applyProtection="1">
      <alignment horizontal="center" vertical="center" textRotation="90" wrapText="1"/>
    </xf>
    <xf numFmtId="0" fontId="9" fillId="11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12" borderId="1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left" vertical="top" wrapText="1"/>
    </xf>
    <xf numFmtId="0" fontId="3" fillId="12" borderId="1" xfId="0" applyFont="1" applyFill="1" applyBorder="1" applyAlignment="1" applyProtection="1">
      <alignment horizontal="justify" vertical="top" wrapText="1"/>
    </xf>
    <xf numFmtId="0" fontId="0" fillId="1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69" fontId="0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69" fontId="0" fillId="12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169" fontId="0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12" borderId="1" xfId="0" applyFont="1" applyFill="1" applyBorder="1" applyAlignment="1" applyProtection="1">
      <alignment horizontal="center" vertical="center"/>
      <protection locked="0"/>
    </xf>
    <xf numFmtId="169" fontId="0" fillId="3" borderId="1" xfId="0" applyNumberForma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43" fontId="9" fillId="11" borderId="1" xfId="0" applyNumberFormat="1" applyFont="1" applyFill="1" applyBorder="1" applyAlignment="1" applyProtection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12" borderId="1" xfId="0" applyNumberForma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12" borderId="1" xfId="0" applyNumberFormat="1" applyFont="1" applyFill="1" applyBorder="1" applyAlignment="1" applyProtection="1">
      <alignment horizontal="center" vertical="center" wrapText="1"/>
    </xf>
    <xf numFmtId="41" fontId="0" fillId="12" borderId="1" xfId="0" applyNumberFormat="1" applyFont="1" applyFill="1" applyBorder="1" applyAlignment="1" applyProtection="1">
      <alignment horizontal="center" vertical="center" wrapText="1"/>
      <protection locked="0"/>
    </xf>
    <xf numFmtId="4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0" xfId="1" applyNumberFormat="1" applyFont="1" applyFill="1" applyAlignment="1">
      <alignment wrapText="1"/>
    </xf>
    <xf numFmtId="0" fontId="0" fillId="0" borderId="0" xfId="0"/>
    <xf numFmtId="0" fontId="0" fillId="0" borderId="0" xfId="0"/>
    <xf numFmtId="0" fontId="3" fillId="0" borderId="0" xfId="1" applyFont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0" fillId="12" borderId="1" xfId="0" applyFont="1" applyFill="1" applyBorder="1" applyAlignment="1" applyProtection="1">
      <alignment horizontal="left" wrapText="1"/>
      <protection locked="0"/>
    </xf>
    <xf numFmtId="3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wrapText="1"/>
      <protection locked="0"/>
    </xf>
    <xf numFmtId="166" fontId="8" fillId="6" borderId="1" xfId="0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/>
    </xf>
    <xf numFmtId="0" fontId="10" fillId="3" borderId="12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textRotation="90" wrapText="1"/>
    </xf>
    <xf numFmtId="0" fontId="10" fillId="13" borderId="12" xfId="0" applyFont="1" applyFill="1" applyBorder="1" applyAlignment="1">
      <alignment horizontal="center" vertical="center" textRotation="90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0" fillId="12" borderId="3" xfId="0" applyFont="1" applyFill="1" applyBorder="1" applyAlignment="1">
      <alignment horizontal="center" vertical="center" wrapText="1"/>
    </xf>
    <xf numFmtId="0" fontId="0" fillId="12" borderId="12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 wrapText="1"/>
    </xf>
    <xf numFmtId="1" fontId="6" fillId="7" borderId="7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 applyProtection="1">
      <alignment horizontal="left" vertical="center"/>
      <protection locked="0"/>
    </xf>
    <xf numFmtId="1" fontId="6" fillId="7" borderId="9" xfId="1" applyNumberFormat="1" applyFont="1" applyFill="1" applyBorder="1" applyAlignment="1" applyProtection="1">
      <alignment horizontal="left" vertical="center"/>
      <protection locked="0"/>
    </xf>
    <xf numFmtId="1" fontId="6" fillId="7" borderId="10" xfId="1" applyNumberFormat="1" applyFont="1" applyFill="1" applyBorder="1" applyAlignment="1" applyProtection="1">
      <alignment horizontal="left" vertical="center"/>
      <protection locked="0"/>
    </xf>
    <xf numFmtId="1" fontId="6" fillId="7" borderId="0" xfId="1" applyNumberFormat="1" applyFont="1" applyFill="1" applyBorder="1" applyAlignment="1" applyProtection="1">
      <alignment horizontal="left" vertical="center"/>
      <protection locked="0"/>
    </xf>
    <xf numFmtId="1" fontId="6" fillId="7" borderId="11" xfId="1" applyNumberFormat="1" applyFont="1" applyFill="1" applyBorder="1" applyAlignment="1" applyProtection="1">
      <alignment horizontal="left" vertical="center"/>
      <protection locked="0"/>
    </xf>
    <xf numFmtId="1" fontId="6" fillId="7" borderId="4" xfId="1" applyNumberFormat="1" applyFont="1" applyFill="1" applyBorder="1" applyAlignment="1" applyProtection="1">
      <alignment horizontal="left" vertical="center"/>
      <protection locked="0"/>
    </xf>
    <xf numFmtId="1" fontId="6" fillId="7" borderId="5" xfId="1" applyNumberFormat="1" applyFont="1" applyFill="1" applyBorder="1" applyAlignment="1" applyProtection="1">
      <alignment horizontal="left" vertical="center"/>
      <protection locked="0"/>
    </xf>
    <xf numFmtId="1" fontId="6" fillId="7" borderId="6" xfId="1" applyNumberFormat="1" applyFont="1" applyFill="1" applyBorder="1" applyAlignment="1" applyProtection="1">
      <alignment horizontal="left" vertical="center"/>
      <protection locked="0"/>
    </xf>
    <xf numFmtId="0" fontId="10" fillId="12" borderId="3" xfId="0" applyFont="1" applyFill="1" applyBorder="1" applyAlignment="1">
      <alignment horizontal="center" vertical="center" textRotation="90"/>
    </xf>
    <xf numFmtId="0" fontId="10" fillId="12" borderId="12" xfId="0" applyFont="1" applyFill="1" applyBorder="1" applyAlignment="1">
      <alignment horizontal="center" vertical="center" textRotation="90"/>
    </xf>
    <xf numFmtId="0" fontId="10" fillId="12" borderId="2" xfId="0" applyFont="1" applyFill="1" applyBorder="1" applyAlignment="1">
      <alignment horizontal="center" vertical="center" textRotation="90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3 3" xfId="29" xr:uid="{00000000-0005-0000-0000-000005000000}"/>
    <cellStyle name="Moeda 4" xfId="14" xr:uid="{00000000-0005-0000-0000-000006000000}"/>
    <cellStyle name="Moeda 4 2" xfId="24" xr:uid="{00000000-0005-0000-0000-000007000000}"/>
    <cellStyle name="Moeda 4 3" xfId="33" xr:uid="{00000000-0005-0000-0000-000008000000}"/>
    <cellStyle name="Moeda 5" xfId="23" xr:uid="{00000000-0005-0000-0000-000009000000}"/>
    <cellStyle name="Moeda 6" xfId="32" xr:uid="{00000000-0005-0000-0000-00000A000000}"/>
    <cellStyle name="Normal" xfId="0" builtinId="0"/>
    <cellStyle name="Normal 2" xfId="1" xr:uid="{00000000-0005-0000-0000-00000C000000}"/>
    <cellStyle name="Porcentagem" xfId="17" builtinId="5"/>
    <cellStyle name="Porcentagem 2" xfId="12" xr:uid="{00000000-0005-0000-0000-00000E000000}"/>
    <cellStyle name="Separador de milhares 2" xfId="2" xr:uid="{00000000-0005-0000-0000-00000F000000}"/>
    <cellStyle name="Separador de milhares 2 2" xfId="7" xr:uid="{00000000-0005-0000-0000-000010000000}"/>
    <cellStyle name="Separador de milhares 2 2 2" xfId="11" xr:uid="{00000000-0005-0000-0000-000011000000}"/>
    <cellStyle name="Separador de milhares 2 2 2 2" xfId="22" xr:uid="{00000000-0005-0000-0000-000012000000}"/>
    <cellStyle name="Separador de milhares 2 2 2 3" xfId="31" xr:uid="{00000000-0005-0000-0000-000013000000}"/>
    <cellStyle name="Separador de milhares 2 2 3" xfId="16" xr:uid="{00000000-0005-0000-0000-000014000000}"/>
    <cellStyle name="Separador de milhares 2 2 3 2" xfId="26" xr:uid="{00000000-0005-0000-0000-000015000000}"/>
    <cellStyle name="Separador de milhares 2 2 3 3" xfId="35" xr:uid="{00000000-0005-0000-0000-000016000000}"/>
    <cellStyle name="Separador de milhares 2 2 4" xfId="19" xr:uid="{00000000-0005-0000-0000-000017000000}"/>
    <cellStyle name="Separador de milhares 2 2 5" xfId="28" xr:uid="{00000000-0005-0000-0000-000018000000}"/>
    <cellStyle name="Separador de milhares 2 3" xfId="6" xr:uid="{00000000-0005-0000-0000-000019000000}"/>
    <cellStyle name="Separador de milhares 2 3 2" xfId="10" xr:uid="{00000000-0005-0000-0000-00001A000000}"/>
    <cellStyle name="Separador de milhares 2 3 2 2" xfId="21" xr:uid="{00000000-0005-0000-0000-00001B000000}"/>
    <cellStyle name="Separador de milhares 2 3 2 3" xfId="30" xr:uid="{00000000-0005-0000-0000-00001C000000}"/>
    <cellStyle name="Separador de milhares 2 3 3" xfId="15" xr:uid="{00000000-0005-0000-0000-00001D000000}"/>
    <cellStyle name="Separador de milhares 2 3 3 2" xfId="25" xr:uid="{00000000-0005-0000-0000-00001E000000}"/>
    <cellStyle name="Separador de milhares 2 3 3 3" xfId="34" xr:uid="{00000000-0005-0000-0000-00001F000000}"/>
    <cellStyle name="Separador de milhares 2 3 4" xfId="18" xr:uid="{00000000-0005-0000-0000-000020000000}"/>
    <cellStyle name="Separador de milhares 2 3 5" xfId="27" xr:uid="{00000000-0005-0000-0000-000021000000}"/>
    <cellStyle name="Separador de milhares 3" xfId="3" xr:uid="{00000000-0005-0000-0000-000022000000}"/>
    <cellStyle name="Título 5" xfId="4" xr:uid="{00000000-0005-0000-0000-000023000000}"/>
  </cellStyles>
  <dxfs count="122"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X279"/>
  <sheetViews>
    <sheetView topLeftCell="G19" zoomScale="84" zoomScaleNormal="84" workbookViewId="0">
      <selection activeCell="O1" sqref="O1:Q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5.3984375" style="83" customWidth="1"/>
    <col min="16" max="17" width="16.3984375" style="83" bestFit="1" customWidth="1"/>
    <col min="18" max="18" width="16.3984375" style="5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141</v>
      </c>
      <c r="P1" s="97" t="s">
        <v>142</v>
      </c>
      <c r="Q1" s="97" t="s">
        <v>143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44397</v>
      </c>
      <c r="P3" s="87">
        <v>44432</v>
      </c>
      <c r="Q3" s="87">
        <v>44483</v>
      </c>
      <c r="R3" s="87" t="s">
        <v>96</v>
      </c>
      <c r="S3" s="13" t="s">
        <v>96</v>
      </c>
      <c r="T3" s="13" t="s">
        <v>96</v>
      </c>
      <c r="U3" s="13" t="s">
        <v>96</v>
      </c>
      <c r="V3" s="13" t="s">
        <v>96</v>
      </c>
      <c r="W3" s="13" t="s">
        <v>96</v>
      </c>
      <c r="X3" s="13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/>
      <c r="M4" s="8">
        <f>L4-SUM(O4:X4)</f>
        <v>0</v>
      </c>
      <c r="N4" s="90" t="str">
        <f>IF(M4&lt;0,"ATENÇÃO","OK")</f>
        <v>OK</v>
      </c>
      <c r="O4" s="88"/>
      <c r="P4" s="85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6</v>
      </c>
      <c r="M5" s="8">
        <f t="shared" ref="M5:M54" si="0">L5-SUM(O5:X5)</f>
        <v>6</v>
      </c>
      <c r="N5" s="90" t="str">
        <f t="shared" ref="N5:N54" si="1">IF(M5&lt;0,"ATENÇÃO","OK")</f>
        <v>OK</v>
      </c>
      <c r="O5" s="88"/>
      <c r="P5" s="85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10</v>
      </c>
      <c r="M6" s="8">
        <f t="shared" si="0"/>
        <v>10</v>
      </c>
      <c r="N6" s="90" t="str">
        <f t="shared" si="1"/>
        <v>OK</v>
      </c>
      <c r="O6" s="88"/>
      <c r="P6" s="88"/>
      <c r="Q6" s="85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/>
      <c r="M7" s="8">
        <f t="shared" si="0"/>
        <v>0</v>
      </c>
      <c r="N7" s="90" t="str">
        <f t="shared" si="1"/>
        <v>OK</v>
      </c>
      <c r="O7" s="88"/>
      <c r="P7" s="85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/>
      <c r="M8" s="8">
        <f t="shared" si="0"/>
        <v>0</v>
      </c>
      <c r="N8" s="90" t="str">
        <f t="shared" si="1"/>
        <v>OK</v>
      </c>
      <c r="O8" s="88"/>
      <c r="P8" s="85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/>
      <c r="M9" s="8">
        <f t="shared" si="0"/>
        <v>0</v>
      </c>
      <c r="N9" s="90" t="str">
        <f t="shared" si="1"/>
        <v>OK</v>
      </c>
      <c r="O9" s="88"/>
      <c r="P9" s="85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/>
      <c r="M10" s="8">
        <f t="shared" si="0"/>
        <v>0</v>
      </c>
      <c r="N10" s="90" t="str">
        <f t="shared" si="1"/>
        <v>OK</v>
      </c>
      <c r="O10" s="88"/>
      <c r="P10" s="85"/>
      <c r="Q10" s="88"/>
      <c r="R10" s="84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4</v>
      </c>
      <c r="M11" s="8">
        <f t="shared" si="0"/>
        <v>4</v>
      </c>
      <c r="N11" s="90" t="str">
        <f t="shared" si="1"/>
        <v>OK</v>
      </c>
      <c r="O11" s="88"/>
      <c r="P11" s="85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4</v>
      </c>
      <c r="M12" s="8">
        <f t="shared" si="0"/>
        <v>4</v>
      </c>
      <c r="N12" s="90" t="str">
        <f t="shared" si="1"/>
        <v>OK</v>
      </c>
      <c r="O12" s="88"/>
      <c r="P12" s="85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4</v>
      </c>
      <c r="M13" s="8">
        <f t="shared" si="0"/>
        <v>4</v>
      </c>
      <c r="N13" s="90" t="str">
        <f t="shared" si="1"/>
        <v>OK</v>
      </c>
      <c r="O13" s="88"/>
      <c r="P13" s="85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4</v>
      </c>
      <c r="M14" s="8">
        <f t="shared" si="0"/>
        <v>4</v>
      </c>
      <c r="N14" s="90" t="str">
        <f t="shared" si="1"/>
        <v>OK</v>
      </c>
      <c r="O14" s="88"/>
      <c r="P14" s="85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10</v>
      </c>
      <c r="M15" s="8">
        <f t="shared" si="0"/>
        <v>10</v>
      </c>
      <c r="N15" s="90" t="str">
        <f t="shared" si="1"/>
        <v>OK</v>
      </c>
      <c r="O15" s="88"/>
      <c r="P15" s="85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10</v>
      </c>
      <c r="M16" s="8">
        <f t="shared" si="0"/>
        <v>10</v>
      </c>
      <c r="N16" s="90" t="str">
        <f t="shared" si="1"/>
        <v>OK</v>
      </c>
      <c r="O16" s="88"/>
      <c r="P16" s="85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/>
      <c r="M17" s="8">
        <f t="shared" si="0"/>
        <v>0</v>
      </c>
      <c r="N17" s="90" t="str">
        <f t="shared" si="1"/>
        <v>OK</v>
      </c>
      <c r="O17" s="88"/>
      <c r="P17" s="85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/>
      <c r="M18" s="8">
        <f t="shared" si="0"/>
        <v>0</v>
      </c>
      <c r="N18" s="90" t="str">
        <f t="shared" si="1"/>
        <v>OK</v>
      </c>
      <c r="O18" s="88"/>
      <c r="P18" s="85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2</v>
      </c>
      <c r="M19" s="8">
        <f t="shared" si="0"/>
        <v>2</v>
      </c>
      <c r="N19" s="90" t="str">
        <f t="shared" si="1"/>
        <v>OK</v>
      </c>
      <c r="O19" s="88"/>
      <c r="P19" s="85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2</v>
      </c>
      <c r="M20" s="8">
        <f t="shared" si="0"/>
        <v>2</v>
      </c>
      <c r="N20" s="90" t="str">
        <f t="shared" si="1"/>
        <v>OK</v>
      </c>
      <c r="O20" s="88"/>
      <c r="P20" s="88"/>
      <c r="Q20" s="85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/>
      <c r="M21" s="8">
        <f t="shared" si="0"/>
        <v>0</v>
      </c>
      <c r="N21" s="90" t="str">
        <f t="shared" si="1"/>
        <v>OK</v>
      </c>
      <c r="O21" s="88"/>
      <c r="P21" s="85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200</v>
      </c>
      <c r="M22" s="8">
        <f t="shared" si="0"/>
        <v>200</v>
      </c>
      <c r="N22" s="90" t="str">
        <f t="shared" si="1"/>
        <v>OK</v>
      </c>
      <c r="O22" s="88"/>
      <c r="P22" s="85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1</v>
      </c>
      <c r="M23" s="8">
        <f t="shared" si="0"/>
        <v>1</v>
      </c>
      <c r="N23" s="90" t="str">
        <f t="shared" si="1"/>
        <v>OK</v>
      </c>
      <c r="O23" s="88"/>
      <c r="P23" s="85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>
        <v>1</v>
      </c>
      <c r="M24" s="8">
        <f t="shared" si="0"/>
        <v>1</v>
      </c>
      <c r="N24" s="90" t="str">
        <f t="shared" si="1"/>
        <v>OK</v>
      </c>
      <c r="O24" s="88"/>
      <c r="P24" s="85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>
        <v>1</v>
      </c>
      <c r="M25" s="8">
        <f t="shared" si="0"/>
        <v>1</v>
      </c>
      <c r="N25" s="90" t="str">
        <f t="shared" si="1"/>
        <v>OK</v>
      </c>
      <c r="O25" s="88"/>
      <c r="P25" s="85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f>150-70</f>
        <v>80</v>
      </c>
      <c r="M26" s="8">
        <f t="shared" si="0"/>
        <v>40</v>
      </c>
      <c r="N26" s="90" t="str">
        <f t="shared" si="1"/>
        <v>OK</v>
      </c>
      <c r="O26" s="94">
        <v>30</v>
      </c>
      <c r="P26" s="88"/>
      <c r="Q26" s="94">
        <v>10</v>
      </c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20</v>
      </c>
      <c r="M27" s="8">
        <f t="shared" si="0"/>
        <v>10</v>
      </c>
      <c r="N27" s="90" t="str">
        <f t="shared" si="1"/>
        <v>OK</v>
      </c>
      <c r="O27" s="94">
        <v>2</v>
      </c>
      <c r="P27" s="94">
        <v>8</v>
      </c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>
        <v>2</v>
      </c>
      <c r="M28" s="8">
        <f t="shared" si="0"/>
        <v>2</v>
      </c>
      <c r="N28" s="90" t="str">
        <f t="shared" si="1"/>
        <v>OK</v>
      </c>
      <c r="O28" s="88"/>
      <c r="P28" s="85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>
        <v>2</v>
      </c>
      <c r="M29" s="8">
        <f t="shared" si="0"/>
        <v>2</v>
      </c>
      <c r="N29" s="90" t="str">
        <f t="shared" si="1"/>
        <v>OK</v>
      </c>
      <c r="O29" s="88"/>
      <c r="P29" s="85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30</v>
      </c>
      <c r="M30" s="8">
        <f t="shared" si="0"/>
        <v>20</v>
      </c>
      <c r="N30" s="90" t="str">
        <f t="shared" si="1"/>
        <v>OK</v>
      </c>
      <c r="O30" s="94">
        <v>5</v>
      </c>
      <c r="P30" s="94">
        <v>5</v>
      </c>
      <c r="Q30" s="88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>
        <v>15</v>
      </c>
      <c r="M31" s="8">
        <f t="shared" si="0"/>
        <v>13</v>
      </c>
      <c r="N31" s="90" t="str">
        <f t="shared" si="1"/>
        <v>OK</v>
      </c>
      <c r="O31" s="94">
        <v>2</v>
      </c>
      <c r="P31" s="85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>
        <v>20</v>
      </c>
      <c r="M32" s="8">
        <f t="shared" si="0"/>
        <v>19</v>
      </c>
      <c r="N32" s="90" t="str">
        <f t="shared" si="1"/>
        <v>OK</v>
      </c>
      <c r="O32" s="94">
        <v>1</v>
      </c>
      <c r="P32" s="85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>
        <v>8</v>
      </c>
      <c r="M33" s="8">
        <f t="shared" si="0"/>
        <v>7</v>
      </c>
      <c r="N33" s="90" t="str">
        <f t="shared" si="1"/>
        <v>OK</v>
      </c>
      <c r="O33" s="94">
        <v>1</v>
      </c>
      <c r="P33" s="85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>
        <v>10</v>
      </c>
      <c r="M34" s="8">
        <f t="shared" si="0"/>
        <v>7</v>
      </c>
      <c r="N34" s="90" t="str">
        <f t="shared" si="1"/>
        <v>OK</v>
      </c>
      <c r="O34" s="94">
        <v>1</v>
      </c>
      <c r="P34" s="94">
        <v>2</v>
      </c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>
        <v>10</v>
      </c>
      <c r="M35" s="8">
        <f t="shared" si="0"/>
        <v>9</v>
      </c>
      <c r="N35" s="90" t="str">
        <f t="shared" si="1"/>
        <v>OK</v>
      </c>
      <c r="O35" s="94">
        <v>1</v>
      </c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8</v>
      </c>
      <c r="M36" s="8">
        <f t="shared" si="0"/>
        <v>4</v>
      </c>
      <c r="N36" s="90" t="str">
        <f t="shared" si="1"/>
        <v>OK</v>
      </c>
      <c r="O36" s="94">
        <v>2</v>
      </c>
      <c r="P36" s="94">
        <v>2</v>
      </c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>
        <v>1</v>
      </c>
      <c r="M37" s="8">
        <f t="shared" si="0"/>
        <v>1</v>
      </c>
      <c r="N37" s="90" t="str">
        <f t="shared" si="1"/>
        <v>OK</v>
      </c>
      <c r="O37" s="88"/>
      <c r="P37" s="85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>
        <v>1</v>
      </c>
      <c r="M38" s="8">
        <f t="shared" si="0"/>
        <v>1</v>
      </c>
      <c r="N38" s="90" t="str">
        <f t="shared" si="1"/>
        <v>OK</v>
      </c>
      <c r="O38" s="88"/>
      <c r="P38" s="85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10</v>
      </c>
      <c r="M39" s="8">
        <f t="shared" si="0"/>
        <v>10</v>
      </c>
      <c r="N39" s="90" t="str">
        <f t="shared" si="1"/>
        <v>OK</v>
      </c>
      <c r="O39" s="88"/>
      <c r="P39" s="85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>
        <v>10</v>
      </c>
      <c r="M40" s="8">
        <f t="shared" si="0"/>
        <v>10</v>
      </c>
      <c r="N40" s="90" t="str">
        <f t="shared" si="1"/>
        <v>OK</v>
      </c>
      <c r="O40" s="88"/>
      <c r="P40" s="85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20</v>
      </c>
      <c r="M41" s="8">
        <f t="shared" si="0"/>
        <v>20</v>
      </c>
      <c r="N41" s="90" t="str">
        <f t="shared" si="1"/>
        <v>OK</v>
      </c>
      <c r="O41" s="88"/>
      <c r="P41" s="85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>
        <v>5</v>
      </c>
      <c r="M42" s="8">
        <f t="shared" si="0"/>
        <v>5</v>
      </c>
      <c r="N42" s="90" t="str">
        <f t="shared" si="1"/>
        <v>OK</v>
      </c>
      <c r="O42" s="88"/>
      <c r="P42" s="85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>
        <v>10</v>
      </c>
      <c r="M43" s="8">
        <f t="shared" si="0"/>
        <v>10</v>
      </c>
      <c r="N43" s="90" t="str">
        <f t="shared" si="1"/>
        <v>OK</v>
      </c>
      <c r="O43" s="88"/>
      <c r="P43" s="85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20</v>
      </c>
      <c r="M44" s="8">
        <f t="shared" si="0"/>
        <v>20</v>
      </c>
      <c r="N44" s="90" t="str">
        <f t="shared" si="1"/>
        <v>OK</v>
      </c>
      <c r="O44" s="88"/>
      <c r="P44" s="85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20</v>
      </c>
      <c r="M45" s="8">
        <f t="shared" si="0"/>
        <v>18</v>
      </c>
      <c r="N45" s="90" t="str">
        <f t="shared" si="1"/>
        <v>OK</v>
      </c>
      <c r="O45" s="88"/>
      <c r="P45" s="85"/>
      <c r="Q45" s="94">
        <v>2</v>
      </c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10</v>
      </c>
      <c r="M46" s="8">
        <f t="shared" si="0"/>
        <v>10</v>
      </c>
      <c r="N46" s="90" t="str">
        <f t="shared" si="1"/>
        <v>OK</v>
      </c>
      <c r="O46" s="88"/>
      <c r="P46" s="85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10</v>
      </c>
      <c r="M47" s="8">
        <f t="shared" si="0"/>
        <v>10</v>
      </c>
      <c r="N47" s="90" t="str">
        <f t="shared" si="1"/>
        <v>OK</v>
      </c>
      <c r="O47" s="88"/>
      <c r="P47" s="85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92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5</v>
      </c>
      <c r="M48" s="8">
        <f t="shared" si="0"/>
        <v>5</v>
      </c>
      <c r="N48" s="90" t="str">
        <f t="shared" si="1"/>
        <v>OK</v>
      </c>
      <c r="O48" s="88"/>
      <c r="P48" s="85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92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10</v>
      </c>
      <c r="M49" s="8">
        <f t="shared" si="0"/>
        <v>10</v>
      </c>
      <c r="N49" s="90" t="str">
        <f t="shared" si="1"/>
        <v>OK</v>
      </c>
      <c r="O49" s="88"/>
      <c r="P49" s="85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92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>
        <v>10</v>
      </c>
      <c r="M50" s="8">
        <f t="shared" si="0"/>
        <v>10</v>
      </c>
      <c r="N50" s="90" t="str">
        <f t="shared" si="1"/>
        <v>OK</v>
      </c>
      <c r="O50" s="88"/>
      <c r="P50" s="85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/>
      <c r="M51" s="8">
        <f t="shared" si="0"/>
        <v>0</v>
      </c>
      <c r="N51" s="90" t="str">
        <f t="shared" si="1"/>
        <v>OK</v>
      </c>
      <c r="O51" s="88"/>
      <c r="P51" s="85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/>
      <c r="M52" s="8">
        <f t="shared" si="0"/>
        <v>0</v>
      </c>
      <c r="N52" s="90" t="str">
        <f t="shared" si="1"/>
        <v>OK</v>
      </c>
      <c r="O52" s="88"/>
      <c r="P52" s="85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/>
      <c r="M53" s="8">
        <f t="shared" si="0"/>
        <v>0</v>
      </c>
      <c r="N53" s="90" t="str">
        <f t="shared" si="1"/>
        <v>OK</v>
      </c>
      <c r="O53" s="88"/>
      <c r="P53" s="85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/>
      <c r="M54" s="8">
        <f t="shared" si="0"/>
        <v>0</v>
      </c>
      <c r="N54" s="90" t="str">
        <f t="shared" si="1"/>
        <v>OK</v>
      </c>
      <c r="O54" s="88"/>
      <c r="P54" s="85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>SUMPRODUCT($K$4:$K$54,O4:O54)</f>
        <v>976.82999999999993</v>
      </c>
      <c r="P55" s="35">
        <f>SUMPRODUCT($K$4:$K$54,P4:P54)</f>
        <v>562.27</v>
      </c>
      <c r="Q55" s="35">
        <f t="shared" ref="Q55" si="2">SUMPRODUCT($K$4:$K$54,Q4:Q54)</f>
        <v>355.94</v>
      </c>
      <c r="R55" s="35">
        <f t="shared" ref="R55" si="3">SUMPRODUCT(J4:J54,R4:R54)</f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1"/>
    </row>
    <row r="57" spans="1:24" x14ac:dyDescent="0.45">
      <c r="O57" s="86"/>
      <c r="P57" s="82"/>
      <c r="Q57" s="82"/>
      <c r="R57" s="81"/>
    </row>
    <row r="58" spans="1:24" x14ac:dyDescent="0.45">
      <c r="O58" s="86"/>
      <c r="P58" s="82"/>
      <c r="Q58" s="82"/>
      <c r="R58" s="81"/>
    </row>
    <row r="59" spans="1:24" x14ac:dyDescent="0.45">
      <c r="O59" s="86"/>
      <c r="P59" s="82"/>
      <c r="Q59" s="82"/>
      <c r="R59" s="81"/>
    </row>
    <row r="60" spans="1:24" x14ac:dyDescent="0.45">
      <c r="O60" s="86"/>
      <c r="P60" s="82"/>
      <c r="Q60" s="82"/>
      <c r="R60" s="81"/>
    </row>
    <row r="61" spans="1:24" ht="26.25" customHeight="1" x14ac:dyDescent="0.45">
      <c r="O61" s="86"/>
      <c r="R61" s="83"/>
    </row>
    <row r="62" spans="1:24" x14ac:dyDescent="0.45">
      <c r="O62" s="86"/>
      <c r="R62" s="83"/>
    </row>
    <row r="63" spans="1:24" x14ac:dyDescent="0.45">
      <c r="O63" s="86"/>
      <c r="R63" s="83"/>
    </row>
    <row r="64" spans="1:24" x14ac:dyDescent="0.45">
      <c r="O64" s="86"/>
      <c r="R64" s="83"/>
    </row>
    <row r="65" spans="15:18" x14ac:dyDescent="0.45">
      <c r="O65" s="86"/>
      <c r="R65" s="83"/>
    </row>
    <row r="66" spans="15:18" x14ac:dyDescent="0.45">
      <c r="O66" s="86"/>
      <c r="R66" s="83"/>
    </row>
    <row r="67" spans="15:18" x14ac:dyDescent="0.45">
      <c r="O67" s="86"/>
      <c r="R67" s="83"/>
    </row>
    <row r="68" spans="15:18" x14ac:dyDescent="0.45">
      <c r="O68" s="86"/>
      <c r="R68" s="83"/>
    </row>
    <row r="69" spans="15:18" x14ac:dyDescent="0.45">
      <c r="O69" s="86"/>
      <c r="R69" s="83"/>
    </row>
    <row r="70" spans="15:18" ht="90" customHeight="1" x14ac:dyDescent="0.45">
      <c r="O70" s="86"/>
      <c r="R70" s="83"/>
    </row>
    <row r="71" spans="15:18" x14ac:dyDescent="0.45">
      <c r="O71" s="86"/>
      <c r="R71" s="83"/>
    </row>
    <row r="72" spans="15:18" x14ac:dyDescent="0.45">
      <c r="O72" s="86"/>
      <c r="R72" s="83"/>
    </row>
    <row r="73" spans="15:18" x14ac:dyDescent="0.45">
      <c r="O73" s="86"/>
      <c r="R73" s="83"/>
    </row>
    <row r="74" spans="15:18" x14ac:dyDescent="0.45">
      <c r="O74" s="86"/>
      <c r="R74" s="83"/>
    </row>
    <row r="75" spans="15:18" x14ac:dyDescent="0.45">
      <c r="O75" s="86"/>
      <c r="R75" s="83"/>
    </row>
    <row r="76" spans="15:18" x14ac:dyDescent="0.45">
      <c r="O76" s="86"/>
      <c r="R76" s="83"/>
    </row>
    <row r="77" spans="15:18" x14ac:dyDescent="0.45">
      <c r="O77" s="86"/>
      <c r="R77" s="83"/>
    </row>
    <row r="78" spans="15:18" x14ac:dyDescent="0.45">
      <c r="O78" s="86"/>
      <c r="R78" s="83"/>
    </row>
    <row r="79" spans="15:18" x14ac:dyDescent="0.45">
      <c r="O79" s="86"/>
      <c r="R79" s="83"/>
    </row>
    <row r="80" spans="15:18" x14ac:dyDescent="0.45">
      <c r="O80" s="86"/>
      <c r="R80" s="83"/>
    </row>
    <row r="81" spans="15:18" x14ac:dyDescent="0.45">
      <c r="O81" s="86"/>
      <c r="R81" s="83"/>
    </row>
    <row r="82" spans="15:18" x14ac:dyDescent="0.45">
      <c r="O82" s="86"/>
      <c r="R82" s="83"/>
    </row>
    <row r="83" spans="15:18" x14ac:dyDescent="0.45">
      <c r="O83" s="86"/>
      <c r="R83" s="83"/>
    </row>
    <row r="84" spans="15:18" x14ac:dyDescent="0.45">
      <c r="O84" s="86"/>
      <c r="R84" s="83"/>
    </row>
    <row r="85" spans="15:18" x14ac:dyDescent="0.45">
      <c r="O85" s="86"/>
      <c r="R85" s="83"/>
    </row>
    <row r="86" spans="15:18" x14ac:dyDescent="0.45">
      <c r="O86" s="86"/>
      <c r="R86" s="83"/>
    </row>
    <row r="87" spans="15:18" x14ac:dyDescent="0.45">
      <c r="O87" s="86"/>
      <c r="R87" s="83"/>
    </row>
    <row r="88" spans="15:18" x14ac:dyDescent="0.45">
      <c r="O88" s="86"/>
      <c r="R88" s="83"/>
    </row>
    <row r="89" spans="15:18" x14ac:dyDescent="0.45">
      <c r="O89" s="86"/>
      <c r="R89" s="83"/>
    </row>
    <row r="90" spans="15:18" x14ac:dyDescent="0.45">
      <c r="O90" s="86"/>
      <c r="R90" s="83"/>
    </row>
    <row r="91" spans="15:18" x14ac:dyDescent="0.45">
      <c r="O91" s="86"/>
      <c r="R91" s="83"/>
    </row>
    <row r="92" spans="15:18" x14ac:dyDescent="0.45">
      <c r="O92" s="86"/>
      <c r="R92" s="83"/>
    </row>
    <row r="93" spans="15:18" x14ac:dyDescent="0.45">
      <c r="O93" s="86"/>
      <c r="R93" s="83"/>
    </row>
    <row r="94" spans="15:18" x14ac:dyDescent="0.45">
      <c r="O94" s="86"/>
      <c r="R94" s="83"/>
    </row>
    <row r="95" spans="15:18" x14ac:dyDescent="0.45">
      <c r="O95" s="86"/>
      <c r="R95" s="83"/>
    </row>
    <row r="96" spans="15:18" x14ac:dyDescent="0.45">
      <c r="O96" s="86"/>
      <c r="R96" s="83"/>
    </row>
    <row r="97" spans="15:18" x14ac:dyDescent="0.45">
      <c r="O97" s="86"/>
      <c r="R97" s="83"/>
    </row>
    <row r="98" spans="15:18" x14ac:dyDescent="0.45">
      <c r="O98" s="86"/>
      <c r="R98" s="83"/>
    </row>
    <row r="99" spans="15:18" x14ac:dyDescent="0.45">
      <c r="O99" s="86"/>
      <c r="R99" s="83"/>
    </row>
    <row r="100" spans="15:18" x14ac:dyDescent="0.45">
      <c r="O100" s="86"/>
      <c r="R100" s="83"/>
    </row>
    <row r="101" spans="15:18" x14ac:dyDescent="0.45">
      <c r="O101" s="86"/>
      <c r="R101" s="83"/>
    </row>
    <row r="102" spans="15:18" x14ac:dyDescent="0.45">
      <c r="O102" s="86"/>
      <c r="R102" s="83"/>
    </row>
    <row r="103" spans="15:18" x14ac:dyDescent="0.45">
      <c r="O103" s="86"/>
      <c r="R103" s="83"/>
    </row>
    <row r="104" spans="15:18" x14ac:dyDescent="0.45">
      <c r="O104" s="86"/>
      <c r="R104" s="83"/>
    </row>
    <row r="105" spans="15:18" x14ac:dyDescent="0.45">
      <c r="O105" s="86"/>
      <c r="R105" s="83"/>
    </row>
    <row r="106" spans="15:18" x14ac:dyDescent="0.45">
      <c r="O106" s="86"/>
      <c r="R106" s="83"/>
    </row>
    <row r="107" spans="15:18" x14ac:dyDescent="0.45">
      <c r="O107" s="86"/>
      <c r="R107" s="83"/>
    </row>
    <row r="108" spans="15:18" x14ac:dyDescent="0.45">
      <c r="O108" s="86"/>
      <c r="R108" s="83"/>
    </row>
    <row r="109" spans="15:18" x14ac:dyDescent="0.45">
      <c r="O109" s="86"/>
      <c r="R109" s="83"/>
    </row>
    <row r="110" spans="15:18" x14ac:dyDescent="0.45">
      <c r="O110" s="86"/>
      <c r="R110" s="83"/>
    </row>
    <row r="111" spans="15:18" x14ac:dyDescent="0.45">
      <c r="O111" s="86"/>
      <c r="R111" s="83"/>
    </row>
    <row r="112" spans="15:18" x14ac:dyDescent="0.45">
      <c r="O112" s="86"/>
      <c r="R112" s="83"/>
    </row>
    <row r="113" spans="15:18" x14ac:dyDescent="0.45">
      <c r="O113" s="86"/>
      <c r="R113" s="83"/>
    </row>
    <row r="114" spans="15:18" x14ac:dyDescent="0.45">
      <c r="O114" s="86"/>
      <c r="R114" s="83"/>
    </row>
    <row r="115" spans="15:18" x14ac:dyDescent="0.45">
      <c r="O115" s="86"/>
      <c r="R115" s="83"/>
    </row>
    <row r="116" spans="15:18" x14ac:dyDescent="0.45">
      <c r="O116" s="86"/>
      <c r="R116" s="83"/>
    </row>
    <row r="117" spans="15:18" x14ac:dyDescent="0.45">
      <c r="O117" s="86"/>
      <c r="R117" s="83"/>
    </row>
    <row r="118" spans="15:18" x14ac:dyDescent="0.45">
      <c r="O118" s="86"/>
      <c r="R118" s="83"/>
    </row>
    <row r="119" spans="15:18" x14ac:dyDescent="0.45">
      <c r="O119" s="86"/>
      <c r="R119" s="83"/>
    </row>
    <row r="120" spans="15:18" x14ac:dyDescent="0.45">
      <c r="O120" s="86"/>
      <c r="R120" s="83"/>
    </row>
    <row r="121" spans="15:18" x14ac:dyDescent="0.45">
      <c r="O121" s="86"/>
      <c r="R121" s="83"/>
    </row>
    <row r="122" spans="15:18" x14ac:dyDescent="0.45">
      <c r="O122" s="86"/>
      <c r="R122" s="83"/>
    </row>
    <row r="123" spans="15:18" x14ac:dyDescent="0.45">
      <c r="O123" s="86"/>
      <c r="R123" s="83"/>
    </row>
    <row r="124" spans="15:18" x14ac:dyDescent="0.45">
      <c r="O124" s="86"/>
      <c r="R124" s="83"/>
    </row>
    <row r="125" spans="15:18" x14ac:dyDescent="0.45">
      <c r="O125" s="86"/>
      <c r="R125" s="83"/>
    </row>
    <row r="126" spans="15:18" x14ac:dyDescent="0.45">
      <c r="O126" s="86"/>
      <c r="R126" s="83"/>
    </row>
    <row r="127" spans="15:18" x14ac:dyDescent="0.45">
      <c r="O127" s="86"/>
      <c r="R127" s="83"/>
    </row>
    <row r="128" spans="15:18" x14ac:dyDescent="0.45">
      <c r="O128" s="86"/>
      <c r="R128" s="83"/>
    </row>
    <row r="129" spans="15:18" x14ac:dyDescent="0.45">
      <c r="O129" s="86"/>
      <c r="R129" s="83"/>
    </row>
    <row r="130" spans="15:18" x14ac:dyDescent="0.45">
      <c r="O130" s="86"/>
      <c r="R130" s="83"/>
    </row>
    <row r="131" spans="15:18" x14ac:dyDescent="0.45">
      <c r="O131" s="86"/>
      <c r="R131" s="83"/>
    </row>
    <row r="132" spans="15:18" x14ac:dyDescent="0.45">
      <c r="O132" s="86"/>
      <c r="R132" s="83"/>
    </row>
    <row r="133" spans="15:18" x14ac:dyDescent="0.45">
      <c r="O133" s="86"/>
      <c r="R133" s="83"/>
    </row>
    <row r="134" spans="15:18" x14ac:dyDescent="0.45">
      <c r="O134" s="86"/>
      <c r="R134" s="83"/>
    </row>
    <row r="135" spans="15:18" x14ac:dyDescent="0.45">
      <c r="O135" s="86"/>
      <c r="R135" s="83"/>
    </row>
    <row r="136" spans="15:18" x14ac:dyDescent="0.45">
      <c r="O136" s="86"/>
      <c r="R136" s="83"/>
    </row>
    <row r="137" spans="15:18" x14ac:dyDescent="0.45">
      <c r="O137" s="86"/>
      <c r="R137" s="83"/>
    </row>
    <row r="138" spans="15:18" x14ac:dyDescent="0.45">
      <c r="O138" s="86"/>
      <c r="R138" s="83"/>
    </row>
    <row r="139" spans="15:18" x14ac:dyDescent="0.45">
      <c r="O139" s="86"/>
      <c r="R139" s="83"/>
    </row>
    <row r="140" spans="15:18" x14ac:dyDescent="0.45">
      <c r="O140" s="86"/>
      <c r="R140" s="83"/>
    </row>
    <row r="141" spans="15:18" x14ac:dyDescent="0.45">
      <c r="O141" s="86"/>
      <c r="R141" s="83"/>
    </row>
    <row r="142" spans="15:18" x14ac:dyDescent="0.45">
      <c r="O142" s="86"/>
      <c r="R142" s="83"/>
    </row>
    <row r="143" spans="15:18" x14ac:dyDescent="0.45">
      <c r="O143" s="86"/>
      <c r="R143" s="83"/>
    </row>
    <row r="144" spans="15:18" x14ac:dyDescent="0.45">
      <c r="O144" s="86"/>
      <c r="R144" s="83"/>
    </row>
    <row r="145" spans="15:18" x14ac:dyDescent="0.45">
      <c r="O145" s="86"/>
      <c r="R145" s="83"/>
    </row>
    <row r="146" spans="15:18" x14ac:dyDescent="0.45">
      <c r="O146" s="86"/>
      <c r="R146" s="83"/>
    </row>
    <row r="147" spans="15:18" x14ac:dyDescent="0.45">
      <c r="O147" s="86"/>
      <c r="R147" s="83"/>
    </row>
    <row r="148" spans="15:18" x14ac:dyDescent="0.45">
      <c r="O148" s="86"/>
      <c r="R148" s="83"/>
    </row>
    <row r="149" spans="15:18" x14ac:dyDescent="0.45">
      <c r="O149" s="86"/>
      <c r="R149" s="83"/>
    </row>
    <row r="150" spans="15:18" x14ac:dyDescent="0.45">
      <c r="O150" s="86"/>
      <c r="R150" s="83"/>
    </row>
    <row r="151" spans="15:18" x14ac:dyDescent="0.45">
      <c r="O151" s="86"/>
      <c r="R151" s="83"/>
    </row>
    <row r="152" spans="15:18" x14ac:dyDescent="0.45">
      <c r="O152" s="86"/>
      <c r="R152" s="83"/>
    </row>
    <row r="153" spans="15:18" x14ac:dyDescent="0.45">
      <c r="O153" s="86"/>
      <c r="R153" s="83"/>
    </row>
    <row r="154" spans="15:18" x14ac:dyDescent="0.45">
      <c r="O154" s="86"/>
      <c r="R154" s="83"/>
    </row>
    <row r="155" spans="15:18" x14ac:dyDescent="0.45">
      <c r="O155" s="86"/>
      <c r="R155" s="83"/>
    </row>
    <row r="156" spans="15:18" x14ac:dyDescent="0.45">
      <c r="O156" s="86"/>
      <c r="R156" s="83"/>
    </row>
    <row r="157" spans="15:18" x14ac:dyDescent="0.45">
      <c r="O157" s="86"/>
      <c r="R157" s="83"/>
    </row>
    <row r="158" spans="15:18" x14ac:dyDescent="0.45">
      <c r="O158" s="86"/>
      <c r="R158" s="83"/>
    </row>
    <row r="159" spans="15:18" x14ac:dyDescent="0.45">
      <c r="O159" s="86"/>
      <c r="R159" s="83"/>
    </row>
    <row r="160" spans="15:18" x14ac:dyDescent="0.45">
      <c r="O160" s="86"/>
      <c r="R160" s="83"/>
    </row>
    <row r="161" spans="15:18" x14ac:dyDescent="0.45">
      <c r="O161" s="86"/>
      <c r="R161" s="83"/>
    </row>
    <row r="162" spans="15:18" x14ac:dyDescent="0.45">
      <c r="O162" s="86"/>
      <c r="R162" s="83"/>
    </row>
    <row r="163" spans="15:18" x14ac:dyDescent="0.45">
      <c r="O163" s="86"/>
      <c r="R163" s="83"/>
    </row>
    <row r="164" spans="15:18" x14ac:dyDescent="0.45">
      <c r="O164" s="86"/>
      <c r="R164" s="83"/>
    </row>
    <row r="165" spans="15:18" x14ac:dyDescent="0.45">
      <c r="O165" s="86"/>
      <c r="R165" s="83"/>
    </row>
    <row r="166" spans="15:18" x14ac:dyDescent="0.45">
      <c r="O166" s="86"/>
      <c r="R166" s="83"/>
    </row>
    <row r="167" spans="15:18" x14ac:dyDescent="0.45">
      <c r="O167" s="86"/>
      <c r="R167" s="83"/>
    </row>
    <row r="168" spans="15:18" x14ac:dyDescent="0.45">
      <c r="O168" s="86"/>
      <c r="R168" s="83"/>
    </row>
    <row r="169" spans="15:18" x14ac:dyDescent="0.45">
      <c r="O169" s="86"/>
      <c r="R169" s="83"/>
    </row>
    <row r="170" spans="15:18" x14ac:dyDescent="0.45">
      <c r="O170" s="86"/>
      <c r="R170" s="83"/>
    </row>
    <row r="171" spans="15:18" x14ac:dyDescent="0.45">
      <c r="O171" s="86"/>
      <c r="R171" s="83"/>
    </row>
    <row r="172" spans="15:18" x14ac:dyDescent="0.45">
      <c r="O172" s="86"/>
      <c r="R172" s="83"/>
    </row>
    <row r="173" spans="15:18" x14ac:dyDescent="0.45">
      <c r="O173" s="86"/>
      <c r="R173" s="83"/>
    </row>
    <row r="174" spans="15:18" x14ac:dyDescent="0.45">
      <c r="O174" s="86"/>
      <c r="R174" s="83"/>
    </row>
    <row r="175" spans="15:18" x14ac:dyDescent="0.45">
      <c r="O175" s="86"/>
      <c r="R175" s="83"/>
    </row>
    <row r="176" spans="15:18" x14ac:dyDescent="0.45">
      <c r="O176" s="86"/>
      <c r="R176" s="83"/>
    </row>
    <row r="177" spans="15:18" x14ac:dyDescent="0.45">
      <c r="O177" s="86"/>
      <c r="R177" s="83"/>
    </row>
    <row r="178" spans="15:18" x14ac:dyDescent="0.45">
      <c r="O178" s="86"/>
      <c r="R178" s="83"/>
    </row>
    <row r="179" spans="15:18" x14ac:dyDescent="0.45">
      <c r="O179" s="86"/>
      <c r="R179" s="83"/>
    </row>
    <row r="180" spans="15:18" x14ac:dyDescent="0.45">
      <c r="O180" s="86"/>
      <c r="R180" s="83"/>
    </row>
    <row r="181" spans="15:18" x14ac:dyDescent="0.45">
      <c r="O181" s="86"/>
      <c r="R181" s="83"/>
    </row>
    <row r="182" spans="15:18" x14ac:dyDescent="0.45">
      <c r="O182" s="86"/>
      <c r="R182" s="83"/>
    </row>
    <row r="183" spans="15:18" x14ac:dyDescent="0.45">
      <c r="O183" s="86"/>
      <c r="R183" s="83"/>
    </row>
    <row r="184" spans="15:18" x14ac:dyDescent="0.45">
      <c r="O184" s="86"/>
      <c r="R184" s="83"/>
    </row>
    <row r="185" spans="15:18" x14ac:dyDescent="0.45">
      <c r="O185" s="86"/>
      <c r="R185" s="83"/>
    </row>
    <row r="186" spans="15:18" x14ac:dyDescent="0.45">
      <c r="O186" s="86"/>
      <c r="R186" s="83"/>
    </row>
    <row r="187" spans="15:18" x14ac:dyDescent="0.45">
      <c r="O187" s="86"/>
      <c r="R187" s="83"/>
    </row>
    <row r="188" spans="15:18" x14ac:dyDescent="0.45">
      <c r="O188" s="86"/>
      <c r="R188" s="83"/>
    </row>
    <row r="189" spans="15:18" x14ac:dyDescent="0.45">
      <c r="O189" s="86"/>
      <c r="R189" s="83"/>
    </row>
    <row r="190" spans="15:18" x14ac:dyDescent="0.45">
      <c r="O190" s="86"/>
      <c r="R190" s="83"/>
    </row>
    <row r="191" spans="15:18" x14ac:dyDescent="0.45">
      <c r="O191" s="86"/>
      <c r="R191" s="83"/>
    </row>
    <row r="192" spans="15:18" x14ac:dyDescent="0.45">
      <c r="O192" s="86"/>
      <c r="R192" s="83"/>
    </row>
    <row r="193" spans="15:18" x14ac:dyDescent="0.45">
      <c r="O193" s="86"/>
      <c r="R193" s="83"/>
    </row>
    <row r="194" spans="15:18" x14ac:dyDescent="0.45">
      <c r="O194" s="86"/>
      <c r="R194" s="83"/>
    </row>
    <row r="195" spans="15:18" x14ac:dyDescent="0.45">
      <c r="O195" s="86"/>
      <c r="R195" s="83"/>
    </row>
    <row r="196" spans="15:18" x14ac:dyDescent="0.45">
      <c r="O196" s="86"/>
      <c r="R196" s="83"/>
    </row>
    <row r="197" spans="15:18" x14ac:dyDescent="0.45">
      <c r="O197" s="86"/>
      <c r="R197" s="83"/>
    </row>
    <row r="198" spans="15:18" x14ac:dyDescent="0.45">
      <c r="O198" s="86"/>
      <c r="R198" s="83"/>
    </row>
    <row r="199" spans="15:18" x14ac:dyDescent="0.45">
      <c r="O199" s="86"/>
      <c r="R199" s="83"/>
    </row>
    <row r="200" spans="15:18" x14ac:dyDescent="0.45">
      <c r="O200" s="86"/>
      <c r="R200" s="83"/>
    </row>
    <row r="201" spans="15:18" x14ac:dyDescent="0.45">
      <c r="O201" s="86"/>
      <c r="R201" s="83"/>
    </row>
    <row r="202" spans="15:18" x14ac:dyDescent="0.45">
      <c r="O202" s="86"/>
      <c r="R202" s="83"/>
    </row>
    <row r="203" spans="15:18" x14ac:dyDescent="0.45">
      <c r="O203" s="86"/>
      <c r="R203" s="83"/>
    </row>
    <row r="204" spans="15:18" x14ac:dyDescent="0.45">
      <c r="O204" s="86"/>
      <c r="R204" s="83"/>
    </row>
    <row r="205" spans="15:18" x14ac:dyDescent="0.45">
      <c r="O205" s="86"/>
      <c r="R205" s="83"/>
    </row>
    <row r="206" spans="15:18" x14ac:dyDescent="0.45">
      <c r="O206" s="86"/>
      <c r="R206" s="83"/>
    </row>
    <row r="207" spans="15:18" x14ac:dyDescent="0.45">
      <c r="O207" s="86"/>
      <c r="R207" s="83"/>
    </row>
    <row r="208" spans="15:18" x14ac:dyDescent="0.45">
      <c r="O208" s="86"/>
      <c r="R208" s="83"/>
    </row>
    <row r="209" spans="15:18" x14ac:dyDescent="0.45">
      <c r="O209" s="86"/>
      <c r="R209" s="83"/>
    </row>
    <row r="210" spans="15:18" x14ac:dyDescent="0.45">
      <c r="O210" s="86"/>
      <c r="R210" s="83"/>
    </row>
    <row r="211" spans="15:18" x14ac:dyDescent="0.45">
      <c r="O211" s="86"/>
      <c r="R211" s="83"/>
    </row>
    <row r="212" spans="15:18" x14ac:dyDescent="0.45">
      <c r="O212" s="86"/>
      <c r="R212" s="83"/>
    </row>
    <row r="213" spans="15:18" x14ac:dyDescent="0.45">
      <c r="O213" s="86"/>
      <c r="R213" s="83"/>
    </row>
    <row r="214" spans="15:18" x14ac:dyDescent="0.45">
      <c r="O214" s="86"/>
      <c r="R214" s="83"/>
    </row>
    <row r="215" spans="15:18" x14ac:dyDescent="0.45">
      <c r="O215" s="86"/>
      <c r="R215" s="83"/>
    </row>
    <row r="216" spans="15:18" x14ac:dyDescent="0.45">
      <c r="O216" s="86"/>
      <c r="R216" s="83"/>
    </row>
    <row r="217" spans="15:18" x14ac:dyDescent="0.45">
      <c r="O217" s="86"/>
      <c r="R217" s="83"/>
    </row>
    <row r="218" spans="15:18" x14ac:dyDescent="0.45">
      <c r="O218" s="86"/>
      <c r="R218" s="83"/>
    </row>
    <row r="219" spans="15:18" x14ac:dyDescent="0.45">
      <c r="O219" s="86"/>
      <c r="R219" s="83"/>
    </row>
    <row r="220" spans="15:18" x14ac:dyDescent="0.45">
      <c r="O220" s="86"/>
      <c r="R220" s="83"/>
    </row>
    <row r="221" spans="15:18" x14ac:dyDescent="0.45">
      <c r="O221" s="86"/>
      <c r="R221" s="83"/>
    </row>
    <row r="222" spans="15:18" x14ac:dyDescent="0.45">
      <c r="O222" s="86"/>
      <c r="R222" s="83"/>
    </row>
    <row r="223" spans="15:18" x14ac:dyDescent="0.45">
      <c r="O223" s="86"/>
      <c r="R223" s="83"/>
    </row>
    <row r="224" spans="15:18" x14ac:dyDescent="0.45">
      <c r="O224" s="86"/>
      <c r="R224" s="83"/>
    </row>
    <row r="225" spans="15:18" x14ac:dyDescent="0.45">
      <c r="O225" s="86"/>
      <c r="R225" s="83"/>
    </row>
    <row r="226" spans="15:18" x14ac:dyDescent="0.45">
      <c r="O226" s="86"/>
      <c r="R226" s="83"/>
    </row>
    <row r="227" spans="15:18" x14ac:dyDescent="0.45">
      <c r="O227" s="86"/>
      <c r="R227" s="83"/>
    </row>
    <row r="228" spans="15:18" x14ac:dyDescent="0.45">
      <c r="O228" s="86"/>
      <c r="R228" s="83"/>
    </row>
    <row r="229" spans="15:18" x14ac:dyDescent="0.45">
      <c r="O229" s="86"/>
      <c r="R229" s="83"/>
    </row>
    <row r="230" spans="15:18" x14ac:dyDescent="0.45">
      <c r="O230" s="86"/>
      <c r="R230" s="83"/>
    </row>
    <row r="231" spans="15:18" x14ac:dyDescent="0.45">
      <c r="O231" s="86"/>
      <c r="R231" s="83"/>
    </row>
    <row r="232" spans="15:18" x14ac:dyDescent="0.45">
      <c r="O232" s="86"/>
      <c r="R232" s="83"/>
    </row>
    <row r="233" spans="15:18" x14ac:dyDescent="0.45">
      <c r="O233" s="86"/>
      <c r="R233" s="83"/>
    </row>
    <row r="234" spans="15:18" x14ac:dyDescent="0.45">
      <c r="O234" s="86"/>
      <c r="R234" s="83"/>
    </row>
    <row r="235" spans="15:18" x14ac:dyDescent="0.45">
      <c r="O235" s="86"/>
      <c r="R235" s="83"/>
    </row>
    <row r="236" spans="15:18" x14ac:dyDescent="0.45">
      <c r="O236" s="86"/>
      <c r="R236" s="83"/>
    </row>
    <row r="237" spans="15:18" x14ac:dyDescent="0.45">
      <c r="O237" s="86"/>
      <c r="R237" s="83"/>
    </row>
    <row r="238" spans="15:18" x14ac:dyDescent="0.45">
      <c r="O238" s="86"/>
      <c r="R238" s="83"/>
    </row>
    <row r="239" spans="15:18" x14ac:dyDescent="0.45">
      <c r="O239" s="86"/>
      <c r="R239" s="83"/>
    </row>
    <row r="240" spans="15:18" x14ac:dyDescent="0.45">
      <c r="O240" s="86"/>
      <c r="R240" s="83"/>
    </row>
    <row r="241" spans="15:18" x14ac:dyDescent="0.45">
      <c r="O241" s="86"/>
      <c r="R241" s="83"/>
    </row>
    <row r="242" spans="15:18" x14ac:dyDescent="0.45">
      <c r="O242" s="86"/>
      <c r="R242" s="83"/>
    </row>
    <row r="243" spans="15:18" x14ac:dyDescent="0.45">
      <c r="O243" s="86"/>
      <c r="R243" s="83"/>
    </row>
    <row r="244" spans="15:18" x14ac:dyDescent="0.45">
      <c r="O244" s="86"/>
      <c r="R244" s="83"/>
    </row>
    <row r="245" spans="15:18" x14ac:dyDescent="0.45">
      <c r="O245" s="86"/>
      <c r="R245" s="83"/>
    </row>
    <row r="246" spans="15:18" x14ac:dyDescent="0.45">
      <c r="O246" s="86"/>
      <c r="R246" s="83"/>
    </row>
    <row r="247" spans="15:18" x14ac:dyDescent="0.45">
      <c r="O247" s="86"/>
      <c r="R247" s="83"/>
    </row>
    <row r="248" spans="15:18" x14ac:dyDescent="0.45">
      <c r="O248" s="86"/>
      <c r="R248" s="83"/>
    </row>
    <row r="249" spans="15:18" x14ac:dyDescent="0.45">
      <c r="O249" s="86"/>
      <c r="R249" s="83"/>
    </row>
    <row r="250" spans="15:18" x14ac:dyDescent="0.45">
      <c r="O250" s="86"/>
      <c r="R250" s="83"/>
    </row>
    <row r="251" spans="15:18" x14ac:dyDescent="0.45">
      <c r="O251" s="86"/>
      <c r="R251" s="83"/>
    </row>
    <row r="252" spans="15:18" x14ac:dyDescent="0.45">
      <c r="O252" s="86"/>
      <c r="R252" s="83"/>
    </row>
    <row r="253" spans="15:18" x14ac:dyDescent="0.45">
      <c r="O253" s="86"/>
      <c r="R253" s="83"/>
    </row>
    <row r="254" spans="15:18" x14ac:dyDescent="0.45">
      <c r="O254" s="86"/>
      <c r="R254" s="83"/>
    </row>
    <row r="255" spans="15:18" x14ac:dyDescent="0.45">
      <c r="O255" s="86"/>
      <c r="R255" s="83"/>
    </row>
    <row r="256" spans="15:18" x14ac:dyDescent="0.45">
      <c r="O256" s="86"/>
      <c r="R256" s="83"/>
    </row>
    <row r="257" spans="15:18" x14ac:dyDescent="0.45">
      <c r="O257" s="86"/>
      <c r="R257" s="83"/>
    </row>
    <row r="258" spans="15:18" x14ac:dyDescent="0.45">
      <c r="O258" s="86"/>
      <c r="R258" s="83"/>
    </row>
    <row r="259" spans="15:18" x14ac:dyDescent="0.45">
      <c r="O259" s="86"/>
      <c r="R259" s="83"/>
    </row>
    <row r="260" spans="15:18" x14ac:dyDescent="0.45">
      <c r="O260" s="86"/>
      <c r="R260" s="83"/>
    </row>
    <row r="261" spans="15:18" x14ac:dyDescent="0.45">
      <c r="O261" s="86"/>
      <c r="R261" s="83"/>
    </row>
    <row r="262" spans="15:18" x14ac:dyDescent="0.45">
      <c r="O262" s="86"/>
      <c r="R262" s="83"/>
    </row>
    <row r="263" spans="15:18" x14ac:dyDescent="0.45">
      <c r="O263" s="86"/>
      <c r="R263" s="83"/>
    </row>
    <row r="264" spans="15:18" x14ac:dyDescent="0.45">
      <c r="O264" s="86"/>
      <c r="R264" s="83"/>
    </row>
    <row r="265" spans="15:18" x14ac:dyDescent="0.45">
      <c r="O265" s="86"/>
      <c r="R265" s="83"/>
    </row>
    <row r="266" spans="15:18" x14ac:dyDescent="0.45">
      <c r="O266" s="86"/>
      <c r="R266" s="83"/>
    </row>
    <row r="267" spans="15:18" x14ac:dyDescent="0.45">
      <c r="O267" s="86"/>
      <c r="R267" s="83"/>
    </row>
    <row r="268" spans="15:18" x14ac:dyDescent="0.45">
      <c r="O268" s="86"/>
      <c r="R268" s="83"/>
    </row>
    <row r="269" spans="15:18" x14ac:dyDescent="0.45">
      <c r="O269" s="86"/>
      <c r="R269" s="83"/>
    </row>
    <row r="270" spans="15:18" x14ac:dyDescent="0.45">
      <c r="O270" s="86"/>
      <c r="R270" s="83"/>
    </row>
    <row r="271" spans="15:18" x14ac:dyDescent="0.45">
      <c r="O271" s="86"/>
      <c r="R271" s="83"/>
    </row>
    <row r="272" spans="15:18" x14ac:dyDescent="0.45">
      <c r="O272" s="86"/>
      <c r="R272" s="83"/>
    </row>
    <row r="273" spans="15:18" x14ac:dyDescent="0.45">
      <c r="O273" s="86"/>
      <c r="R273" s="83"/>
    </row>
    <row r="274" spans="15:18" x14ac:dyDescent="0.45">
      <c r="O274" s="86"/>
      <c r="R274" s="83"/>
    </row>
    <row r="275" spans="15:18" x14ac:dyDescent="0.45">
      <c r="O275" s="86"/>
      <c r="R275" s="83"/>
    </row>
    <row r="276" spans="15:18" x14ac:dyDescent="0.45">
      <c r="O276" s="86"/>
      <c r="R276" s="83"/>
    </row>
    <row r="277" spans="15:18" x14ac:dyDescent="0.45">
      <c r="O277" s="86"/>
      <c r="R277" s="83"/>
    </row>
    <row r="278" spans="15:18" x14ac:dyDescent="0.45">
      <c r="O278" s="86"/>
      <c r="R278" s="83"/>
    </row>
    <row r="279" spans="15:18" x14ac:dyDescent="0.45">
      <c r="O279" s="86"/>
      <c r="R279" s="83"/>
    </row>
  </sheetData>
  <mergeCells count="20">
    <mergeCell ref="A46:A54"/>
    <mergeCell ref="B46:B54"/>
    <mergeCell ref="A4:A25"/>
    <mergeCell ref="B4:B25"/>
    <mergeCell ref="A26:A45"/>
    <mergeCell ref="B26:B45"/>
    <mergeCell ref="L1:N1"/>
    <mergeCell ref="D1:K1"/>
    <mergeCell ref="A2:N2"/>
    <mergeCell ref="A1:C1"/>
    <mergeCell ref="R1:R2"/>
    <mergeCell ref="O1:O2"/>
    <mergeCell ref="P1:P2"/>
    <mergeCell ref="Q1:Q2"/>
    <mergeCell ref="X1:X2"/>
    <mergeCell ref="S1:S2"/>
    <mergeCell ref="T1:T2"/>
    <mergeCell ref="U1:U2"/>
    <mergeCell ref="V1:V2"/>
    <mergeCell ref="W1:W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79"/>
  <sheetViews>
    <sheetView tabSelected="1" topLeftCell="F1" zoomScale="84" zoomScaleNormal="84" workbookViewId="0">
      <selection activeCell="O1" sqref="O1:O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151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44470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3</v>
      </c>
      <c r="M4" s="91">
        <f>L4-SUM(O4:X4)</f>
        <v>3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3</v>
      </c>
      <c r="M5" s="91">
        <f t="shared" ref="M5:M54" si="0">L5-SUM(O5:X5)</f>
        <v>3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35</v>
      </c>
      <c r="M6" s="91">
        <f t="shared" si="0"/>
        <v>31</v>
      </c>
      <c r="N6" s="90" t="str">
        <f t="shared" si="1"/>
        <v>OK</v>
      </c>
      <c r="O6" s="95">
        <v>4</v>
      </c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5</v>
      </c>
      <c r="M7" s="91">
        <f t="shared" si="0"/>
        <v>5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5</v>
      </c>
      <c r="M8" s="91">
        <f t="shared" si="0"/>
        <v>5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5</v>
      </c>
      <c r="M9" s="91">
        <f t="shared" si="0"/>
        <v>5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15</v>
      </c>
      <c r="M10" s="91">
        <f t="shared" si="0"/>
        <v>15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2</v>
      </c>
      <c r="M11" s="91">
        <f t="shared" si="0"/>
        <v>2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2</v>
      </c>
      <c r="M12" s="91">
        <f t="shared" si="0"/>
        <v>2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2</v>
      </c>
      <c r="M13" s="91">
        <f t="shared" si="0"/>
        <v>2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2</v>
      </c>
      <c r="M14" s="91">
        <f t="shared" si="0"/>
        <v>2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2</v>
      </c>
      <c r="M15" s="91">
        <f t="shared" si="0"/>
        <v>2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2</v>
      </c>
      <c r="M16" s="91">
        <f t="shared" si="0"/>
        <v>2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2</v>
      </c>
      <c r="M17" s="91">
        <f t="shared" si="0"/>
        <v>2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2</v>
      </c>
      <c r="M18" s="91">
        <f t="shared" si="0"/>
        <v>2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2</v>
      </c>
      <c r="M19" s="91">
        <f t="shared" si="0"/>
        <v>2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2</v>
      </c>
      <c r="M20" s="91">
        <f t="shared" si="0"/>
        <v>2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2</v>
      </c>
      <c r="M21" s="91">
        <f t="shared" si="0"/>
        <v>2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20</v>
      </c>
      <c r="M22" s="91">
        <f t="shared" si="0"/>
        <v>20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/>
      <c r="M26" s="91">
        <f t="shared" si="0"/>
        <v>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/>
      <c r="M27" s="91">
        <f t="shared" si="0"/>
        <v>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/>
      <c r="M30" s="91">
        <f t="shared" si="0"/>
        <v>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/>
      <c r="M46" s="91">
        <f t="shared" si="0"/>
        <v>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/>
      <c r="M47" s="91">
        <f t="shared" si="0"/>
        <v>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/>
      <c r="M48" s="91">
        <f t="shared" si="0"/>
        <v>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/>
      <c r="M49" s="91">
        <f t="shared" si="0"/>
        <v>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1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/>
      <c r="M51" s="91">
        <f t="shared" si="0"/>
        <v>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/>
      <c r="M52" s="91">
        <f t="shared" si="0"/>
        <v>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/>
      <c r="M53" s="91">
        <f t="shared" si="0"/>
        <v>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/>
      <c r="M54" s="91">
        <f t="shared" si="0"/>
        <v>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>O6*K6</f>
        <v>100.44</v>
      </c>
      <c r="P55" s="35">
        <f t="shared" ref="O55:R55" si="2">SUMPRODUCT(H4:H54,P4:P54)</f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A1:C1"/>
    <mergeCell ref="D1:K1"/>
    <mergeCell ref="L1:N1"/>
    <mergeCell ref="W1:W2"/>
    <mergeCell ref="X1:X2"/>
    <mergeCell ref="A2:N2"/>
    <mergeCell ref="V1:V2"/>
    <mergeCell ref="U1:U2"/>
    <mergeCell ref="P1:P2"/>
    <mergeCell ref="Q1:Q2"/>
    <mergeCell ref="R1:R2"/>
    <mergeCell ref="S1:S2"/>
    <mergeCell ref="T1:T2"/>
    <mergeCell ref="O1:O2"/>
  </mergeCells>
  <conditionalFormatting sqref="M4 M5:N47 P5:P47">
    <cfRule type="cellIs" dxfId="37" priority="12" stopIfTrue="1" operator="greaterThan">
      <formula>0</formula>
    </cfRule>
    <cfRule type="cellIs" dxfId="36" priority="13" stopIfTrue="1" operator="greaterThan">
      <formula>0</formula>
    </cfRule>
    <cfRule type="cellIs" dxfId="35" priority="14" stopIfTrue="1" operator="greaterThan">
      <formula>0</formula>
    </cfRule>
  </conditionalFormatting>
  <conditionalFormatting sqref="N4 P4">
    <cfRule type="cellIs" dxfId="34" priority="9" stopIfTrue="1" operator="greaterThan">
      <formula>0</formula>
    </cfRule>
    <cfRule type="cellIs" dxfId="33" priority="10" stopIfTrue="1" operator="greaterThan">
      <formula>0</formula>
    </cfRule>
    <cfRule type="cellIs" dxfId="32" priority="11" stopIfTrue="1" operator="greaterThan">
      <formula>0</formula>
    </cfRule>
  </conditionalFormatting>
  <conditionalFormatting sqref="M4:N86 P4:S86">
    <cfRule type="cellIs" dxfId="31" priority="8" operator="greaterThan">
      <formula>0</formula>
    </cfRule>
  </conditionalFormatting>
  <conditionalFormatting sqref="O5:O47">
    <cfRule type="cellIs" dxfId="6" priority="5" stopIfTrue="1" operator="greaterThan">
      <formula>0</formula>
    </cfRule>
    <cfRule type="cellIs" dxfId="5" priority="6" stopIfTrue="1" operator="greaterThan">
      <formula>0</formula>
    </cfRule>
    <cfRule type="cellIs" dxfId="4" priority="7" stopIfTrue="1" operator="greaterThan">
      <formula>0</formula>
    </cfRule>
  </conditionalFormatting>
  <conditionalFormatting sqref="O4">
    <cfRule type="cellIs" dxfId="3" priority="2" stopIfTrue="1" operator="greaterThan">
      <formula>0</formula>
    </cfRule>
    <cfRule type="cellIs" dxfId="2" priority="3" stopIfTrue="1" operator="greaterThan">
      <formula>0</formula>
    </cfRule>
    <cfRule type="cellIs" dxfId="1" priority="4" stopIfTrue="1" operator="greaterThan">
      <formula>0</formula>
    </cfRule>
  </conditionalFormatting>
  <conditionalFormatting sqref="O4:O86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79"/>
  <sheetViews>
    <sheetView topLeftCell="E19" zoomScale="84" zoomScaleNormal="84" workbookViewId="0">
      <selection activeCell="M31" sqref="M31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103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96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2</v>
      </c>
      <c r="M4" s="91">
        <f>L4-SUM(O4:X4)</f>
        <v>2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6</v>
      </c>
      <c r="M5" s="91">
        <f t="shared" ref="M5:M54" si="0">L5-SUM(O5:X5)</f>
        <v>6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8</v>
      </c>
      <c r="M6" s="91">
        <f t="shared" si="0"/>
        <v>8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3</v>
      </c>
      <c r="M7" s="91">
        <f t="shared" si="0"/>
        <v>3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2</v>
      </c>
      <c r="M8" s="91">
        <f t="shared" si="0"/>
        <v>2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6</v>
      </c>
      <c r="M9" s="91">
        <f t="shared" si="0"/>
        <v>6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2</v>
      </c>
      <c r="M10" s="91">
        <f t="shared" si="0"/>
        <v>2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/>
      <c r="M11" s="91">
        <f t="shared" si="0"/>
        <v>0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2</v>
      </c>
      <c r="M12" s="91">
        <f t="shared" si="0"/>
        <v>2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2</v>
      </c>
      <c r="M13" s="91">
        <f t="shared" si="0"/>
        <v>2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/>
      <c r="M14" s="91">
        <f t="shared" si="0"/>
        <v>0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/>
      <c r="M15" s="91">
        <f t="shared" si="0"/>
        <v>0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/>
      <c r="M16" s="91">
        <f t="shared" si="0"/>
        <v>0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/>
      <c r="M17" s="91">
        <f t="shared" si="0"/>
        <v>0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/>
      <c r="M18" s="91">
        <f t="shared" si="0"/>
        <v>0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/>
      <c r="M19" s="91">
        <f t="shared" si="0"/>
        <v>0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/>
      <c r="M20" s="91">
        <f t="shared" si="0"/>
        <v>0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/>
      <c r="M21" s="91">
        <f t="shared" si="0"/>
        <v>0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/>
      <c r="M22" s="91">
        <f t="shared" si="0"/>
        <v>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f>100-20</f>
        <v>80</v>
      </c>
      <c r="M26" s="91">
        <f t="shared" si="0"/>
        <v>80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10</v>
      </c>
      <c r="M27" s="91">
        <f t="shared" si="0"/>
        <v>10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0</v>
      </c>
      <c r="M30" s="91">
        <f t="shared" si="0"/>
        <v>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/>
      <c r="M46" s="91">
        <f t="shared" si="0"/>
        <v>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/>
      <c r="M47" s="91">
        <f t="shared" si="0"/>
        <v>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/>
      <c r="M48" s="91">
        <f t="shared" si="0"/>
        <v>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/>
      <c r="M49" s="91">
        <f t="shared" si="0"/>
        <v>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1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/>
      <c r="M51" s="91">
        <f t="shared" si="0"/>
        <v>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/>
      <c r="M52" s="91">
        <f t="shared" si="0"/>
        <v>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/>
      <c r="M53" s="91">
        <f t="shared" si="0"/>
        <v>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/>
      <c r="M54" s="91">
        <f t="shared" si="0"/>
        <v>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R55" si="2">SUMPRODUCT(G4:G54,O4:O54)</f>
        <v>0</v>
      </c>
      <c r="P55" s="35">
        <f t="shared" si="2"/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O5:P47">
    <cfRule type="cellIs" dxfId="30" priority="16" stopIfTrue="1" operator="greaterThan">
      <formula>0</formula>
    </cfRule>
    <cfRule type="cellIs" dxfId="29" priority="17" stopIfTrue="1" operator="greaterThan">
      <formula>0</formula>
    </cfRule>
    <cfRule type="cellIs" dxfId="28" priority="18" stopIfTrue="1" operator="greaterThan">
      <formula>0</formula>
    </cfRule>
  </conditionalFormatting>
  <conditionalFormatting sqref="O4:P4">
    <cfRule type="cellIs" dxfId="27" priority="13" stopIfTrue="1" operator="greaterThan">
      <formula>0</formula>
    </cfRule>
    <cfRule type="cellIs" dxfId="26" priority="14" stopIfTrue="1" operator="greaterThan">
      <formula>0</formula>
    </cfRule>
    <cfRule type="cellIs" dxfId="25" priority="15" stopIfTrue="1" operator="greaterThan">
      <formula>0</formula>
    </cfRule>
  </conditionalFormatting>
  <conditionalFormatting sqref="M4 M5:N47">
    <cfRule type="cellIs" dxfId="24" priority="4" stopIfTrue="1" operator="greaterThan">
      <formula>0</formula>
    </cfRule>
    <cfRule type="cellIs" dxfId="23" priority="5" stopIfTrue="1" operator="greaterThan">
      <formula>0</formula>
    </cfRule>
    <cfRule type="cellIs" dxfId="22" priority="6" stopIfTrue="1" operator="greaterThan">
      <formula>0</formula>
    </cfRule>
  </conditionalFormatting>
  <conditionalFormatting sqref="N4">
    <cfRule type="cellIs" dxfId="21" priority="1" stopIfTrue="1" operator="greaterThan">
      <formula>0</formula>
    </cfRule>
    <cfRule type="cellIs" dxfId="20" priority="2" stopIfTrue="1" operator="greaterThan">
      <formula>0</formula>
    </cfRule>
    <cfRule type="cellIs" dxfId="1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79"/>
  <sheetViews>
    <sheetView zoomScale="84" zoomScaleNormal="84" workbookViewId="0">
      <selection activeCell="O1" sqref="O1:O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149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150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/>
      <c r="M4" s="91">
        <f>L4-SUM(O4:X4)</f>
        <v>0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10</v>
      </c>
      <c r="M5" s="91">
        <f t="shared" ref="M5:M54" si="0">L5-SUM(O5:X5)</f>
        <v>10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10</v>
      </c>
      <c r="M6" s="91">
        <f t="shared" si="0"/>
        <v>10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5</v>
      </c>
      <c r="M7" s="91">
        <f t="shared" si="0"/>
        <v>5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5</v>
      </c>
      <c r="M8" s="91">
        <f t="shared" si="0"/>
        <v>5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/>
      <c r="M9" s="91">
        <f t="shared" si="0"/>
        <v>0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/>
      <c r="M10" s="91">
        <f t="shared" si="0"/>
        <v>0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5</v>
      </c>
      <c r="M11" s="91">
        <f t="shared" si="0"/>
        <v>1</v>
      </c>
      <c r="N11" s="90" t="str">
        <f t="shared" si="1"/>
        <v>OK</v>
      </c>
      <c r="O11" s="96">
        <v>4</v>
      </c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/>
      <c r="M12" s="91">
        <f t="shared" si="0"/>
        <v>0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/>
      <c r="M13" s="91">
        <f t="shared" si="0"/>
        <v>0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/>
      <c r="M14" s="91">
        <f t="shared" si="0"/>
        <v>0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5</v>
      </c>
      <c r="M15" s="91">
        <f t="shared" si="0"/>
        <v>5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5</v>
      </c>
      <c r="M16" s="91">
        <f t="shared" si="0"/>
        <v>5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3</v>
      </c>
      <c r="M17" s="91">
        <f t="shared" si="0"/>
        <v>3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3</v>
      </c>
      <c r="M18" s="91">
        <f t="shared" si="0"/>
        <v>3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3</v>
      </c>
      <c r="M19" s="91">
        <f t="shared" si="0"/>
        <v>3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3</v>
      </c>
      <c r="M20" s="91">
        <f t="shared" si="0"/>
        <v>3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3</v>
      </c>
      <c r="M21" s="91">
        <f t="shared" si="0"/>
        <v>3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100</v>
      </c>
      <c r="M22" s="91">
        <f t="shared" si="0"/>
        <v>100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5</v>
      </c>
      <c r="M26" s="91">
        <f t="shared" si="0"/>
        <v>5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/>
      <c r="M27" s="91">
        <f t="shared" si="0"/>
        <v>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3</v>
      </c>
      <c r="M30" s="91">
        <f t="shared" si="0"/>
        <v>3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/>
      <c r="M46" s="91">
        <f t="shared" si="0"/>
        <v>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/>
      <c r="M47" s="91">
        <f t="shared" si="0"/>
        <v>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/>
      <c r="M48" s="91">
        <f t="shared" si="0"/>
        <v>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/>
      <c r="M49" s="91">
        <f t="shared" si="0"/>
        <v>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1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/>
      <c r="M51" s="91">
        <f t="shared" si="0"/>
        <v>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10</v>
      </c>
      <c r="M52" s="93">
        <f t="shared" si="0"/>
        <v>10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10</v>
      </c>
      <c r="M53" s="93">
        <f t="shared" si="0"/>
        <v>10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10</v>
      </c>
      <c r="M54" s="93">
        <f t="shared" si="0"/>
        <v>10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" si="2">SUMPRODUCT(G4:G54,O4:O54)</f>
        <v>4004</v>
      </c>
      <c r="P55" s="35">
        <f t="shared" ref="P55:R55" si="3">SUMPRODUCT(H4:H54,P4:P54)</f>
        <v>0</v>
      </c>
      <c r="Q55" s="35">
        <f t="shared" si="3"/>
        <v>0</v>
      </c>
      <c r="R55" s="35">
        <f t="shared" si="3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A1:C1"/>
    <mergeCell ref="D1:K1"/>
    <mergeCell ref="L1:N1"/>
    <mergeCell ref="W1:W2"/>
    <mergeCell ref="X1:X2"/>
    <mergeCell ref="A2:N2"/>
    <mergeCell ref="V1:V2"/>
    <mergeCell ref="U1:U2"/>
    <mergeCell ref="P1:P2"/>
    <mergeCell ref="Q1:Q2"/>
    <mergeCell ref="R1:R2"/>
    <mergeCell ref="S1:S2"/>
    <mergeCell ref="T1:T2"/>
    <mergeCell ref="O1:O2"/>
  </mergeCells>
  <conditionalFormatting sqref="M4 M5:O47">
    <cfRule type="cellIs" dxfId="18" priority="10" stopIfTrue="1" operator="greaterThan">
      <formula>0</formula>
    </cfRule>
    <cfRule type="cellIs" dxfId="17" priority="11" stopIfTrue="1" operator="greaterThan">
      <formula>0</formula>
    </cfRule>
    <cfRule type="cellIs" dxfId="16" priority="12" stopIfTrue="1" operator="greaterThan">
      <formula>0</formula>
    </cfRule>
  </conditionalFormatting>
  <conditionalFormatting sqref="N4:O4">
    <cfRule type="cellIs" dxfId="15" priority="7" stopIfTrue="1" operator="greaterThan">
      <formula>0</formula>
    </cfRule>
    <cfRule type="cellIs" dxfId="14" priority="8" stopIfTrue="1" operator="greaterThan">
      <formula>0</formula>
    </cfRule>
    <cfRule type="cellIs" dxfId="13" priority="9" stopIfTrue="1" operator="greaterThan">
      <formula>0</formula>
    </cfRule>
  </conditionalFormatting>
  <conditionalFormatting sqref="P5:P47">
    <cfRule type="cellIs" dxfId="12" priority="4" stopIfTrue="1" operator="greaterThan">
      <formula>0</formula>
    </cfRule>
    <cfRule type="cellIs" dxfId="11" priority="5" stopIfTrue="1" operator="greaterThan">
      <formula>0</formula>
    </cfRule>
    <cfRule type="cellIs" dxfId="10" priority="6" stopIfTrue="1" operator="greaterThan">
      <formula>0</formula>
    </cfRule>
  </conditionalFormatting>
  <conditionalFormatting sqref="P4">
    <cfRule type="cellIs" dxfId="9" priority="1" stopIfTrue="1" operator="greaterThan">
      <formula>0</formula>
    </cfRule>
    <cfRule type="cellIs" dxfId="8" priority="2" stopIfTrue="1" operator="greaterThan">
      <formula>0</formula>
    </cfRule>
    <cfRule type="cellIs" dxfId="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0"/>
  <sheetViews>
    <sheetView zoomScale="80" zoomScaleNormal="80" workbookViewId="0">
      <selection activeCell="O51" sqref="O51"/>
    </sheetView>
  </sheetViews>
  <sheetFormatPr defaultColWidth="9.73046875" defaultRowHeight="14.25" x14ac:dyDescent="0.45"/>
  <cols>
    <col min="1" max="1" width="8.73046875" style="1" customWidth="1"/>
    <col min="2" max="2" width="23.1328125" style="1" customWidth="1"/>
    <col min="3" max="3" width="6.1328125" style="1" customWidth="1"/>
    <col min="4" max="4" width="34.1328125" style="32" customWidth="1"/>
    <col min="5" max="5" width="12.73046875" style="1" bestFit="1" customWidth="1"/>
    <col min="6" max="6" width="13.3984375" style="1" customWidth="1"/>
    <col min="7" max="7" width="13.3984375" style="20" customWidth="1"/>
    <col min="8" max="8" width="13.265625" style="18" customWidth="1"/>
    <col min="9" max="9" width="12.59765625" style="4" customWidth="1"/>
    <col min="10" max="10" width="15.73046875" style="2" bestFit="1" customWidth="1"/>
    <col min="11" max="11" width="16" style="2" bestFit="1" customWidth="1"/>
    <col min="12" max="12" width="15.265625" style="2" bestFit="1" customWidth="1"/>
    <col min="13" max="16384" width="9.73046875" style="2"/>
  </cols>
  <sheetData>
    <row r="1" spans="1:11" ht="51" customHeight="1" x14ac:dyDescent="0.45">
      <c r="A1" s="98" t="s">
        <v>139</v>
      </c>
      <c r="B1" s="98"/>
      <c r="C1" s="130" t="s">
        <v>140</v>
      </c>
      <c r="D1" s="131"/>
      <c r="E1" s="131"/>
      <c r="F1" s="132"/>
      <c r="G1" s="129" t="s">
        <v>102</v>
      </c>
      <c r="H1" s="129"/>
      <c r="I1" s="129"/>
      <c r="J1" s="129"/>
      <c r="K1" s="129"/>
    </row>
    <row r="2" spans="1:11" s="3" customFormat="1" ht="58.5" customHeight="1" x14ac:dyDescent="0.35">
      <c r="A2" s="42" t="s">
        <v>4</v>
      </c>
      <c r="B2" s="42" t="s">
        <v>97</v>
      </c>
      <c r="C2" s="42" t="s">
        <v>2</v>
      </c>
      <c r="D2" s="43" t="s">
        <v>66</v>
      </c>
      <c r="E2" s="43" t="s">
        <v>3</v>
      </c>
      <c r="F2" s="69" t="s">
        <v>100</v>
      </c>
      <c r="G2" s="15" t="s">
        <v>5</v>
      </c>
      <c r="H2" s="16" t="s">
        <v>7</v>
      </c>
      <c r="I2" s="14" t="s">
        <v>8</v>
      </c>
      <c r="J2" s="14" t="s">
        <v>61</v>
      </c>
      <c r="K2" s="14" t="s">
        <v>62</v>
      </c>
    </row>
    <row r="3" spans="1:11" ht="30" customHeight="1" x14ac:dyDescent="0.45">
      <c r="A3" s="105" t="s">
        <v>88</v>
      </c>
      <c r="B3" s="108" t="s">
        <v>106</v>
      </c>
      <c r="C3" s="44">
        <v>1</v>
      </c>
      <c r="D3" s="45" t="s">
        <v>9</v>
      </c>
      <c r="E3" s="57" t="s">
        <v>6</v>
      </c>
      <c r="F3" s="70">
        <v>11.93</v>
      </c>
      <c r="G3" s="23">
        <f>Reitoria!L4+ESAG!L4+CEAD!L4+CEART!L4+FAED!L4+CEFID!L4+CERES!L4+CESFI!L4+CCT!L4+CEO!L4+CEPLAN!L4+CEAVI!L4</f>
        <v>71</v>
      </c>
      <c r="H3" s="8">
        <f>SUM((Reitoria!L4-Reitoria!M4),(ESAG!L4-ESAG!M4),(CEAD!L4-CEAD!M4),(CEART!L4-CEART!M4),(FAED!L4-FAED!M4),(CEFID!L4-CEFID!M4),(CERES!L4-CERES!M4),(CESFI!L4-CESFI!M4),(CCT!L4-CCT!M4),(CEO!L4-CEO!M4),(CEPLAN!L4-CEPLAN!M4),(CEAVI!L4-CEAVI!M4))</f>
        <v>0</v>
      </c>
      <c r="I3" s="9">
        <f>G3-H3</f>
        <v>71</v>
      </c>
      <c r="J3" s="10">
        <f t="shared" ref="J3:J34" si="0">G3*F3</f>
        <v>847.03</v>
      </c>
      <c r="K3" s="10">
        <f t="shared" ref="K3:K34" si="1">F3*H3</f>
        <v>0</v>
      </c>
    </row>
    <row r="4" spans="1:11" ht="30" customHeight="1" x14ac:dyDescent="0.45">
      <c r="A4" s="106"/>
      <c r="B4" s="109"/>
      <c r="C4" s="44">
        <v>2</v>
      </c>
      <c r="D4" s="46" t="s">
        <v>10</v>
      </c>
      <c r="E4" s="58" t="s">
        <v>6</v>
      </c>
      <c r="F4" s="70">
        <v>22.49</v>
      </c>
      <c r="G4" s="23">
        <f>Reitoria!L5+ESAG!L5+CEAD!L5+CEART!L5+FAED!L5+CEFID!L5+CERES!L5+CESFI!L5+CCT!L5+CEO!L5+CEPLAN!L5+CEAVI!L5</f>
        <v>120</v>
      </c>
      <c r="H4" s="8">
        <f>SUM((Reitoria!L5-Reitoria!M5),(ESAG!L5-ESAG!M5),(CEAD!L5-CEAD!M5),(CEART!L5-CEART!M5),(FAED!L5-FAED!M5),(CEFID!L5-CEFID!M5),(CERES!L5-CERES!M5),(CESFI!L5-CESFI!M5),(CCT!L5-CCT!M5),(CEO!L5-CEO!M5),(CEPLAN!L5-CEPLAN!M5),(CEAVI!L5-CEAVI!M5))</f>
        <v>0</v>
      </c>
      <c r="I4" s="9">
        <f t="shared" ref="I4:I51" si="2">G4-H4</f>
        <v>120</v>
      </c>
      <c r="J4" s="10">
        <f t="shared" si="0"/>
        <v>2698.7999999999997</v>
      </c>
      <c r="K4" s="10">
        <f t="shared" si="1"/>
        <v>0</v>
      </c>
    </row>
    <row r="5" spans="1:11" ht="30" customHeight="1" x14ac:dyDescent="0.45">
      <c r="A5" s="106"/>
      <c r="B5" s="109"/>
      <c r="C5" s="44">
        <v>3</v>
      </c>
      <c r="D5" s="46" t="s">
        <v>11</v>
      </c>
      <c r="E5" s="58" t="s">
        <v>6</v>
      </c>
      <c r="F5" s="70">
        <v>25.11</v>
      </c>
      <c r="G5" s="23">
        <f>Reitoria!L6+ESAG!L6+CEAD!L6+CEART!L6+FAED!L6+CEFID!L6+CERES!L6+CESFI!L6+CCT!L6+CEO!L6+CEPLAN!L6+CEAVI!L6</f>
        <v>151</v>
      </c>
      <c r="H5" s="8">
        <f>SUM((Reitoria!L6-Reitoria!M6),(ESAG!L6-ESAG!M6),(CEAD!L6-CEAD!M6),(CEART!L6-CEART!M6),(FAED!L6-FAED!M6),(CEFID!L6-CEFID!M6),(CERES!L6-CERES!M6),(CESFI!L6-CESFI!M6),(CCT!L6-CCT!M6),(CEO!L6-CEO!M6),(CEPLAN!L6-CEPLAN!M6),(CEAVI!L6-CEAVI!M6))</f>
        <v>4</v>
      </c>
      <c r="I5" s="9">
        <f t="shared" si="2"/>
        <v>147</v>
      </c>
      <c r="J5" s="10">
        <f t="shared" si="0"/>
        <v>3791.61</v>
      </c>
      <c r="K5" s="10">
        <f t="shared" si="1"/>
        <v>100.44</v>
      </c>
    </row>
    <row r="6" spans="1:11" ht="30" customHeight="1" x14ac:dyDescent="0.45">
      <c r="A6" s="106"/>
      <c r="B6" s="109"/>
      <c r="C6" s="44">
        <v>4</v>
      </c>
      <c r="D6" s="46" t="s">
        <v>12</v>
      </c>
      <c r="E6" s="58" t="s">
        <v>6</v>
      </c>
      <c r="F6" s="70">
        <v>28.43</v>
      </c>
      <c r="G6" s="23">
        <f>Reitoria!L7+ESAG!L7+CEAD!L7+CEART!L7+FAED!L7+CEFID!L7+CERES!L7+CESFI!L7+CCT!L7+CEO!L7+CEPLAN!L7+CEAVI!L7</f>
        <v>77</v>
      </c>
      <c r="H6" s="8">
        <f>SUM((Reitoria!L7-Reitoria!M7),(ESAG!L7-ESAG!M7),(CEAD!L7-CEAD!M7),(CEART!L7-CEART!M7),(FAED!L7-FAED!M7),(CEFID!L7-CEFID!M7),(CERES!L7-CERES!M7),(CESFI!L7-CESFI!M7),(CCT!L7-CCT!M7),(CEO!L7-CEO!M7),(CEPLAN!L7-CEPLAN!M7),(CEAVI!L7-CEAVI!M7))</f>
        <v>2</v>
      </c>
      <c r="I6" s="9">
        <f t="shared" si="2"/>
        <v>75</v>
      </c>
      <c r="J6" s="10">
        <f t="shared" si="0"/>
        <v>2189.11</v>
      </c>
      <c r="K6" s="10">
        <f t="shared" si="1"/>
        <v>56.86</v>
      </c>
    </row>
    <row r="7" spans="1:11" ht="30" customHeight="1" x14ac:dyDescent="0.45">
      <c r="A7" s="106"/>
      <c r="B7" s="109"/>
      <c r="C7" s="44">
        <v>5</v>
      </c>
      <c r="D7" s="46" t="s">
        <v>13</v>
      </c>
      <c r="E7" s="58" t="s">
        <v>6</v>
      </c>
      <c r="F7" s="70">
        <v>36.74</v>
      </c>
      <c r="G7" s="23">
        <f>Reitoria!L8+ESAG!L8+CEAD!L8+CEART!L8+FAED!L8+CEFID!L8+CERES!L8+CESFI!L8+CCT!L8+CEO!L8+CEPLAN!L8+CEAVI!L8</f>
        <v>70</v>
      </c>
      <c r="H7" s="8">
        <f>SUM((Reitoria!L8-Reitoria!M8),(ESAG!L8-ESAG!M8),(CEAD!L8-CEAD!M8),(CEART!L8-CEART!M8),(FAED!L8-FAED!M8),(CEFID!L8-CEFID!M8),(CERES!L8-CERES!M8),(CESFI!L8-CESFI!M8),(CCT!L8-CCT!M8),(CEO!L8-CEO!M8),(CEPLAN!L8-CEPLAN!M8),(CEAVI!L8-CEAVI!M8))</f>
        <v>0</v>
      </c>
      <c r="I7" s="9">
        <f t="shared" si="2"/>
        <v>70</v>
      </c>
      <c r="J7" s="10">
        <f t="shared" si="0"/>
        <v>2571.8000000000002</v>
      </c>
      <c r="K7" s="10">
        <f t="shared" si="1"/>
        <v>0</v>
      </c>
    </row>
    <row r="8" spans="1:11" ht="30" customHeight="1" x14ac:dyDescent="0.45">
      <c r="A8" s="106"/>
      <c r="B8" s="109"/>
      <c r="C8" s="44">
        <v>6</v>
      </c>
      <c r="D8" s="46" t="s">
        <v>14</v>
      </c>
      <c r="E8" s="58" t="s">
        <v>6</v>
      </c>
      <c r="F8" s="70">
        <v>39.49</v>
      </c>
      <c r="G8" s="23">
        <f>Reitoria!L9+ESAG!L9+CEAD!L9+CEART!L9+FAED!L9+CEFID!L9+CERES!L9+CESFI!L9+CCT!L9+CEO!L9+CEPLAN!L9+CEAVI!L9</f>
        <v>59</v>
      </c>
      <c r="H8" s="8">
        <f>SUM((Reitoria!L9-Reitoria!M9),(ESAG!L9-ESAG!M9),(CEAD!L9-CEAD!M9),(CEART!L9-CEART!M9),(FAED!L9-FAED!M9),(CEFID!L9-CEFID!M9),(CERES!L9-CERES!M9),(CESFI!L9-CESFI!M9),(CCT!L9-CCT!M9),(CEO!L9-CEO!M9),(CEPLAN!L9-CEPLAN!M9),(CEAVI!L9-CEAVI!M9))</f>
        <v>0</v>
      </c>
      <c r="I8" s="9">
        <f t="shared" si="2"/>
        <v>59</v>
      </c>
      <c r="J8" s="10">
        <f t="shared" si="0"/>
        <v>2329.9100000000003</v>
      </c>
      <c r="K8" s="10">
        <f t="shared" si="1"/>
        <v>0</v>
      </c>
    </row>
    <row r="9" spans="1:11" ht="30" customHeight="1" x14ac:dyDescent="0.45">
      <c r="A9" s="106"/>
      <c r="B9" s="109"/>
      <c r="C9" s="44">
        <v>7</v>
      </c>
      <c r="D9" s="46" t="s">
        <v>15</v>
      </c>
      <c r="E9" s="58" t="s">
        <v>6</v>
      </c>
      <c r="F9" s="70">
        <v>31.63</v>
      </c>
      <c r="G9" s="23">
        <f>Reitoria!L10+ESAG!L10+CEAD!L10+CEART!L10+FAED!L10+CEFID!L10+CERES!L10+CESFI!L10+CCT!L10+CEO!L10+CEPLAN!L10+CEAVI!L10</f>
        <v>68</v>
      </c>
      <c r="H9" s="8">
        <f>SUM((Reitoria!L10-Reitoria!M10),(ESAG!L10-ESAG!M10),(CEAD!L10-CEAD!M10),(CEART!L10-CEART!M10),(FAED!L10-FAED!M10),(CEFID!L10-CEFID!M10),(CERES!L10-CERES!M10),(CESFI!L10-CESFI!M10),(CCT!L10-CCT!M10),(CEO!L10-CEO!M10),(CEPLAN!L10-CEPLAN!M10),(CEAVI!L10-CEAVI!M10))</f>
        <v>3</v>
      </c>
      <c r="I9" s="9">
        <f t="shared" si="2"/>
        <v>65</v>
      </c>
      <c r="J9" s="10">
        <f t="shared" si="0"/>
        <v>2150.84</v>
      </c>
      <c r="K9" s="10">
        <f t="shared" si="1"/>
        <v>94.89</v>
      </c>
    </row>
    <row r="10" spans="1:11" ht="30" customHeight="1" x14ac:dyDescent="0.45">
      <c r="A10" s="106"/>
      <c r="B10" s="109"/>
      <c r="C10" s="44">
        <v>8</v>
      </c>
      <c r="D10" s="47" t="s">
        <v>16</v>
      </c>
      <c r="E10" s="59" t="s">
        <v>55</v>
      </c>
      <c r="F10" s="70">
        <v>28.83</v>
      </c>
      <c r="G10" s="23">
        <f>Reitoria!L11+ESAG!L11+CEAD!L11+CEART!L11+FAED!L11+CEFID!L11+CERES!L11+CESFI!L11+CCT!L11+CEO!L11+CEPLAN!L11+CEAVI!L11</f>
        <v>53</v>
      </c>
      <c r="H10" s="8">
        <f>SUM((Reitoria!L11-Reitoria!M11),(ESAG!L11-ESAG!M11),(CEAD!L11-CEAD!M11),(CEART!L11-CEART!M11),(FAED!L11-FAED!M11),(CEFID!L11-CEFID!M11),(CERES!L11-CERES!M11),(CESFI!L11-CESFI!M11),(CCT!L11-CCT!M11),(CEO!L11-CEO!M11),(CEPLAN!L11-CEPLAN!M11),(CEAVI!L11-CEAVI!M11))</f>
        <v>4</v>
      </c>
      <c r="I10" s="9">
        <f t="shared" si="2"/>
        <v>49</v>
      </c>
      <c r="J10" s="10">
        <f t="shared" si="0"/>
        <v>1527.99</v>
      </c>
      <c r="K10" s="10">
        <f t="shared" si="1"/>
        <v>115.32</v>
      </c>
    </row>
    <row r="11" spans="1:11" ht="30" customHeight="1" x14ac:dyDescent="0.45">
      <c r="A11" s="106"/>
      <c r="B11" s="109"/>
      <c r="C11" s="44">
        <v>9</v>
      </c>
      <c r="D11" s="48" t="s">
        <v>17</v>
      </c>
      <c r="E11" s="60" t="s">
        <v>55</v>
      </c>
      <c r="F11" s="70">
        <v>36.979999999999997</v>
      </c>
      <c r="G11" s="23">
        <f>Reitoria!L12+ESAG!L12+CEAD!L12+CEART!L12+FAED!L12+CEFID!L12+CERES!L12+CESFI!L12+CCT!L12+CEO!L12+CEPLAN!L12+CEAVI!L12</f>
        <v>52</v>
      </c>
      <c r="H11" s="8">
        <f>SUM((Reitoria!L12-Reitoria!M12),(ESAG!L12-ESAG!M12),(CEAD!L12-CEAD!M12),(CEART!L12-CEART!M12),(FAED!L12-FAED!M12),(CEFID!L12-CEFID!M12),(CERES!L12-CERES!M12),(CESFI!L12-CESFI!M12),(CCT!L12-CCT!M12),(CEO!L12-CEO!M12),(CEPLAN!L12-CEPLAN!M12),(CEAVI!L12-CEAVI!M12))</f>
        <v>3</v>
      </c>
      <c r="I11" s="9">
        <f t="shared" si="2"/>
        <v>49</v>
      </c>
      <c r="J11" s="10">
        <f t="shared" si="0"/>
        <v>1922.9599999999998</v>
      </c>
      <c r="K11" s="10">
        <f t="shared" si="1"/>
        <v>110.94</v>
      </c>
    </row>
    <row r="12" spans="1:11" ht="30" customHeight="1" x14ac:dyDescent="0.45">
      <c r="A12" s="106"/>
      <c r="B12" s="109"/>
      <c r="C12" s="44">
        <v>10</v>
      </c>
      <c r="D12" s="48" t="s">
        <v>18</v>
      </c>
      <c r="E12" s="60" t="s">
        <v>6</v>
      </c>
      <c r="F12" s="70">
        <v>32.299999999999997</v>
      </c>
      <c r="G12" s="23">
        <f>Reitoria!L13+ESAG!L13+CEAD!L13+CEART!L13+FAED!L13+CEFID!L13+CERES!L13+CESFI!L13+CCT!L13+CEO!L13+CEPLAN!L13+CEAVI!L13</f>
        <v>54</v>
      </c>
      <c r="H12" s="8">
        <f>SUM((Reitoria!L13-Reitoria!M13),(ESAG!L13-ESAG!M13),(CEAD!L13-CEAD!M13),(CEART!L13-CEART!M13),(FAED!L13-FAED!M13),(CEFID!L13-CEFID!M13),(CERES!L13-CERES!M13),(CESFI!L13-CESFI!M13),(CCT!L13-CCT!M13),(CEO!L13-CEO!M13),(CEPLAN!L13-CEPLAN!M13),(CEAVI!L13-CEAVI!M13))</f>
        <v>0</v>
      </c>
      <c r="I12" s="9">
        <f t="shared" si="2"/>
        <v>54</v>
      </c>
      <c r="J12" s="10">
        <f t="shared" si="0"/>
        <v>1744.1999999999998</v>
      </c>
      <c r="K12" s="10">
        <f t="shared" si="1"/>
        <v>0</v>
      </c>
    </row>
    <row r="13" spans="1:11" ht="30" customHeight="1" x14ac:dyDescent="0.45">
      <c r="A13" s="106"/>
      <c r="B13" s="109"/>
      <c r="C13" s="44">
        <v>11</v>
      </c>
      <c r="D13" s="49" t="s">
        <v>19</v>
      </c>
      <c r="E13" s="57" t="s">
        <v>6</v>
      </c>
      <c r="F13" s="70">
        <v>3</v>
      </c>
      <c r="G13" s="23">
        <f>Reitoria!L14+ESAG!L14+CEAD!L14+CEART!L14+FAED!L14+CEFID!L14+CERES!L14+CESFI!L14+CCT!L14+CEO!L14+CEPLAN!L14+CEAVI!L14</f>
        <v>126</v>
      </c>
      <c r="H13" s="8">
        <f>SUM((Reitoria!L14-Reitoria!M14),(ESAG!L14-ESAG!M14),(CEAD!L14-CEAD!M14),(CEART!L14-CEART!M14),(FAED!L14-FAED!M14),(CEFID!L14-CEFID!M14),(CERES!L14-CERES!M14),(CESFI!L14-CESFI!M14),(CCT!L14-CCT!M14),(CEO!L14-CEO!M14),(CEPLAN!L14-CEPLAN!M14),(CEAVI!L14-CEAVI!M14))</f>
        <v>15</v>
      </c>
      <c r="I13" s="9">
        <f t="shared" si="2"/>
        <v>111</v>
      </c>
      <c r="J13" s="10">
        <f t="shared" si="0"/>
        <v>378</v>
      </c>
      <c r="K13" s="10">
        <f t="shared" si="1"/>
        <v>45</v>
      </c>
    </row>
    <row r="14" spans="1:11" ht="30" customHeight="1" x14ac:dyDescent="0.45">
      <c r="A14" s="106"/>
      <c r="B14" s="109"/>
      <c r="C14" s="44">
        <v>12</v>
      </c>
      <c r="D14" s="49" t="s">
        <v>20</v>
      </c>
      <c r="E14" s="57" t="s">
        <v>6</v>
      </c>
      <c r="F14" s="70">
        <v>4.0999999999999996</v>
      </c>
      <c r="G14" s="23">
        <f>Reitoria!L15+ESAG!L15+CEAD!L15+CEART!L15+FAED!L15+CEFID!L15+CERES!L15+CESFI!L15+CCT!L15+CEO!L15+CEPLAN!L15+CEAVI!L15</f>
        <v>144</v>
      </c>
      <c r="H14" s="8">
        <f>SUM((Reitoria!L15-Reitoria!M15),(ESAG!L15-ESAG!M15),(CEAD!L15-CEAD!M15),(CEART!L15-CEART!M15),(FAED!L15-FAED!M15),(CEFID!L15-CEFID!M15),(CERES!L15-CERES!M15),(CESFI!L15-CESFI!M15),(CCT!L15-CCT!M15),(CEO!L15-CEO!M15),(CEPLAN!L15-CEPLAN!M15),(CEAVI!L15-CEAVI!M15))</f>
        <v>10</v>
      </c>
      <c r="I14" s="9">
        <f t="shared" si="2"/>
        <v>134</v>
      </c>
      <c r="J14" s="10">
        <f t="shared" si="0"/>
        <v>590.4</v>
      </c>
      <c r="K14" s="10">
        <f t="shared" si="1"/>
        <v>41</v>
      </c>
    </row>
    <row r="15" spans="1:11" ht="30" customHeight="1" x14ac:dyDescent="0.45">
      <c r="A15" s="106"/>
      <c r="B15" s="109"/>
      <c r="C15" s="44">
        <v>13</v>
      </c>
      <c r="D15" s="49" t="s">
        <v>21</v>
      </c>
      <c r="E15" s="57" t="s">
        <v>6</v>
      </c>
      <c r="F15" s="70">
        <v>4.2300000000000004</v>
      </c>
      <c r="G15" s="23">
        <f>Reitoria!L16+ESAG!L16+CEAD!L16+CEART!L16+FAED!L16+CEFID!L16+CERES!L16+CESFI!L16+CCT!L16+CEO!L16+CEPLAN!L16+CEAVI!L16</f>
        <v>136</v>
      </c>
      <c r="H15" s="8">
        <f>SUM((Reitoria!L16-Reitoria!M16),(ESAG!L16-ESAG!M16),(CEAD!L16-CEAD!M16),(CEART!L16-CEART!M16),(FAED!L16-FAED!M16),(CEFID!L16-CEFID!M16),(CERES!L16-CERES!M16),(CESFI!L16-CESFI!M16),(CCT!L16-CCT!M16),(CEO!L16-CEO!M16),(CEPLAN!L16-CEPLAN!M16),(CEAVI!L16-CEAVI!M16))</f>
        <v>10</v>
      </c>
      <c r="I15" s="9">
        <f t="shared" si="2"/>
        <v>126</v>
      </c>
      <c r="J15" s="10">
        <f t="shared" si="0"/>
        <v>575.28000000000009</v>
      </c>
      <c r="K15" s="10">
        <f t="shared" si="1"/>
        <v>42.300000000000004</v>
      </c>
    </row>
    <row r="16" spans="1:11" ht="30" customHeight="1" x14ac:dyDescent="0.45">
      <c r="A16" s="106"/>
      <c r="B16" s="109"/>
      <c r="C16" s="44">
        <v>14</v>
      </c>
      <c r="D16" s="49" t="s">
        <v>22</v>
      </c>
      <c r="E16" s="57" t="s">
        <v>6</v>
      </c>
      <c r="F16" s="70">
        <v>3.53</v>
      </c>
      <c r="G16" s="23">
        <f>Reitoria!L17+ESAG!L17+CEAD!L17+CEART!L17+FAED!L17+CEFID!L17+CERES!L17+CESFI!L17+CCT!L17+CEO!L17+CEPLAN!L17+CEAVI!L17</f>
        <v>69</v>
      </c>
      <c r="H16" s="8">
        <f>SUM((Reitoria!L17-Reitoria!M17),(ESAG!L17-ESAG!M17),(CEAD!L17-CEAD!M17),(CEART!L17-CEART!M17),(FAED!L17-FAED!M17),(CEFID!L17-CEFID!M17),(CERES!L17-CERES!M17),(CESFI!L17-CESFI!M17),(CCT!L17-CCT!M17),(CEO!L17-CEO!M17),(CEPLAN!L17-CEPLAN!M17),(CEAVI!L17-CEAVI!M17))</f>
        <v>0</v>
      </c>
      <c r="I16" s="9">
        <f t="shared" si="2"/>
        <v>69</v>
      </c>
      <c r="J16" s="10">
        <f t="shared" si="0"/>
        <v>243.57</v>
      </c>
      <c r="K16" s="10">
        <f t="shared" si="1"/>
        <v>0</v>
      </c>
    </row>
    <row r="17" spans="1:11" ht="30" customHeight="1" x14ac:dyDescent="0.45">
      <c r="A17" s="106"/>
      <c r="B17" s="109"/>
      <c r="C17" s="44">
        <v>15</v>
      </c>
      <c r="D17" s="49" t="s">
        <v>23</v>
      </c>
      <c r="E17" s="57" t="s">
        <v>6</v>
      </c>
      <c r="F17" s="70">
        <v>10</v>
      </c>
      <c r="G17" s="23">
        <f>Reitoria!L18+ESAG!L18+CEAD!L18+CEART!L18+FAED!L18+CEFID!L18+CERES!L18+CESFI!L18+CCT!L18+CEO!L18+CEPLAN!L18+CEAVI!L18</f>
        <v>69</v>
      </c>
      <c r="H17" s="8">
        <f>SUM((Reitoria!L18-Reitoria!M18),(ESAG!L18-ESAG!M18),(CEAD!L18-CEAD!M18),(CEART!L18-CEART!M18),(FAED!L18-FAED!M18),(CEFID!L18-CEFID!M18),(CERES!L18-CERES!M18),(CESFI!L18-CESFI!M18),(CCT!L18-CCT!M18),(CEO!L18-CEO!M18),(CEPLAN!L18-CEPLAN!M18),(CEAVI!L18-CEAVI!M18))</f>
        <v>0</v>
      </c>
      <c r="I17" s="9">
        <f t="shared" si="2"/>
        <v>69</v>
      </c>
      <c r="J17" s="10">
        <f t="shared" si="0"/>
        <v>690</v>
      </c>
      <c r="K17" s="10">
        <f t="shared" si="1"/>
        <v>0</v>
      </c>
    </row>
    <row r="18" spans="1:11" ht="30" customHeight="1" x14ac:dyDescent="0.45">
      <c r="A18" s="106"/>
      <c r="B18" s="109"/>
      <c r="C18" s="44">
        <v>16</v>
      </c>
      <c r="D18" s="49" t="s">
        <v>24</v>
      </c>
      <c r="E18" s="57" t="s">
        <v>6</v>
      </c>
      <c r="F18" s="70">
        <v>11</v>
      </c>
      <c r="G18" s="23">
        <f>Reitoria!L19+ESAG!L19+CEAD!L19+CEART!L19+FAED!L19+CEFID!L19+CERES!L19+CESFI!L19+CCT!L19+CEO!L19+CEPLAN!L19+CEAVI!L19</f>
        <v>62</v>
      </c>
      <c r="H18" s="8">
        <f>SUM((Reitoria!L19-Reitoria!M19),(ESAG!L19-ESAG!M19),(CEAD!L19-CEAD!M19),(CEART!L19-CEART!M19),(FAED!L19-FAED!M19),(CEFID!L19-CEFID!M19),(CERES!L19-CERES!M19),(CESFI!L19-CESFI!M19),(CCT!L19-CCT!M19),(CEO!L19-CEO!M19),(CEPLAN!L19-CEPLAN!M19),(CEAVI!L19-CEAVI!M19))</f>
        <v>0</v>
      </c>
      <c r="I18" s="9">
        <f t="shared" si="2"/>
        <v>62</v>
      </c>
      <c r="J18" s="10">
        <f t="shared" si="0"/>
        <v>682</v>
      </c>
      <c r="K18" s="10">
        <f t="shared" si="1"/>
        <v>0</v>
      </c>
    </row>
    <row r="19" spans="1:11" ht="30" customHeight="1" x14ac:dyDescent="0.45">
      <c r="A19" s="106"/>
      <c r="B19" s="109"/>
      <c r="C19" s="44">
        <v>17</v>
      </c>
      <c r="D19" s="49" t="s">
        <v>25</v>
      </c>
      <c r="E19" s="57" t="s">
        <v>6</v>
      </c>
      <c r="F19" s="70">
        <v>10</v>
      </c>
      <c r="G19" s="23">
        <f>Reitoria!L20+ESAG!L20+CEAD!L20+CEART!L20+FAED!L20+CEFID!L20+CERES!L20+CESFI!L20+CCT!L20+CEO!L20+CEPLAN!L20+CEAVI!L20</f>
        <v>112</v>
      </c>
      <c r="H19" s="8">
        <f>SUM((Reitoria!L20-Reitoria!M20),(ESAG!L20-ESAG!M20),(CEAD!L20-CEAD!M20),(CEART!L20-CEART!M20),(FAED!L20-FAED!M20),(CEFID!L20-CEFID!M20),(CERES!L20-CERES!M20),(CESFI!L20-CESFI!M20),(CCT!L20-CCT!M20),(CEO!L20-CEO!M20),(CEPLAN!L20-CEPLAN!M20),(CEAVI!L20-CEAVI!M20))</f>
        <v>10</v>
      </c>
      <c r="I19" s="9">
        <f t="shared" si="2"/>
        <v>102</v>
      </c>
      <c r="J19" s="10">
        <f t="shared" si="0"/>
        <v>1120</v>
      </c>
      <c r="K19" s="10">
        <f t="shared" si="1"/>
        <v>100</v>
      </c>
    </row>
    <row r="20" spans="1:11" ht="30" customHeight="1" x14ac:dyDescent="0.45">
      <c r="A20" s="106"/>
      <c r="B20" s="109"/>
      <c r="C20" s="44">
        <v>18</v>
      </c>
      <c r="D20" s="50" t="s">
        <v>26</v>
      </c>
      <c r="E20" s="60" t="s">
        <v>6</v>
      </c>
      <c r="F20" s="70">
        <v>9</v>
      </c>
      <c r="G20" s="23">
        <f>Reitoria!L21+ESAG!L21+CEAD!L21+CEART!L21+FAED!L21+CEFID!L21+CERES!L21+CESFI!L21+CCT!L21+CEO!L21+CEPLAN!L21+CEAVI!L21</f>
        <v>51</v>
      </c>
      <c r="H20" s="8">
        <f>SUM((Reitoria!L21-Reitoria!M21),(ESAG!L21-ESAG!M21),(CEAD!L21-CEAD!M21),(CEART!L21-CEART!M21),(FAED!L21-FAED!M21),(CEFID!L21-CEFID!M21),(CERES!L21-CERES!M21),(CESFI!L21-CESFI!M21),(CCT!L21-CCT!M21),(CEO!L21-CEO!M21),(CEPLAN!L21-CEPLAN!M21),(CEAVI!L21-CEAVI!M21))</f>
        <v>0</v>
      </c>
      <c r="I20" s="9">
        <f t="shared" si="2"/>
        <v>51</v>
      </c>
      <c r="J20" s="10">
        <f t="shared" si="0"/>
        <v>459</v>
      </c>
      <c r="K20" s="10">
        <f t="shared" si="1"/>
        <v>0</v>
      </c>
    </row>
    <row r="21" spans="1:11" ht="30" customHeight="1" x14ac:dyDescent="0.45">
      <c r="A21" s="106"/>
      <c r="B21" s="109"/>
      <c r="C21" s="44">
        <v>19</v>
      </c>
      <c r="D21" s="46" t="s">
        <v>27</v>
      </c>
      <c r="E21" s="58" t="s">
        <v>6</v>
      </c>
      <c r="F21" s="70">
        <v>1.93</v>
      </c>
      <c r="G21" s="23">
        <f>Reitoria!L22+ESAG!L22+CEAD!L22+CEART!L22+FAED!L22+CEFID!L22+CERES!L22+CESFI!L22+CCT!L22+CEO!L22+CEPLAN!L22+CEAVI!L22</f>
        <v>630</v>
      </c>
      <c r="H21" s="8">
        <f>SUM((Reitoria!L22-Reitoria!M22),(ESAG!L22-ESAG!M22),(CEAD!L22-CEAD!M22),(CEART!L22-CEART!M22),(FAED!L22-FAED!M22),(CEFID!L22-CEFID!M22),(CERES!L22-CERES!M22),(CESFI!L22-CESFI!M22),(CCT!L22-CCT!M22),(CEO!L22-CEO!M22),(CEPLAN!L22-CEPLAN!M22),(CEAVI!L22-CEAVI!M22))</f>
        <v>0</v>
      </c>
      <c r="I21" s="9">
        <f t="shared" si="2"/>
        <v>630</v>
      </c>
      <c r="J21" s="10">
        <f t="shared" si="0"/>
        <v>1215.8999999999999</v>
      </c>
      <c r="K21" s="10">
        <f t="shared" si="1"/>
        <v>0</v>
      </c>
    </row>
    <row r="22" spans="1:11" ht="30" customHeight="1" x14ac:dyDescent="0.45">
      <c r="A22" s="106"/>
      <c r="B22" s="109"/>
      <c r="C22" s="44">
        <v>20</v>
      </c>
      <c r="D22" s="46" t="s">
        <v>93</v>
      </c>
      <c r="E22" s="58" t="s">
        <v>6</v>
      </c>
      <c r="F22" s="70">
        <v>24.05</v>
      </c>
      <c r="G22" s="23">
        <f>Reitoria!L23+ESAG!L23+CEAD!L23+CEART!L23+FAED!L23+CEFID!L23+CERES!L23+CESFI!L23+CCT!L23+CEO!L23+CEPLAN!L23+CEAVI!L23</f>
        <v>36</v>
      </c>
      <c r="H22" s="8">
        <f>SUM((Reitoria!L23-Reitoria!M23),(ESAG!L23-ESAG!M23),(CEAD!L23-CEAD!M23),(CEART!L23-CEART!M23),(FAED!L23-FAED!M23),(CEFID!L23-CEFID!M23),(CERES!L23-CERES!M23),(CESFI!L23-CESFI!M23),(CCT!L23-CCT!M23),(CEO!L23-CEO!M23),(CEPLAN!L23-CEPLAN!M23),(CEAVI!L23-CEAVI!M23))</f>
        <v>0</v>
      </c>
      <c r="I22" s="9">
        <f t="shared" si="2"/>
        <v>36</v>
      </c>
      <c r="J22" s="10">
        <f t="shared" si="0"/>
        <v>865.80000000000007</v>
      </c>
      <c r="K22" s="10">
        <f t="shared" si="1"/>
        <v>0</v>
      </c>
    </row>
    <row r="23" spans="1:11" ht="30" customHeight="1" x14ac:dyDescent="0.45">
      <c r="A23" s="106"/>
      <c r="B23" s="109"/>
      <c r="C23" s="44">
        <v>21</v>
      </c>
      <c r="D23" s="46" t="s">
        <v>124</v>
      </c>
      <c r="E23" s="58" t="s">
        <v>6</v>
      </c>
      <c r="F23" s="70">
        <v>59.99</v>
      </c>
      <c r="G23" s="23">
        <f>Reitoria!L24+ESAG!L24+CEAD!L24+CEART!L24+FAED!L24+CEFID!L24+CERES!L24+CESFI!L24+CCT!L24+CEO!L24+CEPLAN!L24+CEAVI!L24</f>
        <v>18</v>
      </c>
      <c r="H23" s="8">
        <f>SUM((Reitoria!L24-Reitoria!M24),(ESAG!L24-ESAG!M24),(CEAD!L24-CEAD!M24),(CEART!L24-CEART!M24),(FAED!L24-FAED!M24),(CEFID!L24-CEFID!M24),(CERES!L24-CERES!M24),(CESFI!L24-CESFI!M24),(CCT!L24-CCT!M24),(CEO!L24-CEO!M24),(CEPLAN!L24-CEPLAN!M24),(CEAVI!L24-CEAVI!M24))</f>
        <v>0</v>
      </c>
      <c r="I23" s="9">
        <f t="shared" si="2"/>
        <v>18</v>
      </c>
      <c r="J23" s="10">
        <f t="shared" si="0"/>
        <v>1079.82</v>
      </c>
      <c r="K23" s="10">
        <f t="shared" si="1"/>
        <v>0</v>
      </c>
    </row>
    <row r="24" spans="1:11" ht="30" customHeight="1" x14ac:dyDescent="0.45">
      <c r="A24" s="107"/>
      <c r="B24" s="110"/>
      <c r="C24" s="44">
        <v>22</v>
      </c>
      <c r="D24" s="45" t="s">
        <v>79</v>
      </c>
      <c r="E24" s="57" t="s">
        <v>6</v>
      </c>
      <c r="F24" s="70">
        <v>135.99</v>
      </c>
      <c r="G24" s="23">
        <f>Reitoria!L25+ESAG!L25+CEAD!L25+CEART!L25+FAED!L25+CEFID!L25+CERES!L25+CESFI!L25+CCT!L25+CEO!L25+CEPLAN!L25+CEAVI!L25</f>
        <v>6</v>
      </c>
      <c r="H24" s="8">
        <f>SUM((Reitoria!L25-Reitoria!M25),(ESAG!L25-ESAG!M25),(CEAD!L25-CEAD!M25),(CEART!L25-CEART!M25),(FAED!L25-FAED!M25),(CEFID!L25-CEFID!M25),(CERES!L25-CERES!M25),(CESFI!L25-CESFI!M25),(CCT!L25-CCT!M25),(CEO!L25-CEO!M25),(CEPLAN!L25-CEPLAN!M25),(CEAVI!L25-CEAVI!M25))</f>
        <v>0</v>
      </c>
      <c r="I24" s="9">
        <f t="shared" si="2"/>
        <v>6</v>
      </c>
      <c r="J24" s="10">
        <f t="shared" si="0"/>
        <v>815.94</v>
      </c>
      <c r="K24" s="10">
        <f t="shared" si="1"/>
        <v>0</v>
      </c>
    </row>
    <row r="25" spans="1:11" ht="30" customHeight="1" x14ac:dyDescent="0.45">
      <c r="A25" s="126" t="s">
        <v>104</v>
      </c>
      <c r="B25" s="114" t="s">
        <v>98</v>
      </c>
      <c r="C25" s="51">
        <v>23</v>
      </c>
      <c r="D25" s="52" t="s">
        <v>28</v>
      </c>
      <c r="E25" s="51" t="s">
        <v>56</v>
      </c>
      <c r="F25" s="71">
        <v>11.99</v>
      </c>
      <c r="G25" s="23">
        <f>Reitoria!L26+ESAG!L26+CEAD!L26+CEART!L26+FAED!L26+CEFID!L26+CERES!L26+CESFI!L26+CCT!L26+CEO!L26+CEPLAN!L26+CEAVI!L26</f>
        <v>770</v>
      </c>
      <c r="H25" s="8">
        <f>SUM((Reitoria!L26-Reitoria!M26),(ESAG!L26-ESAG!M26),(CEAD!L26-CEAD!M26),(CEART!L26-CEART!M26),(FAED!L26-FAED!M26),(CEFID!L26-CEFID!M26),(CERES!L26-CERES!M26),(CESFI!L26-CESFI!M26),(CCT!L26-CCT!M26),(CEO!L26-CEO!M26),(CEPLAN!L26-CEPLAN!M26),(CEAVI!L26-CEAVI!M26))</f>
        <v>210</v>
      </c>
      <c r="I25" s="9">
        <f t="shared" si="2"/>
        <v>560</v>
      </c>
      <c r="J25" s="10">
        <f t="shared" si="0"/>
        <v>9232.2999999999993</v>
      </c>
      <c r="K25" s="10">
        <f t="shared" si="1"/>
        <v>2517.9</v>
      </c>
    </row>
    <row r="26" spans="1:11" ht="30" customHeight="1" x14ac:dyDescent="0.45">
      <c r="A26" s="127"/>
      <c r="B26" s="115"/>
      <c r="C26" s="51">
        <v>24</v>
      </c>
      <c r="D26" s="52" t="s">
        <v>29</v>
      </c>
      <c r="E26" s="51" t="s">
        <v>56</v>
      </c>
      <c r="F26" s="71">
        <v>29.21</v>
      </c>
      <c r="G26" s="23">
        <f>Reitoria!L27+ESAG!L27+CEAD!L27+CEART!L27+FAED!L27+CEFID!L27+CERES!L27+CESFI!L27+CCT!L27+CEO!L27+CEPLAN!L27+CEAVI!L27</f>
        <v>192</v>
      </c>
      <c r="H26" s="8">
        <f>SUM((Reitoria!L27-Reitoria!M27),(ESAG!L27-ESAG!M27),(CEAD!L27-CEAD!M27),(CEART!L27-CEART!M27),(FAED!L27-FAED!M27),(CEFID!L27-CEFID!M27),(CERES!L27-CERES!M27),(CESFI!L27-CESFI!M27),(CCT!L27-CCT!M27),(CEO!L27-CEO!M27),(CEPLAN!L27-CEPLAN!M27),(CEAVI!L27-CEAVI!M27))</f>
        <v>20</v>
      </c>
      <c r="I26" s="9">
        <f t="shared" si="2"/>
        <v>172</v>
      </c>
      <c r="J26" s="10">
        <f t="shared" si="0"/>
        <v>5608.32</v>
      </c>
      <c r="K26" s="10">
        <f t="shared" si="1"/>
        <v>584.20000000000005</v>
      </c>
    </row>
    <row r="27" spans="1:11" ht="30" customHeight="1" x14ac:dyDescent="0.45">
      <c r="A27" s="127"/>
      <c r="B27" s="115"/>
      <c r="C27" s="51">
        <v>25</v>
      </c>
      <c r="D27" s="52" t="s">
        <v>30</v>
      </c>
      <c r="E27" s="51" t="s">
        <v>56</v>
      </c>
      <c r="F27" s="71">
        <v>34.54</v>
      </c>
      <c r="G27" s="23">
        <f>Reitoria!L28+ESAG!L28+CEAD!L28+CEART!L28+FAED!L28+CEFID!L28+CERES!L28+CESFI!L28+CCT!L28+CEO!L28+CEPLAN!L28+CEAVI!L28</f>
        <v>7</v>
      </c>
      <c r="H27" s="8">
        <f>SUM((Reitoria!L28-Reitoria!M28),(ESAG!L28-ESAG!M28),(CEAD!L28-CEAD!M28),(CEART!L28-CEART!M28),(FAED!L28-FAED!M28),(CEFID!L28-CEFID!M28),(CERES!L28-CERES!M28),(CESFI!L28-CESFI!M28),(CCT!L28-CCT!M28),(CEO!L28-CEO!M28),(CEPLAN!L28-CEPLAN!M28),(CEAVI!L28-CEAVI!M28))</f>
        <v>0</v>
      </c>
      <c r="I27" s="9">
        <f t="shared" si="2"/>
        <v>7</v>
      </c>
      <c r="J27" s="10">
        <f t="shared" si="0"/>
        <v>241.78</v>
      </c>
      <c r="K27" s="10">
        <f t="shared" si="1"/>
        <v>0</v>
      </c>
    </row>
    <row r="28" spans="1:11" ht="30" customHeight="1" x14ac:dyDescent="0.45">
      <c r="A28" s="127"/>
      <c r="B28" s="115"/>
      <c r="C28" s="51">
        <v>26</v>
      </c>
      <c r="D28" s="52" t="s">
        <v>31</v>
      </c>
      <c r="E28" s="51" t="s">
        <v>56</v>
      </c>
      <c r="F28" s="71">
        <v>64.8</v>
      </c>
      <c r="G28" s="23">
        <f>Reitoria!L29+ESAG!L29+CEAD!L29+CEART!L29+FAED!L29+CEFID!L29+CERES!L29+CESFI!L29+CCT!L29+CEO!L29+CEPLAN!L29+CEAVI!L29</f>
        <v>7</v>
      </c>
      <c r="H28" s="8">
        <f>SUM((Reitoria!L29-Reitoria!M29),(ESAG!L29-ESAG!M29),(CEAD!L29-CEAD!M29),(CEART!L29-CEART!M29),(FAED!L29-FAED!M29),(CEFID!L29-CEFID!M29),(CERES!L29-CERES!M29),(CESFI!L29-CESFI!M29),(CCT!L29-CCT!M29),(CEO!L29-CEO!M29),(CEPLAN!L29-CEPLAN!M29),(CEAVI!L29-CEAVI!M29))</f>
        <v>0</v>
      </c>
      <c r="I28" s="9">
        <f t="shared" si="2"/>
        <v>7</v>
      </c>
      <c r="J28" s="10">
        <f t="shared" si="0"/>
        <v>453.59999999999997</v>
      </c>
      <c r="K28" s="10">
        <f t="shared" si="1"/>
        <v>0</v>
      </c>
    </row>
    <row r="29" spans="1:11" ht="30" customHeight="1" x14ac:dyDescent="0.45">
      <c r="A29" s="127"/>
      <c r="B29" s="115"/>
      <c r="C29" s="51">
        <v>27</v>
      </c>
      <c r="D29" s="52" t="s">
        <v>32</v>
      </c>
      <c r="E29" s="51" t="s">
        <v>56</v>
      </c>
      <c r="F29" s="71">
        <v>21.61</v>
      </c>
      <c r="G29" s="23">
        <f>Reitoria!L30+ESAG!L30+CEAD!L30+CEART!L30+FAED!L30+CEFID!L30+CERES!L30+CESFI!L30+CCT!L30+CEO!L30+CEPLAN!L30+CEAVI!L30</f>
        <v>142</v>
      </c>
      <c r="H29" s="8">
        <f>SUM((Reitoria!L30-Reitoria!M30),(ESAG!L30-ESAG!M30),(CEAD!L30-CEAD!M30),(CEART!L30-CEART!M30),(FAED!L30-FAED!M30),(CEFID!L30-CEFID!M30),(CERES!L30-CERES!M30),(CESFI!L30-CESFI!M30),(CCT!L30-CCT!M30),(CEO!L30-CEO!M30),(CEPLAN!L30-CEPLAN!M30),(CEAVI!L30-CEAVI!M30))</f>
        <v>20</v>
      </c>
      <c r="I29" s="9">
        <f t="shared" si="2"/>
        <v>122</v>
      </c>
      <c r="J29" s="10">
        <f t="shared" si="0"/>
        <v>3068.62</v>
      </c>
      <c r="K29" s="10">
        <f t="shared" si="1"/>
        <v>432.2</v>
      </c>
    </row>
    <row r="30" spans="1:11" ht="30" customHeight="1" x14ac:dyDescent="0.45">
      <c r="A30" s="127"/>
      <c r="B30" s="115"/>
      <c r="C30" s="51">
        <v>28</v>
      </c>
      <c r="D30" s="52" t="s">
        <v>33</v>
      </c>
      <c r="E30" s="51" t="s">
        <v>56</v>
      </c>
      <c r="F30" s="71">
        <v>50.02</v>
      </c>
      <c r="G30" s="23">
        <f>Reitoria!L31+ESAG!L31+CEAD!L31+CEART!L31+FAED!L31+CEFID!L31+CERES!L31+CESFI!L31+CCT!L31+CEO!L31+CEPLAN!L31+CEAVI!L31</f>
        <v>81</v>
      </c>
      <c r="H30" s="8">
        <f>SUM((Reitoria!L31-Reitoria!M31),(ESAG!L31-ESAG!M31),(CEAD!L31-CEAD!M31),(CEART!L31-CEART!M31),(FAED!L31-FAED!M31),(CEFID!L31-CEFID!M31),(CERES!L31-CERES!M31),(CESFI!L31-CESFI!M31),(CCT!L31-CCT!M31),(CEO!L31-CEO!M31),(CEPLAN!L31-CEPLAN!M31),(CEAVI!L31-CEAVI!M31))</f>
        <v>6</v>
      </c>
      <c r="I30" s="9">
        <f t="shared" si="2"/>
        <v>75</v>
      </c>
      <c r="J30" s="10">
        <f t="shared" si="0"/>
        <v>4051.6200000000003</v>
      </c>
      <c r="K30" s="10">
        <f t="shared" si="1"/>
        <v>300.12</v>
      </c>
    </row>
    <row r="31" spans="1:11" ht="30" customHeight="1" x14ac:dyDescent="0.45">
      <c r="A31" s="127"/>
      <c r="B31" s="115"/>
      <c r="C31" s="51">
        <v>29</v>
      </c>
      <c r="D31" s="52" t="s">
        <v>95</v>
      </c>
      <c r="E31" s="51" t="s">
        <v>56</v>
      </c>
      <c r="F31" s="71">
        <v>53.29</v>
      </c>
      <c r="G31" s="23">
        <f>Reitoria!L32+ESAG!L32+CEAD!L32+CEART!L32+FAED!L32+CEFID!L32+CERES!L32+CESFI!L32+CCT!L32+CEO!L32+CEPLAN!L32+CEAVI!L32</f>
        <v>102</v>
      </c>
      <c r="H31" s="8">
        <f>SUM((Reitoria!L32-Reitoria!M32),(ESAG!L32-ESAG!M32),(CEAD!L32-CEAD!M32),(CEART!L32-CEART!M32),(FAED!L32-FAED!M32),(CEFID!L32-CEFID!M32),(CERES!L32-CERES!M32),(CESFI!L32-CESFI!M32),(CCT!L32-CCT!M32),(CEO!L32-CEO!M32),(CEPLAN!L32-CEPLAN!M32),(CEAVI!L32-CEAVI!M32))</f>
        <v>1</v>
      </c>
      <c r="I31" s="9">
        <f t="shared" si="2"/>
        <v>101</v>
      </c>
      <c r="J31" s="10">
        <f t="shared" si="0"/>
        <v>5435.58</v>
      </c>
      <c r="K31" s="10">
        <f t="shared" si="1"/>
        <v>53.29</v>
      </c>
    </row>
    <row r="32" spans="1:11" ht="30" customHeight="1" x14ac:dyDescent="0.45">
      <c r="A32" s="127"/>
      <c r="B32" s="115"/>
      <c r="C32" s="51">
        <v>30</v>
      </c>
      <c r="D32" s="52" t="s">
        <v>34</v>
      </c>
      <c r="E32" s="51" t="s">
        <v>56</v>
      </c>
      <c r="F32" s="71">
        <v>74.25</v>
      </c>
      <c r="G32" s="23">
        <f>Reitoria!L33+ESAG!L33+CEAD!L33+CEART!L33+FAED!L33+CEFID!L33+CERES!L33+CESFI!L33+CCT!L33+CEO!L33+CEPLAN!L33+CEAVI!L33</f>
        <v>60</v>
      </c>
      <c r="H32" s="8">
        <f>SUM((Reitoria!L33-Reitoria!M33),(ESAG!L33-ESAG!M33),(CEAD!L33-CEAD!M33),(CEART!L33-CEART!M33),(FAED!L33-FAED!M33),(CEFID!L33-CEFID!M33),(CERES!L33-CERES!M33),(CESFI!L33-CESFI!M33),(CCT!L33-CCT!M33),(CEO!L33-CEO!M33),(CEPLAN!L33-CEPLAN!M33),(CEAVI!L33-CEAVI!M33))</f>
        <v>1</v>
      </c>
      <c r="I32" s="9">
        <f t="shared" si="2"/>
        <v>59</v>
      </c>
      <c r="J32" s="10">
        <f t="shared" si="0"/>
        <v>4455</v>
      </c>
      <c r="K32" s="10">
        <f t="shared" si="1"/>
        <v>74.25</v>
      </c>
    </row>
    <row r="33" spans="1:11" ht="30" customHeight="1" x14ac:dyDescent="0.45">
      <c r="A33" s="127"/>
      <c r="B33" s="115"/>
      <c r="C33" s="51">
        <v>31</v>
      </c>
      <c r="D33" s="52" t="s">
        <v>35</v>
      </c>
      <c r="E33" s="51" t="s">
        <v>56</v>
      </c>
      <c r="F33" s="71">
        <v>56.2</v>
      </c>
      <c r="G33" s="23">
        <f>Reitoria!L34+ESAG!L34+CEAD!L34+CEART!L34+FAED!L34+CEFID!L34+CERES!L34+CESFI!L34+CCT!L34+CEO!L34+CEPLAN!L34+CEAVI!L34</f>
        <v>66</v>
      </c>
      <c r="H33" s="8">
        <f>SUM((Reitoria!L34-Reitoria!M34),(ESAG!L34-ESAG!M34),(CEAD!L34-CEAD!M34),(CEART!L34-CEART!M34),(FAED!L34-FAED!M34),(CEFID!L34-CEFID!M34),(CERES!L34-CERES!M34),(CESFI!L34-CESFI!M34),(CCT!L34-CCT!M34),(CEO!L34-CEO!M34),(CEPLAN!L34-CEPLAN!M34),(CEAVI!L34-CEAVI!M34))</f>
        <v>3</v>
      </c>
      <c r="I33" s="9">
        <f t="shared" si="2"/>
        <v>63</v>
      </c>
      <c r="J33" s="10">
        <f t="shared" si="0"/>
        <v>3709.2000000000003</v>
      </c>
      <c r="K33" s="10">
        <f t="shared" si="1"/>
        <v>168.60000000000002</v>
      </c>
    </row>
    <row r="34" spans="1:11" ht="30" customHeight="1" x14ac:dyDescent="0.45">
      <c r="A34" s="127"/>
      <c r="B34" s="115"/>
      <c r="C34" s="51">
        <v>32</v>
      </c>
      <c r="D34" s="52" t="s">
        <v>36</v>
      </c>
      <c r="E34" s="51" t="s">
        <v>56</v>
      </c>
      <c r="F34" s="71">
        <v>58.74</v>
      </c>
      <c r="G34" s="23">
        <f>Reitoria!L35+ESAG!L35+CEAD!L35+CEART!L35+FAED!L35+CEFID!L35+CERES!L35+CESFI!L35+CCT!L35+CEO!L35+CEPLAN!L35+CEAVI!L35</f>
        <v>54</v>
      </c>
      <c r="H34" s="8">
        <f>SUM((Reitoria!L35-Reitoria!M35),(ESAG!L35-ESAG!M35),(CEAD!L35-CEAD!M35),(CEART!L35-CEART!M35),(FAED!L35-FAED!M35),(CEFID!L35-CEFID!M35),(CERES!L35-CERES!M35),(CESFI!L35-CESFI!M35),(CCT!L35-CCT!M35),(CEO!L35-CEO!M35),(CEPLAN!L35-CEPLAN!M35),(CEAVI!L35-CEAVI!M35))</f>
        <v>1</v>
      </c>
      <c r="I34" s="9">
        <f t="shared" si="2"/>
        <v>53</v>
      </c>
      <c r="J34" s="10">
        <f t="shared" si="0"/>
        <v>3171.96</v>
      </c>
      <c r="K34" s="10">
        <f t="shared" si="1"/>
        <v>58.74</v>
      </c>
    </row>
    <row r="35" spans="1:11" ht="30" customHeight="1" x14ac:dyDescent="0.45">
      <c r="A35" s="127"/>
      <c r="B35" s="115"/>
      <c r="C35" s="51">
        <v>33</v>
      </c>
      <c r="D35" s="53" t="s">
        <v>37</v>
      </c>
      <c r="E35" s="51" t="s">
        <v>56</v>
      </c>
      <c r="F35" s="71">
        <v>54.07</v>
      </c>
      <c r="G35" s="23">
        <f>Reitoria!L36+ESAG!L36+CEAD!L36+CEART!L36+FAED!L36+CEFID!L36+CERES!L36+CESFI!L36+CCT!L36+CEO!L36+CEPLAN!L36+CEAVI!L36</f>
        <v>107</v>
      </c>
      <c r="H35" s="8">
        <f>SUM((Reitoria!L36-Reitoria!M36),(ESAG!L36-ESAG!M36),(CEAD!L36-CEAD!M36),(CEART!L36-CEART!M36),(FAED!L36-FAED!M36),(CEFID!L36-CEFID!M36),(CERES!L36-CERES!M36),(CESFI!L36-CESFI!M36),(CCT!L36-CCT!M36),(CEO!L36-CEO!M36),(CEPLAN!L36-CEPLAN!M36),(CEAVI!L36-CEAVI!M36))</f>
        <v>4</v>
      </c>
      <c r="I35" s="9">
        <f t="shared" si="2"/>
        <v>103</v>
      </c>
      <c r="J35" s="10">
        <f t="shared" ref="J35:J53" si="3">G35*F35</f>
        <v>5785.49</v>
      </c>
      <c r="K35" s="10">
        <f t="shared" ref="K35:K53" si="4">F35*H35</f>
        <v>216.28</v>
      </c>
    </row>
    <row r="36" spans="1:11" ht="30" customHeight="1" x14ac:dyDescent="0.45">
      <c r="A36" s="127"/>
      <c r="B36" s="115"/>
      <c r="C36" s="51">
        <v>34</v>
      </c>
      <c r="D36" s="53" t="s">
        <v>38</v>
      </c>
      <c r="E36" s="51" t="s">
        <v>56</v>
      </c>
      <c r="F36" s="71">
        <v>202.24</v>
      </c>
      <c r="G36" s="23">
        <f>Reitoria!L37+ESAG!L37+CEAD!L37+CEART!L37+FAED!L37+CEFID!L37+CERES!L37+CESFI!L37+CCT!L37+CEO!L37+CEPLAN!L37+CEAVI!L37</f>
        <v>4</v>
      </c>
      <c r="H36" s="8">
        <f>SUM((Reitoria!L37-Reitoria!M37),(ESAG!L37-ESAG!M37),(CEAD!L37-CEAD!M37),(CEART!L37-CEART!M37),(FAED!L37-FAED!M37),(CEFID!L37-CEFID!M37),(CERES!L37-CERES!M37),(CESFI!L37-CESFI!M37),(CCT!L37-CCT!M37),(CEO!L37-CEO!M37),(CEPLAN!L37-CEPLAN!M37),(CEAVI!L37-CEAVI!M37))</f>
        <v>0</v>
      </c>
      <c r="I36" s="9">
        <f t="shared" si="2"/>
        <v>4</v>
      </c>
      <c r="J36" s="10">
        <f t="shared" si="3"/>
        <v>808.96</v>
      </c>
      <c r="K36" s="10">
        <f t="shared" si="4"/>
        <v>0</v>
      </c>
    </row>
    <row r="37" spans="1:11" ht="30" customHeight="1" x14ac:dyDescent="0.45">
      <c r="A37" s="127"/>
      <c r="B37" s="115"/>
      <c r="C37" s="51">
        <v>35</v>
      </c>
      <c r="D37" s="53" t="s">
        <v>39</v>
      </c>
      <c r="E37" s="51" t="s">
        <v>56</v>
      </c>
      <c r="F37" s="71">
        <v>185.92</v>
      </c>
      <c r="G37" s="23">
        <f>Reitoria!L38+ESAG!L38+CEAD!L38+CEART!L38+FAED!L38+CEFID!L38+CERES!L38+CESFI!L38+CCT!L38+CEO!L38+CEPLAN!L38+CEAVI!L38</f>
        <v>4</v>
      </c>
      <c r="H37" s="8">
        <f>SUM((Reitoria!L38-Reitoria!M38),(ESAG!L38-ESAG!M38),(CEAD!L38-CEAD!M38),(CEART!L38-CEART!M38),(FAED!L38-FAED!M38),(CEFID!L38-CEFID!M38),(CERES!L38-CERES!M38),(CESFI!L38-CESFI!M38),(CCT!L38-CCT!M38),(CEO!L38-CEO!M38),(CEPLAN!L38-CEPLAN!M38),(CEAVI!L38-CEAVI!M38))</f>
        <v>0</v>
      </c>
      <c r="I37" s="9">
        <f t="shared" si="2"/>
        <v>4</v>
      </c>
      <c r="J37" s="10">
        <f t="shared" si="3"/>
        <v>743.68</v>
      </c>
      <c r="K37" s="10">
        <f t="shared" si="4"/>
        <v>0</v>
      </c>
    </row>
    <row r="38" spans="1:11" ht="30" customHeight="1" x14ac:dyDescent="0.45">
      <c r="A38" s="127"/>
      <c r="B38" s="115"/>
      <c r="C38" s="51">
        <v>36</v>
      </c>
      <c r="D38" s="54" t="s">
        <v>40</v>
      </c>
      <c r="E38" s="51" t="s">
        <v>56</v>
      </c>
      <c r="F38" s="71">
        <v>52.41</v>
      </c>
      <c r="G38" s="23">
        <f>Reitoria!L39+ESAG!L39+CEAD!L39+CEART!L39+FAED!L39+CEFID!L39+CERES!L39+CESFI!L39+CCT!L39+CEO!L39+CEPLAN!L39+CEAVI!L39</f>
        <v>103</v>
      </c>
      <c r="H38" s="8">
        <f>SUM((Reitoria!L39-Reitoria!M39),(ESAG!L39-ESAG!M39),(CEAD!L39-CEAD!M39),(CEART!L39-CEART!M39),(FAED!L39-FAED!M39),(CEFID!L39-CEFID!M39),(CERES!L39-CERES!M39),(CESFI!L39-CESFI!M39),(CCT!L39-CCT!M39),(CEO!L39-CEO!M39),(CEPLAN!L39-CEPLAN!M39),(CEAVI!L39-CEAVI!M39))</f>
        <v>0</v>
      </c>
      <c r="I38" s="9">
        <f t="shared" si="2"/>
        <v>103</v>
      </c>
      <c r="J38" s="10">
        <f t="shared" si="3"/>
        <v>5398.23</v>
      </c>
      <c r="K38" s="10">
        <f t="shared" si="4"/>
        <v>0</v>
      </c>
    </row>
    <row r="39" spans="1:11" ht="30" customHeight="1" x14ac:dyDescent="0.45">
      <c r="A39" s="127"/>
      <c r="B39" s="115"/>
      <c r="C39" s="51">
        <v>37</v>
      </c>
      <c r="D39" s="54" t="s">
        <v>41</v>
      </c>
      <c r="E39" s="51" t="s">
        <v>56</v>
      </c>
      <c r="F39" s="71">
        <v>112.98</v>
      </c>
      <c r="G39" s="23">
        <f>Reitoria!L40+ESAG!L40+CEAD!L40+CEART!L40+FAED!L40+CEFID!L40+CERES!L40+CESFI!L40+CCT!L40+CEO!L40+CEPLAN!L40+CEAVI!L40</f>
        <v>80</v>
      </c>
      <c r="H39" s="8">
        <f>SUM((Reitoria!L40-Reitoria!M40),(ESAG!L40-ESAG!M40),(CEAD!L40-CEAD!M40),(CEART!L40-CEART!M40),(FAED!L40-FAED!M40),(CEFID!L40-CEFID!M40),(CERES!L40-CERES!M40),(CESFI!L40-CESFI!M40),(CCT!L40-CCT!M40),(CEO!L40-CEO!M40),(CEPLAN!L40-CEPLAN!M40),(CEAVI!L40-CEAVI!M40))</f>
        <v>0</v>
      </c>
      <c r="I39" s="9">
        <f t="shared" si="2"/>
        <v>80</v>
      </c>
      <c r="J39" s="10">
        <f t="shared" si="3"/>
        <v>9038.4</v>
      </c>
      <c r="K39" s="10">
        <f t="shared" si="4"/>
        <v>0</v>
      </c>
    </row>
    <row r="40" spans="1:11" ht="30" customHeight="1" x14ac:dyDescent="0.45">
      <c r="A40" s="127"/>
      <c r="B40" s="115"/>
      <c r="C40" s="51">
        <v>38</v>
      </c>
      <c r="D40" s="54" t="s">
        <v>42</v>
      </c>
      <c r="E40" s="51" t="s">
        <v>56</v>
      </c>
      <c r="F40" s="71">
        <v>64.48</v>
      </c>
      <c r="G40" s="23">
        <f>Reitoria!L41+ESAG!L41+CEAD!L41+CEART!L41+FAED!L41+CEFID!L41+CERES!L41+CESFI!L41+CCT!L41+CEO!L41+CEPLAN!L41+CEAVI!L41</f>
        <v>126</v>
      </c>
      <c r="H40" s="8">
        <f>SUM((Reitoria!L41-Reitoria!M41),(ESAG!L41-ESAG!M41),(CEAD!L41-CEAD!M41),(CEART!L41-CEART!M41),(FAED!L41-FAED!M41),(CEFID!L41-CEFID!M41),(CERES!L41-CERES!M41),(CESFI!L41-CESFI!M41),(CCT!L41-CCT!M41),(CEO!L41-CEO!M41),(CEPLAN!L41-CEPLAN!M41),(CEAVI!L41-CEAVI!M41))</f>
        <v>0</v>
      </c>
      <c r="I40" s="9">
        <f t="shared" si="2"/>
        <v>126</v>
      </c>
      <c r="J40" s="10">
        <f t="shared" si="3"/>
        <v>8124.4800000000005</v>
      </c>
      <c r="K40" s="10">
        <f t="shared" si="4"/>
        <v>0</v>
      </c>
    </row>
    <row r="41" spans="1:11" ht="30" customHeight="1" x14ac:dyDescent="0.45">
      <c r="A41" s="127"/>
      <c r="B41" s="115"/>
      <c r="C41" s="51">
        <v>39</v>
      </c>
      <c r="D41" s="54" t="s">
        <v>43</v>
      </c>
      <c r="E41" s="51" t="s">
        <v>56</v>
      </c>
      <c r="F41" s="71">
        <v>53.24</v>
      </c>
      <c r="G41" s="23">
        <f>Reitoria!L42+ESAG!L42+CEAD!L42+CEART!L42+FAED!L42+CEFID!L42+CERES!L42+CESFI!L42+CCT!L42+CEO!L42+CEPLAN!L42+CEAVI!L42</f>
        <v>117</v>
      </c>
      <c r="H41" s="8">
        <f>SUM((Reitoria!L42-Reitoria!M42),(ESAG!L42-ESAG!M42),(CEAD!L42-CEAD!M42),(CEART!L42-CEART!M42),(FAED!L42-FAED!M42),(CEFID!L42-CEFID!M42),(CERES!L42-CERES!M42),(CESFI!L42-CESFI!M42),(CCT!L42-CCT!M42),(CEO!L42-CEO!M42),(CEPLAN!L42-CEPLAN!M42),(CEAVI!L42-CEAVI!M42))</f>
        <v>0</v>
      </c>
      <c r="I41" s="9">
        <f t="shared" si="2"/>
        <v>117</v>
      </c>
      <c r="J41" s="10">
        <f t="shared" si="3"/>
        <v>6229.08</v>
      </c>
      <c r="K41" s="10">
        <f t="shared" si="4"/>
        <v>0</v>
      </c>
    </row>
    <row r="42" spans="1:11" ht="30" customHeight="1" x14ac:dyDescent="0.45">
      <c r="A42" s="127"/>
      <c r="B42" s="115"/>
      <c r="C42" s="51">
        <v>40</v>
      </c>
      <c r="D42" s="54" t="s">
        <v>44</v>
      </c>
      <c r="E42" s="51" t="s">
        <v>56</v>
      </c>
      <c r="F42" s="71">
        <v>71.87</v>
      </c>
      <c r="G42" s="23">
        <f>Reitoria!L43+ESAG!L43+CEAD!L43+CEART!L43+FAED!L43+CEFID!L43+CERES!L43+CESFI!L43+CCT!L43+CEO!L43+CEPLAN!L43+CEAVI!L43</f>
        <v>82</v>
      </c>
      <c r="H42" s="8">
        <f>SUM((Reitoria!L43-Reitoria!M43),(ESAG!L43-ESAG!M43),(CEAD!L43-CEAD!M43),(CEART!L43-CEART!M43),(FAED!L43-FAED!M43),(CEFID!L43-CEFID!M43),(CERES!L43-CERES!M43),(CESFI!L43-CESFI!M43),(CCT!L43-CCT!M43),(CEO!L43-CEO!M43),(CEPLAN!L43-CEPLAN!M43),(CEAVI!L43-CEAVI!M43))</f>
        <v>0</v>
      </c>
      <c r="I42" s="9">
        <f t="shared" si="2"/>
        <v>82</v>
      </c>
      <c r="J42" s="10">
        <f t="shared" si="3"/>
        <v>5893.34</v>
      </c>
      <c r="K42" s="10">
        <f t="shared" si="4"/>
        <v>0</v>
      </c>
    </row>
    <row r="43" spans="1:11" ht="30" customHeight="1" x14ac:dyDescent="0.45">
      <c r="A43" s="127"/>
      <c r="B43" s="115"/>
      <c r="C43" s="51">
        <v>41</v>
      </c>
      <c r="D43" s="54" t="s">
        <v>45</v>
      </c>
      <c r="E43" s="51" t="s">
        <v>56</v>
      </c>
      <c r="F43" s="71">
        <v>33.58</v>
      </c>
      <c r="G43" s="23">
        <f>Reitoria!L44+ESAG!L44+CEAD!L44+CEART!L44+FAED!L44+CEFID!L44+CERES!L44+CESFI!L44+CCT!L44+CEO!L44+CEPLAN!L44+CEAVI!L44</f>
        <v>105</v>
      </c>
      <c r="H43" s="8">
        <f>SUM((Reitoria!L44-Reitoria!M44),(ESAG!L44-ESAG!M44),(CEAD!L44-CEAD!M44),(CEART!L44-CEART!M44),(FAED!L44-FAED!M44),(CEFID!L44-CEFID!M44),(CERES!L44-CERES!M44),(CESFI!L44-CESFI!M44),(CCT!L44-CCT!M44),(CEO!L44-CEO!M44),(CEPLAN!L44-CEPLAN!M44),(CEAVI!L44-CEAVI!M44))</f>
        <v>0</v>
      </c>
      <c r="I43" s="9">
        <f t="shared" si="2"/>
        <v>105</v>
      </c>
      <c r="J43" s="10">
        <f t="shared" si="3"/>
        <v>3525.8999999999996</v>
      </c>
      <c r="K43" s="10">
        <f t="shared" si="4"/>
        <v>0</v>
      </c>
    </row>
    <row r="44" spans="1:11" ht="30" customHeight="1" x14ac:dyDescent="0.45">
      <c r="A44" s="128"/>
      <c r="B44" s="116"/>
      <c r="C44" s="51">
        <v>42</v>
      </c>
      <c r="D44" s="54" t="s">
        <v>46</v>
      </c>
      <c r="E44" s="51" t="s">
        <v>56</v>
      </c>
      <c r="F44" s="71">
        <v>118.02</v>
      </c>
      <c r="G44" s="23">
        <f>Reitoria!L45+ESAG!L45+CEAD!L45+CEART!L45+FAED!L45+CEFID!L45+CERES!L45+CESFI!L45+CCT!L45+CEO!L45+CEPLAN!L45+CEAVI!L45</f>
        <v>120</v>
      </c>
      <c r="H44" s="8">
        <f>SUM((Reitoria!L45-Reitoria!M45),(ESAG!L45-ESAG!M45),(CEAD!L45-CEAD!M45),(CEART!L45-CEART!M45),(FAED!L45-FAED!M45),(CEFID!L45-CEFID!M45),(CERES!L45-CERES!M45),(CESFI!L45-CESFI!M45),(CCT!L45-CCT!M45),(CEO!L45-CEO!M45),(CEPLAN!L45-CEPLAN!M45),(CEAVI!L45-CEAVI!M45))</f>
        <v>2</v>
      </c>
      <c r="I44" s="9">
        <f t="shared" si="2"/>
        <v>118</v>
      </c>
      <c r="J44" s="10">
        <f t="shared" si="3"/>
        <v>14162.4</v>
      </c>
      <c r="K44" s="10">
        <f t="shared" si="4"/>
        <v>236.04</v>
      </c>
    </row>
    <row r="45" spans="1:11" ht="30" customHeight="1" x14ac:dyDescent="0.45">
      <c r="A45" s="99" t="s">
        <v>105</v>
      </c>
      <c r="B45" s="102" t="s">
        <v>106</v>
      </c>
      <c r="C45" s="44">
        <v>47</v>
      </c>
      <c r="D45" s="55" t="s">
        <v>47</v>
      </c>
      <c r="E45" s="68" t="s">
        <v>6</v>
      </c>
      <c r="F45" s="72">
        <v>62.32</v>
      </c>
      <c r="G45" s="23">
        <f>Reitoria!L46+ESAG!L46+CEAD!L46+CEART!L46+FAED!L46+CEFID!L46+CERES!L46+CESFI!L46+CCT!L46+CEO!L46+CEPLAN!L46+CEAVI!L46</f>
        <v>143</v>
      </c>
      <c r="H45" s="8">
        <f>SUM((Reitoria!L46-Reitoria!M46),(ESAG!L46-ESAG!M46),(CEAD!L46-CEAD!M46),(CEART!L46-CEART!M46),(FAED!L46-FAED!M46),(CEFID!L46-CEFID!M46),(CERES!L46-CERES!M46),(CESFI!L46-CESFI!M46),(CCT!L46-CCT!M46),(CEO!L46-CEO!M46),(CEPLAN!L46-CEPLAN!M46),(CEAVI!L46-CEAVI!M46))</f>
        <v>0</v>
      </c>
      <c r="I45" s="9">
        <f t="shared" si="2"/>
        <v>143</v>
      </c>
      <c r="J45" s="10">
        <f t="shared" si="3"/>
        <v>8911.76</v>
      </c>
      <c r="K45" s="10">
        <f t="shared" si="4"/>
        <v>0</v>
      </c>
    </row>
    <row r="46" spans="1:11" ht="30" customHeight="1" x14ac:dyDescent="0.45">
      <c r="A46" s="100"/>
      <c r="B46" s="103"/>
      <c r="C46" s="44">
        <v>48</v>
      </c>
      <c r="D46" s="55" t="s">
        <v>48</v>
      </c>
      <c r="E46" s="68" t="s">
        <v>6</v>
      </c>
      <c r="F46" s="72">
        <v>86.67</v>
      </c>
      <c r="G46" s="23">
        <f>Reitoria!L47+ESAG!L47+CEAD!L47+CEART!L47+FAED!L47+CEFID!L47+CERES!L47+CESFI!L47+CCT!L47+CEO!L47+CEPLAN!L47+CEAVI!L47</f>
        <v>150</v>
      </c>
      <c r="H46" s="8">
        <f>SUM((Reitoria!L47-Reitoria!M47),(ESAG!L47-ESAG!M47),(CEAD!L47-CEAD!M47),(CEART!L47-CEART!M47),(FAED!L47-FAED!M47),(CEFID!L47-CEFID!M47),(CERES!L47-CERES!M47),(CESFI!L47-CESFI!M47),(CCT!L47-CCT!M47),(CEO!L47-CEO!M47),(CEPLAN!L47-CEPLAN!M47),(CEAVI!L47-CEAVI!M47))</f>
        <v>0</v>
      </c>
      <c r="I46" s="9">
        <f t="shared" si="2"/>
        <v>150</v>
      </c>
      <c r="J46" s="10">
        <f t="shared" si="3"/>
        <v>13000.5</v>
      </c>
      <c r="K46" s="10">
        <f t="shared" si="4"/>
        <v>0</v>
      </c>
    </row>
    <row r="47" spans="1:11" ht="30" customHeight="1" x14ac:dyDescent="0.45">
      <c r="A47" s="100"/>
      <c r="B47" s="103"/>
      <c r="C47" s="44">
        <v>49</v>
      </c>
      <c r="D47" s="55" t="s">
        <v>49</v>
      </c>
      <c r="E47" s="68" t="s">
        <v>6</v>
      </c>
      <c r="F47" s="72">
        <v>92.75</v>
      </c>
      <c r="G47" s="23">
        <f>Reitoria!L48+ESAG!L48+CEAD!L48+CEART!L48+FAED!L48+CEFID!L48+CERES!L48+CESFI!L48+CCT!L48+CEO!L48+CEPLAN!L48+CEAVI!L48</f>
        <v>100</v>
      </c>
      <c r="H47" s="8">
        <f>SUM((Reitoria!L48-Reitoria!M48),(ESAG!L48-ESAG!M48),(CEAD!L48-CEAD!M48),(CEART!L48-CEART!M48),(FAED!L48-FAED!M48),(CEFID!L48-CEFID!M48),(CERES!L48-CERES!M48),(CESFI!L48-CESFI!M48),(CCT!L48-CCT!M48),(CEO!L48-CEO!M48),(CEPLAN!L48-CEPLAN!M48),(CEAVI!L48-CEAVI!M48))</f>
        <v>5</v>
      </c>
      <c r="I47" s="9">
        <f t="shared" si="2"/>
        <v>95</v>
      </c>
      <c r="J47" s="10">
        <f t="shared" si="3"/>
        <v>9275</v>
      </c>
      <c r="K47" s="10">
        <f t="shared" si="4"/>
        <v>463.75</v>
      </c>
    </row>
    <row r="48" spans="1:11" ht="30" customHeight="1" x14ac:dyDescent="0.45">
      <c r="A48" s="100"/>
      <c r="B48" s="103"/>
      <c r="C48" s="44">
        <v>50</v>
      </c>
      <c r="D48" s="55" t="s">
        <v>89</v>
      </c>
      <c r="E48" s="68" t="s">
        <v>6</v>
      </c>
      <c r="F48" s="72">
        <v>20.81</v>
      </c>
      <c r="G48" s="23">
        <f>Reitoria!L49+ESAG!L49+CEAD!L49+CEART!L49+FAED!L49+CEFID!L49+CERES!L49+CESFI!L49+CCT!L49+CEO!L49+CEPLAN!L49+CEAVI!L49</f>
        <v>97</v>
      </c>
      <c r="H48" s="8">
        <f>SUM((Reitoria!L49-Reitoria!M49),(ESAG!L49-ESAG!M49),(CEAD!L49-CEAD!M49),(CEART!L49-CEART!M49),(FAED!L49-FAED!M49),(CEFID!L49-CEFID!M49),(CERES!L49-CERES!M49),(CESFI!L49-CESFI!M49),(CCT!L49-CCT!M49),(CEO!L49-CEO!M49),(CEPLAN!L49-CEPLAN!M49),(CEAVI!L49-CEAVI!M49))</f>
        <v>0</v>
      </c>
      <c r="I48" s="9">
        <f t="shared" si="2"/>
        <v>97</v>
      </c>
      <c r="J48" s="10">
        <f t="shared" si="3"/>
        <v>2018.57</v>
      </c>
      <c r="K48" s="10">
        <f t="shared" si="4"/>
        <v>0</v>
      </c>
    </row>
    <row r="49" spans="1:11" ht="30" customHeight="1" x14ac:dyDescent="0.45">
      <c r="A49" s="100"/>
      <c r="B49" s="103"/>
      <c r="C49" s="44">
        <v>51</v>
      </c>
      <c r="D49" s="55" t="s">
        <v>50</v>
      </c>
      <c r="E49" s="68" t="s">
        <v>6</v>
      </c>
      <c r="F49" s="72">
        <v>85.75</v>
      </c>
      <c r="G49" s="23">
        <f>Reitoria!L50+ESAG!L50+CEAD!L50+CEART!L50+FAED!L50+CEFID!L50+CERES!L50+CESFI!L50+CCT!L50+CEO!L50+CEPLAN!L50+CEAVI!L50</f>
        <v>41</v>
      </c>
      <c r="H49" s="8">
        <f>SUM((Reitoria!L50-Reitoria!M50),(ESAG!L50-ESAG!M50),(CEAD!L50-CEAD!M50),(CEART!L50-CEART!M50),(FAED!L50-FAED!M50),(CEFID!L50-CEFID!M50),(CERES!L50-CERES!M50),(CESFI!L50-CESFI!M50),(CCT!L50-CCT!M50),(CEO!L50-CEO!M50),(CEPLAN!L50-CEPLAN!M50),(CEAVI!L50-CEAVI!M50))</f>
        <v>4</v>
      </c>
      <c r="I49" s="9">
        <f t="shared" si="2"/>
        <v>37</v>
      </c>
      <c r="J49" s="10">
        <f t="shared" si="3"/>
        <v>3515.75</v>
      </c>
      <c r="K49" s="10">
        <f t="shared" si="4"/>
        <v>343</v>
      </c>
    </row>
    <row r="50" spans="1:11" ht="30" customHeight="1" x14ac:dyDescent="0.45">
      <c r="A50" s="100"/>
      <c r="B50" s="103"/>
      <c r="C50" s="44">
        <v>52</v>
      </c>
      <c r="D50" s="55" t="s">
        <v>51</v>
      </c>
      <c r="E50" s="68" t="s">
        <v>6</v>
      </c>
      <c r="F50" s="72">
        <v>25.02</v>
      </c>
      <c r="G50" s="23">
        <f>Reitoria!L51+ESAG!L51+CEAD!L51+CEART!L51+FAED!L51+CEFID!L51+CERES!L51+CESFI!L51+CCT!L51+CEO!L51+CEPLAN!L51+CEAVI!L51</f>
        <v>119</v>
      </c>
      <c r="H50" s="8">
        <f>SUM((Reitoria!L51-Reitoria!M51),(ESAG!L51-ESAG!M51),(CEAD!L51-CEAD!M51),(CEART!L51-CEART!M51),(FAED!L51-FAED!M51),(CEFID!L51-CEFID!M51),(CERES!L51-CERES!M51),(CESFI!L51-CESFI!M51),(CCT!L51-CCT!M51),(CEO!L51-CEO!M51),(CEPLAN!L51-CEPLAN!M51),(CEAVI!L51-CEAVI!M51))</f>
        <v>0</v>
      </c>
      <c r="I50" s="9">
        <f t="shared" si="2"/>
        <v>119</v>
      </c>
      <c r="J50" s="10">
        <f t="shared" si="3"/>
        <v>2977.38</v>
      </c>
      <c r="K50" s="10">
        <f t="shared" si="4"/>
        <v>0</v>
      </c>
    </row>
    <row r="51" spans="1:11" ht="30" customHeight="1" x14ac:dyDescent="0.45">
      <c r="A51" s="100"/>
      <c r="B51" s="103"/>
      <c r="C51" s="44">
        <v>53</v>
      </c>
      <c r="D51" s="55" t="s">
        <v>52</v>
      </c>
      <c r="E51" s="68" t="s">
        <v>6</v>
      </c>
      <c r="F51" s="72">
        <v>17.36</v>
      </c>
      <c r="G51" s="23">
        <f>Reitoria!L52+ESAG!L52+CEAD!L52+CEART!L52+FAED!L52+CEFID!L52+CERES!L52+CESFI!L52+CCT!L52+CEO!L52+CEPLAN!L52+CEAVI!L52</f>
        <v>123</v>
      </c>
      <c r="H51" s="8">
        <f>SUM((Reitoria!L52-Reitoria!M52),(ESAG!L52-ESAG!M52),(CEAD!L52-CEAD!M52),(CEART!L52-CEART!M52),(FAED!L52-FAED!M52),(CEFID!L52-CEFID!M52),(CERES!L52-CERES!M52),(CESFI!L52-CESFI!M52),(CCT!L52-CCT!M52),(CEO!L52-CEO!M52),(CEPLAN!L52-CEPLAN!M52),(CEAVI!L52-CEAVI!M52))</f>
        <v>0</v>
      </c>
      <c r="I51" s="9">
        <f t="shared" si="2"/>
        <v>123</v>
      </c>
      <c r="J51" s="10">
        <f t="shared" si="3"/>
        <v>2135.2799999999997</v>
      </c>
      <c r="K51" s="10">
        <f t="shared" si="4"/>
        <v>0</v>
      </c>
    </row>
    <row r="52" spans="1:11" s="22" customFormat="1" ht="30" customHeight="1" x14ac:dyDescent="0.45">
      <c r="A52" s="100"/>
      <c r="B52" s="103"/>
      <c r="C52" s="44">
        <v>54</v>
      </c>
      <c r="D52" s="55" t="s">
        <v>53</v>
      </c>
      <c r="E52" s="68" t="s">
        <v>6</v>
      </c>
      <c r="F52" s="72">
        <v>20</v>
      </c>
      <c r="G52" s="23">
        <f>Reitoria!L53+ESAG!L53+CEAD!L53+CEART!L53+FAED!L53+CEFID!L53+CERES!L53+CESFI!L53+CCT!L53+CEO!L53+CEPLAN!L53+CEAVI!L53</f>
        <v>118</v>
      </c>
      <c r="H52" s="8">
        <f>SUM((Reitoria!L53-Reitoria!M53),(ESAG!L53-ESAG!M53),(CEAD!L53-CEAD!M53),(CEART!L53-CEART!M53),(FAED!L53-FAED!M53),(CEFID!L53-CEFID!M53),(CERES!L53-CERES!M53),(CESFI!L53-CESFI!M53),(CCT!L53-CCT!M53),(CEO!L53-CEO!M53),(CEPLAN!L53-CEPLAN!M53),(CEAVI!L53-CEAVI!M53))</f>
        <v>0</v>
      </c>
      <c r="I52" s="9">
        <f t="shared" ref="I52:I53" si="5">G52-H52</f>
        <v>118</v>
      </c>
      <c r="J52" s="10">
        <f t="shared" si="3"/>
        <v>2360</v>
      </c>
      <c r="K52" s="10">
        <f t="shared" si="4"/>
        <v>0</v>
      </c>
    </row>
    <row r="53" spans="1:11" s="22" customFormat="1" ht="30" customHeight="1" x14ac:dyDescent="0.45">
      <c r="A53" s="101"/>
      <c r="B53" s="104"/>
      <c r="C53" s="44">
        <v>55</v>
      </c>
      <c r="D53" s="55" t="s">
        <v>54</v>
      </c>
      <c r="E53" s="68" t="s">
        <v>6</v>
      </c>
      <c r="F53" s="72">
        <v>27.16</v>
      </c>
      <c r="G53" s="23">
        <f>Reitoria!L54+ESAG!L54+CEAD!L54+CEART!L54+FAED!L54+CEFID!L54+CERES!L54+CESFI!L54+CCT!L54+CEO!L54+CEPLAN!L54+CEAVI!L54</f>
        <v>128</v>
      </c>
      <c r="H53" s="8">
        <f>SUM((Reitoria!L54-Reitoria!M54),(ESAG!L54-ESAG!M54),(CEAD!L54-CEAD!M54),(CEART!L54-CEART!M54),(FAED!L54-FAED!M54),(CEFID!L54-CEFID!M54),(CERES!L54-CERES!M54),(CESFI!L54-CESFI!M54),(CCT!L54-CCT!M54),(CEO!L54-CEO!M54),(CEPLAN!L54-CEPLAN!M54),(CEAVI!L54-CEAVI!M54))</f>
        <v>0</v>
      </c>
      <c r="I53" s="9">
        <f t="shared" si="5"/>
        <v>128</v>
      </c>
      <c r="J53" s="10">
        <f t="shared" si="3"/>
        <v>3476.48</v>
      </c>
      <c r="K53" s="10">
        <f t="shared" si="4"/>
        <v>0</v>
      </c>
    </row>
    <row r="54" spans="1:11" s="12" customFormat="1" ht="30" customHeight="1" x14ac:dyDescent="0.45">
      <c r="A54" s="1"/>
      <c r="B54" s="1"/>
      <c r="C54" s="1"/>
      <c r="D54" s="32"/>
      <c r="E54" s="1"/>
      <c r="F54" s="1"/>
      <c r="G54" s="20"/>
      <c r="H54" s="18"/>
      <c r="I54" s="11"/>
      <c r="J54" s="80">
        <f>SUM(J3:J53)</f>
        <v>177298.62000000002</v>
      </c>
    </row>
    <row r="55" spans="1:11" s="12" customFormat="1" ht="36.75" customHeight="1" x14ac:dyDescent="0.45">
      <c r="A55" s="1"/>
      <c r="B55" s="1"/>
      <c r="C55" s="1"/>
      <c r="D55" s="32"/>
      <c r="E55" s="1"/>
      <c r="F55" s="1"/>
      <c r="G55" s="20"/>
      <c r="H55" s="18"/>
      <c r="I55" s="11"/>
    </row>
    <row r="56" spans="1:11" s="12" customFormat="1" ht="39.75" customHeight="1" x14ac:dyDescent="0.45">
      <c r="A56" s="1"/>
      <c r="B56" s="1"/>
      <c r="C56" s="1"/>
      <c r="D56" s="32"/>
      <c r="E56" s="1"/>
      <c r="F56" s="1"/>
      <c r="G56" s="20"/>
      <c r="H56" s="37" t="str">
        <f>A1</f>
        <v>PROCESSO: 523/2021</v>
      </c>
      <c r="I56" s="37"/>
      <c r="J56" s="37"/>
      <c r="K56" s="37"/>
    </row>
    <row r="57" spans="1:11" s="12" customFormat="1" ht="15.75" customHeight="1" x14ac:dyDescent="0.45">
      <c r="A57" s="1"/>
      <c r="B57" s="1"/>
      <c r="C57" s="1"/>
      <c r="D57" s="32"/>
      <c r="E57" s="1"/>
      <c r="F57" s="1"/>
      <c r="G57" s="20"/>
      <c r="H57" s="37" t="s">
        <v>90</v>
      </c>
      <c r="I57" s="37"/>
      <c r="J57" s="37"/>
      <c r="K57" s="37"/>
    </row>
    <row r="58" spans="1:11" s="12" customFormat="1" ht="63" x14ac:dyDescent="0.45">
      <c r="A58" s="1"/>
      <c r="B58" s="1"/>
      <c r="C58" s="1"/>
      <c r="D58" s="32"/>
      <c r="E58" s="1"/>
      <c r="F58" s="1"/>
      <c r="G58" s="20"/>
      <c r="H58" s="38" t="str">
        <f>G1</f>
        <v>VIGÊNCIA DA ATA:  18/05/2021 a 18/05/2022</v>
      </c>
      <c r="I58" s="38"/>
      <c r="J58" s="38"/>
      <c r="K58" s="38"/>
    </row>
    <row r="59" spans="1:11" s="12" customFormat="1" ht="15.75" x14ac:dyDescent="0.45">
      <c r="A59" s="1"/>
      <c r="B59" s="1"/>
      <c r="C59" s="1"/>
      <c r="D59" s="32"/>
      <c r="E59" s="1"/>
      <c r="F59" s="1"/>
      <c r="G59" s="20"/>
      <c r="H59" s="117" t="s">
        <v>63</v>
      </c>
      <c r="I59" s="118"/>
      <c r="J59" s="118"/>
      <c r="K59" s="119"/>
    </row>
    <row r="60" spans="1:11" s="12" customFormat="1" ht="26.25" customHeight="1" x14ac:dyDescent="0.45">
      <c r="A60" s="1"/>
      <c r="B60" s="1"/>
      <c r="C60" s="1"/>
      <c r="D60" s="32"/>
      <c r="E60" s="1"/>
      <c r="F60" s="1"/>
      <c r="G60" s="20"/>
      <c r="H60" s="120" t="s">
        <v>62</v>
      </c>
      <c r="I60" s="121"/>
      <c r="J60" s="121"/>
      <c r="K60" s="122"/>
    </row>
    <row r="61" spans="1:11" s="25" customFormat="1" ht="15.75" customHeight="1" x14ac:dyDescent="0.45">
      <c r="A61" s="1"/>
      <c r="B61" s="1"/>
      <c r="C61" s="1"/>
      <c r="D61" s="32"/>
      <c r="E61" s="1"/>
      <c r="F61" s="1"/>
      <c r="G61" s="20"/>
      <c r="H61" s="120" t="s">
        <v>64</v>
      </c>
      <c r="I61" s="121"/>
      <c r="J61" s="121"/>
      <c r="K61" s="122"/>
    </row>
    <row r="62" spans="1:11" s="12" customFormat="1" ht="15.75" x14ac:dyDescent="0.45">
      <c r="A62" s="1"/>
      <c r="B62" s="1"/>
      <c r="C62" s="1"/>
      <c r="D62" s="32"/>
      <c r="E62" s="1"/>
      <c r="F62" s="1"/>
      <c r="G62" s="20"/>
      <c r="H62" s="123" t="s">
        <v>65</v>
      </c>
      <c r="I62" s="124"/>
      <c r="J62" s="124"/>
      <c r="K62" s="125"/>
    </row>
    <row r="63" spans="1:11" s="12" customFormat="1" ht="28.5" x14ac:dyDescent="0.45">
      <c r="A63" s="1"/>
      <c r="B63" s="1"/>
      <c r="C63" s="1"/>
      <c r="D63" s="32"/>
      <c r="E63" s="1"/>
      <c r="F63" s="1"/>
      <c r="G63" s="20"/>
      <c r="H63" s="29" t="s">
        <v>91</v>
      </c>
      <c r="I63" s="30"/>
      <c r="J63" s="30"/>
      <c r="K63" s="30"/>
    </row>
    <row r="64" spans="1:11" s="12" customFormat="1" x14ac:dyDescent="0.45">
      <c r="A64" s="1"/>
      <c r="B64" s="1"/>
      <c r="C64" s="1"/>
      <c r="D64" s="32"/>
      <c r="E64" s="1"/>
      <c r="F64" s="1"/>
      <c r="G64" s="20"/>
      <c r="H64" s="18"/>
      <c r="I64" s="11"/>
    </row>
    <row r="65" spans="1:9" s="12" customFormat="1" x14ac:dyDescent="0.45">
      <c r="A65" s="1"/>
      <c r="B65" s="1"/>
      <c r="C65" s="1"/>
      <c r="D65" s="32"/>
      <c r="E65" s="1"/>
      <c r="F65" s="1"/>
      <c r="G65" s="20"/>
      <c r="H65" s="18"/>
      <c r="I65" s="11"/>
    </row>
    <row r="66" spans="1:9" s="12" customFormat="1" x14ac:dyDescent="0.45">
      <c r="A66" s="1"/>
      <c r="B66" s="1"/>
      <c r="C66" s="1"/>
      <c r="D66" s="32"/>
      <c r="E66" s="1"/>
      <c r="F66" s="1"/>
      <c r="G66" s="20"/>
      <c r="H66" s="18"/>
      <c r="I66" s="11"/>
    </row>
    <row r="67" spans="1:9" s="12" customFormat="1" x14ac:dyDescent="0.45">
      <c r="A67" s="1"/>
      <c r="B67" s="1"/>
      <c r="C67" s="1"/>
      <c r="D67" s="32"/>
      <c r="E67" s="1"/>
      <c r="F67" s="1"/>
      <c r="G67" s="20"/>
      <c r="H67" s="18"/>
      <c r="I67" s="11"/>
    </row>
    <row r="68" spans="1:9" s="12" customFormat="1" x14ac:dyDescent="0.45">
      <c r="A68" s="1"/>
      <c r="B68" s="1"/>
      <c r="C68" s="1"/>
      <c r="D68" s="32"/>
      <c r="E68" s="1"/>
      <c r="F68" s="1"/>
      <c r="G68" s="20"/>
      <c r="H68" s="18"/>
      <c r="I68" s="11"/>
    </row>
    <row r="69" spans="1:9" s="12" customFormat="1" ht="90" customHeight="1" x14ac:dyDescent="0.45">
      <c r="A69" s="1"/>
      <c r="B69" s="1"/>
      <c r="C69" s="1"/>
      <c r="D69" s="32"/>
      <c r="E69" s="1"/>
      <c r="F69" s="1"/>
      <c r="G69" s="20"/>
      <c r="H69" s="18"/>
      <c r="I69" s="11"/>
    </row>
    <row r="70" spans="1:9" s="12" customFormat="1" x14ac:dyDescent="0.45">
      <c r="A70" s="1"/>
      <c r="B70" s="1"/>
      <c r="C70" s="1"/>
      <c r="D70" s="32"/>
      <c r="E70" s="1"/>
      <c r="F70" s="1"/>
      <c r="G70" s="20"/>
      <c r="H70" s="18"/>
      <c r="I70" s="11"/>
    </row>
    <row r="71" spans="1:9" s="12" customFormat="1" x14ac:dyDescent="0.45">
      <c r="A71" s="1"/>
      <c r="B71" s="1"/>
      <c r="C71" s="1"/>
      <c r="D71" s="32"/>
      <c r="E71" s="1"/>
      <c r="F71" s="1"/>
      <c r="G71" s="20"/>
      <c r="H71" s="18"/>
      <c r="I71" s="11"/>
    </row>
    <row r="72" spans="1:9" s="12" customFormat="1" x14ac:dyDescent="0.45">
      <c r="A72" s="1"/>
      <c r="B72" s="1"/>
      <c r="C72" s="1"/>
      <c r="D72" s="32"/>
      <c r="E72" s="1"/>
      <c r="F72" s="1"/>
      <c r="G72" s="20"/>
      <c r="H72" s="18"/>
      <c r="I72" s="11"/>
    </row>
    <row r="73" spans="1:9" s="12" customFormat="1" x14ac:dyDescent="0.45">
      <c r="A73" s="1"/>
      <c r="B73" s="1"/>
      <c r="C73" s="1"/>
      <c r="D73" s="32"/>
      <c r="E73" s="1"/>
      <c r="F73" s="1"/>
      <c r="G73" s="20"/>
      <c r="H73" s="18"/>
      <c r="I73" s="11"/>
    </row>
    <row r="74" spans="1:9" s="12" customFormat="1" x14ac:dyDescent="0.45">
      <c r="A74" s="1"/>
      <c r="B74" s="1"/>
      <c r="C74" s="1"/>
      <c r="D74" s="32"/>
      <c r="E74" s="1"/>
      <c r="F74" s="1"/>
      <c r="G74" s="20"/>
      <c r="H74" s="18"/>
      <c r="I74" s="11"/>
    </row>
    <row r="75" spans="1:9" s="12" customFormat="1" x14ac:dyDescent="0.45">
      <c r="A75" s="1"/>
      <c r="B75" s="1"/>
      <c r="C75" s="1"/>
      <c r="D75" s="32"/>
      <c r="E75" s="1"/>
      <c r="F75" s="1"/>
      <c r="G75" s="20"/>
      <c r="H75" s="18"/>
      <c r="I75" s="11"/>
    </row>
    <row r="76" spans="1:9" s="12" customFormat="1" x14ac:dyDescent="0.45">
      <c r="A76" s="1"/>
      <c r="B76" s="1"/>
      <c r="C76" s="1"/>
      <c r="D76" s="32"/>
      <c r="E76" s="1"/>
      <c r="F76" s="1"/>
      <c r="G76" s="20"/>
      <c r="H76" s="18"/>
      <c r="I76" s="11"/>
    </row>
    <row r="77" spans="1:9" s="12" customFormat="1" x14ac:dyDescent="0.45">
      <c r="A77" s="1"/>
      <c r="B77" s="1"/>
      <c r="C77" s="1"/>
      <c r="D77" s="32"/>
      <c r="E77" s="1"/>
      <c r="F77" s="1"/>
      <c r="G77" s="20"/>
      <c r="H77" s="18"/>
      <c r="I77" s="11"/>
    </row>
    <row r="78" spans="1:9" s="12" customFormat="1" x14ac:dyDescent="0.45">
      <c r="A78" s="1"/>
      <c r="B78" s="1"/>
      <c r="C78" s="1"/>
      <c r="D78" s="32"/>
      <c r="E78" s="1"/>
      <c r="F78" s="1"/>
      <c r="G78" s="20"/>
      <c r="H78" s="18"/>
      <c r="I78" s="11"/>
    </row>
    <row r="79" spans="1:9" s="12" customFormat="1" x14ac:dyDescent="0.45">
      <c r="A79" s="1"/>
      <c r="B79" s="1"/>
      <c r="C79" s="1"/>
      <c r="D79" s="32"/>
      <c r="E79" s="1"/>
      <c r="F79" s="1"/>
      <c r="G79" s="20"/>
      <c r="H79" s="18"/>
      <c r="I79" s="11"/>
    </row>
    <row r="80" spans="1:9" s="12" customFormat="1" x14ac:dyDescent="0.45">
      <c r="A80" s="1"/>
      <c r="B80" s="1"/>
      <c r="C80" s="1"/>
      <c r="D80" s="32"/>
      <c r="E80" s="1"/>
      <c r="F80" s="1"/>
      <c r="G80" s="20"/>
      <c r="H80" s="18"/>
      <c r="I80" s="11"/>
    </row>
    <row r="81" spans="1:12" s="12" customFormat="1" x14ac:dyDescent="0.45">
      <c r="A81" s="1"/>
      <c r="B81" s="1"/>
      <c r="C81" s="1"/>
      <c r="D81" s="32"/>
      <c r="E81" s="1"/>
      <c r="F81" s="1"/>
      <c r="G81" s="20"/>
      <c r="H81" s="18"/>
      <c r="I81" s="11"/>
    </row>
    <row r="82" spans="1:12" s="12" customFormat="1" x14ac:dyDescent="0.45">
      <c r="A82" s="1"/>
      <c r="B82" s="1"/>
      <c r="C82" s="1"/>
      <c r="D82" s="32"/>
      <c r="E82" s="1"/>
      <c r="F82" s="1"/>
      <c r="G82" s="20"/>
      <c r="H82" s="18"/>
      <c r="I82" s="11"/>
    </row>
    <row r="83" spans="1:12" s="12" customFormat="1" x14ac:dyDescent="0.45">
      <c r="A83" s="1"/>
      <c r="B83" s="1"/>
      <c r="C83" s="1"/>
      <c r="D83" s="32"/>
      <c r="E83" s="1"/>
      <c r="F83" s="1"/>
      <c r="G83" s="20"/>
      <c r="H83" s="18"/>
      <c r="I83" s="11"/>
    </row>
    <row r="84" spans="1:12" s="12" customFormat="1" x14ac:dyDescent="0.45">
      <c r="A84" s="1"/>
      <c r="B84" s="1"/>
      <c r="C84" s="1"/>
      <c r="D84" s="32"/>
      <c r="E84" s="1"/>
      <c r="F84" s="1"/>
      <c r="G84" s="20"/>
      <c r="H84" s="18"/>
      <c r="I84" s="11"/>
    </row>
    <row r="85" spans="1:12" s="12" customFormat="1" ht="15.75" customHeight="1" x14ac:dyDescent="0.45">
      <c r="A85" s="1"/>
      <c r="B85" s="1"/>
      <c r="C85" s="1"/>
      <c r="D85" s="32"/>
      <c r="E85" s="1"/>
      <c r="F85" s="1"/>
      <c r="G85" s="20"/>
      <c r="H85" s="18"/>
      <c r="I85" s="11"/>
      <c r="L85" s="37"/>
    </row>
    <row r="86" spans="1:12" s="12" customFormat="1" ht="15.75" customHeight="1" x14ac:dyDescent="0.45">
      <c r="A86" s="1"/>
      <c r="B86" s="1"/>
      <c r="C86" s="1"/>
      <c r="D86" s="32"/>
      <c r="E86" s="1"/>
      <c r="F86" s="1"/>
      <c r="G86" s="20"/>
      <c r="H86" s="18"/>
      <c r="I86" s="11"/>
      <c r="L86" s="37"/>
    </row>
    <row r="87" spans="1:12" s="12" customFormat="1" ht="15.75" customHeight="1" x14ac:dyDescent="0.45">
      <c r="A87" s="1"/>
      <c r="B87" s="1"/>
      <c r="C87" s="1"/>
      <c r="D87" s="32"/>
      <c r="E87" s="1"/>
      <c r="F87" s="1"/>
      <c r="G87" s="20"/>
      <c r="H87" s="18"/>
      <c r="I87" s="11"/>
      <c r="L87" s="38"/>
    </row>
    <row r="88" spans="1:12" s="12" customFormat="1" ht="15.75" x14ac:dyDescent="0.45">
      <c r="A88" s="1"/>
      <c r="B88" s="1"/>
      <c r="C88" s="1"/>
      <c r="D88" s="32"/>
      <c r="E88" s="1"/>
      <c r="F88" s="1"/>
      <c r="G88" s="20"/>
      <c r="H88" s="18"/>
      <c r="I88" s="11"/>
      <c r="L88" s="26">
        <f>SUM(J3:J53)</f>
        <v>177298.62000000002</v>
      </c>
    </row>
    <row r="89" spans="1:12" s="12" customFormat="1" ht="15.75" x14ac:dyDescent="0.5">
      <c r="A89" s="1"/>
      <c r="B89" s="1"/>
      <c r="C89" s="1"/>
      <c r="D89" s="32"/>
      <c r="E89" s="1"/>
      <c r="F89" s="1"/>
      <c r="G89" s="20"/>
      <c r="H89" s="18"/>
      <c r="I89" s="11"/>
      <c r="L89" s="27">
        <f>SUM(K3:K51)</f>
        <v>6155.12</v>
      </c>
    </row>
    <row r="90" spans="1:12" s="12" customFormat="1" ht="15.75" x14ac:dyDescent="0.5">
      <c r="A90" s="1"/>
      <c r="B90" s="1"/>
      <c r="C90" s="1"/>
      <c r="D90" s="32"/>
      <c r="E90" s="1"/>
      <c r="F90" s="1"/>
      <c r="G90" s="20"/>
      <c r="H90" s="18"/>
      <c r="I90" s="11"/>
      <c r="L90" s="27"/>
    </row>
    <row r="91" spans="1:12" s="12" customFormat="1" ht="15.75" x14ac:dyDescent="0.5">
      <c r="A91" s="1"/>
      <c r="B91" s="1"/>
      <c r="C91" s="1"/>
      <c r="D91" s="32"/>
      <c r="E91" s="1"/>
      <c r="F91" s="1"/>
      <c r="G91" s="20"/>
      <c r="H91" s="18"/>
      <c r="I91" s="11"/>
      <c r="L91" s="28">
        <f>L89/L88</f>
        <v>3.4716119053831325E-2</v>
      </c>
    </row>
    <row r="92" spans="1:12" s="12" customFormat="1" x14ac:dyDescent="0.45">
      <c r="A92" s="1"/>
      <c r="B92" s="1"/>
      <c r="C92" s="1"/>
      <c r="D92" s="32"/>
      <c r="E92" s="1"/>
      <c r="F92" s="1"/>
      <c r="G92" s="20"/>
      <c r="H92" s="18"/>
      <c r="I92" s="11"/>
      <c r="L92" s="31"/>
    </row>
    <row r="93" spans="1:12" s="12" customFormat="1" x14ac:dyDescent="0.45">
      <c r="A93" s="1"/>
      <c r="B93" s="1"/>
      <c r="C93" s="1"/>
      <c r="D93" s="32"/>
      <c r="E93" s="1"/>
      <c r="F93" s="1"/>
      <c r="G93" s="20"/>
      <c r="H93" s="18"/>
      <c r="I93" s="11"/>
    </row>
    <row r="94" spans="1:12" s="12" customFormat="1" x14ac:dyDescent="0.45">
      <c r="A94" s="1"/>
      <c r="B94" s="1"/>
      <c r="C94" s="1"/>
      <c r="D94" s="32"/>
      <c r="E94" s="1"/>
      <c r="F94" s="1"/>
      <c r="G94" s="20"/>
      <c r="H94" s="18"/>
      <c r="I94" s="11"/>
    </row>
    <row r="95" spans="1:12" s="12" customFormat="1" x14ac:dyDescent="0.45">
      <c r="A95" s="1"/>
      <c r="B95" s="1"/>
      <c r="C95" s="1"/>
      <c r="D95" s="32"/>
      <c r="E95" s="1"/>
      <c r="F95" s="1"/>
      <c r="G95" s="20"/>
      <c r="H95" s="18"/>
      <c r="I95" s="11"/>
    </row>
    <row r="96" spans="1:12" s="12" customFormat="1" x14ac:dyDescent="0.45">
      <c r="A96" s="1"/>
      <c r="B96" s="1"/>
      <c r="C96" s="1"/>
      <c r="D96" s="32"/>
      <c r="E96" s="1"/>
      <c r="F96" s="1"/>
      <c r="G96" s="20"/>
      <c r="H96" s="18"/>
      <c r="I96" s="11"/>
    </row>
    <row r="97" spans="1:9" s="12" customFormat="1" x14ac:dyDescent="0.45">
      <c r="A97" s="1"/>
      <c r="B97" s="1"/>
      <c r="C97" s="1"/>
      <c r="D97" s="32"/>
      <c r="E97" s="1"/>
      <c r="F97" s="1"/>
      <c r="G97" s="20"/>
      <c r="H97" s="18"/>
      <c r="I97" s="11"/>
    </row>
    <row r="98" spans="1:9" s="12" customFormat="1" x14ac:dyDescent="0.45">
      <c r="A98" s="1"/>
      <c r="B98" s="1"/>
      <c r="C98" s="1"/>
      <c r="D98" s="32"/>
      <c r="E98" s="1"/>
      <c r="F98" s="1"/>
      <c r="G98" s="20"/>
      <c r="H98" s="18"/>
      <c r="I98" s="11"/>
    </row>
    <row r="99" spans="1:9" s="12" customFormat="1" x14ac:dyDescent="0.45">
      <c r="A99" s="1"/>
      <c r="B99" s="1"/>
      <c r="C99" s="1"/>
      <c r="D99" s="32"/>
      <c r="E99" s="1"/>
      <c r="F99" s="1"/>
      <c r="G99" s="20"/>
      <c r="H99" s="18"/>
      <c r="I99" s="11"/>
    </row>
    <row r="100" spans="1:9" s="12" customFormat="1" x14ac:dyDescent="0.45">
      <c r="A100" s="1"/>
      <c r="B100" s="1"/>
      <c r="C100" s="1"/>
      <c r="D100" s="32"/>
      <c r="E100" s="1"/>
      <c r="F100" s="1"/>
      <c r="G100" s="20"/>
      <c r="H100" s="18"/>
      <c r="I100" s="11"/>
    </row>
    <row r="101" spans="1:9" s="12" customFormat="1" x14ac:dyDescent="0.45">
      <c r="A101" s="1"/>
      <c r="B101" s="1"/>
      <c r="C101" s="1"/>
      <c r="D101" s="32"/>
      <c r="E101" s="1"/>
      <c r="F101" s="1"/>
      <c r="G101" s="20"/>
      <c r="H101" s="18"/>
      <c r="I101" s="11"/>
    </row>
    <row r="102" spans="1:9" s="12" customFormat="1" x14ac:dyDescent="0.45">
      <c r="A102" s="1"/>
      <c r="B102" s="1"/>
      <c r="C102" s="1"/>
      <c r="D102" s="32"/>
      <c r="E102" s="1"/>
      <c r="F102" s="1"/>
      <c r="G102" s="20"/>
      <c r="H102" s="18"/>
      <c r="I102" s="11"/>
    </row>
    <row r="103" spans="1:9" s="12" customFormat="1" x14ac:dyDescent="0.45">
      <c r="A103" s="1"/>
      <c r="B103" s="1"/>
      <c r="C103" s="1"/>
      <c r="D103" s="32"/>
      <c r="E103" s="1"/>
      <c r="F103" s="1"/>
      <c r="G103" s="20"/>
      <c r="H103" s="18"/>
      <c r="I103" s="11"/>
    </row>
    <row r="104" spans="1:9" s="12" customFormat="1" x14ac:dyDescent="0.45">
      <c r="A104" s="1"/>
      <c r="B104" s="1"/>
      <c r="C104" s="1"/>
      <c r="D104" s="32"/>
      <c r="E104" s="1"/>
      <c r="F104" s="1"/>
      <c r="G104" s="20"/>
      <c r="H104" s="18"/>
      <c r="I104" s="11"/>
    </row>
    <row r="105" spans="1:9" s="12" customFormat="1" x14ac:dyDescent="0.45">
      <c r="A105" s="1"/>
      <c r="B105" s="1"/>
      <c r="C105" s="1"/>
      <c r="D105" s="32"/>
      <c r="E105" s="1"/>
      <c r="F105" s="1"/>
      <c r="G105" s="20"/>
      <c r="H105" s="18"/>
      <c r="I105" s="11"/>
    </row>
    <row r="106" spans="1:9" s="12" customFormat="1" x14ac:dyDescent="0.45">
      <c r="A106" s="1"/>
      <c r="B106" s="1"/>
      <c r="C106" s="1"/>
      <c r="D106" s="32"/>
      <c r="E106" s="1"/>
      <c r="F106" s="1"/>
      <c r="G106" s="20"/>
      <c r="H106" s="18"/>
      <c r="I106" s="11"/>
    </row>
    <row r="107" spans="1:9" s="12" customFormat="1" x14ac:dyDescent="0.45">
      <c r="A107" s="1"/>
      <c r="B107" s="1"/>
      <c r="C107" s="1"/>
      <c r="D107" s="32"/>
      <c r="E107" s="1"/>
      <c r="F107" s="1"/>
      <c r="G107" s="20"/>
      <c r="H107" s="18"/>
      <c r="I107" s="11"/>
    </row>
    <row r="108" spans="1:9" s="12" customFormat="1" x14ac:dyDescent="0.45">
      <c r="A108" s="1"/>
      <c r="B108" s="1"/>
      <c r="C108" s="1"/>
      <c r="D108" s="32"/>
      <c r="E108" s="1"/>
      <c r="F108" s="1"/>
      <c r="G108" s="20"/>
      <c r="H108" s="18"/>
      <c r="I108" s="11"/>
    </row>
    <row r="109" spans="1:9" s="12" customFormat="1" x14ac:dyDescent="0.45">
      <c r="A109" s="1"/>
      <c r="B109" s="1"/>
      <c r="C109" s="1"/>
      <c r="D109" s="32"/>
      <c r="E109" s="1"/>
      <c r="F109" s="1"/>
      <c r="G109" s="20"/>
      <c r="H109" s="18"/>
      <c r="I109" s="11"/>
    </row>
    <row r="110" spans="1:9" s="12" customFormat="1" x14ac:dyDescent="0.45">
      <c r="A110" s="1"/>
      <c r="B110" s="1"/>
      <c r="C110" s="1"/>
      <c r="D110" s="32"/>
      <c r="E110" s="1"/>
      <c r="F110" s="1"/>
      <c r="G110" s="20"/>
      <c r="H110" s="18"/>
      <c r="I110" s="11"/>
    </row>
    <row r="111" spans="1:9" s="12" customFormat="1" x14ac:dyDescent="0.45">
      <c r="A111" s="1"/>
      <c r="B111" s="1"/>
      <c r="C111" s="1"/>
      <c r="D111" s="32"/>
      <c r="E111" s="1"/>
      <c r="F111" s="1"/>
      <c r="G111" s="20"/>
      <c r="H111" s="18"/>
      <c r="I111" s="11"/>
    </row>
    <row r="112" spans="1:9" s="12" customFormat="1" x14ac:dyDescent="0.45">
      <c r="A112" s="1"/>
      <c r="B112" s="1"/>
      <c r="C112" s="1"/>
      <c r="D112" s="32"/>
      <c r="E112" s="1"/>
      <c r="F112" s="1"/>
      <c r="G112" s="20"/>
      <c r="H112" s="18"/>
      <c r="I112" s="11"/>
    </row>
    <row r="113" spans="1:9" s="12" customFormat="1" x14ac:dyDescent="0.45">
      <c r="A113" s="1"/>
      <c r="B113" s="1"/>
      <c r="C113" s="1"/>
      <c r="D113" s="32"/>
      <c r="E113" s="1"/>
      <c r="F113" s="1"/>
      <c r="G113" s="20"/>
      <c r="H113" s="18"/>
      <c r="I113" s="11"/>
    </row>
    <row r="114" spans="1:9" s="12" customFormat="1" x14ac:dyDescent="0.45">
      <c r="A114" s="1"/>
      <c r="B114" s="1"/>
      <c r="C114" s="1"/>
      <c r="D114" s="32"/>
      <c r="E114" s="1"/>
      <c r="F114" s="1"/>
      <c r="G114" s="20"/>
      <c r="H114" s="18"/>
      <c r="I114" s="11"/>
    </row>
    <row r="115" spans="1:9" s="12" customFormat="1" x14ac:dyDescent="0.45">
      <c r="A115" s="1"/>
      <c r="B115" s="1"/>
      <c r="C115" s="1"/>
      <c r="D115" s="32"/>
      <c r="E115" s="1"/>
      <c r="F115" s="1"/>
      <c r="G115" s="20"/>
      <c r="H115" s="18"/>
      <c r="I115" s="11"/>
    </row>
    <row r="116" spans="1:9" s="12" customFormat="1" x14ac:dyDescent="0.45">
      <c r="A116" s="1"/>
      <c r="B116" s="1"/>
      <c r="C116" s="1"/>
      <c r="D116" s="32"/>
      <c r="E116" s="1"/>
      <c r="F116" s="1"/>
      <c r="G116" s="20"/>
      <c r="H116" s="18"/>
      <c r="I116" s="11"/>
    </row>
    <row r="117" spans="1:9" s="12" customFormat="1" x14ac:dyDescent="0.45">
      <c r="A117" s="1"/>
      <c r="B117" s="1"/>
      <c r="C117" s="1"/>
      <c r="D117" s="32"/>
      <c r="E117" s="1"/>
      <c r="F117" s="1"/>
      <c r="G117" s="20"/>
      <c r="H117" s="18"/>
      <c r="I117" s="11"/>
    </row>
    <row r="118" spans="1:9" s="12" customFormat="1" x14ac:dyDescent="0.45">
      <c r="A118" s="1"/>
      <c r="B118" s="1"/>
      <c r="C118" s="1"/>
      <c r="D118" s="32"/>
      <c r="E118" s="1"/>
      <c r="F118" s="1"/>
      <c r="G118" s="20"/>
      <c r="H118" s="18"/>
      <c r="I118" s="11"/>
    </row>
    <row r="119" spans="1:9" s="12" customFormat="1" x14ac:dyDescent="0.45">
      <c r="A119" s="1"/>
      <c r="B119" s="1"/>
      <c r="C119" s="1"/>
      <c r="D119" s="32"/>
      <c r="E119" s="1"/>
      <c r="F119" s="1"/>
      <c r="G119" s="20"/>
      <c r="H119" s="18"/>
      <c r="I119" s="11"/>
    </row>
    <row r="120" spans="1:9" s="12" customFormat="1" x14ac:dyDescent="0.45">
      <c r="A120" s="1"/>
      <c r="B120" s="1"/>
      <c r="C120" s="1"/>
      <c r="D120" s="32"/>
      <c r="E120" s="1"/>
      <c r="F120" s="1"/>
      <c r="G120" s="20"/>
      <c r="H120" s="18"/>
      <c r="I120" s="11"/>
    </row>
    <row r="121" spans="1:9" s="12" customFormat="1" x14ac:dyDescent="0.45">
      <c r="A121" s="1"/>
      <c r="B121" s="1"/>
      <c r="C121" s="1"/>
      <c r="D121" s="32"/>
      <c r="E121" s="1"/>
      <c r="F121" s="1"/>
      <c r="G121" s="20"/>
      <c r="H121" s="18"/>
      <c r="I121" s="11"/>
    </row>
    <row r="122" spans="1:9" s="12" customFormat="1" x14ac:dyDescent="0.45">
      <c r="A122" s="1"/>
      <c r="B122" s="1"/>
      <c r="C122" s="1"/>
      <c r="D122" s="32"/>
      <c r="E122" s="1"/>
      <c r="F122" s="1"/>
      <c r="G122" s="20"/>
      <c r="H122" s="18"/>
      <c r="I122" s="11"/>
    </row>
    <row r="123" spans="1:9" s="12" customFormat="1" x14ac:dyDescent="0.45">
      <c r="A123" s="1"/>
      <c r="B123" s="1"/>
      <c r="C123" s="1"/>
      <c r="D123" s="32"/>
      <c r="E123" s="1"/>
      <c r="F123" s="1"/>
      <c r="G123" s="20"/>
      <c r="H123" s="18"/>
      <c r="I123" s="11"/>
    </row>
    <row r="124" spans="1:9" s="12" customFormat="1" x14ac:dyDescent="0.45">
      <c r="A124" s="1"/>
      <c r="B124" s="1"/>
      <c r="C124" s="1"/>
      <c r="D124" s="32"/>
      <c r="E124" s="1"/>
      <c r="F124" s="1"/>
      <c r="G124" s="20"/>
      <c r="H124" s="18"/>
      <c r="I124" s="11"/>
    </row>
    <row r="125" spans="1:9" s="12" customFormat="1" x14ac:dyDescent="0.45">
      <c r="A125" s="1"/>
      <c r="B125" s="1"/>
      <c r="C125" s="1"/>
      <c r="D125" s="32"/>
      <c r="E125" s="1"/>
      <c r="F125" s="1"/>
      <c r="G125" s="20"/>
      <c r="H125" s="18"/>
      <c r="I125" s="11"/>
    </row>
    <row r="126" spans="1:9" s="12" customFormat="1" x14ac:dyDescent="0.45">
      <c r="A126" s="1"/>
      <c r="B126" s="1"/>
      <c r="C126" s="1"/>
      <c r="D126" s="32"/>
      <c r="E126" s="1"/>
      <c r="F126" s="1"/>
      <c r="G126" s="20"/>
      <c r="H126" s="18"/>
      <c r="I126" s="11"/>
    </row>
    <row r="127" spans="1:9" s="12" customFormat="1" x14ac:dyDescent="0.45">
      <c r="A127" s="1"/>
      <c r="B127" s="1"/>
      <c r="C127" s="1"/>
      <c r="D127" s="32"/>
      <c r="E127" s="1"/>
      <c r="F127" s="1"/>
      <c r="G127" s="20"/>
      <c r="H127" s="18"/>
      <c r="I127" s="11"/>
    </row>
    <row r="128" spans="1:9" s="12" customFormat="1" x14ac:dyDescent="0.45">
      <c r="A128" s="1"/>
      <c r="B128" s="1"/>
      <c r="C128" s="1"/>
      <c r="D128" s="32"/>
      <c r="E128" s="1"/>
      <c r="F128" s="1"/>
      <c r="G128" s="20"/>
      <c r="H128" s="18"/>
      <c r="I128" s="11"/>
    </row>
    <row r="129" spans="1:9" s="12" customFormat="1" x14ac:dyDescent="0.45">
      <c r="A129" s="1"/>
      <c r="B129" s="1"/>
      <c r="C129" s="1"/>
      <c r="D129" s="32"/>
      <c r="E129" s="1"/>
      <c r="F129" s="1"/>
      <c r="G129" s="20"/>
      <c r="H129" s="18"/>
      <c r="I129" s="11"/>
    </row>
    <row r="130" spans="1:9" s="12" customFormat="1" x14ac:dyDescent="0.45">
      <c r="A130" s="1"/>
      <c r="B130" s="1"/>
      <c r="C130" s="1"/>
      <c r="D130" s="32"/>
      <c r="E130" s="1"/>
      <c r="F130" s="1"/>
      <c r="G130" s="20"/>
      <c r="H130" s="18"/>
      <c r="I130" s="11"/>
    </row>
    <row r="131" spans="1:9" s="12" customFormat="1" x14ac:dyDescent="0.45">
      <c r="A131" s="1"/>
      <c r="B131" s="1"/>
      <c r="C131" s="1"/>
      <c r="D131" s="32"/>
      <c r="E131" s="1"/>
      <c r="F131" s="1"/>
      <c r="G131" s="20"/>
      <c r="H131" s="18"/>
      <c r="I131" s="11"/>
    </row>
    <row r="132" spans="1:9" s="12" customFormat="1" x14ac:dyDescent="0.45">
      <c r="A132" s="1"/>
      <c r="B132" s="1"/>
      <c r="C132" s="1"/>
      <c r="D132" s="32"/>
      <c r="E132" s="1"/>
      <c r="F132" s="1"/>
      <c r="G132" s="20"/>
      <c r="H132" s="18"/>
      <c r="I132" s="11"/>
    </row>
    <row r="133" spans="1:9" s="12" customFormat="1" x14ac:dyDescent="0.45">
      <c r="A133" s="1"/>
      <c r="B133" s="1"/>
      <c r="C133" s="1"/>
      <c r="D133" s="32"/>
      <c r="E133" s="1"/>
      <c r="F133" s="1"/>
      <c r="G133" s="20"/>
      <c r="H133" s="18"/>
      <c r="I133" s="11"/>
    </row>
    <row r="134" spans="1:9" s="12" customFormat="1" x14ac:dyDescent="0.45">
      <c r="A134" s="1"/>
      <c r="B134" s="1"/>
      <c r="C134" s="1"/>
      <c r="D134" s="32"/>
      <c r="E134" s="1"/>
      <c r="F134" s="1"/>
      <c r="G134" s="20"/>
      <c r="H134" s="18"/>
      <c r="I134" s="11"/>
    </row>
    <row r="135" spans="1:9" s="12" customFormat="1" x14ac:dyDescent="0.45">
      <c r="A135" s="1"/>
      <c r="B135" s="1"/>
      <c r="C135" s="1"/>
      <c r="D135" s="32"/>
      <c r="E135" s="1"/>
      <c r="F135" s="1"/>
      <c r="G135" s="20"/>
      <c r="H135" s="18"/>
      <c r="I135" s="11"/>
    </row>
    <row r="136" spans="1:9" s="12" customFormat="1" x14ac:dyDescent="0.45">
      <c r="A136" s="1"/>
      <c r="B136" s="1"/>
      <c r="C136" s="1"/>
      <c r="D136" s="32"/>
      <c r="E136" s="1"/>
      <c r="F136" s="1"/>
      <c r="G136" s="20"/>
      <c r="H136" s="18"/>
      <c r="I136" s="11"/>
    </row>
    <row r="137" spans="1:9" s="12" customFormat="1" x14ac:dyDescent="0.45">
      <c r="A137" s="1"/>
      <c r="B137" s="1"/>
      <c r="C137" s="1"/>
      <c r="D137" s="32"/>
      <c r="E137" s="1"/>
      <c r="F137" s="1"/>
      <c r="G137" s="20"/>
      <c r="H137" s="18"/>
      <c r="I137" s="11"/>
    </row>
    <row r="138" spans="1:9" s="12" customFormat="1" x14ac:dyDescent="0.45">
      <c r="A138" s="1"/>
      <c r="B138" s="1"/>
      <c r="C138" s="1"/>
      <c r="D138" s="32"/>
      <c r="E138" s="1"/>
      <c r="F138" s="1"/>
      <c r="G138" s="20"/>
      <c r="H138" s="18"/>
      <c r="I138" s="11"/>
    </row>
    <row r="139" spans="1:9" s="12" customFormat="1" x14ac:dyDescent="0.45">
      <c r="A139" s="1"/>
      <c r="B139" s="1"/>
      <c r="C139" s="1"/>
      <c r="D139" s="32"/>
      <c r="E139" s="1"/>
      <c r="F139" s="1"/>
      <c r="G139" s="20"/>
      <c r="H139" s="18"/>
      <c r="I139" s="11"/>
    </row>
    <row r="140" spans="1:9" s="12" customFormat="1" x14ac:dyDescent="0.45">
      <c r="A140" s="1"/>
      <c r="B140" s="1"/>
      <c r="C140" s="1"/>
      <c r="D140" s="32"/>
      <c r="E140" s="1"/>
      <c r="F140" s="1"/>
      <c r="G140" s="20"/>
      <c r="H140" s="18"/>
      <c r="I140" s="11"/>
    </row>
    <row r="141" spans="1:9" s="12" customFormat="1" x14ac:dyDescent="0.45">
      <c r="A141" s="1"/>
      <c r="B141" s="1"/>
      <c r="C141" s="1"/>
      <c r="D141" s="32"/>
      <c r="E141" s="1"/>
      <c r="F141" s="1"/>
      <c r="G141" s="20"/>
      <c r="H141" s="18"/>
      <c r="I141" s="11"/>
    </row>
    <row r="142" spans="1:9" s="12" customFormat="1" x14ac:dyDescent="0.45">
      <c r="A142" s="1"/>
      <c r="B142" s="1"/>
      <c r="C142" s="1"/>
      <c r="D142" s="32"/>
      <c r="E142" s="1"/>
      <c r="F142" s="1"/>
      <c r="G142" s="20"/>
      <c r="H142" s="18"/>
      <c r="I142" s="11"/>
    </row>
    <row r="143" spans="1:9" s="12" customFormat="1" x14ac:dyDescent="0.45">
      <c r="A143" s="1"/>
      <c r="B143" s="1"/>
      <c r="C143" s="1"/>
      <c r="D143" s="32"/>
      <c r="E143" s="1"/>
      <c r="F143" s="1"/>
      <c r="G143" s="20"/>
      <c r="H143" s="18"/>
      <c r="I143" s="11"/>
    </row>
    <row r="144" spans="1:9" s="12" customFormat="1" x14ac:dyDescent="0.45">
      <c r="A144" s="1"/>
      <c r="B144" s="1"/>
      <c r="C144" s="1"/>
      <c r="D144" s="32"/>
      <c r="E144" s="1"/>
      <c r="F144" s="1"/>
      <c r="G144" s="20"/>
      <c r="H144" s="18"/>
      <c r="I144" s="11"/>
    </row>
    <row r="145" spans="1:9" s="12" customFormat="1" x14ac:dyDescent="0.45">
      <c r="A145" s="1"/>
      <c r="B145" s="1"/>
      <c r="C145" s="1"/>
      <c r="D145" s="32"/>
      <c r="E145" s="1"/>
      <c r="F145" s="1"/>
      <c r="G145" s="20"/>
      <c r="H145" s="18"/>
      <c r="I145" s="11"/>
    </row>
    <row r="146" spans="1:9" s="12" customFormat="1" x14ac:dyDescent="0.45">
      <c r="A146" s="1"/>
      <c r="B146" s="1"/>
      <c r="C146" s="1"/>
      <c r="D146" s="32"/>
      <c r="E146" s="1"/>
      <c r="F146" s="1"/>
      <c r="G146" s="20"/>
      <c r="H146" s="18"/>
      <c r="I146" s="11"/>
    </row>
    <row r="147" spans="1:9" s="12" customFormat="1" x14ac:dyDescent="0.45">
      <c r="A147" s="1"/>
      <c r="B147" s="1"/>
      <c r="C147" s="1"/>
      <c r="D147" s="32"/>
      <c r="E147" s="1"/>
      <c r="F147" s="1"/>
      <c r="G147" s="20"/>
      <c r="H147" s="18"/>
      <c r="I147" s="11"/>
    </row>
    <row r="148" spans="1:9" s="12" customFormat="1" x14ac:dyDescent="0.45">
      <c r="A148" s="1"/>
      <c r="B148" s="1"/>
      <c r="C148" s="1"/>
      <c r="D148" s="32"/>
      <c r="E148" s="1"/>
      <c r="F148" s="1"/>
      <c r="G148" s="20"/>
      <c r="H148" s="18"/>
      <c r="I148" s="11"/>
    </row>
    <row r="149" spans="1:9" s="12" customFormat="1" x14ac:dyDescent="0.45">
      <c r="A149" s="1"/>
      <c r="B149" s="1"/>
      <c r="C149" s="1"/>
      <c r="D149" s="32"/>
      <c r="E149" s="1"/>
      <c r="F149" s="1"/>
      <c r="G149" s="20"/>
      <c r="H149" s="18"/>
      <c r="I149" s="11"/>
    </row>
    <row r="150" spans="1:9" s="12" customFormat="1" x14ac:dyDescent="0.45">
      <c r="A150" s="1"/>
      <c r="B150" s="1"/>
      <c r="C150" s="1"/>
      <c r="D150" s="32"/>
      <c r="E150" s="1"/>
      <c r="F150" s="1"/>
      <c r="G150" s="20"/>
      <c r="H150" s="18"/>
      <c r="I150" s="11"/>
    </row>
    <row r="151" spans="1:9" s="12" customFormat="1" x14ac:dyDescent="0.45">
      <c r="A151" s="1"/>
      <c r="B151" s="1"/>
      <c r="C151" s="1"/>
      <c r="D151" s="32"/>
      <c r="E151" s="1"/>
      <c r="F151" s="1"/>
      <c r="G151" s="20"/>
      <c r="H151" s="18"/>
      <c r="I151" s="11"/>
    </row>
    <row r="152" spans="1:9" s="12" customFormat="1" x14ac:dyDescent="0.45">
      <c r="A152" s="1"/>
      <c r="B152" s="1"/>
      <c r="C152" s="1"/>
      <c r="D152" s="32"/>
      <c r="E152" s="1"/>
      <c r="F152" s="1"/>
      <c r="G152" s="20"/>
      <c r="H152" s="18"/>
      <c r="I152" s="11"/>
    </row>
    <row r="153" spans="1:9" s="12" customFormat="1" x14ac:dyDescent="0.45">
      <c r="A153" s="1"/>
      <c r="B153" s="1"/>
      <c r="C153" s="1"/>
      <c r="D153" s="32"/>
      <c r="E153" s="1"/>
      <c r="F153" s="1"/>
      <c r="G153" s="20"/>
      <c r="H153" s="18"/>
      <c r="I153" s="11"/>
    </row>
    <row r="154" spans="1:9" s="12" customFormat="1" x14ac:dyDescent="0.45">
      <c r="A154" s="1"/>
      <c r="B154" s="1"/>
      <c r="C154" s="1"/>
      <c r="D154" s="32"/>
      <c r="E154" s="1"/>
      <c r="F154" s="1"/>
      <c r="G154" s="20"/>
      <c r="H154" s="18"/>
      <c r="I154" s="11"/>
    </row>
    <row r="155" spans="1:9" s="12" customFormat="1" x14ac:dyDescent="0.45">
      <c r="A155" s="1"/>
      <c r="B155" s="1"/>
      <c r="C155" s="1"/>
      <c r="D155" s="32"/>
      <c r="E155" s="1"/>
      <c r="F155" s="1"/>
      <c r="G155" s="20"/>
      <c r="H155" s="18"/>
      <c r="I155" s="11"/>
    </row>
    <row r="156" spans="1:9" s="12" customFormat="1" x14ac:dyDescent="0.45">
      <c r="A156" s="1"/>
      <c r="B156" s="1"/>
      <c r="C156" s="1"/>
      <c r="D156" s="32"/>
      <c r="E156" s="1"/>
      <c r="F156" s="1"/>
      <c r="G156" s="20"/>
      <c r="H156" s="18"/>
      <c r="I156" s="11"/>
    </row>
    <row r="157" spans="1:9" s="12" customFormat="1" x14ac:dyDescent="0.45">
      <c r="A157" s="1"/>
      <c r="B157" s="1"/>
      <c r="C157" s="1"/>
      <c r="D157" s="32"/>
      <c r="E157" s="1"/>
      <c r="F157" s="1"/>
      <c r="G157" s="20"/>
      <c r="H157" s="18"/>
      <c r="I157" s="11"/>
    </row>
    <row r="158" spans="1:9" s="12" customFormat="1" x14ac:dyDescent="0.45">
      <c r="A158" s="1"/>
      <c r="B158" s="1"/>
      <c r="C158" s="1"/>
      <c r="D158" s="32"/>
      <c r="E158" s="1"/>
      <c r="F158" s="1"/>
      <c r="G158" s="20"/>
      <c r="H158" s="18"/>
      <c r="I158" s="11"/>
    </row>
    <row r="159" spans="1:9" s="12" customFormat="1" x14ac:dyDescent="0.45">
      <c r="A159" s="1"/>
      <c r="B159" s="1"/>
      <c r="C159" s="1"/>
      <c r="D159" s="32"/>
      <c r="E159" s="1"/>
      <c r="F159" s="1"/>
      <c r="G159" s="20"/>
      <c r="H159" s="18"/>
      <c r="I159" s="11"/>
    </row>
    <row r="160" spans="1:9" s="12" customFormat="1" x14ac:dyDescent="0.45">
      <c r="A160" s="1"/>
      <c r="B160" s="1"/>
      <c r="C160" s="1"/>
      <c r="D160" s="32"/>
      <c r="E160" s="1"/>
      <c r="F160" s="1"/>
      <c r="G160" s="20"/>
      <c r="H160" s="18"/>
      <c r="I160" s="11"/>
    </row>
    <row r="161" spans="1:11" s="12" customFormat="1" x14ac:dyDescent="0.45">
      <c r="A161" s="6"/>
      <c r="B161" s="6"/>
      <c r="C161" s="6"/>
      <c r="D161" s="33"/>
      <c r="E161" s="6"/>
      <c r="F161" s="6"/>
      <c r="G161" s="21"/>
      <c r="H161" s="18"/>
      <c r="I161" s="11"/>
    </row>
    <row r="162" spans="1:11" s="12" customFormat="1" x14ac:dyDescent="0.45">
      <c r="A162" s="6"/>
      <c r="B162" s="6"/>
      <c r="C162" s="6"/>
      <c r="D162" s="33"/>
      <c r="E162" s="6"/>
      <c r="F162" s="6"/>
      <c r="G162" s="21"/>
      <c r="H162" s="19"/>
      <c r="I162" s="7"/>
      <c r="J162" s="2"/>
      <c r="K162" s="2"/>
    </row>
    <row r="163" spans="1:11" s="12" customFormat="1" x14ac:dyDescent="0.45">
      <c r="A163" s="1"/>
      <c r="B163" s="1"/>
      <c r="C163" s="1"/>
      <c r="D163" s="32"/>
      <c r="E163" s="1"/>
      <c r="F163" s="1"/>
      <c r="G163" s="20"/>
      <c r="H163" s="19"/>
      <c r="I163" s="7"/>
      <c r="J163" s="2"/>
      <c r="K163" s="2"/>
    </row>
    <row r="164" spans="1:11" s="12" customFormat="1" x14ac:dyDescent="0.45">
      <c r="A164" s="1"/>
      <c r="B164" s="1"/>
      <c r="C164" s="1"/>
      <c r="D164" s="32"/>
      <c r="E164" s="1"/>
      <c r="F164" s="1"/>
      <c r="G164" s="20"/>
      <c r="H164" s="18"/>
      <c r="I164" s="4"/>
      <c r="J164" s="2"/>
      <c r="K164" s="2"/>
    </row>
    <row r="165" spans="1:11" s="12" customFormat="1" x14ac:dyDescent="0.45">
      <c r="A165" s="1"/>
      <c r="B165" s="1"/>
      <c r="C165" s="1"/>
      <c r="D165" s="32"/>
      <c r="E165" s="1"/>
      <c r="F165" s="1"/>
      <c r="G165" s="20"/>
      <c r="H165" s="18"/>
      <c r="I165" s="4"/>
      <c r="J165" s="2"/>
      <c r="K165" s="2"/>
    </row>
    <row r="166" spans="1:11" s="12" customFormat="1" x14ac:dyDescent="0.45">
      <c r="A166" s="1"/>
      <c r="B166" s="1"/>
      <c r="C166" s="1"/>
      <c r="D166" s="32"/>
      <c r="E166" s="1"/>
      <c r="F166" s="1"/>
      <c r="G166" s="20"/>
      <c r="H166" s="18"/>
      <c r="I166" s="4"/>
      <c r="J166" s="2"/>
      <c r="K166" s="2"/>
    </row>
    <row r="167" spans="1:11" s="12" customFormat="1" x14ac:dyDescent="0.45">
      <c r="A167" s="1"/>
      <c r="B167" s="1"/>
      <c r="C167" s="1"/>
      <c r="D167" s="32"/>
      <c r="E167" s="1"/>
      <c r="F167" s="1"/>
      <c r="G167" s="20"/>
      <c r="H167" s="18"/>
      <c r="I167" s="4"/>
      <c r="J167" s="2"/>
      <c r="K167" s="2"/>
    </row>
    <row r="168" spans="1:11" s="12" customFormat="1" x14ac:dyDescent="0.45">
      <c r="A168" s="1"/>
      <c r="B168" s="1"/>
      <c r="C168" s="1"/>
      <c r="D168" s="32"/>
      <c r="E168" s="1"/>
      <c r="F168" s="1"/>
      <c r="G168" s="20"/>
      <c r="H168" s="18"/>
      <c r="I168" s="4"/>
      <c r="J168" s="2"/>
      <c r="K168" s="2"/>
    </row>
    <row r="169" spans="1:11" s="12" customFormat="1" x14ac:dyDescent="0.45">
      <c r="A169" s="1"/>
      <c r="B169" s="1"/>
      <c r="C169" s="1"/>
      <c r="D169" s="32"/>
      <c r="E169" s="1"/>
      <c r="F169" s="1"/>
      <c r="G169" s="20"/>
      <c r="H169" s="18"/>
      <c r="I169" s="4"/>
      <c r="J169" s="2"/>
      <c r="K169" s="2"/>
    </row>
    <row r="170" spans="1:11" s="12" customFormat="1" x14ac:dyDescent="0.45">
      <c r="A170" s="1"/>
      <c r="B170" s="1"/>
      <c r="C170" s="1"/>
      <c r="D170" s="32"/>
      <c r="E170" s="1"/>
      <c r="F170" s="1"/>
      <c r="G170" s="20"/>
      <c r="H170" s="18"/>
      <c r="I170" s="4"/>
      <c r="J170" s="2"/>
      <c r="K170" s="2"/>
    </row>
    <row r="171" spans="1:11" s="12" customFormat="1" x14ac:dyDescent="0.45">
      <c r="A171" s="1"/>
      <c r="B171" s="1"/>
      <c r="C171" s="1"/>
      <c r="D171" s="32"/>
      <c r="E171" s="1"/>
      <c r="F171" s="1"/>
      <c r="G171" s="20"/>
      <c r="H171" s="18"/>
      <c r="I171" s="4"/>
      <c r="J171" s="2"/>
      <c r="K171" s="2"/>
    </row>
    <row r="172" spans="1:11" s="12" customFormat="1" x14ac:dyDescent="0.45">
      <c r="A172" s="1"/>
      <c r="B172" s="1"/>
      <c r="C172" s="1"/>
      <c r="D172" s="32"/>
      <c r="E172" s="1"/>
      <c r="F172" s="1"/>
      <c r="G172" s="20"/>
      <c r="H172" s="18"/>
      <c r="I172" s="4"/>
      <c r="J172" s="2"/>
      <c r="K172" s="2"/>
    </row>
    <row r="173" spans="1:11" s="12" customFormat="1" x14ac:dyDescent="0.45">
      <c r="A173" s="1"/>
      <c r="B173" s="1"/>
      <c r="C173" s="1"/>
      <c r="D173" s="32"/>
      <c r="E173" s="1"/>
      <c r="F173" s="1"/>
      <c r="G173" s="20"/>
      <c r="H173" s="18"/>
      <c r="I173" s="4"/>
      <c r="J173" s="2"/>
      <c r="K173" s="2"/>
    </row>
    <row r="174" spans="1:11" s="12" customFormat="1" x14ac:dyDescent="0.45">
      <c r="A174" s="1"/>
      <c r="B174" s="1"/>
      <c r="C174" s="1"/>
      <c r="D174" s="32"/>
      <c r="E174" s="1"/>
      <c r="F174" s="1"/>
      <c r="G174" s="20"/>
      <c r="H174" s="18"/>
      <c r="I174" s="4"/>
      <c r="J174" s="2"/>
      <c r="K174" s="2"/>
    </row>
    <row r="175" spans="1:11" s="12" customFormat="1" x14ac:dyDescent="0.45">
      <c r="A175" s="1"/>
      <c r="B175" s="1"/>
      <c r="C175" s="1"/>
      <c r="D175" s="32"/>
      <c r="E175" s="1"/>
      <c r="F175" s="1"/>
      <c r="G175" s="20"/>
      <c r="H175" s="18"/>
      <c r="I175" s="4"/>
      <c r="J175" s="2"/>
      <c r="K175" s="2"/>
    </row>
    <row r="176" spans="1:11" s="12" customFormat="1" x14ac:dyDescent="0.45">
      <c r="A176" s="1"/>
      <c r="B176" s="1"/>
      <c r="C176" s="1"/>
      <c r="D176" s="32"/>
      <c r="E176" s="1"/>
      <c r="F176" s="1"/>
      <c r="G176" s="20"/>
      <c r="H176" s="18"/>
      <c r="I176" s="4"/>
      <c r="J176" s="2"/>
      <c r="K176" s="2"/>
    </row>
    <row r="177" spans="1:11" s="12" customFormat="1" x14ac:dyDescent="0.45">
      <c r="A177" s="1"/>
      <c r="B177" s="1"/>
      <c r="C177" s="1"/>
      <c r="D177" s="32"/>
      <c r="E177" s="1"/>
      <c r="F177" s="1"/>
      <c r="G177" s="20"/>
      <c r="H177" s="18"/>
      <c r="I177" s="4"/>
      <c r="J177" s="2"/>
      <c r="K177" s="2"/>
    </row>
    <row r="178" spans="1:11" s="12" customFormat="1" x14ac:dyDescent="0.45">
      <c r="A178" s="1"/>
      <c r="B178" s="1"/>
      <c r="C178" s="1"/>
      <c r="D178" s="32"/>
      <c r="E178" s="1"/>
      <c r="F178" s="1"/>
      <c r="G178" s="20"/>
      <c r="H178" s="18"/>
      <c r="I178" s="4"/>
      <c r="J178" s="2"/>
      <c r="K178" s="2"/>
    </row>
    <row r="179" spans="1:11" s="12" customFormat="1" x14ac:dyDescent="0.45">
      <c r="A179" s="1"/>
      <c r="B179" s="1"/>
      <c r="C179" s="1"/>
      <c r="D179" s="32"/>
      <c r="E179" s="1"/>
      <c r="F179" s="1"/>
      <c r="G179" s="20"/>
      <c r="H179" s="18"/>
      <c r="I179" s="4"/>
      <c r="J179" s="2"/>
      <c r="K179" s="2"/>
    </row>
    <row r="180" spans="1:11" s="12" customFormat="1" x14ac:dyDescent="0.45">
      <c r="A180" s="1"/>
      <c r="B180" s="1"/>
      <c r="C180" s="1"/>
      <c r="D180" s="32"/>
      <c r="E180" s="1"/>
      <c r="F180" s="1"/>
      <c r="G180" s="20"/>
      <c r="H180" s="18"/>
      <c r="I180" s="4"/>
      <c r="J180" s="2"/>
      <c r="K180" s="2"/>
    </row>
    <row r="181" spans="1:11" s="12" customFormat="1" x14ac:dyDescent="0.45">
      <c r="A181" s="1"/>
      <c r="B181" s="1"/>
      <c r="C181" s="1"/>
      <c r="D181" s="32"/>
      <c r="E181" s="1"/>
      <c r="F181" s="1"/>
      <c r="G181" s="20"/>
      <c r="H181" s="18"/>
      <c r="I181" s="4"/>
      <c r="J181" s="2"/>
      <c r="K181" s="2"/>
    </row>
    <row r="182" spans="1:11" s="12" customFormat="1" x14ac:dyDescent="0.45">
      <c r="A182" s="1"/>
      <c r="B182" s="1"/>
      <c r="C182" s="1"/>
      <c r="D182" s="32"/>
      <c r="E182" s="1"/>
      <c r="F182" s="1"/>
      <c r="G182" s="20"/>
      <c r="H182" s="18"/>
      <c r="I182" s="4"/>
      <c r="J182" s="2"/>
      <c r="K182" s="2"/>
    </row>
    <row r="183" spans="1:11" s="12" customFormat="1" x14ac:dyDescent="0.45">
      <c r="A183" s="1"/>
      <c r="B183" s="1"/>
      <c r="C183" s="1"/>
      <c r="D183" s="32"/>
      <c r="E183" s="1"/>
      <c r="F183" s="1"/>
      <c r="G183" s="20"/>
      <c r="H183" s="18"/>
      <c r="I183" s="4"/>
      <c r="J183" s="2"/>
      <c r="K183" s="2"/>
    </row>
    <row r="184" spans="1:11" s="12" customFormat="1" x14ac:dyDescent="0.45">
      <c r="A184" s="1"/>
      <c r="B184" s="1"/>
      <c r="C184" s="1"/>
      <c r="D184" s="32"/>
      <c r="E184" s="1"/>
      <c r="F184" s="1"/>
      <c r="G184" s="20"/>
      <c r="H184" s="18"/>
      <c r="I184" s="4"/>
      <c r="J184" s="2"/>
      <c r="K184" s="2"/>
    </row>
    <row r="185" spans="1:11" s="12" customFormat="1" x14ac:dyDescent="0.45">
      <c r="A185" s="1"/>
      <c r="B185" s="1"/>
      <c r="C185" s="1"/>
      <c r="D185" s="32"/>
      <c r="E185" s="1"/>
      <c r="F185" s="1"/>
      <c r="G185" s="20"/>
      <c r="H185" s="18"/>
      <c r="I185" s="4"/>
      <c r="J185" s="2"/>
      <c r="K185" s="2"/>
    </row>
    <row r="186" spans="1:11" s="12" customFormat="1" x14ac:dyDescent="0.45">
      <c r="A186" s="1"/>
      <c r="B186" s="1"/>
      <c r="C186" s="1"/>
      <c r="D186" s="32"/>
      <c r="E186" s="1"/>
      <c r="F186" s="1"/>
      <c r="G186" s="20"/>
      <c r="H186" s="18"/>
      <c r="I186" s="4"/>
      <c r="J186" s="2"/>
      <c r="K186" s="2"/>
    </row>
    <row r="187" spans="1:11" s="12" customFormat="1" x14ac:dyDescent="0.45">
      <c r="A187" s="1"/>
      <c r="B187" s="1"/>
      <c r="C187" s="1"/>
      <c r="D187" s="32"/>
      <c r="E187" s="1"/>
      <c r="F187" s="1"/>
      <c r="G187" s="20"/>
      <c r="H187" s="18"/>
      <c r="I187" s="4"/>
      <c r="J187" s="2"/>
      <c r="K187" s="2"/>
    </row>
    <row r="188" spans="1:11" s="12" customFormat="1" x14ac:dyDescent="0.45">
      <c r="A188" s="1"/>
      <c r="B188" s="1"/>
      <c r="C188" s="1"/>
      <c r="D188" s="32"/>
      <c r="E188" s="1"/>
      <c r="F188" s="1"/>
      <c r="G188" s="20"/>
      <c r="H188" s="18"/>
      <c r="I188" s="4"/>
      <c r="J188" s="2"/>
      <c r="K188" s="2"/>
    </row>
    <row r="189" spans="1:11" s="12" customFormat="1" x14ac:dyDescent="0.45">
      <c r="A189" s="1"/>
      <c r="B189" s="1"/>
      <c r="C189" s="1"/>
      <c r="D189" s="32"/>
      <c r="E189" s="1"/>
      <c r="F189" s="1"/>
      <c r="G189" s="20"/>
      <c r="H189" s="18"/>
      <c r="I189" s="4"/>
      <c r="J189" s="2"/>
      <c r="K189" s="2"/>
    </row>
    <row r="190" spans="1:11" s="12" customFormat="1" x14ac:dyDescent="0.45">
      <c r="A190" s="1"/>
      <c r="B190" s="1"/>
      <c r="C190" s="1"/>
      <c r="D190" s="32"/>
      <c r="E190" s="1"/>
      <c r="F190" s="1"/>
      <c r="G190" s="20"/>
      <c r="H190" s="18"/>
      <c r="I190" s="4"/>
      <c r="J190" s="2"/>
      <c r="K190" s="2"/>
    </row>
  </sheetData>
  <mergeCells count="13">
    <mergeCell ref="A25:A44"/>
    <mergeCell ref="B25:B44"/>
    <mergeCell ref="A1:B1"/>
    <mergeCell ref="G1:K1"/>
    <mergeCell ref="C1:F1"/>
    <mergeCell ref="A3:A24"/>
    <mergeCell ref="B3:B24"/>
    <mergeCell ref="H59:K59"/>
    <mergeCell ref="H60:K60"/>
    <mergeCell ref="H61:K61"/>
    <mergeCell ref="H62:K62"/>
    <mergeCell ref="A45:A53"/>
    <mergeCell ref="B45:B5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79"/>
  <sheetViews>
    <sheetView zoomScale="84" zoomScaleNormal="84" workbookViewId="0">
      <selection activeCell="O1" sqref="O1:P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144</v>
      </c>
      <c r="P1" s="97" t="s">
        <v>145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44369</v>
      </c>
      <c r="P3" s="87">
        <v>44385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6</v>
      </c>
      <c r="M4" s="91">
        <f>L4-SUM(O4:X4)</f>
        <v>6</v>
      </c>
      <c r="N4" s="34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8</v>
      </c>
      <c r="M5" s="91">
        <f t="shared" ref="M5:M54" si="0">L5-SUM(O5:X5)</f>
        <v>8</v>
      </c>
      <c r="N5" s="34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8</v>
      </c>
      <c r="M6" s="91">
        <f t="shared" si="0"/>
        <v>8</v>
      </c>
      <c r="N6" s="34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/>
      <c r="M7" s="91">
        <f t="shared" si="0"/>
        <v>0</v>
      </c>
      <c r="N7" s="34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/>
      <c r="M8" s="91">
        <f t="shared" si="0"/>
        <v>0</v>
      </c>
      <c r="N8" s="34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/>
      <c r="M9" s="91">
        <f t="shared" si="0"/>
        <v>0</v>
      </c>
      <c r="N9" s="34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5</v>
      </c>
      <c r="M10" s="91">
        <f t="shared" si="0"/>
        <v>2</v>
      </c>
      <c r="N10" s="34" t="str">
        <f t="shared" si="1"/>
        <v>OK</v>
      </c>
      <c r="O10" s="88">
        <v>3</v>
      </c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/>
      <c r="M11" s="91">
        <f t="shared" si="0"/>
        <v>0</v>
      </c>
      <c r="N11" s="34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5</v>
      </c>
      <c r="M12" s="91">
        <f t="shared" si="0"/>
        <v>2</v>
      </c>
      <c r="N12" s="34" t="str">
        <f t="shared" si="1"/>
        <v>OK</v>
      </c>
      <c r="O12" s="88"/>
      <c r="P12" s="88">
        <v>3</v>
      </c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/>
      <c r="M13" s="91">
        <f t="shared" si="0"/>
        <v>0</v>
      </c>
      <c r="N13" s="34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50</v>
      </c>
      <c r="M14" s="91">
        <f t="shared" si="0"/>
        <v>35</v>
      </c>
      <c r="N14" s="34" t="str">
        <f t="shared" si="1"/>
        <v>OK</v>
      </c>
      <c r="O14" s="88">
        <v>5</v>
      </c>
      <c r="P14" s="88">
        <v>10</v>
      </c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50</v>
      </c>
      <c r="M15" s="91">
        <f t="shared" si="0"/>
        <v>40</v>
      </c>
      <c r="N15" s="34" t="str">
        <f t="shared" si="1"/>
        <v>OK</v>
      </c>
      <c r="O15" s="88">
        <v>5</v>
      </c>
      <c r="P15" s="88">
        <v>5</v>
      </c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50</v>
      </c>
      <c r="M16" s="91">
        <f t="shared" si="0"/>
        <v>40</v>
      </c>
      <c r="N16" s="34" t="str">
        <f t="shared" si="1"/>
        <v>OK</v>
      </c>
      <c r="O16" s="88">
        <v>5</v>
      </c>
      <c r="P16" s="88">
        <v>5</v>
      </c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/>
      <c r="M17" s="91">
        <f t="shared" si="0"/>
        <v>0</v>
      </c>
      <c r="N17" s="34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/>
      <c r="M18" s="91">
        <f t="shared" si="0"/>
        <v>0</v>
      </c>
      <c r="N18" s="34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/>
      <c r="M19" s="91">
        <f t="shared" si="0"/>
        <v>0</v>
      </c>
      <c r="N19" s="34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50</v>
      </c>
      <c r="M20" s="91">
        <f t="shared" si="0"/>
        <v>40</v>
      </c>
      <c r="N20" s="34" t="str">
        <f t="shared" si="1"/>
        <v>OK</v>
      </c>
      <c r="O20" s="88">
        <v>5</v>
      </c>
      <c r="P20" s="88">
        <v>5</v>
      </c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/>
      <c r="M21" s="91">
        <f t="shared" si="0"/>
        <v>0</v>
      </c>
      <c r="N21" s="34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10</v>
      </c>
      <c r="M22" s="91">
        <f t="shared" si="0"/>
        <v>10</v>
      </c>
      <c r="N22" s="34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34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34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34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300</v>
      </c>
      <c r="M26" s="91">
        <f t="shared" si="0"/>
        <v>250</v>
      </c>
      <c r="N26" s="34" t="str">
        <f t="shared" si="1"/>
        <v>OK</v>
      </c>
      <c r="O26" s="88">
        <v>50</v>
      </c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40</v>
      </c>
      <c r="M27" s="91">
        <f t="shared" si="0"/>
        <v>30</v>
      </c>
      <c r="N27" s="34" t="str">
        <f t="shared" si="1"/>
        <v>OK</v>
      </c>
      <c r="O27" s="88">
        <v>10</v>
      </c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34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34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30</v>
      </c>
      <c r="M30" s="91">
        <f t="shared" si="0"/>
        <v>20</v>
      </c>
      <c r="N30" s="34" t="str">
        <f t="shared" si="1"/>
        <v>OK</v>
      </c>
      <c r="O30" s="88">
        <v>10</v>
      </c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>
        <v>10</v>
      </c>
      <c r="M31" s="91">
        <f t="shared" si="0"/>
        <v>6</v>
      </c>
      <c r="N31" s="34" t="str">
        <f t="shared" si="1"/>
        <v>OK</v>
      </c>
      <c r="O31" s="88">
        <v>4</v>
      </c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>
        <v>30</v>
      </c>
      <c r="M32" s="91">
        <f t="shared" si="0"/>
        <v>30</v>
      </c>
      <c r="N32" s="34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>
        <v>15</v>
      </c>
      <c r="M33" s="91">
        <f t="shared" si="0"/>
        <v>15</v>
      </c>
      <c r="N33" s="34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34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34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20</v>
      </c>
      <c r="M36" s="91">
        <f t="shared" si="0"/>
        <v>20</v>
      </c>
      <c r="N36" s="34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34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34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20</v>
      </c>
      <c r="M39" s="91">
        <f t="shared" si="0"/>
        <v>20</v>
      </c>
      <c r="N39" s="34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>
        <v>15</v>
      </c>
      <c r="M40" s="91">
        <f t="shared" si="0"/>
        <v>15</v>
      </c>
      <c r="N40" s="34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10</v>
      </c>
      <c r="M41" s="91">
        <f t="shared" si="0"/>
        <v>10</v>
      </c>
      <c r="N41" s="34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>
        <v>10</v>
      </c>
      <c r="M42" s="91">
        <f t="shared" si="0"/>
        <v>10</v>
      </c>
      <c r="N42" s="34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>
        <v>10</v>
      </c>
      <c r="M43" s="91">
        <f t="shared" si="0"/>
        <v>10</v>
      </c>
      <c r="N43" s="34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20</v>
      </c>
      <c r="M44" s="91">
        <f t="shared" si="0"/>
        <v>20</v>
      </c>
      <c r="N44" s="34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15</v>
      </c>
      <c r="M45" s="91">
        <f t="shared" si="0"/>
        <v>15</v>
      </c>
      <c r="N45" s="34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15</v>
      </c>
      <c r="M46" s="91">
        <f t="shared" si="0"/>
        <v>15</v>
      </c>
      <c r="N46" s="34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10</v>
      </c>
      <c r="M47" s="91">
        <f t="shared" si="0"/>
        <v>10</v>
      </c>
      <c r="N47" s="34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92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5</v>
      </c>
      <c r="M48" s="93">
        <f t="shared" si="0"/>
        <v>5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92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20</v>
      </c>
      <c r="M49" s="93">
        <f t="shared" si="0"/>
        <v>20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92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>
        <v>10</v>
      </c>
      <c r="M50" s="93">
        <f t="shared" si="0"/>
        <v>10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10</v>
      </c>
      <c r="M51" s="93">
        <f t="shared" si="0"/>
        <v>10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10</v>
      </c>
      <c r="M52" s="93">
        <f t="shared" si="0"/>
        <v>10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10</v>
      </c>
      <c r="M53" s="93">
        <f t="shared" si="0"/>
        <v>10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20</v>
      </c>
      <c r="M54" s="93">
        <f t="shared" si="0"/>
        <v>20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P55" si="2">SUMPRODUCT(G4:G54,O4:O54)</f>
        <v>55287</v>
      </c>
      <c r="P55" s="35">
        <f t="shared" si="2"/>
        <v>0</v>
      </c>
      <c r="Q55" s="35">
        <f t="shared" ref="Q55:R55" si="3">SUMPRODUCT(I4:I54,Q4:Q54)</f>
        <v>0</v>
      </c>
      <c r="R55" s="35">
        <f t="shared" si="3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R1:R2"/>
    <mergeCell ref="O1:O2"/>
    <mergeCell ref="L1:N1"/>
    <mergeCell ref="W1:W2"/>
    <mergeCell ref="X1:X2"/>
    <mergeCell ref="A2:N2"/>
    <mergeCell ref="D1:K1"/>
    <mergeCell ref="U1:U2"/>
    <mergeCell ref="V1:V2"/>
    <mergeCell ref="A1:C1"/>
    <mergeCell ref="S1:S2"/>
    <mergeCell ref="T1:T2"/>
    <mergeCell ref="P1:P2"/>
    <mergeCell ref="Q1:Q2"/>
  </mergeCells>
  <conditionalFormatting sqref="M4 M5:N47">
    <cfRule type="cellIs" dxfId="121" priority="16" stopIfTrue="1" operator="greaterThan">
      <formula>0</formula>
    </cfRule>
    <cfRule type="cellIs" dxfId="120" priority="17" stopIfTrue="1" operator="greaterThan">
      <formula>0</formula>
    </cfRule>
    <cfRule type="cellIs" dxfId="119" priority="18" stopIfTrue="1" operator="greaterThan">
      <formula>0</formula>
    </cfRule>
  </conditionalFormatting>
  <conditionalFormatting sqref="N4">
    <cfRule type="cellIs" dxfId="118" priority="13" stopIfTrue="1" operator="greaterThan">
      <formula>0</formula>
    </cfRule>
    <cfRule type="cellIs" dxfId="117" priority="14" stopIfTrue="1" operator="greaterThan">
      <formula>0</formula>
    </cfRule>
    <cfRule type="cellIs" dxfId="116" priority="15" stopIfTrue="1" operator="greaterThan">
      <formula>0</formula>
    </cfRule>
  </conditionalFormatting>
  <conditionalFormatting sqref="P5:P47">
    <cfRule type="cellIs" dxfId="115" priority="10" stopIfTrue="1" operator="greaterThan">
      <formula>0</formula>
    </cfRule>
    <cfRule type="cellIs" dxfId="114" priority="11" stopIfTrue="1" operator="greaterThan">
      <formula>0</formula>
    </cfRule>
    <cfRule type="cellIs" dxfId="113" priority="12" stopIfTrue="1" operator="greaterThan">
      <formula>0</formula>
    </cfRule>
  </conditionalFormatting>
  <conditionalFormatting sqref="P4">
    <cfRule type="cellIs" dxfId="112" priority="7" stopIfTrue="1" operator="greaterThan">
      <formula>0</formula>
    </cfRule>
    <cfRule type="cellIs" dxfId="111" priority="8" stopIfTrue="1" operator="greaterThan">
      <formula>0</formula>
    </cfRule>
    <cfRule type="cellIs" dxfId="110" priority="9" stopIfTrue="1" operator="greaterThan">
      <formula>0</formula>
    </cfRule>
  </conditionalFormatting>
  <conditionalFormatting sqref="O5:O47">
    <cfRule type="cellIs" dxfId="109" priority="4" stopIfTrue="1" operator="greaterThan">
      <formula>0</formula>
    </cfRule>
    <cfRule type="cellIs" dxfId="108" priority="5" stopIfTrue="1" operator="greaterThan">
      <formula>0</formula>
    </cfRule>
    <cfRule type="cellIs" dxfId="107" priority="6" stopIfTrue="1" operator="greaterThan">
      <formula>0</formula>
    </cfRule>
  </conditionalFormatting>
  <conditionalFormatting sqref="O4">
    <cfRule type="cellIs" dxfId="106" priority="1" stopIfTrue="1" operator="greaterThan">
      <formula>0</formula>
    </cfRule>
    <cfRule type="cellIs" dxfId="105" priority="2" stopIfTrue="1" operator="greaterThan">
      <formula>0</formula>
    </cfRule>
    <cfRule type="cellIs" dxfId="10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79"/>
  <sheetViews>
    <sheetView zoomScale="84" zoomScaleNormal="84" workbookViewId="0">
      <selection activeCell="O1" sqref="O1:O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146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44410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/>
      <c r="M4" s="91">
        <f>L4-SUM(O4:X4)</f>
        <v>0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/>
      <c r="M5" s="91">
        <f t="shared" ref="M5:M54" si="0">L5-SUM(O5:X5)</f>
        <v>0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5</v>
      </c>
      <c r="M6" s="91">
        <f t="shared" si="0"/>
        <v>5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3</v>
      </c>
      <c r="M7" s="91">
        <f t="shared" si="0"/>
        <v>1</v>
      </c>
      <c r="N7" s="90" t="str">
        <f t="shared" si="1"/>
        <v>OK</v>
      </c>
      <c r="O7" s="95">
        <v>2</v>
      </c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3</v>
      </c>
      <c r="M8" s="91">
        <f t="shared" si="0"/>
        <v>3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/>
      <c r="M9" s="91">
        <f t="shared" si="0"/>
        <v>0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/>
      <c r="M10" s="91">
        <f t="shared" si="0"/>
        <v>0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/>
      <c r="M11" s="91">
        <f t="shared" si="0"/>
        <v>0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/>
      <c r="M12" s="91">
        <f t="shared" si="0"/>
        <v>0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/>
      <c r="M13" s="91">
        <f t="shared" si="0"/>
        <v>0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1</v>
      </c>
      <c r="M14" s="91">
        <f t="shared" si="0"/>
        <v>1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1</v>
      </c>
      <c r="M15" s="91">
        <f t="shared" si="0"/>
        <v>1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3</v>
      </c>
      <c r="M16" s="91">
        <f t="shared" si="0"/>
        <v>3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3</v>
      </c>
      <c r="M17" s="91">
        <f t="shared" si="0"/>
        <v>3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3</v>
      </c>
      <c r="M18" s="91">
        <f t="shared" si="0"/>
        <v>3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1</v>
      </c>
      <c r="M19" s="91">
        <f t="shared" si="0"/>
        <v>1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1</v>
      </c>
      <c r="M20" s="91">
        <f t="shared" si="0"/>
        <v>1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/>
      <c r="M21" s="91">
        <f t="shared" si="0"/>
        <v>0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/>
      <c r="M22" s="91">
        <f t="shared" si="0"/>
        <v>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15</v>
      </c>
      <c r="M26" s="91">
        <f t="shared" si="0"/>
        <v>15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10</v>
      </c>
      <c r="M27" s="91">
        <f t="shared" si="0"/>
        <v>10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/>
      <c r="M30" s="91">
        <f t="shared" si="0"/>
        <v>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5</v>
      </c>
      <c r="M36" s="91">
        <f t="shared" si="0"/>
        <v>5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7</v>
      </c>
      <c r="M39" s="91">
        <f t="shared" si="0"/>
        <v>7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4</v>
      </c>
      <c r="M41" s="91">
        <f t="shared" si="0"/>
        <v>4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4</v>
      </c>
      <c r="M44" s="91">
        <f t="shared" si="0"/>
        <v>4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5</v>
      </c>
      <c r="M45" s="91">
        <f t="shared" si="0"/>
        <v>5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/>
      <c r="M46" s="91">
        <f t="shared" si="0"/>
        <v>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/>
      <c r="M47" s="91">
        <f t="shared" si="0"/>
        <v>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92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/>
      <c r="M48" s="91">
        <f t="shared" si="0"/>
        <v>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92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/>
      <c r="M49" s="91">
        <f t="shared" si="0"/>
        <v>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92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1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/>
      <c r="M51" s="91">
        <f t="shared" si="0"/>
        <v>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/>
      <c r="M52" s="91">
        <f t="shared" si="0"/>
        <v>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/>
      <c r="M53" s="91">
        <f t="shared" si="0"/>
        <v>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/>
      <c r="M54" s="91">
        <f t="shared" si="0"/>
        <v>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" si="2">SUMPRODUCT(G4:G54,O4:O54)</f>
        <v>2002</v>
      </c>
      <c r="P55" s="35">
        <f t="shared" ref="P55:R55" si="3">SUMPRODUCT(H4:H54,P4:P54)</f>
        <v>0</v>
      </c>
      <c r="Q55" s="35">
        <f t="shared" si="3"/>
        <v>0</v>
      </c>
      <c r="R55" s="35">
        <f t="shared" si="3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A1:C1"/>
    <mergeCell ref="D1:K1"/>
    <mergeCell ref="L1:N1"/>
    <mergeCell ref="W1:W2"/>
    <mergeCell ref="X1:X2"/>
    <mergeCell ref="A2:N2"/>
    <mergeCell ref="V1:V2"/>
    <mergeCell ref="T1:T2"/>
    <mergeCell ref="U1:U2"/>
    <mergeCell ref="O1:O2"/>
    <mergeCell ref="P1:P2"/>
    <mergeCell ref="Q1:Q2"/>
    <mergeCell ref="R1:R2"/>
    <mergeCell ref="S1:S2"/>
  </mergeCells>
  <conditionalFormatting sqref="P5:P47">
    <cfRule type="cellIs" dxfId="103" priority="22" stopIfTrue="1" operator="greaterThan">
      <formula>0</formula>
    </cfRule>
    <cfRule type="cellIs" dxfId="102" priority="23" stopIfTrue="1" operator="greaterThan">
      <formula>0</formula>
    </cfRule>
    <cfRule type="cellIs" dxfId="101" priority="24" stopIfTrue="1" operator="greaterThan">
      <formula>0</formula>
    </cfRule>
  </conditionalFormatting>
  <conditionalFormatting sqref="P4">
    <cfRule type="cellIs" dxfId="100" priority="19" stopIfTrue="1" operator="greaterThan">
      <formula>0</formula>
    </cfRule>
    <cfRule type="cellIs" dxfId="99" priority="20" stopIfTrue="1" operator="greaterThan">
      <formula>0</formula>
    </cfRule>
    <cfRule type="cellIs" dxfId="98" priority="21" stopIfTrue="1" operator="greaterThan">
      <formula>0</formula>
    </cfRule>
  </conditionalFormatting>
  <conditionalFormatting sqref="M4 M5:N47">
    <cfRule type="cellIs" dxfId="97" priority="10" stopIfTrue="1" operator="greaterThan">
      <formula>0</formula>
    </cfRule>
    <cfRule type="cellIs" dxfId="96" priority="11" stopIfTrue="1" operator="greaterThan">
      <formula>0</formula>
    </cfRule>
    <cfRule type="cellIs" dxfId="95" priority="12" stopIfTrue="1" operator="greaterThan">
      <formula>0</formula>
    </cfRule>
  </conditionalFormatting>
  <conditionalFormatting sqref="N4">
    <cfRule type="cellIs" dxfId="94" priority="7" stopIfTrue="1" operator="greaterThan">
      <formula>0</formula>
    </cfRule>
    <cfRule type="cellIs" dxfId="93" priority="8" stopIfTrue="1" operator="greaterThan">
      <formula>0</formula>
    </cfRule>
    <cfRule type="cellIs" dxfId="92" priority="9" stopIfTrue="1" operator="greaterThan">
      <formula>0</formula>
    </cfRule>
  </conditionalFormatting>
  <conditionalFormatting sqref="O5:O47">
    <cfRule type="cellIs" dxfId="91" priority="4" stopIfTrue="1" operator="greaterThan">
      <formula>0</formula>
    </cfRule>
    <cfRule type="cellIs" dxfId="90" priority="5" stopIfTrue="1" operator="greaterThan">
      <formula>0</formula>
    </cfRule>
    <cfRule type="cellIs" dxfId="89" priority="6" stopIfTrue="1" operator="greaterThan">
      <formula>0</formula>
    </cfRule>
  </conditionalFormatting>
  <conditionalFormatting sqref="O4">
    <cfRule type="cellIs" dxfId="88" priority="1" stopIfTrue="1" operator="greaterThan">
      <formula>0</formula>
    </cfRule>
    <cfRule type="cellIs" dxfId="87" priority="2" stopIfTrue="1" operator="greaterThan">
      <formula>0</formula>
    </cfRule>
    <cfRule type="cellIs" dxfId="8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79"/>
  <sheetViews>
    <sheetView topLeftCell="D22" zoomScale="84" zoomScaleNormal="84" workbookViewId="0">
      <selection activeCell="M33" sqref="M33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103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96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15</v>
      </c>
      <c r="M4" s="91">
        <f>L4-SUM(O4:X4)</f>
        <v>15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30</v>
      </c>
      <c r="M5" s="91">
        <f t="shared" ref="M5:M54" si="0">L5-SUM(O5:X5)</f>
        <v>30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20</v>
      </c>
      <c r="M6" s="91">
        <f t="shared" si="0"/>
        <v>20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10</v>
      </c>
      <c r="M7" s="91">
        <f t="shared" si="0"/>
        <v>10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8</v>
      </c>
      <c r="M8" s="91">
        <f t="shared" si="0"/>
        <v>8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8</v>
      </c>
      <c r="M9" s="91">
        <f t="shared" si="0"/>
        <v>8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6</v>
      </c>
      <c r="M10" s="91">
        <f t="shared" si="0"/>
        <v>6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6</v>
      </c>
      <c r="M11" s="91">
        <f t="shared" si="0"/>
        <v>6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5</v>
      </c>
      <c r="M12" s="91">
        <f t="shared" si="0"/>
        <v>5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10</v>
      </c>
      <c r="M13" s="91">
        <f t="shared" si="0"/>
        <v>10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15</v>
      </c>
      <c r="M14" s="91">
        <f t="shared" si="0"/>
        <v>15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20</v>
      </c>
      <c r="M15" s="91">
        <f t="shared" si="0"/>
        <v>20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15</v>
      </c>
      <c r="M16" s="91">
        <f t="shared" si="0"/>
        <v>15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10</v>
      </c>
      <c r="M17" s="91">
        <f t="shared" si="0"/>
        <v>10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10</v>
      </c>
      <c r="M18" s="91">
        <f t="shared" si="0"/>
        <v>10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5</v>
      </c>
      <c r="M19" s="91">
        <f t="shared" si="0"/>
        <v>5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5</v>
      </c>
      <c r="M20" s="91">
        <f t="shared" si="0"/>
        <v>5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6</v>
      </c>
      <c r="M21" s="91">
        <f t="shared" si="0"/>
        <v>6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200</v>
      </c>
      <c r="M22" s="91">
        <f t="shared" si="0"/>
        <v>200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2</v>
      </c>
      <c r="M23" s="91">
        <f t="shared" si="0"/>
        <v>2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>
        <v>2</v>
      </c>
      <c r="M24" s="91">
        <f t="shared" si="0"/>
        <v>2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>
        <v>2</v>
      </c>
      <c r="M25" s="91">
        <f t="shared" si="0"/>
        <v>2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f>80-30</f>
        <v>50</v>
      </c>
      <c r="M26" s="91">
        <f t="shared" si="0"/>
        <v>50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60</v>
      </c>
      <c r="M27" s="91">
        <f t="shared" si="0"/>
        <v>60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>
        <v>3</v>
      </c>
      <c r="M28" s="91">
        <f t="shared" si="0"/>
        <v>3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>
        <v>3</v>
      </c>
      <c r="M29" s="91">
        <f t="shared" si="0"/>
        <v>3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35</v>
      </c>
      <c r="M30" s="91">
        <f t="shared" si="0"/>
        <v>35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>
        <v>30</v>
      </c>
      <c r="M31" s="91">
        <f t="shared" si="0"/>
        <v>30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>
        <v>30</v>
      </c>
      <c r="M32" s="91">
        <f t="shared" si="0"/>
        <v>30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>
        <v>25</v>
      </c>
      <c r="M33" s="91">
        <f t="shared" si="0"/>
        <v>25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>
        <v>40</v>
      </c>
      <c r="M34" s="91">
        <f t="shared" si="0"/>
        <v>40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>
        <v>30</v>
      </c>
      <c r="M35" s="91">
        <f t="shared" si="0"/>
        <v>30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60</v>
      </c>
      <c r="M36" s="91">
        <f t="shared" si="0"/>
        <v>60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>
        <v>2</v>
      </c>
      <c r="M37" s="91">
        <f t="shared" si="0"/>
        <v>2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>
        <v>2</v>
      </c>
      <c r="M38" s="91">
        <f t="shared" si="0"/>
        <v>2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50</v>
      </c>
      <c r="M39" s="91">
        <f t="shared" si="0"/>
        <v>50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>
        <v>35</v>
      </c>
      <c r="M40" s="91">
        <f t="shared" si="0"/>
        <v>35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60</v>
      </c>
      <c r="M41" s="91">
        <f t="shared" si="0"/>
        <v>60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>
        <v>70</v>
      </c>
      <c r="M42" s="91">
        <f t="shared" si="0"/>
        <v>70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>
        <v>40</v>
      </c>
      <c r="M43" s="91">
        <f t="shared" si="0"/>
        <v>40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45</v>
      </c>
      <c r="M44" s="91">
        <f t="shared" si="0"/>
        <v>45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60</v>
      </c>
      <c r="M45" s="91">
        <f t="shared" si="0"/>
        <v>60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30</v>
      </c>
      <c r="M46" s="91">
        <f t="shared" si="0"/>
        <v>30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40</v>
      </c>
      <c r="M47" s="91">
        <f t="shared" si="0"/>
        <v>40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20</v>
      </c>
      <c r="M48" s="93">
        <f t="shared" si="0"/>
        <v>20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30</v>
      </c>
      <c r="M49" s="93">
        <f t="shared" si="0"/>
        <v>30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>
        <v>15</v>
      </c>
      <c r="M50" s="93">
        <f t="shared" si="0"/>
        <v>15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40</v>
      </c>
      <c r="M51" s="93">
        <f t="shared" si="0"/>
        <v>40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15</v>
      </c>
      <c r="M52" s="93">
        <f t="shared" si="0"/>
        <v>15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20</v>
      </c>
      <c r="M53" s="93">
        <f t="shared" si="0"/>
        <v>20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20</v>
      </c>
      <c r="M54" s="93">
        <f t="shared" si="0"/>
        <v>20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R55" si="2">SUMPRODUCT(G4:G54,O4:O54)</f>
        <v>0</v>
      </c>
      <c r="P55" s="35">
        <f t="shared" si="2"/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M23:P47 M4:M22 O4:Q22">
    <cfRule type="cellIs" dxfId="85" priority="1" stopIfTrue="1" operator="greaterThan">
      <formula>0</formula>
    </cfRule>
    <cfRule type="cellIs" dxfId="84" priority="2" stopIfTrue="1" operator="greaterThan">
      <formula>0</formula>
    </cfRule>
    <cfRule type="cellIs" dxfId="8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79"/>
  <sheetViews>
    <sheetView zoomScale="84" zoomScaleNormal="84" workbookViewId="0">
      <selection activeCell="O4" sqref="O4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103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96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6</v>
      </c>
      <c r="M4" s="91">
        <f>L4-SUM(O4:X4)</f>
        <v>6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8</v>
      </c>
      <c r="M5" s="91">
        <f t="shared" ref="M5:M54" si="0">L5-SUM(O5:X5)</f>
        <v>8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8</v>
      </c>
      <c r="M6" s="91">
        <f t="shared" si="0"/>
        <v>8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10</v>
      </c>
      <c r="M7" s="91">
        <f t="shared" si="0"/>
        <v>10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8</v>
      </c>
      <c r="M8" s="91">
        <f t="shared" si="0"/>
        <v>8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6</v>
      </c>
      <c r="M9" s="91">
        <f t="shared" si="0"/>
        <v>6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4</v>
      </c>
      <c r="M10" s="91">
        <f t="shared" si="0"/>
        <v>4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6</v>
      </c>
      <c r="M11" s="91">
        <f t="shared" si="0"/>
        <v>6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4</v>
      </c>
      <c r="M12" s="91">
        <f t="shared" si="0"/>
        <v>4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6</v>
      </c>
      <c r="M13" s="91">
        <f t="shared" si="0"/>
        <v>6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10</v>
      </c>
      <c r="M14" s="91">
        <f t="shared" si="0"/>
        <v>10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10</v>
      </c>
      <c r="M15" s="91">
        <f t="shared" si="0"/>
        <v>10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10</v>
      </c>
      <c r="M16" s="91">
        <f t="shared" si="0"/>
        <v>10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10</v>
      </c>
      <c r="M17" s="91">
        <f t="shared" si="0"/>
        <v>10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10</v>
      </c>
      <c r="M18" s="91">
        <f t="shared" si="0"/>
        <v>10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10</v>
      </c>
      <c r="M19" s="91">
        <f t="shared" si="0"/>
        <v>10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10</v>
      </c>
      <c r="M20" s="91">
        <f t="shared" si="0"/>
        <v>10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10</v>
      </c>
      <c r="M21" s="91">
        <f t="shared" si="0"/>
        <v>10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10</v>
      </c>
      <c r="M22" s="91">
        <f t="shared" si="0"/>
        <v>10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20</v>
      </c>
      <c r="M23" s="91">
        <f t="shared" si="0"/>
        <v>20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>
        <v>4</v>
      </c>
      <c r="M24" s="91">
        <f t="shared" si="0"/>
        <v>4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>
        <v>1</v>
      </c>
      <c r="M25" s="91">
        <f t="shared" si="0"/>
        <v>1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60</v>
      </c>
      <c r="M26" s="91">
        <f t="shared" si="0"/>
        <v>60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40</v>
      </c>
      <c r="M27" s="91">
        <f t="shared" si="0"/>
        <v>40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>
        <v>2</v>
      </c>
      <c r="M28" s="91">
        <f t="shared" si="0"/>
        <v>2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>
        <v>2</v>
      </c>
      <c r="M29" s="91">
        <f t="shared" si="0"/>
        <v>2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20</v>
      </c>
      <c r="M30" s="91">
        <f t="shared" si="0"/>
        <v>20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>
        <v>20</v>
      </c>
      <c r="M31" s="91">
        <f t="shared" si="0"/>
        <v>20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>
        <v>10</v>
      </c>
      <c r="M32" s="91">
        <f t="shared" si="0"/>
        <v>10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>
        <v>6</v>
      </c>
      <c r="M33" s="91">
        <f t="shared" si="0"/>
        <v>6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>
        <v>10</v>
      </c>
      <c r="M34" s="91">
        <f t="shared" si="0"/>
        <v>10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>
        <v>8</v>
      </c>
      <c r="M35" s="91">
        <f t="shared" si="0"/>
        <v>8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8</v>
      </c>
      <c r="M36" s="91">
        <f t="shared" si="0"/>
        <v>8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>
        <v>1</v>
      </c>
      <c r="M37" s="91">
        <f t="shared" si="0"/>
        <v>1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>
        <v>1</v>
      </c>
      <c r="M38" s="91">
        <f t="shared" si="0"/>
        <v>1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10</v>
      </c>
      <c r="M39" s="91">
        <f t="shared" si="0"/>
        <v>10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>
        <v>10</v>
      </c>
      <c r="M40" s="91">
        <f t="shared" si="0"/>
        <v>10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20</v>
      </c>
      <c r="M41" s="91">
        <f t="shared" si="0"/>
        <v>20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>
        <v>20</v>
      </c>
      <c r="M42" s="91">
        <f t="shared" si="0"/>
        <v>20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>
        <v>10</v>
      </c>
      <c r="M43" s="91">
        <f t="shared" si="0"/>
        <v>10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10</v>
      </c>
      <c r="M44" s="91">
        <f t="shared" si="0"/>
        <v>10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10</v>
      </c>
      <c r="M45" s="91">
        <f t="shared" si="0"/>
        <v>10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20</v>
      </c>
      <c r="M46" s="91">
        <f t="shared" si="0"/>
        <v>20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10</v>
      </c>
      <c r="M47" s="91">
        <f t="shared" si="0"/>
        <v>10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8</v>
      </c>
      <c r="M48" s="93">
        <f t="shared" si="0"/>
        <v>8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10</v>
      </c>
      <c r="M49" s="93">
        <f t="shared" si="0"/>
        <v>10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>
        <v>2</v>
      </c>
      <c r="M50" s="93">
        <f t="shared" si="0"/>
        <v>2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10</v>
      </c>
      <c r="M51" s="93">
        <f t="shared" si="0"/>
        <v>10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20</v>
      </c>
      <c r="M52" s="93">
        <f t="shared" si="0"/>
        <v>20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10</v>
      </c>
      <c r="M53" s="93">
        <f t="shared" si="0"/>
        <v>10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10</v>
      </c>
      <c r="M54" s="93">
        <f t="shared" si="0"/>
        <v>10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R55" si="2">SUMPRODUCT(G4:G54,O4:O54)</f>
        <v>0</v>
      </c>
      <c r="P55" s="35">
        <f t="shared" si="2"/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M4 M5:P47">
    <cfRule type="cellIs" dxfId="82" priority="4" stopIfTrue="1" operator="greaterThan">
      <formula>0</formula>
    </cfRule>
    <cfRule type="cellIs" dxfId="81" priority="5" stopIfTrue="1" operator="greaterThan">
      <formula>0</formula>
    </cfRule>
    <cfRule type="cellIs" dxfId="80" priority="6" stopIfTrue="1" operator="greaterThan">
      <formula>0</formula>
    </cfRule>
  </conditionalFormatting>
  <conditionalFormatting sqref="N4:P4">
    <cfRule type="cellIs" dxfId="79" priority="1" stopIfTrue="1" operator="greaterThan">
      <formula>0</formula>
    </cfRule>
    <cfRule type="cellIs" dxfId="78" priority="2" stopIfTrue="1" operator="greaterThan">
      <formula>0</formula>
    </cfRule>
    <cfRule type="cellIs" dxfId="7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79"/>
  <sheetViews>
    <sheetView zoomScale="82" zoomScaleNormal="82" workbookViewId="0">
      <selection activeCell="O4" sqref="O4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103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96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2</v>
      </c>
      <c r="M4" s="91">
        <f>L4-SUM(O4:X4)</f>
        <v>2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12</v>
      </c>
      <c r="M5" s="91">
        <f t="shared" ref="M5:M54" si="0">L5-SUM(O5:X5)</f>
        <v>12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12</v>
      </c>
      <c r="M6" s="91">
        <f t="shared" si="0"/>
        <v>12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6</v>
      </c>
      <c r="M7" s="91">
        <f t="shared" si="0"/>
        <v>6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4</v>
      </c>
      <c r="M8" s="91">
        <f t="shared" si="0"/>
        <v>4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4</v>
      </c>
      <c r="M9" s="91">
        <f t="shared" si="0"/>
        <v>4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6</v>
      </c>
      <c r="M10" s="91">
        <f t="shared" si="0"/>
        <v>6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/>
      <c r="M11" s="91">
        <f t="shared" si="0"/>
        <v>0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/>
      <c r="M12" s="91">
        <f t="shared" si="0"/>
        <v>0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/>
      <c r="M13" s="91">
        <f t="shared" si="0"/>
        <v>0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4</v>
      </c>
      <c r="M14" s="91">
        <f t="shared" si="0"/>
        <v>4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6</v>
      </c>
      <c r="M15" s="91">
        <f t="shared" si="0"/>
        <v>6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6</v>
      </c>
      <c r="M16" s="91">
        <f t="shared" si="0"/>
        <v>6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6</v>
      </c>
      <c r="M17" s="91">
        <f t="shared" si="0"/>
        <v>6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6</v>
      </c>
      <c r="M18" s="91">
        <f t="shared" si="0"/>
        <v>6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9</v>
      </c>
      <c r="M19" s="91">
        <f t="shared" si="0"/>
        <v>9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9</v>
      </c>
      <c r="M20" s="91">
        <f t="shared" si="0"/>
        <v>9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/>
      <c r="M21" s="91">
        <f t="shared" si="0"/>
        <v>0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20</v>
      </c>
      <c r="M22" s="91">
        <f t="shared" si="0"/>
        <v>20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6</v>
      </c>
      <c r="M23" s="91">
        <f t="shared" si="0"/>
        <v>6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>
        <v>6</v>
      </c>
      <c r="M24" s="91">
        <f t="shared" si="0"/>
        <v>6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50</v>
      </c>
      <c r="M26" s="91">
        <f t="shared" si="0"/>
        <v>50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>
        <v>12</v>
      </c>
      <c r="M27" s="91">
        <f t="shared" si="0"/>
        <v>12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14</v>
      </c>
      <c r="M30" s="91">
        <f t="shared" si="0"/>
        <v>14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>
        <v>6</v>
      </c>
      <c r="M31" s="91">
        <f t="shared" si="0"/>
        <v>6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>
        <v>12</v>
      </c>
      <c r="M32" s="91">
        <f t="shared" si="0"/>
        <v>12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>
        <v>6</v>
      </c>
      <c r="M33" s="91">
        <f t="shared" si="0"/>
        <v>6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>
        <v>6</v>
      </c>
      <c r="M34" s="91">
        <f t="shared" si="0"/>
        <v>6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>
        <v>6</v>
      </c>
      <c r="M35" s="91">
        <f t="shared" si="0"/>
        <v>6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>
        <v>6</v>
      </c>
      <c r="M36" s="91">
        <f t="shared" si="0"/>
        <v>6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>
        <v>6</v>
      </c>
      <c r="M39" s="91">
        <f t="shared" si="0"/>
        <v>6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>
        <v>10</v>
      </c>
      <c r="M40" s="91">
        <f t="shared" si="0"/>
        <v>10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>
        <v>12</v>
      </c>
      <c r="M41" s="91">
        <f t="shared" si="0"/>
        <v>12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>
        <v>12</v>
      </c>
      <c r="M42" s="91">
        <f t="shared" si="0"/>
        <v>12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>
        <v>12</v>
      </c>
      <c r="M43" s="91">
        <f t="shared" si="0"/>
        <v>12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>
        <v>6</v>
      </c>
      <c r="M44" s="91">
        <f t="shared" si="0"/>
        <v>6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>
        <v>10</v>
      </c>
      <c r="M45" s="91">
        <f t="shared" si="0"/>
        <v>10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3</v>
      </c>
      <c r="M46" s="91">
        <f t="shared" si="0"/>
        <v>3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2</v>
      </c>
      <c r="M47" s="91">
        <f t="shared" si="0"/>
        <v>2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2</v>
      </c>
      <c r="M48" s="93">
        <f t="shared" si="0"/>
        <v>2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2</v>
      </c>
      <c r="M49" s="93">
        <f t="shared" si="0"/>
        <v>2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3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4</v>
      </c>
      <c r="M51" s="93">
        <f t="shared" si="0"/>
        <v>4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3</v>
      </c>
      <c r="M52" s="93">
        <f t="shared" si="0"/>
        <v>3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3</v>
      </c>
      <c r="M53" s="93">
        <f t="shared" si="0"/>
        <v>3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3</v>
      </c>
      <c r="M54" s="93">
        <f t="shared" si="0"/>
        <v>3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R55" si="2">SUMPRODUCT(G4:G54,O4:O54)</f>
        <v>0</v>
      </c>
      <c r="P55" s="35">
        <f t="shared" si="2"/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W1:W2"/>
    <mergeCell ref="X1:X2"/>
    <mergeCell ref="A2:N2"/>
    <mergeCell ref="U1:U2"/>
    <mergeCell ref="V1:V2"/>
    <mergeCell ref="A26:A45"/>
    <mergeCell ref="B26:B45"/>
    <mergeCell ref="A46:A54"/>
    <mergeCell ref="B46:B54"/>
    <mergeCell ref="T1:T2"/>
    <mergeCell ref="A4:A25"/>
    <mergeCell ref="B4:B25"/>
    <mergeCell ref="S1:S2"/>
    <mergeCell ref="O1:O2"/>
    <mergeCell ref="P1:P2"/>
    <mergeCell ref="Q1:Q2"/>
    <mergeCell ref="R1:R2"/>
    <mergeCell ref="A1:C1"/>
    <mergeCell ref="D1:K1"/>
    <mergeCell ref="L1:N1"/>
  </mergeCells>
  <conditionalFormatting sqref="M4 M5:P47">
    <cfRule type="cellIs" dxfId="76" priority="4" stopIfTrue="1" operator="greaterThan">
      <formula>0</formula>
    </cfRule>
    <cfRule type="cellIs" dxfId="75" priority="5" stopIfTrue="1" operator="greaterThan">
      <formula>0</formula>
    </cfRule>
    <cfRule type="cellIs" dxfId="74" priority="6" stopIfTrue="1" operator="greaterThan">
      <formula>0</formula>
    </cfRule>
  </conditionalFormatting>
  <conditionalFormatting sqref="N4:P4">
    <cfRule type="cellIs" dxfId="73" priority="1" stopIfTrue="1" operator="greaterThan">
      <formula>0</formula>
    </cfRule>
    <cfRule type="cellIs" dxfId="72" priority="2" stopIfTrue="1" operator="greaterThan">
      <formula>0</formula>
    </cfRule>
    <cfRule type="cellIs" dxfId="7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79"/>
  <sheetViews>
    <sheetView topLeftCell="D1" zoomScale="84" zoomScaleNormal="84" workbookViewId="0">
      <selection activeCell="O1" sqref="O1:O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147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44454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20</v>
      </c>
      <c r="M4" s="91">
        <f>L4-SUM(O4:X4)</f>
        <v>20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20</v>
      </c>
      <c r="M5" s="91">
        <f t="shared" ref="M5:M54" si="0">L5-SUM(O5:X5)</f>
        <v>20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20</v>
      </c>
      <c r="M6" s="91">
        <f t="shared" si="0"/>
        <v>20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20</v>
      </c>
      <c r="M7" s="91">
        <f t="shared" si="0"/>
        <v>20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20</v>
      </c>
      <c r="M8" s="91">
        <f t="shared" si="0"/>
        <v>20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20</v>
      </c>
      <c r="M9" s="91">
        <f t="shared" si="0"/>
        <v>20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20</v>
      </c>
      <c r="M10" s="91">
        <f t="shared" si="0"/>
        <v>20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20</v>
      </c>
      <c r="M11" s="91">
        <f t="shared" si="0"/>
        <v>20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20</v>
      </c>
      <c r="M12" s="91">
        <f t="shared" si="0"/>
        <v>20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20</v>
      </c>
      <c r="M13" s="91">
        <f t="shared" si="0"/>
        <v>20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20</v>
      </c>
      <c r="M14" s="91">
        <f t="shared" si="0"/>
        <v>20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20</v>
      </c>
      <c r="M15" s="91">
        <f t="shared" si="0"/>
        <v>20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20</v>
      </c>
      <c r="M16" s="91">
        <f t="shared" si="0"/>
        <v>20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20</v>
      </c>
      <c r="M17" s="91">
        <f t="shared" si="0"/>
        <v>20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20</v>
      </c>
      <c r="M18" s="91">
        <f t="shared" si="0"/>
        <v>20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20</v>
      </c>
      <c r="M19" s="91">
        <f t="shared" si="0"/>
        <v>20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20</v>
      </c>
      <c r="M20" s="91">
        <f t="shared" si="0"/>
        <v>20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20</v>
      </c>
      <c r="M21" s="91">
        <f t="shared" si="0"/>
        <v>20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15</v>
      </c>
      <c r="M22" s="91">
        <f t="shared" si="0"/>
        <v>15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/>
      <c r="M23" s="91">
        <f t="shared" si="0"/>
        <v>0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/>
      <c r="M25" s="91">
        <f t="shared" si="0"/>
        <v>0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f>70+30+20</f>
        <v>120</v>
      </c>
      <c r="M26" s="91">
        <f t="shared" si="0"/>
        <v>0</v>
      </c>
      <c r="N26" s="90" t="str">
        <f t="shared" si="1"/>
        <v>OK</v>
      </c>
      <c r="O26" s="88">
        <v>120</v>
      </c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/>
      <c r="M27" s="91">
        <f t="shared" si="0"/>
        <v>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/>
      <c r="M30" s="91">
        <f t="shared" si="0"/>
        <v>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20</v>
      </c>
      <c r="M46" s="91">
        <f t="shared" si="0"/>
        <v>20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35</v>
      </c>
      <c r="M47" s="91">
        <f t="shared" si="0"/>
        <v>35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15</v>
      </c>
      <c r="M48" s="93">
        <f t="shared" si="0"/>
        <v>15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15</v>
      </c>
      <c r="M49" s="93">
        <f t="shared" si="0"/>
        <v>15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3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35</v>
      </c>
      <c r="M51" s="93">
        <f t="shared" si="0"/>
        <v>35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15</v>
      </c>
      <c r="M52" s="93">
        <f t="shared" si="0"/>
        <v>15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15</v>
      </c>
      <c r="M53" s="93">
        <f t="shared" si="0"/>
        <v>15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15</v>
      </c>
      <c r="M54" s="93">
        <f t="shared" si="0"/>
        <v>15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" si="2">SUMPRODUCT(G4:G54,O4:O54)</f>
        <v>52320</v>
      </c>
      <c r="P55" s="35">
        <f t="shared" ref="P55:R55" si="3">SUMPRODUCT(H4:H54,P4:P54)</f>
        <v>0</v>
      </c>
      <c r="Q55" s="35">
        <f t="shared" si="3"/>
        <v>0</v>
      </c>
      <c r="R55" s="35">
        <f t="shared" si="3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A1:C1"/>
    <mergeCell ref="D1:K1"/>
    <mergeCell ref="L1:N1"/>
    <mergeCell ref="W1:W2"/>
    <mergeCell ref="X1:X2"/>
    <mergeCell ref="A2:N2"/>
    <mergeCell ref="V1:V2"/>
    <mergeCell ref="T1:T2"/>
    <mergeCell ref="U1:U2"/>
    <mergeCell ref="O1:O2"/>
    <mergeCell ref="P1:P2"/>
    <mergeCell ref="Q1:Q2"/>
    <mergeCell ref="R1:R2"/>
    <mergeCell ref="S1:S2"/>
  </mergeCells>
  <conditionalFormatting sqref="M4 M5:N21 M23:N47 M22 P5:P47">
    <cfRule type="cellIs" dxfId="70" priority="10" stopIfTrue="1" operator="greaterThan">
      <formula>0</formula>
    </cfRule>
    <cfRule type="cellIs" dxfId="69" priority="11" stopIfTrue="1" operator="greaterThan">
      <formula>0</formula>
    </cfRule>
    <cfRule type="cellIs" dxfId="68" priority="12" stopIfTrue="1" operator="greaterThan">
      <formula>0</formula>
    </cfRule>
  </conditionalFormatting>
  <conditionalFormatting sqref="N4 P4">
    <cfRule type="cellIs" dxfId="67" priority="7" stopIfTrue="1" operator="greaterThan">
      <formula>0</formula>
    </cfRule>
    <cfRule type="cellIs" dxfId="66" priority="8" stopIfTrue="1" operator="greaterThan">
      <formula>0</formula>
    </cfRule>
    <cfRule type="cellIs" dxfId="65" priority="9" stopIfTrue="1" operator="greaterThan">
      <formula>0</formula>
    </cfRule>
  </conditionalFormatting>
  <conditionalFormatting sqref="O5:O47">
    <cfRule type="cellIs" dxfId="64" priority="4" stopIfTrue="1" operator="greaterThan">
      <formula>0</formula>
    </cfRule>
    <cfRule type="cellIs" dxfId="63" priority="5" stopIfTrue="1" operator="greaterThan">
      <formula>0</formula>
    </cfRule>
    <cfRule type="cellIs" dxfId="62" priority="6" stopIfTrue="1" operator="greaterThan">
      <formula>0</formula>
    </cfRule>
  </conditionalFormatting>
  <conditionalFormatting sqref="O4">
    <cfRule type="cellIs" dxfId="61" priority="1" stopIfTrue="1" operator="greaterThan">
      <formula>0</formula>
    </cfRule>
    <cfRule type="cellIs" dxfId="60" priority="2" stopIfTrue="1" operator="greaterThan">
      <formula>0</formula>
    </cfRule>
    <cfRule type="cellIs" dxfId="5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79"/>
  <sheetViews>
    <sheetView topLeftCell="A31" zoomScale="84" zoomScaleNormal="84" workbookViewId="0">
      <selection activeCell="O1" sqref="O1:O1048576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148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customHeight="1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>
        <v>44342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2</v>
      </c>
      <c r="M4" s="91">
        <f>L4-SUM(O4:X4)</f>
        <v>2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2</v>
      </c>
      <c r="M5" s="91">
        <f t="shared" ref="M5:M54" si="0">L5-SUM(O5:X5)</f>
        <v>2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5</v>
      </c>
      <c r="M6" s="91">
        <f t="shared" si="0"/>
        <v>5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5</v>
      </c>
      <c r="M7" s="91">
        <f t="shared" si="0"/>
        <v>5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5</v>
      </c>
      <c r="M8" s="91">
        <f t="shared" si="0"/>
        <v>5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5</v>
      </c>
      <c r="M9" s="91">
        <f t="shared" si="0"/>
        <v>5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5</v>
      </c>
      <c r="M10" s="91">
        <f t="shared" si="0"/>
        <v>5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5</v>
      </c>
      <c r="M11" s="91">
        <f t="shared" si="0"/>
        <v>5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5</v>
      </c>
      <c r="M12" s="91">
        <f t="shared" si="0"/>
        <v>5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5</v>
      </c>
      <c r="M13" s="91">
        <f t="shared" si="0"/>
        <v>5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5</v>
      </c>
      <c r="M14" s="91">
        <f t="shared" si="0"/>
        <v>5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5</v>
      </c>
      <c r="M15" s="91">
        <f t="shared" si="0"/>
        <v>5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5</v>
      </c>
      <c r="M16" s="91">
        <f t="shared" si="0"/>
        <v>5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5</v>
      </c>
      <c r="M17" s="91">
        <f t="shared" si="0"/>
        <v>5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5</v>
      </c>
      <c r="M18" s="91">
        <f t="shared" si="0"/>
        <v>5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5</v>
      </c>
      <c r="M19" s="91">
        <f t="shared" si="0"/>
        <v>5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5</v>
      </c>
      <c r="M20" s="91">
        <f t="shared" si="0"/>
        <v>5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5</v>
      </c>
      <c r="M21" s="91">
        <f t="shared" si="0"/>
        <v>5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5</v>
      </c>
      <c r="M22" s="91">
        <f t="shared" si="0"/>
        <v>5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5</v>
      </c>
      <c r="M23" s="91">
        <f t="shared" si="0"/>
        <v>5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>
        <v>5</v>
      </c>
      <c r="M24" s="91">
        <f t="shared" si="0"/>
        <v>5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>
        <v>1</v>
      </c>
      <c r="M25" s="91">
        <f t="shared" si="0"/>
        <v>1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>
        <v>10</v>
      </c>
      <c r="M26" s="91">
        <f t="shared" si="0"/>
        <v>10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/>
      <c r="M27" s="91">
        <f t="shared" si="0"/>
        <v>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>
        <v>10</v>
      </c>
      <c r="M30" s="91">
        <f t="shared" si="0"/>
        <v>10</v>
      </c>
      <c r="N30" s="90" t="str">
        <f t="shared" si="1"/>
        <v>OK</v>
      </c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5</v>
      </c>
      <c r="M46" s="93">
        <f t="shared" si="0"/>
        <v>5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3</v>
      </c>
      <c r="M47" s="93">
        <f t="shared" si="0"/>
        <v>3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5</v>
      </c>
      <c r="M48" s="93">
        <f t="shared" si="0"/>
        <v>0</v>
      </c>
      <c r="N48" s="90" t="str">
        <f t="shared" si="1"/>
        <v>OK</v>
      </c>
      <c r="O48" s="96">
        <v>5</v>
      </c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>
        <v>10</v>
      </c>
      <c r="M49" s="93">
        <f t="shared" si="0"/>
        <v>10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>
        <v>4</v>
      </c>
      <c r="M50" s="93">
        <f t="shared" si="0"/>
        <v>0</v>
      </c>
      <c r="N50" s="90" t="str">
        <f t="shared" si="1"/>
        <v>OK</v>
      </c>
      <c r="O50" s="96">
        <v>4</v>
      </c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5</v>
      </c>
      <c r="M51" s="93">
        <f t="shared" si="0"/>
        <v>5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10</v>
      </c>
      <c r="M52" s="93">
        <f t="shared" si="0"/>
        <v>10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10</v>
      </c>
      <c r="M53" s="93">
        <f t="shared" si="0"/>
        <v>10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10</v>
      </c>
      <c r="M54" s="93">
        <f t="shared" si="0"/>
        <v>10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" si="2">SUMPRODUCT(G4:G54,O4:O54)</f>
        <v>3924</v>
      </c>
      <c r="P55" s="35">
        <f t="shared" ref="P55:R55" si="3">SUMPRODUCT(H4:H54,P4:P54)</f>
        <v>0</v>
      </c>
      <c r="Q55" s="35">
        <f t="shared" si="3"/>
        <v>0</v>
      </c>
      <c r="R55" s="35">
        <f t="shared" si="3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M4 M5:N47 P5:P47">
    <cfRule type="cellIs" dxfId="58" priority="10" stopIfTrue="1" operator="greaterThan">
      <formula>0</formula>
    </cfRule>
    <cfRule type="cellIs" dxfId="57" priority="11" stopIfTrue="1" operator="greaterThan">
      <formula>0</formula>
    </cfRule>
    <cfRule type="cellIs" dxfId="56" priority="12" stopIfTrue="1" operator="greaterThan">
      <formula>0</formula>
    </cfRule>
  </conditionalFormatting>
  <conditionalFormatting sqref="N4 P4">
    <cfRule type="cellIs" dxfId="55" priority="7" stopIfTrue="1" operator="greaterThan">
      <formula>0</formula>
    </cfRule>
    <cfRule type="cellIs" dxfId="54" priority="8" stopIfTrue="1" operator="greaterThan">
      <formula>0</formula>
    </cfRule>
    <cfRule type="cellIs" dxfId="53" priority="9" stopIfTrue="1" operator="greaterThan">
      <formula>0</formula>
    </cfRule>
  </conditionalFormatting>
  <conditionalFormatting sqref="O5:O29 O31:O47">
    <cfRule type="cellIs" dxfId="52" priority="4" stopIfTrue="1" operator="greaterThan">
      <formula>0</formula>
    </cfRule>
    <cfRule type="cellIs" dxfId="51" priority="5" stopIfTrue="1" operator="greaterThan">
      <formula>0</formula>
    </cfRule>
    <cfRule type="cellIs" dxfId="50" priority="6" stopIfTrue="1" operator="greaterThan">
      <formula>0</formula>
    </cfRule>
  </conditionalFormatting>
  <conditionalFormatting sqref="O4">
    <cfRule type="cellIs" dxfId="49" priority="1" stopIfTrue="1" operator="greaterThan">
      <formula>0</formula>
    </cfRule>
    <cfRule type="cellIs" dxfId="48" priority="2" stopIfTrue="1" operator="greaterThan">
      <formula>0</formula>
    </cfRule>
    <cfRule type="cellIs" dxfId="4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79"/>
  <sheetViews>
    <sheetView zoomScale="84" zoomScaleNormal="84" workbookViewId="0">
      <selection activeCell="O4" sqref="O4"/>
    </sheetView>
  </sheetViews>
  <sheetFormatPr defaultColWidth="9.73046875" defaultRowHeight="14.25" x14ac:dyDescent="0.45"/>
  <cols>
    <col min="1" max="1" width="15.265625" style="1" customWidth="1"/>
    <col min="2" max="2" width="23.73046875" style="1" customWidth="1"/>
    <col min="3" max="3" width="12.3984375" style="17" customWidth="1"/>
    <col min="4" max="4" width="60.86328125" style="1" customWidth="1"/>
    <col min="5" max="5" width="17" style="1" customWidth="1"/>
    <col min="6" max="6" width="24" style="1" customWidth="1"/>
    <col min="7" max="7" width="15.73046875" style="1" customWidth="1"/>
    <col min="8" max="8" width="12" style="1" customWidth="1"/>
    <col min="9" max="9" width="17.86328125" style="1" customWidth="1"/>
    <col min="10" max="10" width="15.86328125" style="1" bestFit="1" customWidth="1"/>
    <col min="11" max="11" width="12.73046875" style="24" bestFit="1" customWidth="1"/>
    <col min="12" max="12" width="11.265625" style="20" customWidth="1"/>
    <col min="13" max="13" width="13.265625" style="18" customWidth="1"/>
    <col min="14" max="14" width="12.59765625" style="4" customWidth="1"/>
    <col min="15" max="15" width="16.3984375" style="83" bestFit="1" customWidth="1"/>
    <col min="16" max="16" width="16.3984375" style="86" bestFit="1" customWidth="1"/>
    <col min="17" max="18" width="16.3984375" style="83" bestFit="1" customWidth="1"/>
    <col min="19" max="20" width="16.3984375" style="2" bestFit="1" customWidth="1"/>
    <col min="21" max="21" width="17" style="2" customWidth="1"/>
    <col min="22" max="24" width="16.265625" style="2" bestFit="1" customWidth="1"/>
    <col min="25" max="16384" width="9.73046875" style="2"/>
  </cols>
  <sheetData>
    <row r="1" spans="1:24" ht="33" customHeight="1" x14ac:dyDescent="0.45">
      <c r="A1" s="98" t="s">
        <v>101</v>
      </c>
      <c r="B1" s="98"/>
      <c r="C1" s="98"/>
      <c r="D1" s="98" t="s">
        <v>140</v>
      </c>
      <c r="E1" s="98"/>
      <c r="F1" s="98"/>
      <c r="G1" s="98"/>
      <c r="H1" s="98"/>
      <c r="I1" s="98"/>
      <c r="J1" s="98"/>
      <c r="K1" s="98"/>
      <c r="L1" s="98" t="s">
        <v>102</v>
      </c>
      <c r="M1" s="98"/>
      <c r="N1" s="98"/>
      <c r="O1" s="97" t="s">
        <v>103</v>
      </c>
      <c r="P1" s="97" t="s">
        <v>103</v>
      </c>
      <c r="Q1" s="97" t="s">
        <v>103</v>
      </c>
      <c r="R1" s="97" t="s">
        <v>103</v>
      </c>
      <c r="S1" s="97" t="s">
        <v>103</v>
      </c>
      <c r="T1" s="97" t="s">
        <v>103</v>
      </c>
      <c r="U1" s="97" t="s">
        <v>103</v>
      </c>
      <c r="V1" s="97" t="s">
        <v>103</v>
      </c>
      <c r="W1" s="97" t="s">
        <v>103</v>
      </c>
      <c r="X1" s="97" t="s">
        <v>103</v>
      </c>
    </row>
    <row r="2" spans="1:24" ht="21.75" customHeight="1" x14ac:dyDescent="0.4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43.5" x14ac:dyDescent="0.35">
      <c r="A3" s="42" t="s">
        <v>4</v>
      </c>
      <c r="B3" s="42" t="s">
        <v>97</v>
      </c>
      <c r="C3" s="42" t="s">
        <v>2</v>
      </c>
      <c r="D3" s="43" t="s">
        <v>66</v>
      </c>
      <c r="E3" s="43" t="s">
        <v>108</v>
      </c>
      <c r="F3" s="43" t="s">
        <v>109</v>
      </c>
      <c r="G3" s="43" t="s">
        <v>92</v>
      </c>
      <c r="H3" s="43" t="s">
        <v>67</v>
      </c>
      <c r="I3" s="43" t="s">
        <v>107</v>
      </c>
      <c r="J3" s="43" t="s">
        <v>3</v>
      </c>
      <c r="K3" s="69" t="s">
        <v>100</v>
      </c>
      <c r="L3" s="15" t="s">
        <v>5</v>
      </c>
      <c r="M3" s="16" t="s">
        <v>0</v>
      </c>
      <c r="N3" s="14" t="s">
        <v>1</v>
      </c>
      <c r="O3" s="87" t="s">
        <v>96</v>
      </c>
      <c r="P3" s="87" t="s">
        <v>96</v>
      </c>
      <c r="Q3" s="87" t="s">
        <v>96</v>
      </c>
      <c r="R3" s="87" t="s">
        <v>96</v>
      </c>
      <c r="S3" s="87" t="s">
        <v>96</v>
      </c>
      <c r="T3" s="87" t="s">
        <v>96</v>
      </c>
      <c r="U3" s="87" t="s">
        <v>96</v>
      </c>
      <c r="V3" s="87" t="s">
        <v>96</v>
      </c>
      <c r="W3" s="87" t="s">
        <v>96</v>
      </c>
      <c r="X3" s="87" t="s">
        <v>96</v>
      </c>
    </row>
    <row r="4" spans="1:24" ht="79.5" customHeight="1" x14ac:dyDescent="0.45">
      <c r="A4" s="105" t="s">
        <v>88</v>
      </c>
      <c r="B4" s="108" t="s">
        <v>106</v>
      </c>
      <c r="C4" s="44">
        <v>1</v>
      </c>
      <c r="D4" s="45" t="s">
        <v>9</v>
      </c>
      <c r="E4" s="45" t="s">
        <v>110</v>
      </c>
      <c r="F4" s="45">
        <v>2542</v>
      </c>
      <c r="G4" s="56">
        <v>1001</v>
      </c>
      <c r="H4" s="44" t="s">
        <v>68</v>
      </c>
      <c r="I4" s="57" t="s">
        <v>57</v>
      </c>
      <c r="J4" s="57" t="s">
        <v>6</v>
      </c>
      <c r="K4" s="70">
        <v>11.93</v>
      </c>
      <c r="L4" s="73">
        <v>15</v>
      </c>
      <c r="M4" s="91">
        <f>L4-SUM(O4:X4)</f>
        <v>15</v>
      </c>
      <c r="N4" s="90" t="str">
        <f>IF(M4&lt;0,"ATENÇÃO","OK")</f>
        <v>OK</v>
      </c>
      <c r="O4" s="88"/>
      <c r="P4" s="88"/>
      <c r="Q4" s="85"/>
      <c r="R4" s="85"/>
      <c r="S4" s="39"/>
      <c r="T4" s="39"/>
      <c r="U4" s="39"/>
      <c r="V4" s="39"/>
      <c r="W4" s="39"/>
      <c r="X4" s="39"/>
    </row>
    <row r="5" spans="1:24" ht="57" x14ac:dyDescent="0.45">
      <c r="A5" s="106"/>
      <c r="B5" s="109"/>
      <c r="C5" s="44">
        <v>2</v>
      </c>
      <c r="D5" s="46" t="s">
        <v>10</v>
      </c>
      <c r="E5" s="46" t="s">
        <v>110</v>
      </c>
      <c r="F5" s="46">
        <v>2543</v>
      </c>
      <c r="G5" s="56">
        <v>1001</v>
      </c>
      <c r="H5" s="44" t="s">
        <v>69</v>
      </c>
      <c r="I5" s="58" t="s">
        <v>57</v>
      </c>
      <c r="J5" s="58" t="s">
        <v>6</v>
      </c>
      <c r="K5" s="70">
        <v>22.49</v>
      </c>
      <c r="L5" s="74">
        <v>15</v>
      </c>
      <c r="M5" s="91">
        <f t="shared" ref="M5:M54" si="0">L5-SUM(O5:X5)</f>
        <v>15</v>
      </c>
      <c r="N5" s="90" t="str">
        <f t="shared" ref="N5:N54" si="1">IF(M5&lt;0,"ATENÇÃO","OK")</f>
        <v>OK</v>
      </c>
      <c r="O5" s="88"/>
      <c r="P5" s="88"/>
      <c r="Q5" s="85"/>
      <c r="R5" s="85"/>
      <c r="S5" s="39"/>
      <c r="T5" s="39"/>
      <c r="U5" s="39"/>
      <c r="V5" s="39"/>
      <c r="W5" s="39"/>
      <c r="X5" s="39"/>
    </row>
    <row r="6" spans="1:24" ht="57" x14ac:dyDescent="0.45">
      <c r="A6" s="106"/>
      <c r="B6" s="109"/>
      <c r="C6" s="44">
        <v>3</v>
      </c>
      <c r="D6" s="46" t="s">
        <v>11</v>
      </c>
      <c r="E6" s="46" t="s">
        <v>110</v>
      </c>
      <c r="F6" s="46">
        <v>2544</v>
      </c>
      <c r="G6" s="56">
        <v>1001</v>
      </c>
      <c r="H6" s="44" t="s">
        <v>70</v>
      </c>
      <c r="I6" s="58" t="s">
        <v>57</v>
      </c>
      <c r="J6" s="58" t="s">
        <v>6</v>
      </c>
      <c r="K6" s="70">
        <v>25.11</v>
      </c>
      <c r="L6" s="74">
        <v>10</v>
      </c>
      <c r="M6" s="91">
        <f t="shared" si="0"/>
        <v>10</v>
      </c>
      <c r="N6" s="90" t="str">
        <f t="shared" si="1"/>
        <v>OK</v>
      </c>
      <c r="O6" s="88"/>
      <c r="P6" s="88"/>
      <c r="Q6" s="88"/>
      <c r="R6" s="85"/>
      <c r="S6" s="39"/>
      <c r="T6" s="39"/>
      <c r="U6" s="39"/>
      <c r="V6" s="39"/>
      <c r="W6" s="39"/>
      <c r="X6" s="39"/>
    </row>
    <row r="7" spans="1:24" ht="57" x14ac:dyDescent="0.45">
      <c r="A7" s="106"/>
      <c r="B7" s="109"/>
      <c r="C7" s="44">
        <v>4</v>
      </c>
      <c r="D7" s="46" t="s">
        <v>12</v>
      </c>
      <c r="E7" s="46" t="s">
        <v>111</v>
      </c>
      <c r="F7" s="46" t="s">
        <v>112</v>
      </c>
      <c r="G7" s="56">
        <v>1001</v>
      </c>
      <c r="H7" s="44" t="s">
        <v>71</v>
      </c>
      <c r="I7" s="58" t="s">
        <v>57</v>
      </c>
      <c r="J7" s="58" t="s">
        <v>6</v>
      </c>
      <c r="K7" s="70">
        <v>28.43</v>
      </c>
      <c r="L7" s="74">
        <v>10</v>
      </c>
      <c r="M7" s="91">
        <f t="shared" si="0"/>
        <v>10</v>
      </c>
      <c r="N7" s="90" t="str">
        <f t="shared" si="1"/>
        <v>OK</v>
      </c>
      <c r="O7" s="88"/>
      <c r="P7" s="88"/>
      <c r="Q7" s="85"/>
      <c r="R7" s="85"/>
      <c r="S7" s="39"/>
      <c r="T7" s="39"/>
      <c r="U7" s="40"/>
      <c r="V7" s="39"/>
      <c r="W7" s="39"/>
      <c r="X7" s="39"/>
    </row>
    <row r="8" spans="1:24" ht="57" x14ac:dyDescent="0.45">
      <c r="A8" s="106"/>
      <c r="B8" s="109"/>
      <c r="C8" s="44">
        <v>5</v>
      </c>
      <c r="D8" s="46" t="s">
        <v>13</v>
      </c>
      <c r="E8" s="46" t="s">
        <v>113</v>
      </c>
      <c r="F8" s="46">
        <v>9015</v>
      </c>
      <c r="G8" s="56">
        <v>1001</v>
      </c>
      <c r="H8" s="44" t="s">
        <v>72</v>
      </c>
      <c r="I8" s="58" t="s">
        <v>57</v>
      </c>
      <c r="J8" s="58" t="s">
        <v>6</v>
      </c>
      <c r="K8" s="70">
        <v>36.74</v>
      </c>
      <c r="L8" s="74">
        <v>10</v>
      </c>
      <c r="M8" s="91">
        <f t="shared" si="0"/>
        <v>10</v>
      </c>
      <c r="N8" s="90" t="str">
        <f t="shared" si="1"/>
        <v>OK</v>
      </c>
      <c r="O8" s="88"/>
      <c r="P8" s="88"/>
      <c r="Q8" s="85"/>
      <c r="R8" s="85"/>
      <c r="S8" s="39"/>
      <c r="T8" s="39"/>
      <c r="U8" s="39"/>
      <c r="V8" s="39"/>
      <c r="W8" s="39"/>
      <c r="X8" s="39"/>
    </row>
    <row r="9" spans="1:24" ht="57" x14ac:dyDescent="0.45">
      <c r="A9" s="106"/>
      <c r="B9" s="109"/>
      <c r="C9" s="44">
        <v>6</v>
      </c>
      <c r="D9" s="46" t="s">
        <v>14</v>
      </c>
      <c r="E9" s="46" t="s">
        <v>113</v>
      </c>
      <c r="F9" s="46">
        <v>9028</v>
      </c>
      <c r="G9" s="56">
        <v>1001</v>
      </c>
      <c r="H9" s="44" t="s">
        <v>75</v>
      </c>
      <c r="I9" s="58" t="s">
        <v>57</v>
      </c>
      <c r="J9" s="58" t="s">
        <v>6</v>
      </c>
      <c r="K9" s="70">
        <v>39.49</v>
      </c>
      <c r="L9" s="74">
        <v>5</v>
      </c>
      <c r="M9" s="91">
        <f t="shared" si="0"/>
        <v>5</v>
      </c>
      <c r="N9" s="90" t="str">
        <f t="shared" si="1"/>
        <v>OK</v>
      </c>
      <c r="O9" s="88"/>
      <c r="P9" s="88"/>
      <c r="Q9" s="85"/>
      <c r="R9" s="85"/>
      <c r="S9" s="39"/>
      <c r="T9" s="39"/>
      <c r="U9" s="39"/>
      <c r="V9" s="39"/>
      <c r="W9" s="39"/>
      <c r="X9" s="39"/>
    </row>
    <row r="10" spans="1:24" ht="57" x14ac:dyDescent="0.45">
      <c r="A10" s="106"/>
      <c r="B10" s="109"/>
      <c r="C10" s="44">
        <v>7</v>
      </c>
      <c r="D10" s="46" t="s">
        <v>15</v>
      </c>
      <c r="E10" s="46" t="s">
        <v>110</v>
      </c>
      <c r="F10" s="46">
        <v>2545</v>
      </c>
      <c r="G10" s="56">
        <v>1001</v>
      </c>
      <c r="H10" s="44" t="s">
        <v>73</v>
      </c>
      <c r="I10" s="58" t="s">
        <v>57</v>
      </c>
      <c r="J10" s="58" t="s">
        <v>6</v>
      </c>
      <c r="K10" s="70">
        <v>31.63</v>
      </c>
      <c r="L10" s="74">
        <v>5</v>
      </c>
      <c r="M10" s="91">
        <f t="shared" si="0"/>
        <v>5</v>
      </c>
      <c r="N10" s="90" t="str">
        <f t="shared" si="1"/>
        <v>OK</v>
      </c>
      <c r="O10" s="88"/>
      <c r="P10" s="88"/>
      <c r="Q10" s="85"/>
      <c r="R10" s="88"/>
      <c r="S10" s="39"/>
      <c r="T10" s="39"/>
      <c r="U10" s="39"/>
      <c r="V10" s="39"/>
      <c r="W10" s="39"/>
      <c r="X10" s="39"/>
    </row>
    <row r="11" spans="1:24" ht="57" x14ac:dyDescent="0.45">
      <c r="A11" s="106"/>
      <c r="B11" s="109"/>
      <c r="C11" s="44">
        <v>8</v>
      </c>
      <c r="D11" s="47" t="s">
        <v>16</v>
      </c>
      <c r="E11" s="47" t="s">
        <v>113</v>
      </c>
      <c r="F11" s="47">
        <v>9023</v>
      </c>
      <c r="G11" s="56">
        <v>1001</v>
      </c>
      <c r="H11" s="44" t="s">
        <v>74</v>
      </c>
      <c r="I11" s="59" t="s">
        <v>57</v>
      </c>
      <c r="J11" s="59" t="s">
        <v>55</v>
      </c>
      <c r="K11" s="70">
        <v>28.83</v>
      </c>
      <c r="L11" s="75">
        <v>5</v>
      </c>
      <c r="M11" s="91">
        <f t="shared" si="0"/>
        <v>5</v>
      </c>
      <c r="N11" s="90" t="str">
        <f t="shared" si="1"/>
        <v>OK</v>
      </c>
      <c r="O11" s="88"/>
      <c r="P11" s="88"/>
      <c r="Q11" s="85"/>
      <c r="R11" s="85"/>
      <c r="S11" s="39"/>
      <c r="T11" s="39"/>
      <c r="U11" s="40"/>
      <c r="V11" s="39"/>
      <c r="W11" s="39"/>
      <c r="X11" s="39"/>
    </row>
    <row r="12" spans="1:24" ht="57" x14ac:dyDescent="0.45">
      <c r="A12" s="106"/>
      <c r="B12" s="109"/>
      <c r="C12" s="44">
        <v>9</v>
      </c>
      <c r="D12" s="48" t="s">
        <v>17</v>
      </c>
      <c r="E12" s="48" t="s">
        <v>114</v>
      </c>
      <c r="F12" s="48">
        <v>4542</v>
      </c>
      <c r="G12" s="56">
        <v>1001</v>
      </c>
      <c r="H12" s="44" t="s">
        <v>75</v>
      </c>
      <c r="I12" s="60" t="s">
        <v>57</v>
      </c>
      <c r="J12" s="60" t="s">
        <v>55</v>
      </c>
      <c r="K12" s="70">
        <v>36.979999999999997</v>
      </c>
      <c r="L12" s="76">
        <v>5</v>
      </c>
      <c r="M12" s="91">
        <f t="shared" si="0"/>
        <v>5</v>
      </c>
      <c r="N12" s="90" t="str">
        <f t="shared" si="1"/>
        <v>OK</v>
      </c>
      <c r="O12" s="88"/>
      <c r="P12" s="88"/>
      <c r="Q12" s="85"/>
      <c r="R12" s="85"/>
      <c r="S12" s="39"/>
      <c r="T12" s="39"/>
      <c r="U12" s="39"/>
      <c r="V12" s="39"/>
      <c r="W12" s="39"/>
      <c r="X12" s="39"/>
    </row>
    <row r="13" spans="1:24" ht="57" x14ac:dyDescent="0.45">
      <c r="A13" s="106"/>
      <c r="B13" s="109"/>
      <c r="C13" s="44">
        <v>10</v>
      </c>
      <c r="D13" s="48" t="s">
        <v>18</v>
      </c>
      <c r="E13" s="48" t="s">
        <v>113</v>
      </c>
      <c r="F13" s="48">
        <v>9023</v>
      </c>
      <c r="G13" s="56">
        <v>1001</v>
      </c>
      <c r="H13" s="44" t="s">
        <v>75</v>
      </c>
      <c r="I13" s="60" t="s">
        <v>57</v>
      </c>
      <c r="J13" s="60" t="s">
        <v>6</v>
      </c>
      <c r="K13" s="70">
        <v>32.299999999999997</v>
      </c>
      <c r="L13" s="76">
        <v>5</v>
      </c>
      <c r="M13" s="91">
        <f t="shared" si="0"/>
        <v>5</v>
      </c>
      <c r="N13" s="90" t="str">
        <f t="shared" si="1"/>
        <v>OK</v>
      </c>
      <c r="O13" s="88"/>
      <c r="P13" s="88"/>
      <c r="Q13" s="85"/>
      <c r="R13" s="85"/>
      <c r="S13" s="39"/>
      <c r="T13" s="39"/>
      <c r="U13" s="39"/>
      <c r="V13" s="39"/>
      <c r="W13" s="39"/>
      <c r="X13" s="39"/>
    </row>
    <row r="14" spans="1:24" x14ac:dyDescent="0.45">
      <c r="A14" s="106"/>
      <c r="B14" s="109"/>
      <c r="C14" s="44">
        <v>11</v>
      </c>
      <c r="D14" s="49" t="s">
        <v>19</v>
      </c>
      <c r="E14" s="49" t="s">
        <v>111</v>
      </c>
      <c r="F14" s="49" t="s">
        <v>115</v>
      </c>
      <c r="G14" s="56">
        <v>1001</v>
      </c>
      <c r="H14" s="44" t="s">
        <v>76</v>
      </c>
      <c r="I14" s="57" t="s">
        <v>57</v>
      </c>
      <c r="J14" s="57" t="s">
        <v>6</v>
      </c>
      <c r="K14" s="70">
        <v>3</v>
      </c>
      <c r="L14" s="73">
        <v>15</v>
      </c>
      <c r="M14" s="91">
        <f t="shared" si="0"/>
        <v>15</v>
      </c>
      <c r="N14" s="90" t="str">
        <f t="shared" si="1"/>
        <v>OK</v>
      </c>
      <c r="O14" s="88"/>
      <c r="P14" s="88"/>
      <c r="Q14" s="85"/>
      <c r="R14" s="85"/>
      <c r="S14" s="39"/>
      <c r="T14" s="39"/>
      <c r="U14" s="39"/>
      <c r="V14" s="39"/>
      <c r="W14" s="39"/>
      <c r="X14" s="39"/>
    </row>
    <row r="15" spans="1:24" x14ac:dyDescent="0.45">
      <c r="A15" s="106"/>
      <c r="B15" s="109"/>
      <c r="C15" s="44">
        <v>12</v>
      </c>
      <c r="D15" s="49" t="s">
        <v>20</v>
      </c>
      <c r="E15" s="49" t="s">
        <v>111</v>
      </c>
      <c r="F15" s="49" t="s">
        <v>116</v>
      </c>
      <c r="G15" s="56">
        <v>1001</v>
      </c>
      <c r="H15" s="44" t="s">
        <v>76</v>
      </c>
      <c r="I15" s="57" t="s">
        <v>57</v>
      </c>
      <c r="J15" s="57" t="s">
        <v>6</v>
      </c>
      <c r="K15" s="70">
        <v>4.0999999999999996</v>
      </c>
      <c r="L15" s="73">
        <v>15</v>
      </c>
      <c r="M15" s="91">
        <f t="shared" si="0"/>
        <v>15</v>
      </c>
      <c r="N15" s="90" t="str">
        <f t="shared" si="1"/>
        <v>OK</v>
      </c>
      <c r="O15" s="88"/>
      <c r="P15" s="88"/>
      <c r="Q15" s="85"/>
      <c r="R15" s="85"/>
      <c r="S15" s="39"/>
      <c r="T15" s="39"/>
      <c r="U15" s="39"/>
      <c r="V15" s="39"/>
      <c r="W15" s="39"/>
      <c r="X15" s="39"/>
    </row>
    <row r="16" spans="1:24" x14ac:dyDescent="0.45">
      <c r="A16" s="106"/>
      <c r="B16" s="109"/>
      <c r="C16" s="44">
        <v>13</v>
      </c>
      <c r="D16" s="49" t="s">
        <v>21</v>
      </c>
      <c r="E16" s="49" t="s">
        <v>111</v>
      </c>
      <c r="F16" s="49" t="s">
        <v>117</v>
      </c>
      <c r="G16" s="56">
        <v>1001</v>
      </c>
      <c r="H16" s="44" t="s">
        <v>76</v>
      </c>
      <c r="I16" s="57" t="s">
        <v>57</v>
      </c>
      <c r="J16" s="57" t="s">
        <v>6</v>
      </c>
      <c r="K16" s="70">
        <v>4.2300000000000004</v>
      </c>
      <c r="L16" s="73">
        <v>10</v>
      </c>
      <c r="M16" s="91">
        <f t="shared" si="0"/>
        <v>10</v>
      </c>
      <c r="N16" s="90" t="str">
        <f t="shared" si="1"/>
        <v>OK</v>
      </c>
      <c r="O16" s="88"/>
      <c r="P16" s="88"/>
      <c r="Q16" s="85"/>
      <c r="R16" s="85"/>
      <c r="S16" s="39"/>
      <c r="T16" s="39"/>
      <c r="U16" s="39"/>
      <c r="V16" s="39"/>
      <c r="W16" s="39"/>
      <c r="X16" s="39"/>
    </row>
    <row r="17" spans="1:24" x14ac:dyDescent="0.45">
      <c r="A17" s="106"/>
      <c r="B17" s="109"/>
      <c r="C17" s="44">
        <v>14</v>
      </c>
      <c r="D17" s="49" t="s">
        <v>22</v>
      </c>
      <c r="E17" s="49" t="s">
        <v>111</v>
      </c>
      <c r="F17" s="49" t="s">
        <v>118</v>
      </c>
      <c r="G17" s="56">
        <v>1001</v>
      </c>
      <c r="H17" s="44" t="s">
        <v>76</v>
      </c>
      <c r="I17" s="57" t="s">
        <v>57</v>
      </c>
      <c r="J17" s="57" t="s">
        <v>6</v>
      </c>
      <c r="K17" s="70">
        <v>3.53</v>
      </c>
      <c r="L17" s="73">
        <v>10</v>
      </c>
      <c r="M17" s="91">
        <f t="shared" si="0"/>
        <v>10</v>
      </c>
      <c r="N17" s="90" t="str">
        <f t="shared" si="1"/>
        <v>OK</v>
      </c>
      <c r="O17" s="88"/>
      <c r="P17" s="88"/>
      <c r="Q17" s="85"/>
      <c r="R17" s="85"/>
      <c r="S17" s="39"/>
      <c r="T17" s="39"/>
      <c r="U17" s="39"/>
      <c r="V17" s="39"/>
      <c r="W17" s="39"/>
      <c r="X17" s="39"/>
    </row>
    <row r="18" spans="1:24" x14ac:dyDescent="0.45">
      <c r="A18" s="106"/>
      <c r="B18" s="109"/>
      <c r="C18" s="44">
        <v>15</v>
      </c>
      <c r="D18" s="49" t="s">
        <v>23</v>
      </c>
      <c r="E18" s="49" t="s">
        <v>111</v>
      </c>
      <c r="F18" s="49" t="s">
        <v>119</v>
      </c>
      <c r="G18" s="56">
        <v>1001</v>
      </c>
      <c r="H18" s="44" t="s">
        <v>76</v>
      </c>
      <c r="I18" s="57" t="s">
        <v>57</v>
      </c>
      <c r="J18" s="57" t="s">
        <v>6</v>
      </c>
      <c r="K18" s="70">
        <v>10</v>
      </c>
      <c r="L18" s="73">
        <v>10</v>
      </c>
      <c r="M18" s="91">
        <f t="shared" si="0"/>
        <v>10</v>
      </c>
      <c r="N18" s="90" t="str">
        <f t="shared" si="1"/>
        <v>OK</v>
      </c>
      <c r="O18" s="88"/>
      <c r="P18" s="88"/>
      <c r="Q18" s="85"/>
      <c r="R18" s="85"/>
      <c r="S18" s="39"/>
      <c r="T18" s="39"/>
      <c r="U18" s="39"/>
      <c r="V18" s="39"/>
      <c r="W18" s="39"/>
      <c r="X18" s="39"/>
    </row>
    <row r="19" spans="1:24" x14ac:dyDescent="0.45">
      <c r="A19" s="106"/>
      <c r="B19" s="109"/>
      <c r="C19" s="44">
        <v>16</v>
      </c>
      <c r="D19" s="49" t="s">
        <v>24</v>
      </c>
      <c r="E19" s="49" t="s">
        <v>111</v>
      </c>
      <c r="F19" s="49" t="s">
        <v>120</v>
      </c>
      <c r="G19" s="56">
        <v>1001</v>
      </c>
      <c r="H19" s="44" t="s">
        <v>76</v>
      </c>
      <c r="I19" s="57" t="s">
        <v>57</v>
      </c>
      <c r="J19" s="57" t="s">
        <v>6</v>
      </c>
      <c r="K19" s="70">
        <v>11</v>
      </c>
      <c r="L19" s="73">
        <v>5</v>
      </c>
      <c r="M19" s="91">
        <f t="shared" si="0"/>
        <v>5</v>
      </c>
      <c r="N19" s="90" t="str">
        <f t="shared" si="1"/>
        <v>OK</v>
      </c>
      <c r="O19" s="88"/>
      <c r="P19" s="88"/>
      <c r="Q19" s="85"/>
      <c r="R19" s="85"/>
      <c r="S19" s="39"/>
      <c r="T19" s="39"/>
      <c r="U19" s="39"/>
      <c r="V19" s="39"/>
      <c r="W19" s="39"/>
      <c r="X19" s="39"/>
    </row>
    <row r="20" spans="1:24" x14ac:dyDescent="0.45">
      <c r="A20" s="106"/>
      <c r="B20" s="109"/>
      <c r="C20" s="44">
        <v>17</v>
      </c>
      <c r="D20" s="49" t="s">
        <v>25</v>
      </c>
      <c r="E20" s="49" t="s">
        <v>111</v>
      </c>
      <c r="F20" s="49" t="s">
        <v>121</v>
      </c>
      <c r="G20" s="56">
        <v>1001</v>
      </c>
      <c r="H20" s="44" t="s">
        <v>76</v>
      </c>
      <c r="I20" s="57" t="s">
        <v>57</v>
      </c>
      <c r="J20" s="57" t="s">
        <v>6</v>
      </c>
      <c r="K20" s="70">
        <v>10</v>
      </c>
      <c r="L20" s="73">
        <v>5</v>
      </c>
      <c r="M20" s="91">
        <f t="shared" si="0"/>
        <v>5</v>
      </c>
      <c r="N20" s="90" t="str">
        <f t="shared" si="1"/>
        <v>OK</v>
      </c>
      <c r="O20" s="88"/>
      <c r="P20" s="88"/>
      <c r="Q20" s="88"/>
      <c r="R20" s="85"/>
      <c r="S20" s="39"/>
      <c r="T20" s="39"/>
      <c r="U20" s="39"/>
      <c r="V20" s="39"/>
      <c r="W20" s="39"/>
      <c r="X20" s="39"/>
    </row>
    <row r="21" spans="1:24" ht="28.5" x14ac:dyDescent="0.45">
      <c r="A21" s="106"/>
      <c r="B21" s="109"/>
      <c r="C21" s="44">
        <v>18</v>
      </c>
      <c r="D21" s="50" t="s">
        <v>26</v>
      </c>
      <c r="E21" s="50" t="s">
        <v>111</v>
      </c>
      <c r="F21" s="50" t="s">
        <v>122</v>
      </c>
      <c r="G21" s="56">
        <v>1001</v>
      </c>
      <c r="H21" s="44" t="s">
        <v>76</v>
      </c>
      <c r="I21" s="57" t="s">
        <v>57</v>
      </c>
      <c r="J21" s="60" t="s">
        <v>6</v>
      </c>
      <c r="K21" s="70">
        <v>9</v>
      </c>
      <c r="L21" s="76">
        <v>5</v>
      </c>
      <c r="M21" s="91">
        <f t="shared" si="0"/>
        <v>5</v>
      </c>
      <c r="N21" s="90" t="str">
        <f t="shared" si="1"/>
        <v>OK</v>
      </c>
      <c r="O21" s="88"/>
      <c r="P21" s="88"/>
      <c r="Q21" s="85"/>
      <c r="R21" s="85"/>
      <c r="S21" s="39"/>
      <c r="T21" s="39"/>
      <c r="U21" s="39"/>
      <c r="V21" s="39"/>
      <c r="W21" s="39"/>
      <c r="X21" s="39"/>
    </row>
    <row r="22" spans="1:24" ht="28.5" x14ac:dyDescent="0.45">
      <c r="A22" s="106"/>
      <c r="B22" s="109"/>
      <c r="C22" s="44">
        <v>19</v>
      </c>
      <c r="D22" s="46" t="s">
        <v>27</v>
      </c>
      <c r="E22" s="46" t="s">
        <v>111</v>
      </c>
      <c r="F22" s="46" t="s">
        <v>123</v>
      </c>
      <c r="G22" s="56">
        <v>1001</v>
      </c>
      <c r="H22" s="44" t="s">
        <v>76</v>
      </c>
      <c r="I22" s="58" t="s">
        <v>57</v>
      </c>
      <c r="J22" s="58" t="s">
        <v>6</v>
      </c>
      <c r="K22" s="70">
        <v>1.93</v>
      </c>
      <c r="L22" s="74">
        <v>50</v>
      </c>
      <c r="M22" s="91">
        <f t="shared" si="0"/>
        <v>50</v>
      </c>
      <c r="N22" s="90" t="str">
        <f t="shared" si="1"/>
        <v>OK</v>
      </c>
      <c r="O22" s="88"/>
      <c r="P22" s="88"/>
      <c r="Q22" s="85"/>
      <c r="R22" s="85"/>
      <c r="S22" s="41"/>
      <c r="T22" s="39"/>
      <c r="U22" s="39"/>
      <c r="V22" s="39"/>
      <c r="W22" s="39"/>
      <c r="X22" s="39"/>
    </row>
    <row r="23" spans="1:24" ht="28.5" x14ac:dyDescent="0.45">
      <c r="A23" s="106"/>
      <c r="B23" s="109"/>
      <c r="C23" s="44">
        <v>20</v>
      </c>
      <c r="D23" s="46" t="s">
        <v>93</v>
      </c>
      <c r="E23" s="46" t="s">
        <v>113</v>
      </c>
      <c r="F23" s="46">
        <v>7050</v>
      </c>
      <c r="G23" s="56">
        <v>1001</v>
      </c>
      <c r="H23" s="44" t="s">
        <v>77</v>
      </c>
      <c r="I23" s="58" t="s">
        <v>57</v>
      </c>
      <c r="J23" s="58" t="s">
        <v>6</v>
      </c>
      <c r="K23" s="70">
        <v>24.05</v>
      </c>
      <c r="L23" s="74">
        <v>2</v>
      </c>
      <c r="M23" s="91">
        <f t="shared" si="0"/>
        <v>2</v>
      </c>
      <c r="N23" s="90" t="str">
        <f t="shared" si="1"/>
        <v>OK</v>
      </c>
      <c r="O23" s="88"/>
      <c r="P23" s="88"/>
      <c r="Q23" s="85"/>
      <c r="R23" s="85"/>
      <c r="S23" s="39"/>
      <c r="T23" s="39"/>
      <c r="U23" s="39"/>
      <c r="V23" s="39"/>
      <c r="W23" s="39"/>
      <c r="X23" s="39"/>
    </row>
    <row r="24" spans="1:24" ht="42.75" x14ac:dyDescent="0.45">
      <c r="A24" s="106"/>
      <c r="B24" s="109"/>
      <c r="C24" s="44">
        <v>21</v>
      </c>
      <c r="D24" s="46" t="s">
        <v>124</v>
      </c>
      <c r="E24" s="46" t="s">
        <v>125</v>
      </c>
      <c r="F24" s="46">
        <v>637</v>
      </c>
      <c r="G24" s="56">
        <v>1001</v>
      </c>
      <c r="H24" s="44" t="s">
        <v>78</v>
      </c>
      <c r="I24" s="58" t="s">
        <v>57</v>
      </c>
      <c r="J24" s="58" t="s">
        <v>6</v>
      </c>
      <c r="K24" s="70">
        <v>59.99</v>
      </c>
      <c r="L24" s="74"/>
      <c r="M24" s="91">
        <f t="shared" si="0"/>
        <v>0</v>
      </c>
      <c r="N24" s="90" t="str">
        <f t="shared" si="1"/>
        <v>OK</v>
      </c>
      <c r="O24" s="88"/>
      <c r="P24" s="88"/>
      <c r="Q24" s="85"/>
      <c r="R24" s="85"/>
      <c r="S24" s="39"/>
      <c r="T24" s="39"/>
      <c r="U24" s="39"/>
      <c r="V24" s="39"/>
      <c r="W24" s="39"/>
      <c r="X24" s="39"/>
    </row>
    <row r="25" spans="1:24" x14ac:dyDescent="0.45">
      <c r="A25" s="107"/>
      <c r="B25" s="110"/>
      <c r="C25" s="44">
        <v>22</v>
      </c>
      <c r="D25" s="45" t="s">
        <v>79</v>
      </c>
      <c r="E25" s="45" t="s">
        <v>126</v>
      </c>
      <c r="F25" s="45" t="s">
        <v>127</v>
      </c>
      <c r="G25" s="56">
        <v>1001</v>
      </c>
      <c r="H25" s="44" t="s">
        <v>99</v>
      </c>
      <c r="I25" s="61" t="s">
        <v>57</v>
      </c>
      <c r="J25" s="57" t="s">
        <v>6</v>
      </c>
      <c r="K25" s="70">
        <v>135.99</v>
      </c>
      <c r="L25" s="73">
        <v>1</v>
      </c>
      <c r="M25" s="91">
        <f t="shared" si="0"/>
        <v>1</v>
      </c>
      <c r="N25" s="90" t="str">
        <f t="shared" si="1"/>
        <v>OK</v>
      </c>
      <c r="O25" s="88"/>
      <c r="P25" s="88"/>
      <c r="Q25" s="85"/>
      <c r="R25" s="85"/>
      <c r="S25" s="39"/>
      <c r="T25" s="39"/>
      <c r="U25" s="39"/>
      <c r="V25" s="39"/>
      <c r="W25" s="39"/>
      <c r="X25" s="39"/>
    </row>
    <row r="26" spans="1:24" ht="28.5" customHeight="1" x14ac:dyDescent="0.45">
      <c r="A26" s="111" t="s">
        <v>104</v>
      </c>
      <c r="B26" s="114" t="s">
        <v>106</v>
      </c>
      <c r="C26" s="51">
        <v>23</v>
      </c>
      <c r="D26" s="52" t="s">
        <v>28</v>
      </c>
      <c r="E26" s="52" t="s">
        <v>128</v>
      </c>
      <c r="F26" s="52" t="s">
        <v>128</v>
      </c>
      <c r="G26" s="62">
        <v>436</v>
      </c>
      <c r="H26" s="63" t="s">
        <v>94</v>
      </c>
      <c r="I26" s="63" t="s">
        <v>58</v>
      </c>
      <c r="J26" s="51" t="s">
        <v>56</v>
      </c>
      <c r="K26" s="71">
        <v>11.99</v>
      </c>
      <c r="L26" s="77"/>
      <c r="M26" s="91">
        <f t="shared" si="0"/>
        <v>0</v>
      </c>
      <c r="N26" s="90" t="str">
        <f t="shared" si="1"/>
        <v>OK</v>
      </c>
      <c r="O26" s="88"/>
      <c r="P26" s="88"/>
      <c r="Q26" s="88"/>
      <c r="R26" s="85"/>
      <c r="S26" s="39"/>
      <c r="T26" s="41"/>
      <c r="U26" s="39"/>
      <c r="V26" s="39"/>
      <c r="W26" s="39"/>
      <c r="X26" s="39"/>
    </row>
    <row r="27" spans="1:24" ht="15" customHeight="1" x14ac:dyDescent="0.45">
      <c r="A27" s="112"/>
      <c r="B27" s="115"/>
      <c r="C27" s="51">
        <v>24</v>
      </c>
      <c r="D27" s="52" t="s">
        <v>29</v>
      </c>
      <c r="E27" s="52" t="s">
        <v>128</v>
      </c>
      <c r="F27" s="52" t="s">
        <v>128</v>
      </c>
      <c r="G27" s="62">
        <v>436</v>
      </c>
      <c r="H27" s="63" t="s">
        <v>94</v>
      </c>
      <c r="I27" s="63" t="s">
        <v>58</v>
      </c>
      <c r="J27" s="51" t="s">
        <v>56</v>
      </c>
      <c r="K27" s="71">
        <v>29.21</v>
      </c>
      <c r="L27" s="77"/>
      <c r="M27" s="91">
        <f t="shared" si="0"/>
        <v>0</v>
      </c>
      <c r="N27" s="90" t="str">
        <f t="shared" si="1"/>
        <v>OK</v>
      </c>
      <c r="O27" s="88"/>
      <c r="P27" s="88"/>
      <c r="Q27" s="85"/>
      <c r="R27" s="85"/>
      <c r="S27" s="39"/>
      <c r="T27" s="41"/>
      <c r="U27" s="39"/>
      <c r="V27" s="39"/>
      <c r="W27" s="39"/>
      <c r="X27" s="39"/>
    </row>
    <row r="28" spans="1:24" ht="15" customHeight="1" x14ac:dyDescent="0.45">
      <c r="A28" s="112"/>
      <c r="B28" s="115"/>
      <c r="C28" s="51">
        <v>25</v>
      </c>
      <c r="D28" s="52" t="s">
        <v>30</v>
      </c>
      <c r="E28" s="52" t="s">
        <v>128</v>
      </c>
      <c r="F28" s="52" t="s">
        <v>128</v>
      </c>
      <c r="G28" s="62">
        <v>436</v>
      </c>
      <c r="H28" s="63" t="s">
        <v>94</v>
      </c>
      <c r="I28" s="63" t="s">
        <v>58</v>
      </c>
      <c r="J28" s="51" t="s">
        <v>56</v>
      </c>
      <c r="K28" s="71">
        <v>34.54</v>
      </c>
      <c r="L28" s="77"/>
      <c r="M28" s="91">
        <f t="shared" si="0"/>
        <v>0</v>
      </c>
      <c r="N28" s="90" t="str">
        <f t="shared" si="1"/>
        <v>OK</v>
      </c>
      <c r="O28" s="88"/>
      <c r="P28" s="88"/>
      <c r="Q28" s="85"/>
      <c r="R28" s="85"/>
      <c r="S28" s="39"/>
      <c r="T28" s="41"/>
      <c r="U28" s="39"/>
      <c r="V28" s="39"/>
      <c r="W28" s="39"/>
      <c r="X28" s="39"/>
    </row>
    <row r="29" spans="1:24" ht="15" customHeight="1" x14ac:dyDescent="0.45">
      <c r="A29" s="112"/>
      <c r="B29" s="115"/>
      <c r="C29" s="51">
        <v>26</v>
      </c>
      <c r="D29" s="52" t="s">
        <v>31</v>
      </c>
      <c r="E29" s="52" t="s">
        <v>128</v>
      </c>
      <c r="F29" s="52" t="s">
        <v>128</v>
      </c>
      <c r="G29" s="62">
        <v>436</v>
      </c>
      <c r="H29" s="63" t="s">
        <v>94</v>
      </c>
      <c r="I29" s="63" t="s">
        <v>58</v>
      </c>
      <c r="J29" s="51" t="s">
        <v>56</v>
      </c>
      <c r="K29" s="71">
        <v>64.8</v>
      </c>
      <c r="L29" s="77"/>
      <c r="M29" s="91">
        <f t="shared" si="0"/>
        <v>0</v>
      </c>
      <c r="N29" s="90" t="str">
        <f t="shared" si="1"/>
        <v>OK</v>
      </c>
      <c r="O29" s="88"/>
      <c r="P29" s="88"/>
      <c r="Q29" s="85"/>
      <c r="R29" s="85"/>
      <c r="S29" s="39"/>
      <c r="T29" s="39"/>
      <c r="U29" s="39"/>
      <c r="V29" s="39"/>
      <c r="W29" s="39"/>
      <c r="X29" s="39"/>
    </row>
    <row r="30" spans="1:24" ht="15" customHeight="1" x14ac:dyDescent="0.45">
      <c r="A30" s="112"/>
      <c r="B30" s="115"/>
      <c r="C30" s="51">
        <v>27</v>
      </c>
      <c r="D30" s="52" t="s">
        <v>32</v>
      </c>
      <c r="E30" s="52" t="s">
        <v>128</v>
      </c>
      <c r="F30" s="52" t="s">
        <v>128</v>
      </c>
      <c r="G30" s="62">
        <v>436</v>
      </c>
      <c r="H30" s="63" t="s">
        <v>94</v>
      </c>
      <c r="I30" s="63" t="s">
        <v>58</v>
      </c>
      <c r="J30" s="51" t="s">
        <v>56</v>
      </c>
      <c r="K30" s="71">
        <v>21.61</v>
      </c>
      <c r="L30" s="77"/>
      <c r="M30" s="91">
        <f t="shared" si="0"/>
        <v>0</v>
      </c>
      <c r="N30" s="90" t="str">
        <f t="shared" si="1"/>
        <v>OK</v>
      </c>
      <c r="O30" s="88"/>
      <c r="P30" s="88"/>
      <c r="Q30" s="85"/>
      <c r="R30" s="88"/>
      <c r="S30" s="39"/>
      <c r="T30" s="41"/>
      <c r="U30" s="39"/>
      <c r="V30" s="39"/>
      <c r="W30" s="39"/>
      <c r="X30" s="39"/>
    </row>
    <row r="31" spans="1:24" ht="15" customHeight="1" x14ac:dyDescent="0.45">
      <c r="A31" s="112"/>
      <c r="B31" s="115"/>
      <c r="C31" s="51">
        <v>28</v>
      </c>
      <c r="D31" s="52" t="s">
        <v>33</v>
      </c>
      <c r="E31" s="52" t="s">
        <v>128</v>
      </c>
      <c r="F31" s="52" t="s">
        <v>128</v>
      </c>
      <c r="G31" s="62">
        <v>436</v>
      </c>
      <c r="H31" s="63" t="s">
        <v>94</v>
      </c>
      <c r="I31" s="63" t="s">
        <v>58</v>
      </c>
      <c r="J31" s="51" t="s">
        <v>56</v>
      </c>
      <c r="K31" s="71">
        <v>50.02</v>
      </c>
      <c r="L31" s="77"/>
      <c r="M31" s="91">
        <f t="shared" si="0"/>
        <v>0</v>
      </c>
      <c r="N31" s="90" t="str">
        <f t="shared" si="1"/>
        <v>OK</v>
      </c>
      <c r="O31" s="88"/>
      <c r="P31" s="88"/>
      <c r="Q31" s="85"/>
      <c r="R31" s="85"/>
      <c r="S31" s="39"/>
      <c r="T31" s="41"/>
      <c r="U31" s="39"/>
      <c r="V31" s="39"/>
      <c r="W31" s="39"/>
      <c r="X31" s="39"/>
    </row>
    <row r="32" spans="1:24" ht="15" customHeight="1" x14ac:dyDescent="0.45">
      <c r="A32" s="112"/>
      <c r="B32" s="115"/>
      <c r="C32" s="51">
        <v>29</v>
      </c>
      <c r="D32" s="52" t="s">
        <v>95</v>
      </c>
      <c r="E32" s="52" t="s">
        <v>128</v>
      </c>
      <c r="F32" s="52" t="s">
        <v>128</v>
      </c>
      <c r="G32" s="62">
        <v>436</v>
      </c>
      <c r="H32" s="63" t="s">
        <v>94</v>
      </c>
      <c r="I32" s="63" t="s">
        <v>58</v>
      </c>
      <c r="J32" s="51" t="s">
        <v>56</v>
      </c>
      <c r="K32" s="71">
        <v>53.29</v>
      </c>
      <c r="L32" s="77"/>
      <c r="M32" s="91">
        <f t="shared" si="0"/>
        <v>0</v>
      </c>
      <c r="N32" s="90" t="str">
        <f t="shared" si="1"/>
        <v>OK</v>
      </c>
      <c r="O32" s="88"/>
      <c r="P32" s="88"/>
      <c r="Q32" s="85"/>
      <c r="R32" s="85"/>
      <c r="S32" s="39"/>
      <c r="T32" s="41"/>
      <c r="U32" s="39"/>
      <c r="V32" s="39"/>
      <c r="W32" s="39"/>
      <c r="X32" s="39"/>
    </row>
    <row r="33" spans="1:24" ht="15" customHeight="1" x14ac:dyDescent="0.45">
      <c r="A33" s="112"/>
      <c r="B33" s="115"/>
      <c r="C33" s="51">
        <v>30</v>
      </c>
      <c r="D33" s="52" t="s">
        <v>34</v>
      </c>
      <c r="E33" s="52" t="s">
        <v>128</v>
      </c>
      <c r="F33" s="52" t="s">
        <v>128</v>
      </c>
      <c r="G33" s="62">
        <v>436</v>
      </c>
      <c r="H33" s="63" t="s">
        <v>94</v>
      </c>
      <c r="I33" s="63" t="s">
        <v>58</v>
      </c>
      <c r="J33" s="51" t="s">
        <v>56</v>
      </c>
      <c r="K33" s="71">
        <v>74.25</v>
      </c>
      <c r="L33" s="77"/>
      <c r="M33" s="91">
        <f t="shared" si="0"/>
        <v>0</v>
      </c>
      <c r="N33" s="90" t="str">
        <f t="shared" si="1"/>
        <v>OK</v>
      </c>
      <c r="O33" s="88"/>
      <c r="P33" s="88"/>
      <c r="Q33" s="85"/>
      <c r="R33" s="85"/>
      <c r="S33" s="39"/>
      <c r="T33" s="41"/>
      <c r="U33" s="39"/>
      <c r="V33" s="39"/>
      <c r="W33" s="39"/>
      <c r="X33" s="39"/>
    </row>
    <row r="34" spans="1:24" ht="15" customHeight="1" x14ac:dyDescent="0.45">
      <c r="A34" s="112"/>
      <c r="B34" s="115"/>
      <c r="C34" s="51">
        <v>31</v>
      </c>
      <c r="D34" s="52" t="s">
        <v>35</v>
      </c>
      <c r="E34" s="52" t="s">
        <v>128</v>
      </c>
      <c r="F34" s="52" t="s">
        <v>128</v>
      </c>
      <c r="G34" s="62">
        <v>436</v>
      </c>
      <c r="H34" s="63" t="s">
        <v>94</v>
      </c>
      <c r="I34" s="63" t="s">
        <v>58</v>
      </c>
      <c r="J34" s="51" t="s">
        <v>56</v>
      </c>
      <c r="K34" s="71">
        <v>56.2</v>
      </c>
      <c r="L34" s="77"/>
      <c r="M34" s="91">
        <f t="shared" si="0"/>
        <v>0</v>
      </c>
      <c r="N34" s="90" t="str">
        <f t="shared" si="1"/>
        <v>OK</v>
      </c>
      <c r="O34" s="88"/>
      <c r="P34" s="88"/>
      <c r="Q34" s="85"/>
      <c r="R34" s="85"/>
      <c r="S34" s="39"/>
      <c r="T34" s="41"/>
      <c r="U34" s="39"/>
      <c r="V34" s="39"/>
      <c r="W34" s="39"/>
      <c r="X34" s="39"/>
    </row>
    <row r="35" spans="1:24" ht="15" customHeight="1" x14ac:dyDescent="0.45">
      <c r="A35" s="112"/>
      <c r="B35" s="115"/>
      <c r="C35" s="51">
        <v>32</v>
      </c>
      <c r="D35" s="52" t="s">
        <v>36</v>
      </c>
      <c r="E35" s="52" t="s">
        <v>128</v>
      </c>
      <c r="F35" s="52" t="s">
        <v>128</v>
      </c>
      <c r="G35" s="62">
        <v>436</v>
      </c>
      <c r="H35" s="63" t="s">
        <v>94</v>
      </c>
      <c r="I35" s="63" t="s">
        <v>58</v>
      </c>
      <c r="J35" s="51" t="s">
        <v>56</v>
      </c>
      <c r="K35" s="71">
        <v>58.74</v>
      </c>
      <c r="L35" s="77"/>
      <c r="M35" s="91">
        <f t="shared" si="0"/>
        <v>0</v>
      </c>
      <c r="N35" s="90" t="str">
        <f t="shared" si="1"/>
        <v>OK</v>
      </c>
      <c r="O35" s="88"/>
      <c r="P35" s="88"/>
      <c r="Q35" s="85"/>
      <c r="R35" s="85"/>
      <c r="S35" s="39"/>
      <c r="T35" s="41"/>
      <c r="U35" s="39"/>
      <c r="V35" s="39"/>
      <c r="W35" s="39"/>
      <c r="X35" s="39"/>
    </row>
    <row r="36" spans="1:24" ht="15" customHeight="1" x14ac:dyDescent="0.45">
      <c r="A36" s="112"/>
      <c r="B36" s="115"/>
      <c r="C36" s="51">
        <v>33</v>
      </c>
      <c r="D36" s="53" t="s">
        <v>37</v>
      </c>
      <c r="E36" s="53" t="s">
        <v>128</v>
      </c>
      <c r="F36" s="53" t="s">
        <v>128</v>
      </c>
      <c r="G36" s="62">
        <v>436</v>
      </c>
      <c r="H36" s="63" t="s">
        <v>94</v>
      </c>
      <c r="I36" s="63" t="s">
        <v>58</v>
      </c>
      <c r="J36" s="51" t="s">
        <v>56</v>
      </c>
      <c r="K36" s="71">
        <v>54.07</v>
      </c>
      <c r="L36" s="77"/>
      <c r="M36" s="91">
        <f t="shared" si="0"/>
        <v>0</v>
      </c>
      <c r="N36" s="90" t="str">
        <f t="shared" si="1"/>
        <v>OK</v>
      </c>
      <c r="O36" s="88"/>
      <c r="P36" s="88"/>
      <c r="Q36" s="85"/>
      <c r="R36" s="85"/>
      <c r="S36" s="39"/>
      <c r="T36" s="39"/>
      <c r="U36" s="39"/>
      <c r="V36" s="39"/>
      <c r="W36" s="39"/>
      <c r="X36" s="39"/>
    </row>
    <row r="37" spans="1:24" ht="15" customHeight="1" x14ac:dyDescent="0.45">
      <c r="A37" s="112"/>
      <c r="B37" s="115"/>
      <c r="C37" s="51">
        <v>34</v>
      </c>
      <c r="D37" s="53" t="s">
        <v>38</v>
      </c>
      <c r="E37" s="53" t="s">
        <v>128</v>
      </c>
      <c r="F37" s="53" t="s">
        <v>128</v>
      </c>
      <c r="G37" s="62">
        <v>436</v>
      </c>
      <c r="H37" s="63" t="s">
        <v>94</v>
      </c>
      <c r="I37" s="63" t="s">
        <v>58</v>
      </c>
      <c r="J37" s="51" t="s">
        <v>56</v>
      </c>
      <c r="K37" s="71">
        <v>202.24</v>
      </c>
      <c r="L37" s="77"/>
      <c r="M37" s="91">
        <f t="shared" si="0"/>
        <v>0</v>
      </c>
      <c r="N37" s="90" t="str">
        <f t="shared" si="1"/>
        <v>OK</v>
      </c>
      <c r="O37" s="88"/>
      <c r="P37" s="88"/>
      <c r="Q37" s="85"/>
      <c r="R37" s="85"/>
      <c r="S37" s="39"/>
      <c r="T37" s="39"/>
      <c r="U37" s="39"/>
      <c r="V37" s="39"/>
      <c r="W37" s="39"/>
      <c r="X37" s="39"/>
    </row>
    <row r="38" spans="1:24" ht="15" customHeight="1" x14ac:dyDescent="0.45">
      <c r="A38" s="112"/>
      <c r="B38" s="115"/>
      <c r="C38" s="51">
        <v>35</v>
      </c>
      <c r="D38" s="53" t="s">
        <v>39</v>
      </c>
      <c r="E38" s="53" t="s">
        <v>128</v>
      </c>
      <c r="F38" s="53" t="s">
        <v>128</v>
      </c>
      <c r="G38" s="62">
        <v>436</v>
      </c>
      <c r="H38" s="63" t="s">
        <v>94</v>
      </c>
      <c r="I38" s="63" t="s">
        <v>58</v>
      </c>
      <c r="J38" s="51" t="s">
        <v>56</v>
      </c>
      <c r="K38" s="71">
        <v>185.92</v>
      </c>
      <c r="L38" s="77"/>
      <c r="M38" s="91">
        <f t="shared" si="0"/>
        <v>0</v>
      </c>
      <c r="N38" s="90" t="str">
        <f t="shared" si="1"/>
        <v>OK</v>
      </c>
      <c r="O38" s="88"/>
      <c r="P38" s="88"/>
      <c r="Q38" s="85"/>
      <c r="R38" s="85"/>
      <c r="S38" s="39"/>
      <c r="T38" s="39"/>
      <c r="U38" s="39"/>
      <c r="V38" s="39"/>
      <c r="W38" s="39"/>
      <c r="X38" s="39"/>
    </row>
    <row r="39" spans="1:24" ht="15" customHeight="1" x14ac:dyDescent="0.45">
      <c r="A39" s="112"/>
      <c r="B39" s="115"/>
      <c r="C39" s="51">
        <v>36</v>
      </c>
      <c r="D39" s="54" t="s">
        <v>40</v>
      </c>
      <c r="E39" s="54" t="s">
        <v>129</v>
      </c>
      <c r="F39" s="89">
        <v>5861</v>
      </c>
      <c r="G39" s="64">
        <v>436</v>
      </c>
      <c r="H39" s="65" t="s">
        <v>94</v>
      </c>
      <c r="I39" s="65" t="s">
        <v>59</v>
      </c>
      <c r="J39" s="51" t="s">
        <v>56</v>
      </c>
      <c r="K39" s="71">
        <v>52.41</v>
      </c>
      <c r="L39" s="78"/>
      <c r="M39" s="91">
        <f t="shared" si="0"/>
        <v>0</v>
      </c>
      <c r="N39" s="90" t="str">
        <f t="shared" si="1"/>
        <v>OK</v>
      </c>
      <c r="O39" s="88"/>
      <c r="P39" s="88"/>
      <c r="Q39" s="85"/>
      <c r="R39" s="85"/>
      <c r="S39" s="39"/>
      <c r="T39" s="41"/>
      <c r="U39" s="39"/>
      <c r="V39" s="39"/>
      <c r="W39" s="39"/>
      <c r="X39" s="39"/>
    </row>
    <row r="40" spans="1:24" ht="15" customHeight="1" x14ac:dyDescent="0.45">
      <c r="A40" s="112"/>
      <c r="B40" s="115"/>
      <c r="C40" s="51">
        <v>37</v>
      </c>
      <c r="D40" s="54" t="s">
        <v>41</v>
      </c>
      <c r="E40" s="54" t="s">
        <v>130</v>
      </c>
      <c r="F40" s="89">
        <v>440</v>
      </c>
      <c r="G40" s="64">
        <v>436</v>
      </c>
      <c r="H40" s="65" t="s">
        <v>94</v>
      </c>
      <c r="I40" s="65" t="s">
        <v>59</v>
      </c>
      <c r="J40" s="51" t="s">
        <v>56</v>
      </c>
      <c r="K40" s="71">
        <v>112.98</v>
      </c>
      <c r="L40" s="78"/>
      <c r="M40" s="91">
        <f t="shared" si="0"/>
        <v>0</v>
      </c>
      <c r="N40" s="90" t="str">
        <f t="shared" si="1"/>
        <v>OK</v>
      </c>
      <c r="O40" s="88"/>
      <c r="P40" s="88"/>
      <c r="Q40" s="85"/>
      <c r="R40" s="85"/>
      <c r="S40" s="39"/>
      <c r="T40" s="41"/>
      <c r="U40" s="39"/>
      <c r="V40" s="39"/>
      <c r="W40" s="39"/>
      <c r="X40" s="39"/>
    </row>
    <row r="41" spans="1:24" ht="15" customHeight="1" x14ac:dyDescent="0.45">
      <c r="A41" s="112"/>
      <c r="B41" s="115"/>
      <c r="C41" s="51">
        <v>38</v>
      </c>
      <c r="D41" s="54" t="s">
        <v>42</v>
      </c>
      <c r="E41" s="54" t="s">
        <v>128</v>
      </c>
      <c r="F41" s="54" t="s">
        <v>128</v>
      </c>
      <c r="G41" s="64">
        <v>436</v>
      </c>
      <c r="H41" s="65" t="s">
        <v>94</v>
      </c>
      <c r="I41" s="65" t="s">
        <v>59</v>
      </c>
      <c r="J41" s="51" t="s">
        <v>56</v>
      </c>
      <c r="K41" s="71">
        <v>64.48</v>
      </c>
      <c r="L41" s="78"/>
      <c r="M41" s="91">
        <f t="shared" si="0"/>
        <v>0</v>
      </c>
      <c r="N41" s="90" t="str">
        <f t="shared" si="1"/>
        <v>OK</v>
      </c>
      <c r="O41" s="88"/>
      <c r="P41" s="88"/>
      <c r="Q41" s="85"/>
      <c r="R41" s="85"/>
      <c r="S41" s="39"/>
      <c r="T41" s="39"/>
      <c r="U41" s="39"/>
      <c r="V41" s="39"/>
      <c r="W41" s="39"/>
      <c r="X41" s="39"/>
    </row>
    <row r="42" spans="1:24" ht="15" customHeight="1" x14ac:dyDescent="0.45">
      <c r="A42" s="112"/>
      <c r="B42" s="115"/>
      <c r="C42" s="51">
        <v>39</v>
      </c>
      <c r="D42" s="54" t="s">
        <v>43</v>
      </c>
      <c r="E42" s="54" t="s">
        <v>128</v>
      </c>
      <c r="F42" s="54" t="s">
        <v>128</v>
      </c>
      <c r="G42" s="64">
        <v>436</v>
      </c>
      <c r="H42" s="65" t="s">
        <v>94</v>
      </c>
      <c r="I42" s="65" t="s">
        <v>59</v>
      </c>
      <c r="J42" s="51" t="s">
        <v>56</v>
      </c>
      <c r="K42" s="71">
        <v>53.24</v>
      </c>
      <c r="L42" s="78"/>
      <c r="M42" s="91">
        <f t="shared" si="0"/>
        <v>0</v>
      </c>
      <c r="N42" s="90" t="str">
        <f t="shared" si="1"/>
        <v>OK</v>
      </c>
      <c r="O42" s="88"/>
      <c r="P42" s="88"/>
      <c r="Q42" s="85"/>
      <c r="R42" s="85"/>
      <c r="S42" s="39"/>
      <c r="T42" s="39"/>
      <c r="U42" s="39"/>
      <c r="V42" s="39"/>
      <c r="W42" s="39"/>
      <c r="X42" s="39"/>
    </row>
    <row r="43" spans="1:24" ht="15" customHeight="1" x14ac:dyDescent="0.45">
      <c r="A43" s="112"/>
      <c r="B43" s="115"/>
      <c r="C43" s="51">
        <v>40</v>
      </c>
      <c r="D43" s="54" t="s">
        <v>44</v>
      </c>
      <c r="E43" s="54" t="s">
        <v>128</v>
      </c>
      <c r="F43" s="54" t="s">
        <v>128</v>
      </c>
      <c r="G43" s="64">
        <v>436</v>
      </c>
      <c r="H43" s="65" t="s">
        <v>94</v>
      </c>
      <c r="I43" s="65" t="s">
        <v>59</v>
      </c>
      <c r="J43" s="51" t="s">
        <v>56</v>
      </c>
      <c r="K43" s="71">
        <v>71.87</v>
      </c>
      <c r="L43" s="78"/>
      <c r="M43" s="91">
        <f t="shared" si="0"/>
        <v>0</v>
      </c>
      <c r="N43" s="90" t="str">
        <f t="shared" si="1"/>
        <v>OK</v>
      </c>
      <c r="O43" s="88"/>
      <c r="P43" s="88"/>
      <c r="Q43" s="85"/>
      <c r="R43" s="85"/>
      <c r="S43" s="39"/>
      <c r="T43" s="41"/>
      <c r="U43" s="39"/>
      <c r="V43" s="39"/>
      <c r="W43" s="39"/>
      <c r="X43" s="39"/>
    </row>
    <row r="44" spans="1:24" ht="15" customHeight="1" x14ac:dyDescent="0.45">
      <c r="A44" s="112"/>
      <c r="B44" s="115"/>
      <c r="C44" s="51">
        <v>41</v>
      </c>
      <c r="D44" s="54" t="s">
        <v>45</v>
      </c>
      <c r="E44" s="54" t="s">
        <v>128</v>
      </c>
      <c r="F44" s="54" t="s">
        <v>128</v>
      </c>
      <c r="G44" s="64">
        <v>436</v>
      </c>
      <c r="H44" s="65" t="s">
        <v>94</v>
      </c>
      <c r="I44" s="65" t="s">
        <v>59</v>
      </c>
      <c r="J44" s="51" t="s">
        <v>56</v>
      </c>
      <c r="K44" s="71">
        <v>33.58</v>
      </c>
      <c r="L44" s="78"/>
      <c r="M44" s="91">
        <f t="shared" si="0"/>
        <v>0</v>
      </c>
      <c r="N44" s="90" t="str">
        <f t="shared" si="1"/>
        <v>OK</v>
      </c>
      <c r="O44" s="88"/>
      <c r="P44" s="88"/>
      <c r="Q44" s="85"/>
      <c r="R44" s="85"/>
      <c r="S44" s="39"/>
      <c r="T44" s="41"/>
      <c r="U44" s="39"/>
      <c r="V44" s="39"/>
      <c r="W44" s="39"/>
      <c r="X44" s="39"/>
    </row>
    <row r="45" spans="1:24" ht="30" customHeight="1" x14ac:dyDescent="0.45">
      <c r="A45" s="113"/>
      <c r="B45" s="116"/>
      <c r="C45" s="51">
        <v>42</v>
      </c>
      <c r="D45" s="54" t="s">
        <v>46</v>
      </c>
      <c r="E45" s="54" t="s">
        <v>130</v>
      </c>
      <c r="F45" s="54" t="s">
        <v>131</v>
      </c>
      <c r="G45" s="64">
        <v>436</v>
      </c>
      <c r="H45" s="65" t="s">
        <v>94</v>
      </c>
      <c r="I45" s="65" t="s">
        <v>59</v>
      </c>
      <c r="J45" s="51" t="s">
        <v>56</v>
      </c>
      <c r="K45" s="71">
        <v>118.02</v>
      </c>
      <c r="L45" s="78"/>
      <c r="M45" s="91">
        <f t="shared" si="0"/>
        <v>0</v>
      </c>
      <c r="N45" s="90" t="str">
        <f t="shared" si="1"/>
        <v>OK</v>
      </c>
      <c r="O45" s="88"/>
      <c r="P45" s="88"/>
      <c r="Q45" s="85"/>
      <c r="R45" s="85"/>
      <c r="S45" s="39"/>
      <c r="T45" s="41"/>
      <c r="U45" s="39"/>
      <c r="V45" s="39"/>
      <c r="W45" s="39"/>
      <c r="X45" s="39"/>
    </row>
    <row r="46" spans="1:24" ht="19.5" customHeight="1" x14ac:dyDescent="0.45">
      <c r="A46" s="99" t="s">
        <v>105</v>
      </c>
      <c r="B46" s="102" t="s">
        <v>106</v>
      </c>
      <c r="C46" s="44">
        <v>47</v>
      </c>
      <c r="D46" s="55" t="s">
        <v>47</v>
      </c>
      <c r="E46" s="55" t="s">
        <v>128</v>
      </c>
      <c r="F46" s="55" t="s">
        <v>132</v>
      </c>
      <c r="G46" s="66">
        <v>436</v>
      </c>
      <c r="H46" s="67" t="s">
        <v>80</v>
      </c>
      <c r="I46" s="67" t="s">
        <v>60</v>
      </c>
      <c r="J46" s="68" t="s">
        <v>6</v>
      </c>
      <c r="K46" s="72">
        <v>62.32</v>
      </c>
      <c r="L46" s="79">
        <v>40</v>
      </c>
      <c r="M46" s="91">
        <f t="shared" si="0"/>
        <v>40</v>
      </c>
      <c r="N46" s="90" t="str">
        <f t="shared" si="1"/>
        <v>OK</v>
      </c>
      <c r="O46" s="88"/>
      <c r="P46" s="88"/>
      <c r="Q46" s="85"/>
      <c r="R46" s="85"/>
      <c r="S46" s="39"/>
      <c r="T46" s="39"/>
      <c r="U46" s="39"/>
      <c r="V46" s="39"/>
      <c r="W46" s="39"/>
      <c r="X46" s="39"/>
    </row>
    <row r="47" spans="1:24" x14ac:dyDescent="0.45">
      <c r="A47" s="100"/>
      <c r="B47" s="103"/>
      <c r="C47" s="44">
        <v>48</v>
      </c>
      <c r="D47" s="55" t="s">
        <v>48</v>
      </c>
      <c r="E47" s="55" t="s">
        <v>130</v>
      </c>
      <c r="F47" s="55" t="s">
        <v>133</v>
      </c>
      <c r="G47" s="66">
        <v>436</v>
      </c>
      <c r="H47" s="67" t="s">
        <v>81</v>
      </c>
      <c r="I47" s="67" t="s">
        <v>60</v>
      </c>
      <c r="J47" s="68" t="s">
        <v>6</v>
      </c>
      <c r="K47" s="72">
        <v>86.67</v>
      </c>
      <c r="L47" s="79">
        <v>40</v>
      </c>
      <c r="M47" s="91">
        <f t="shared" si="0"/>
        <v>40</v>
      </c>
      <c r="N47" s="90" t="str">
        <f t="shared" si="1"/>
        <v>OK</v>
      </c>
      <c r="O47" s="88"/>
      <c r="P47" s="88"/>
      <c r="Q47" s="85"/>
      <c r="R47" s="85"/>
      <c r="S47" s="39"/>
      <c r="T47" s="39"/>
      <c r="U47" s="39"/>
      <c r="V47" s="39"/>
      <c r="W47" s="39"/>
      <c r="X47" s="39"/>
    </row>
    <row r="48" spans="1:24" x14ac:dyDescent="0.45">
      <c r="A48" s="100"/>
      <c r="B48" s="103"/>
      <c r="C48" s="44">
        <v>49</v>
      </c>
      <c r="D48" s="55" t="s">
        <v>49</v>
      </c>
      <c r="E48" s="55" t="s">
        <v>130</v>
      </c>
      <c r="F48" s="55">
        <v>440</v>
      </c>
      <c r="G48" s="66">
        <v>436</v>
      </c>
      <c r="H48" s="67" t="s">
        <v>82</v>
      </c>
      <c r="I48" s="67" t="s">
        <v>60</v>
      </c>
      <c r="J48" s="68" t="s">
        <v>6</v>
      </c>
      <c r="K48" s="72">
        <v>92.75</v>
      </c>
      <c r="L48" s="79">
        <v>40</v>
      </c>
      <c r="M48" s="93">
        <f t="shared" si="0"/>
        <v>40</v>
      </c>
      <c r="N48" s="90" t="str">
        <f t="shared" si="1"/>
        <v>OK</v>
      </c>
      <c r="O48" s="88"/>
      <c r="P48" s="88"/>
      <c r="Q48" s="85"/>
      <c r="R48" s="85"/>
      <c r="S48" s="39"/>
      <c r="T48" s="39"/>
      <c r="U48" s="39"/>
      <c r="V48" s="39"/>
      <c r="W48" s="39"/>
      <c r="X48" s="39"/>
    </row>
    <row r="49" spans="1:24" ht="15" customHeight="1" x14ac:dyDescent="0.45">
      <c r="A49" s="100"/>
      <c r="B49" s="103"/>
      <c r="C49" s="44">
        <v>50</v>
      </c>
      <c r="D49" s="55" t="s">
        <v>89</v>
      </c>
      <c r="E49" s="55" t="s">
        <v>129</v>
      </c>
      <c r="F49" s="55">
        <v>5861</v>
      </c>
      <c r="G49" s="66">
        <v>436</v>
      </c>
      <c r="H49" s="67" t="s">
        <v>81</v>
      </c>
      <c r="I49" s="67" t="s">
        <v>60</v>
      </c>
      <c r="J49" s="68" t="s">
        <v>6</v>
      </c>
      <c r="K49" s="72">
        <v>20.81</v>
      </c>
      <c r="L49" s="79"/>
      <c r="M49" s="93">
        <f t="shared" si="0"/>
        <v>0</v>
      </c>
      <c r="N49" s="90" t="str">
        <f t="shared" si="1"/>
        <v>OK</v>
      </c>
      <c r="O49" s="88"/>
      <c r="P49" s="88"/>
      <c r="Q49" s="85"/>
      <c r="R49" s="85"/>
      <c r="S49" s="39"/>
      <c r="T49" s="39"/>
      <c r="U49" s="39"/>
      <c r="V49" s="39"/>
      <c r="W49" s="39"/>
      <c r="X49" s="39"/>
    </row>
    <row r="50" spans="1:24" x14ac:dyDescent="0.45">
      <c r="A50" s="100"/>
      <c r="B50" s="103"/>
      <c r="C50" s="44">
        <v>51</v>
      </c>
      <c r="D50" s="55" t="s">
        <v>50</v>
      </c>
      <c r="E50" s="55" t="s">
        <v>129</v>
      </c>
      <c r="F50" s="55">
        <v>302</v>
      </c>
      <c r="G50" s="66">
        <v>436</v>
      </c>
      <c r="H50" s="67" t="s">
        <v>83</v>
      </c>
      <c r="I50" s="67" t="s">
        <v>60</v>
      </c>
      <c r="J50" s="68" t="s">
        <v>6</v>
      </c>
      <c r="K50" s="72">
        <v>85.75</v>
      </c>
      <c r="L50" s="79"/>
      <c r="M50" s="93">
        <f t="shared" si="0"/>
        <v>0</v>
      </c>
      <c r="N50" s="90" t="str">
        <f t="shared" si="1"/>
        <v>OK</v>
      </c>
      <c r="O50" s="88"/>
      <c r="P50" s="88"/>
      <c r="Q50" s="85"/>
      <c r="R50" s="85"/>
      <c r="S50" s="39"/>
      <c r="T50" s="39"/>
      <c r="U50" s="39"/>
      <c r="V50" s="39"/>
      <c r="W50" s="39"/>
      <c r="X50" s="39"/>
    </row>
    <row r="51" spans="1:24" ht="14.25" customHeight="1" x14ac:dyDescent="0.45">
      <c r="A51" s="100"/>
      <c r="B51" s="103"/>
      <c r="C51" s="44">
        <v>52</v>
      </c>
      <c r="D51" s="55" t="s">
        <v>51</v>
      </c>
      <c r="E51" s="55" t="s">
        <v>130</v>
      </c>
      <c r="F51" s="55" t="s">
        <v>134</v>
      </c>
      <c r="G51" s="66">
        <v>436</v>
      </c>
      <c r="H51" s="67" t="s">
        <v>84</v>
      </c>
      <c r="I51" s="67" t="s">
        <v>60</v>
      </c>
      <c r="J51" s="68" t="s">
        <v>6</v>
      </c>
      <c r="K51" s="72">
        <v>25.02</v>
      </c>
      <c r="L51" s="79">
        <v>15</v>
      </c>
      <c r="M51" s="93">
        <f t="shared" si="0"/>
        <v>15</v>
      </c>
      <c r="N51" s="90" t="str">
        <f t="shared" si="1"/>
        <v>OK</v>
      </c>
      <c r="O51" s="88"/>
      <c r="P51" s="88"/>
      <c r="Q51" s="85"/>
      <c r="R51" s="85"/>
      <c r="S51" s="39"/>
      <c r="T51" s="39"/>
      <c r="U51" s="39"/>
      <c r="V51" s="39"/>
      <c r="W51" s="39"/>
      <c r="X51" s="39"/>
    </row>
    <row r="52" spans="1:24" x14ac:dyDescent="0.45">
      <c r="A52" s="100"/>
      <c r="B52" s="103"/>
      <c r="C52" s="44">
        <v>53</v>
      </c>
      <c r="D52" s="55" t="s">
        <v>52</v>
      </c>
      <c r="E52" s="55" t="s">
        <v>130</v>
      </c>
      <c r="F52" s="55" t="s">
        <v>135</v>
      </c>
      <c r="G52" s="66">
        <v>436</v>
      </c>
      <c r="H52" s="67" t="s">
        <v>85</v>
      </c>
      <c r="I52" s="67" t="s">
        <v>60</v>
      </c>
      <c r="J52" s="68" t="s">
        <v>6</v>
      </c>
      <c r="K52" s="72">
        <v>17.36</v>
      </c>
      <c r="L52" s="79">
        <v>40</v>
      </c>
      <c r="M52" s="93">
        <f t="shared" si="0"/>
        <v>40</v>
      </c>
      <c r="N52" s="90" t="str">
        <f t="shared" si="1"/>
        <v>OK</v>
      </c>
      <c r="O52" s="88"/>
      <c r="P52" s="88"/>
      <c r="Q52" s="85"/>
      <c r="R52" s="85"/>
      <c r="S52" s="39"/>
      <c r="T52" s="39"/>
      <c r="U52" s="39"/>
      <c r="V52" s="39"/>
      <c r="W52" s="39"/>
      <c r="X52" s="39"/>
    </row>
    <row r="53" spans="1:24" ht="13.5" customHeight="1" x14ac:dyDescent="0.45">
      <c r="A53" s="100"/>
      <c r="B53" s="103"/>
      <c r="C53" s="44">
        <v>54</v>
      </c>
      <c r="D53" s="55" t="s">
        <v>53</v>
      </c>
      <c r="E53" s="55" t="s">
        <v>130</v>
      </c>
      <c r="F53" s="55" t="s">
        <v>136</v>
      </c>
      <c r="G53" s="66">
        <v>436</v>
      </c>
      <c r="H53" s="67" t="s">
        <v>86</v>
      </c>
      <c r="I53" s="67" t="s">
        <v>60</v>
      </c>
      <c r="J53" s="68" t="s">
        <v>6</v>
      </c>
      <c r="K53" s="72">
        <v>20</v>
      </c>
      <c r="L53" s="79">
        <v>40</v>
      </c>
      <c r="M53" s="93">
        <f t="shared" si="0"/>
        <v>40</v>
      </c>
      <c r="N53" s="90" t="str">
        <f t="shared" si="1"/>
        <v>OK</v>
      </c>
      <c r="O53" s="88"/>
      <c r="P53" s="88"/>
      <c r="Q53" s="85"/>
      <c r="R53" s="85"/>
      <c r="S53" s="39"/>
      <c r="T53" s="39"/>
      <c r="U53" s="39"/>
      <c r="V53" s="39"/>
      <c r="W53" s="39"/>
      <c r="X53" s="39"/>
    </row>
    <row r="54" spans="1:24" x14ac:dyDescent="0.45">
      <c r="A54" s="101"/>
      <c r="B54" s="104"/>
      <c r="C54" s="44">
        <v>55</v>
      </c>
      <c r="D54" s="55" t="s">
        <v>54</v>
      </c>
      <c r="E54" s="55" t="s">
        <v>130</v>
      </c>
      <c r="F54" s="55" t="s">
        <v>137</v>
      </c>
      <c r="G54" s="66">
        <v>436</v>
      </c>
      <c r="H54" s="67" t="s">
        <v>87</v>
      </c>
      <c r="I54" s="67" t="s">
        <v>60</v>
      </c>
      <c r="J54" s="68" t="s">
        <v>6</v>
      </c>
      <c r="K54" s="72">
        <v>27.16</v>
      </c>
      <c r="L54" s="79">
        <v>40</v>
      </c>
      <c r="M54" s="93">
        <f t="shared" si="0"/>
        <v>40</v>
      </c>
      <c r="N54" s="90" t="str">
        <f t="shared" si="1"/>
        <v>OK</v>
      </c>
      <c r="O54" s="88"/>
      <c r="P54" s="88"/>
      <c r="Q54" s="85"/>
      <c r="R54" s="85"/>
      <c r="S54" s="39"/>
      <c r="T54" s="39"/>
      <c r="U54" s="39"/>
      <c r="V54" s="39"/>
      <c r="W54" s="39"/>
      <c r="X54" s="39"/>
    </row>
    <row r="55" spans="1:24" x14ac:dyDescent="0.45">
      <c r="O55" s="35">
        <f t="shared" ref="O55:R55" si="2">SUMPRODUCT(G4:G54,O4:O54)</f>
        <v>0</v>
      </c>
      <c r="P55" s="35">
        <f t="shared" si="2"/>
        <v>0</v>
      </c>
      <c r="Q55" s="35">
        <f t="shared" si="2"/>
        <v>0</v>
      </c>
      <c r="R55" s="35">
        <f t="shared" si="2"/>
        <v>0</v>
      </c>
      <c r="S55" s="35">
        <f>SUMPRODUCT(K4:K54,S4:S54)</f>
        <v>0</v>
      </c>
      <c r="T55" s="35">
        <f>SUMPRODUCT(K4:K54,T4:T54)</f>
        <v>0</v>
      </c>
      <c r="U55" s="36">
        <f>SUMPRODUCT(K4:K54,U4:U54)</f>
        <v>0</v>
      </c>
    </row>
    <row r="56" spans="1:24" x14ac:dyDescent="0.45">
      <c r="O56" s="86"/>
      <c r="P56" s="82"/>
      <c r="Q56" s="82"/>
      <c r="R56" s="82"/>
    </row>
    <row r="57" spans="1:24" x14ac:dyDescent="0.45">
      <c r="O57" s="86"/>
      <c r="P57" s="82"/>
      <c r="Q57" s="82"/>
      <c r="R57" s="82"/>
    </row>
    <row r="58" spans="1:24" x14ac:dyDescent="0.45">
      <c r="O58" s="86"/>
      <c r="P58" s="82"/>
      <c r="Q58" s="82"/>
      <c r="R58" s="82"/>
    </row>
    <row r="59" spans="1:24" x14ac:dyDescent="0.45">
      <c r="O59" s="86"/>
      <c r="P59" s="82"/>
      <c r="Q59" s="82"/>
      <c r="R59" s="82"/>
    </row>
    <row r="60" spans="1:24" x14ac:dyDescent="0.45">
      <c r="O60" s="86"/>
      <c r="P60" s="82"/>
      <c r="Q60" s="82"/>
      <c r="R60" s="82"/>
    </row>
    <row r="61" spans="1:24" ht="26.25" customHeight="1" x14ac:dyDescent="0.45">
      <c r="O61" s="86"/>
    </row>
    <row r="62" spans="1:24" x14ac:dyDescent="0.45">
      <c r="O62" s="86"/>
    </row>
    <row r="63" spans="1:24" x14ac:dyDescent="0.45">
      <c r="O63" s="86"/>
    </row>
    <row r="64" spans="1:24" x14ac:dyDescent="0.45">
      <c r="O64" s="86"/>
    </row>
    <row r="65" spans="15:15" x14ac:dyDescent="0.45">
      <c r="O65" s="86"/>
    </row>
    <row r="66" spans="15:15" x14ac:dyDescent="0.45">
      <c r="O66" s="86"/>
    </row>
    <row r="67" spans="15:15" x14ac:dyDescent="0.45">
      <c r="O67" s="86"/>
    </row>
    <row r="68" spans="15:15" x14ac:dyDescent="0.45">
      <c r="O68" s="86"/>
    </row>
    <row r="69" spans="15:15" x14ac:dyDescent="0.45">
      <c r="O69" s="86"/>
    </row>
    <row r="70" spans="15:15" ht="90" customHeight="1" x14ac:dyDescent="0.45">
      <c r="O70" s="86"/>
    </row>
    <row r="71" spans="15:15" x14ac:dyDescent="0.45">
      <c r="O71" s="86"/>
    </row>
    <row r="72" spans="15:15" x14ac:dyDescent="0.45">
      <c r="O72" s="86"/>
    </row>
    <row r="73" spans="15:15" x14ac:dyDescent="0.45">
      <c r="O73" s="86"/>
    </row>
    <row r="74" spans="15:15" x14ac:dyDescent="0.45">
      <c r="O74" s="86"/>
    </row>
    <row r="75" spans="15:15" x14ac:dyDescent="0.45">
      <c r="O75" s="86"/>
    </row>
    <row r="76" spans="15:15" x14ac:dyDescent="0.45">
      <c r="O76" s="86"/>
    </row>
    <row r="77" spans="15:15" x14ac:dyDescent="0.45">
      <c r="O77" s="86"/>
    </row>
    <row r="78" spans="15:15" x14ac:dyDescent="0.45">
      <c r="O78" s="86"/>
    </row>
    <row r="79" spans="15:15" x14ac:dyDescent="0.45">
      <c r="O79" s="86"/>
    </row>
    <row r="80" spans="15:15" x14ac:dyDescent="0.45">
      <c r="O80" s="86"/>
    </row>
    <row r="81" spans="15:15" x14ac:dyDescent="0.45">
      <c r="O81" s="86"/>
    </row>
    <row r="82" spans="15:15" x14ac:dyDescent="0.45">
      <c r="O82" s="86"/>
    </row>
    <row r="83" spans="15:15" x14ac:dyDescent="0.45">
      <c r="O83" s="86"/>
    </row>
    <row r="84" spans="15:15" x14ac:dyDescent="0.45">
      <c r="O84" s="86"/>
    </row>
    <row r="85" spans="15:15" x14ac:dyDescent="0.45">
      <c r="O85" s="86"/>
    </row>
    <row r="86" spans="15:15" x14ac:dyDescent="0.45">
      <c r="O86" s="86"/>
    </row>
    <row r="87" spans="15:15" x14ac:dyDescent="0.45">
      <c r="O87" s="86"/>
    </row>
    <row r="88" spans="15:15" x14ac:dyDescent="0.45">
      <c r="O88" s="86"/>
    </row>
    <row r="89" spans="15:15" x14ac:dyDescent="0.45">
      <c r="O89" s="86"/>
    </row>
    <row r="90" spans="15:15" x14ac:dyDescent="0.45">
      <c r="O90" s="86"/>
    </row>
    <row r="91" spans="15:15" x14ac:dyDescent="0.45">
      <c r="O91" s="86"/>
    </row>
    <row r="92" spans="15:15" x14ac:dyDescent="0.45">
      <c r="O92" s="86"/>
    </row>
    <row r="93" spans="15:15" x14ac:dyDescent="0.45">
      <c r="O93" s="86"/>
    </row>
    <row r="94" spans="15:15" x14ac:dyDescent="0.45">
      <c r="O94" s="86"/>
    </row>
    <row r="95" spans="15:15" x14ac:dyDescent="0.45">
      <c r="O95" s="86"/>
    </row>
    <row r="96" spans="15:15" x14ac:dyDescent="0.45">
      <c r="O96" s="86"/>
    </row>
    <row r="97" spans="15:15" x14ac:dyDescent="0.45">
      <c r="O97" s="86"/>
    </row>
    <row r="98" spans="15:15" x14ac:dyDescent="0.45">
      <c r="O98" s="86"/>
    </row>
    <row r="99" spans="15:15" x14ac:dyDescent="0.45">
      <c r="O99" s="86"/>
    </row>
    <row r="100" spans="15:15" x14ac:dyDescent="0.45">
      <c r="O100" s="86"/>
    </row>
    <row r="101" spans="15:15" x14ac:dyDescent="0.45">
      <c r="O101" s="86"/>
    </row>
    <row r="102" spans="15:15" x14ac:dyDescent="0.45">
      <c r="O102" s="86"/>
    </row>
    <row r="103" spans="15:15" x14ac:dyDescent="0.45">
      <c r="O103" s="86"/>
    </row>
    <row r="104" spans="15:15" x14ac:dyDescent="0.45">
      <c r="O104" s="86"/>
    </row>
    <row r="105" spans="15:15" x14ac:dyDescent="0.45">
      <c r="O105" s="86"/>
    </row>
    <row r="106" spans="15:15" x14ac:dyDescent="0.45">
      <c r="O106" s="86"/>
    </row>
    <row r="107" spans="15:15" x14ac:dyDescent="0.45">
      <c r="O107" s="86"/>
    </row>
    <row r="108" spans="15:15" x14ac:dyDescent="0.45">
      <c r="O108" s="86"/>
    </row>
    <row r="109" spans="15:15" x14ac:dyDescent="0.45">
      <c r="O109" s="86"/>
    </row>
    <row r="110" spans="15:15" x14ac:dyDescent="0.45">
      <c r="O110" s="86"/>
    </row>
    <row r="111" spans="15:15" x14ac:dyDescent="0.45">
      <c r="O111" s="86"/>
    </row>
    <row r="112" spans="15:15" x14ac:dyDescent="0.45">
      <c r="O112" s="86"/>
    </row>
    <row r="113" spans="15:15" x14ac:dyDescent="0.45">
      <c r="O113" s="86"/>
    </row>
    <row r="114" spans="15:15" x14ac:dyDescent="0.45">
      <c r="O114" s="86"/>
    </row>
    <row r="115" spans="15:15" x14ac:dyDescent="0.45">
      <c r="O115" s="86"/>
    </row>
    <row r="116" spans="15:15" x14ac:dyDescent="0.45">
      <c r="O116" s="86"/>
    </row>
    <row r="117" spans="15:15" x14ac:dyDescent="0.45">
      <c r="O117" s="86"/>
    </row>
    <row r="118" spans="15:15" x14ac:dyDescent="0.45">
      <c r="O118" s="86"/>
    </row>
    <row r="119" spans="15:15" x14ac:dyDescent="0.45">
      <c r="O119" s="86"/>
    </row>
    <row r="120" spans="15:15" x14ac:dyDescent="0.45">
      <c r="O120" s="86"/>
    </row>
    <row r="121" spans="15:15" x14ac:dyDescent="0.45">
      <c r="O121" s="86"/>
    </row>
    <row r="122" spans="15:15" x14ac:dyDescent="0.45">
      <c r="O122" s="86"/>
    </row>
    <row r="123" spans="15:15" x14ac:dyDescent="0.45">
      <c r="O123" s="86"/>
    </row>
    <row r="124" spans="15:15" x14ac:dyDescent="0.45">
      <c r="O124" s="86"/>
    </row>
    <row r="125" spans="15:15" x14ac:dyDescent="0.45">
      <c r="O125" s="86"/>
    </row>
    <row r="126" spans="15:15" x14ac:dyDescent="0.45">
      <c r="O126" s="86"/>
    </row>
    <row r="127" spans="15:15" x14ac:dyDescent="0.45">
      <c r="O127" s="86"/>
    </row>
    <row r="128" spans="15:15" x14ac:dyDescent="0.45">
      <c r="O128" s="86"/>
    </row>
    <row r="129" spans="15:15" x14ac:dyDescent="0.45">
      <c r="O129" s="86"/>
    </row>
    <row r="130" spans="15:15" x14ac:dyDescent="0.45">
      <c r="O130" s="86"/>
    </row>
    <row r="131" spans="15:15" x14ac:dyDescent="0.45">
      <c r="O131" s="86"/>
    </row>
    <row r="132" spans="15:15" x14ac:dyDescent="0.45">
      <c r="O132" s="86"/>
    </row>
    <row r="133" spans="15:15" x14ac:dyDescent="0.45">
      <c r="O133" s="86"/>
    </row>
    <row r="134" spans="15:15" x14ac:dyDescent="0.45">
      <c r="O134" s="86"/>
    </row>
    <row r="135" spans="15:15" x14ac:dyDescent="0.45">
      <c r="O135" s="86"/>
    </row>
    <row r="136" spans="15:15" x14ac:dyDescent="0.45">
      <c r="O136" s="86"/>
    </row>
    <row r="137" spans="15:15" x14ac:dyDescent="0.45">
      <c r="O137" s="86"/>
    </row>
    <row r="138" spans="15:15" x14ac:dyDescent="0.45">
      <c r="O138" s="86"/>
    </row>
    <row r="139" spans="15:15" x14ac:dyDescent="0.45">
      <c r="O139" s="86"/>
    </row>
    <row r="140" spans="15:15" x14ac:dyDescent="0.45">
      <c r="O140" s="86"/>
    </row>
    <row r="141" spans="15:15" x14ac:dyDescent="0.45">
      <c r="O141" s="86"/>
    </row>
    <row r="142" spans="15:15" x14ac:dyDescent="0.45">
      <c r="O142" s="86"/>
    </row>
    <row r="143" spans="15:15" x14ac:dyDescent="0.45">
      <c r="O143" s="86"/>
    </row>
    <row r="144" spans="15:15" x14ac:dyDescent="0.45">
      <c r="O144" s="86"/>
    </row>
    <row r="145" spans="15:15" x14ac:dyDescent="0.45">
      <c r="O145" s="86"/>
    </row>
    <row r="146" spans="15:15" x14ac:dyDescent="0.45">
      <c r="O146" s="86"/>
    </row>
    <row r="147" spans="15:15" x14ac:dyDescent="0.45">
      <c r="O147" s="86"/>
    </row>
    <row r="148" spans="15:15" x14ac:dyDescent="0.45">
      <c r="O148" s="86"/>
    </row>
    <row r="149" spans="15:15" x14ac:dyDescent="0.45">
      <c r="O149" s="86"/>
    </row>
    <row r="150" spans="15:15" x14ac:dyDescent="0.45">
      <c r="O150" s="86"/>
    </row>
    <row r="151" spans="15:15" x14ac:dyDescent="0.45">
      <c r="O151" s="86"/>
    </row>
    <row r="152" spans="15:15" x14ac:dyDescent="0.45">
      <c r="O152" s="86"/>
    </row>
    <row r="153" spans="15:15" x14ac:dyDescent="0.45">
      <c r="O153" s="86"/>
    </row>
    <row r="154" spans="15:15" x14ac:dyDescent="0.45">
      <c r="O154" s="86"/>
    </row>
    <row r="155" spans="15:15" x14ac:dyDescent="0.45">
      <c r="O155" s="86"/>
    </row>
    <row r="156" spans="15:15" x14ac:dyDescent="0.45">
      <c r="O156" s="86"/>
    </row>
    <row r="157" spans="15:15" x14ac:dyDescent="0.45">
      <c r="O157" s="86"/>
    </row>
    <row r="158" spans="15:15" x14ac:dyDescent="0.45">
      <c r="O158" s="86"/>
    </row>
    <row r="159" spans="15:15" x14ac:dyDescent="0.45">
      <c r="O159" s="86"/>
    </row>
    <row r="160" spans="15:15" x14ac:dyDescent="0.45">
      <c r="O160" s="86"/>
    </row>
    <row r="161" spans="15:15" x14ac:dyDescent="0.45">
      <c r="O161" s="86"/>
    </row>
    <row r="162" spans="15:15" x14ac:dyDescent="0.45">
      <c r="O162" s="86"/>
    </row>
    <row r="163" spans="15:15" x14ac:dyDescent="0.45">
      <c r="O163" s="86"/>
    </row>
    <row r="164" spans="15:15" x14ac:dyDescent="0.45">
      <c r="O164" s="86"/>
    </row>
    <row r="165" spans="15:15" x14ac:dyDescent="0.45">
      <c r="O165" s="86"/>
    </row>
    <row r="166" spans="15:15" x14ac:dyDescent="0.45">
      <c r="O166" s="86"/>
    </row>
    <row r="167" spans="15:15" x14ac:dyDescent="0.45">
      <c r="O167" s="86"/>
    </row>
    <row r="168" spans="15:15" x14ac:dyDescent="0.45">
      <c r="O168" s="86"/>
    </row>
    <row r="169" spans="15:15" x14ac:dyDescent="0.45">
      <c r="O169" s="86"/>
    </row>
    <row r="170" spans="15:15" x14ac:dyDescent="0.45">
      <c r="O170" s="86"/>
    </row>
    <row r="171" spans="15:15" x14ac:dyDescent="0.45">
      <c r="O171" s="86"/>
    </row>
    <row r="172" spans="15:15" x14ac:dyDescent="0.45">
      <c r="O172" s="86"/>
    </row>
    <row r="173" spans="15:15" x14ac:dyDescent="0.45">
      <c r="O173" s="86"/>
    </row>
    <row r="174" spans="15:15" x14ac:dyDescent="0.45">
      <c r="O174" s="86"/>
    </row>
    <row r="175" spans="15:15" x14ac:dyDescent="0.45">
      <c r="O175" s="86"/>
    </row>
    <row r="176" spans="15:15" x14ac:dyDescent="0.45">
      <c r="O176" s="86"/>
    </row>
    <row r="177" spans="15:15" x14ac:dyDescent="0.45">
      <c r="O177" s="86"/>
    </row>
    <row r="178" spans="15:15" x14ac:dyDescent="0.45">
      <c r="O178" s="86"/>
    </row>
    <row r="179" spans="15:15" x14ac:dyDescent="0.45">
      <c r="O179" s="86"/>
    </row>
    <row r="180" spans="15:15" x14ac:dyDescent="0.45">
      <c r="O180" s="86"/>
    </row>
    <row r="181" spans="15:15" x14ac:dyDescent="0.45">
      <c r="O181" s="86"/>
    </row>
    <row r="182" spans="15:15" x14ac:dyDescent="0.45">
      <c r="O182" s="86"/>
    </row>
    <row r="183" spans="15:15" x14ac:dyDescent="0.45">
      <c r="O183" s="86"/>
    </row>
    <row r="184" spans="15:15" x14ac:dyDescent="0.45">
      <c r="O184" s="86"/>
    </row>
    <row r="185" spans="15:15" x14ac:dyDescent="0.45">
      <c r="O185" s="86"/>
    </row>
    <row r="186" spans="15:15" x14ac:dyDescent="0.45">
      <c r="O186" s="86"/>
    </row>
    <row r="187" spans="15:15" x14ac:dyDescent="0.45">
      <c r="O187" s="86"/>
    </row>
    <row r="188" spans="15:15" x14ac:dyDescent="0.45">
      <c r="O188" s="86"/>
    </row>
    <row r="189" spans="15:15" x14ac:dyDescent="0.45">
      <c r="O189" s="86"/>
    </row>
    <row r="190" spans="15:15" x14ac:dyDescent="0.45">
      <c r="O190" s="86"/>
    </row>
    <row r="191" spans="15:15" x14ac:dyDescent="0.45">
      <c r="O191" s="86"/>
    </row>
    <row r="192" spans="15:15" x14ac:dyDescent="0.45">
      <c r="O192" s="86"/>
    </row>
    <row r="193" spans="15:15" x14ac:dyDescent="0.45">
      <c r="O193" s="86"/>
    </row>
    <row r="194" spans="15:15" x14ac:dyDescent="0.45">
      <c r="O194" s="86"/>
    </row>
    <row r="195" spans="15:15" x14ac:dyDescent="0.45">
      <c r="O195" s="86"/>
    </row>
    <row r="196" spans="15:15" x14ac:dyDescent="0.45">
      <c r="O196" s="86"/>
    </row>
    <row r="197" spans="15:15" x14ac:dyDescent="0.45">
      <c r="O197" s="86"/>
    </row>
    <row r="198" spans="15:15" x14ac:dyDescent="0.45">
      <c r="O198" s="86"/>
    </row>
    <row r="199" spans="15:15" x14ac:dyDescent="0.45">
      <c r="O199" s="86"/>
    </row>
    <row r="200" spans="15:15" x14ac:dyDescent="0.45">
      <c r="O200" s="86"/>
    </row>
    <row r="201" spans="15:15" x14ac:dyDescent="0.45">
      <c r="O201" s="86"/>
    </row>
    <row r="202" spans="15:15" x14ac:dyDescent="0.45">
      <c r="O202" s="86"/>
    </row>
    <row r="203" spans="15:15" x14ac:dyDescent="0.45">
      <c r="O203" s="86"/>
    </row>
    <row r="204" spans="15:15" x14ac:dyDescent="0.45">
      <c r="O204" s="86"/>
    </row>
    <row r="205" spans="15:15" x14ac:dyDescent="0.45">
      <c r="O205" s="86"/>
    </row>
    <row r="206" spans="15:15" x14ac:dyDescent="0.45">
      <c r="O206" s="86"/>
    </row>
    <row r="207" spans="15:15" x14ac:dyDescent="0.45">
      <c r="O207" s="86"/>
    </row>
    <row r="208" spans="15:15" x14ac:dyDescent="0.45">
      <c r="O208" s="86"/>
    </row>
    <row r="209" spans="15:15" x14ac:dyDescent="0.45">
      <c r="O209" s="86"/>
    </row>
    <row r="210" spans="15:15" x14ac:dyDescent="0.45">
      <c r="O210" s="86"/>
    </row>
    <row r="211" spans="15:15" x14ac:dyDescent="0.45">
      <c r="O211" s="86"/>
    </row>
    <row r="212" spans="15:15" x14ac:dyDescent="0.45">
      <c r="O212" s="86"/>
    </row>
    <row r="213" spans="15:15" x14ac:dyDescent="0.45">
      <c r="O213" s="86"/>
    </row>
    <row r="214" spans="15:15" x14ac:dyDescent="0.45">
      <c r="O214" s="86"/>
    </row>
    <row r="215" spans="15:15" x14ac:dyDescent="0.45">
      <c r="O215" s="86"/>
    </row>
    <row r="216" spans="15:15" x14ac:dyDescent="0.45">
      <c r="O216" s="86"/>
    </row>
    <row r="217" spans="15:15" x14ac:dyDescent="0.45">
      <c r="O217" s="86"/>
    </row>
    <row r="218" spans="15:15" x14ac:dyDescent="0.45">
      <c r="O218" s="86"/>
    </row>
    <row r="219" spans="15:15" x14ac:dyDescent="0.45">
      <c r="O219" s="86"/>
    </row>
    <row r="220" spans="15:15" x14ac:dyDescent="0.45">
      <c r="O220" s="86"/>
    </row>
    <row r="221" spans="15:15" x14ac:dyDescent="0.45">
      <c r="O221" s="86"/>
    </row>
    <row r="222" spans="15:15" x14ac:dyDescent="0.45">
      <c r="O222" s="86"/>
    </row>
    <row r="223" spans="15:15" x14ac:dyDescent="0.45">
      <c r="O223" s="86"/>
    </row>
    <row r="224" spans="15:15" x14ac:dyDescent="0.45">
      <c r="O224" s="86"/>
    </row>
    <row r="225" spans="15:15" x14ac:dyDescent="0.45">
      <c r="O225" s="86"/>
    </row>
    <row r="226" spans="15:15" x14ac:dyDescent="0.45">
      <c r="O226" s="86"/>
    </row>
    <row r="227" spans="15:15" x14ac:dyDescent="0.45">
      <c r="O227" s="86"/>
    </row>
    <row r="228" spans="15:15" x14ac:dyDescent="0.45">
      <c r="O228" s="86"/>
    </row>
    <row r="229" spans="15:15" x14ac:dyDescent="0.45">
      <c r="O229" s="86"/>
    </row>
    <row r="230" spans="15:15" x14ac:dyDescent="0.45">
      <c r="O230" s="86"/>
    </row>
    <row r="231" spans="15:15" x14ac:dyDescent="0.45">
      <c r="O231" s="86"/>
    </row>
    <row r="232" spans="15:15" x14ac:dyDescent="0.45">
      <c r="O232" s="86"/>
    </row>
    <row r="233" spans="15:15" x14ac:dyDescent="0.45">
      <c r="O233" s="86"/>
    </row>
    <row r="234" spans="15:15" x14ac:dyDescent="0.45">
      <c r="O234" s="86"/>
    </row>
    <row r="235" spans="15:15" x14ac:dyDescent="0.45">
      <c r="O235" s="86"/>
    </row>
    <row r="236" spans="15:15" x14ac:dyDescent="0.45">
      <c r="O236" s="86"/>
    </row>
    <row r="237" spans="15:15" x14ac:dyDescent="0.45">
      <c r="O237" s="86"/>
    </row>
    <row r="238" spans="15:15" x14ac:dyDescent="0.45">
      <c r="O238" s="86"/>
    </row>
    <row r="239" spans="15:15" x14ac:dyDescent="0.45">
      <c r="O239" s="86"/>
    </row>
    <row r="240" spans="15:15" x14ac:dyDescent="0.45">
      <c r="O240" s="86"/>
    </row>
    <row r="241" spans="15:15" x14ac:dyDescent="0.45">
      <c r="O241" s="86"/>
    </row>
    <row r="242" spans="15:15" x14ac:dyDescent="0.45">
      <c r="O242" s="86"/>
    </row>
    <row r="243" spans="15:15" x14ac:dyDescent="0.45">
      <c r="O243" s="86"/>
    </row>
    <row r="244" spans="15:15" x14ac:dyDescent="0.45">
      <c r="O244" s="86"/>
    </row>
    <row r="245" spans="15:15" x14ac:dyDescent="0.45">
      <c r="O245" s="86"/>
    </row>
    <row r="246" spans="15:15" x14ac:dyDescent="0.45">
      <c r="O246" s="86"/>
    </row>
    <row r="247" spans="15:15" x14ac:dyDescent="0.45">
      <c r="O247" s="86"/>
    </row>
    <row r="248" spans="15:15" x14ac:dyDescent="0.45">
      <c r="O248" s="86"/>
    </row>
    <row r="249" spans="15:15" x14ac:dyDescent="0.45">
      <c r="O249" s="86"/>
    </row>
    <row r="250" spans="15:15" x14ac:dyDescent="0.45">
      <c r="O250" s="86"/>
    </row>
    <row r="251" spans="15:15" x14ac:dyDescent="0.45">
      <c r="O251" s="86"/>
    </row>
    <row r="252" spans="15:15" x14ac:dyDescent="0.45">
      <c r="O252" s="86"/>
    </row>
    <row r="253" spans="15:15" x14ac:dyDescent="0.45">
      <c r="O253" s="86"/>
    </row>
    <row r="254" spans="15:15" x14ac:dyDescent="0.45">
      <c r="O254" s="86"/>
    </row>
    <row r="255" spans="15:15" x14ac:dyDescent="0.45">
      <c r="O255" s="86"/>
    </row>
    <row r="256" spans="15:15" x14ac:dyDescent="0.45">
      <c r="O256" s="86"/>
    </row>
    <row r="257" spans="15:15" x14ac:dyDescent="0.45">
      <c r="O257" s="86"/>
    </row>
    <row r="258" spans="15:15" x14ac:dyDescent="0.45">
      <c r="O258" s="86"/>
    </row>
    <row r="259" spans="15:15" x14ac:dyDescent="0.45">
      <c r="O259" s="86"/>
    </row>
    <row r="260" spans="15:15" x14ac:dyDescent="0.45">
      <c r="O260" s="86"/>
    </row>
    <row r="261" spans="15:15" x14ac:dyDescent="0.45">
      <c r="O261" s="86"/>
    </row>
    <row r="262" spans="15:15" x14ac:dyDescent="0.45">
      <c r="O262" s="86"/>
    </row>
    <row r="263" spans="15:15" x14ac:dyDescent="0.45">
      <c r="O263" s="86"/>
    </row>
    <row r="264" spans="15:15" x14ac:dyDescent="0.45">
      <c r="O264" s="86"/>
    </row>
    <row r="265" spans="15:15" x14ac:dyDescent="0.45">
      <c r="O265" s="86"/>
    </row>
    <row r="266" spans="15:15" x14ac:dyDescent="0.45">
      <c r="O266" s="86"/>
    </row>
    <row r="267" spans="15:15" x14ac:dyDescent="0.45">
      <c r="O267" s="86"/>
    </row>
    <row r="268" spans="15:15" x14ac:dyDescent="0.45">
      <c r="O268" s="86"/>
    </row>
    <row r="269" spans="15:15" x14ac:dyDescent="0.45">
      <c r="O269" s="86"/>
    </row>
    <row r="270" spans="15:15" x14ac:dyDescent="0.45">
      <c r="O270" s="86"/>
    </row>
    <row r="271" spans="15:15" x14ac:dyDescent="0.45">
      <c r="O271" s="86"/>
    </row>
    <row r="272" spans="15:15" x14ac:dyDescent="0.45">
      <c r="O272" s="86"/>
    </row>
    <row r="273" spans="15:15" x14ac:dyDescent="0.45">
      <c r="O273" s="86"/>
    </row>
    <row r="274" spans="15:15" x14ac:dyDescent="0.45">
      <c r="O274" s="86"/>
    </row>
    <row r="275" spans="15:15" x14ac:dyDescent="0.45">
      <c r="O275" s="86"/>
    </row>
    <row r="276" spans="15:15" x14ac:dyDescent="0.45">
      <c r="O276" s="86"/>
    </row>
    <row r="277" spans="15:15" x14ac:dyDescent="0.45">
      <c r="O277" s="86"/>
    </row>
    <row r="278" spans="15:15" x14ac:dyDescent="0.45">
      <c r="O278" s="86"/>
    </row>
    <row r="279" spans="15:15" x14ac:dyDescent="0.45">
      <c r="O279" s="86"/>
    </row>
  </sheetData>
  <mergeCells count="20">
    <mergeCell ref="A46:A54"/>
    <mergeCell ref="B46:B54"/>
    <mergeCell ref="A4:A25"/>
    <mergeCell ref="B4:B25"/>
    <mergeCell ref="A26:A45"/>
    <mergeCell ref="B26:B45"/>
    <mergeCell ref="P1:P2"/>
    <mergeCell ref="Q1:Q2"/>
    <mergeCell ref="A1:C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</mergeCells>
  <conditionalFormatting sqref="N5:P47">
    <cfRule type="cellIs" dxfId="46" priority="7" stopIfTrue="1" operator="greaterThan">
      <formula>0</formula>
    </cfRule>
    <cfRule type="cellIs" dxfId="45" priority="8" stopIfTrue="1" operator="greaterThan">
      <formula>0</formula>
    </cfRule>
    <cfRule type="cellIs" dxfId="44" priority="9" stopIfTrue="1" operator="greaterThan">
      <formula>0</formula>
    </cfRule>
  </conditionalFormatting>
  <conditionalFormatting sqref="N4:P4">
    <cfRule type="cellIs" dxfId="43" priority="4" stopIfTrue="1" operator="greaterThan">
      <formula>0</formula>
    </cfRule>
    <cfRule type="cellIs" dxfId="42" priority="5" stopIfTrue="1" operator="greaterThan">
      <formula>0</formula>
    </cfRule>
    <cfRule type="cellIs" dxfId="41" priority="6" stopIfTrue="1" operator="greaterThan">
      <formula>0</formula>
    </cfRule>
  </conditionalFormatting>
  <conditionalFormatting sqref="M4:M47">
    <cfRule type="cellIs" dxfId="40" priority="1" stopIfTrue="1" operator="greaterThan">
      <formula>0</formula>
    </cfRule>
    <cfRule type="cellIs" dxfId="39" priority="2" stopIfTrue="1" operator="greaterThan">
      <formula>0</formula>
    </cfRule>
    <cfRule type="cellIs" dxfId="3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CEO</vt:lpstr>
      <vt:lpstr>CEPLAN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2022-01-05T02:34:00Z</dcterms:modified>
</cp:coreProperties>
</file>