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L:\SEGECON\2. Atas de Registro de Preços\UDESC\Vigência Expirada\2018 PROCESSOS ENCERRADOS\PE 0644.2017 - UDESC -  SGPE 1245.2017 - Ar Condicionado SRP - VIG 07.11.18\"/>
    </mc:Choice>
  </mc:AlternateContent>
  <bookViews>
    <workbookView xWindow="0" yWindow="0" windowWidth="20490" windowHeight="7155" tabRatio="857" activeTab="14"/>
  </bookViews>
  <sheets>
    <sheet name="REITORIA" sheetId="113" r:id="rId1"/>
    <sheet name="MUSEU" sheetId="131" r:id="rId2"/>
    <sheet name="ESAG" sheetId="132" r:id="rId3"/>
    <sheet name="CEART" sheetId="133" r:id="rId4"/>
    <sheet name="FAED" sheetId="134" r:id="rId5"/>
    <sheet name="CEAD" sheetId="135" r:id="rId6"/>
    <sheet name="CEFID" sheetId="136" r:id="rId7"/>
    <sheet name="CERES" sheetId="137" r:id="rId8"/>
    <sheet name="CESFI" sheetId="138" r:id="rId9"/>
    <sheet name="CEAVI" sheetId="140" r:id="rId10"/>
    <sheet name="CEPLAN" sheetId="141" r:id="rId11"/>
    <sheet name="CCT" sheetId="139" r:id="rId12"/>
    <sheet name="CAV" sheetId="143" r:id="rId13"/>
    <sheet name="CEO" sheetId="142" r:id="rId14"/>
    <sheet name="GESTOR" sheetId="130" r:id="rId15"/>
    <sheet name="Modelo Anexo II IN 002_2014" sheetId="77" r:id="rId16"/>
  </sheets>
  <definedNames>
    <definedName name="CEO">#REF!</definedName>
    <definedName name="CEPLAN" localSheetId="12">#REF!</definedName>
    <definedName name="CEPLAN" localSheetId="13">#REF!</definedName>
    <definedName name="CEPLAN" localSheetId="10">#REF!</definedName>
    <definedName name="CEPLAN" localSheetId="14">#REF!</definedName>
    <definedName name="CEPLAN">#REF!</definedName>
    <definedName name="copia">#REF!</definedName>
    <definedName name="diasuteis" localSheetId="12">#REF!</definedName>
    <definedName name="diasuteis" localSheetId="13">#REF!</definedName>
    <definedName name="diasuteis" localSheetId="10">#REF!</definedName>
    <definedName name="diasuteis" localSheetId="14">#REF!</definedName>
    <definedName name="diasuteis">#REF!</definedName>
    <definedName name="Ferias" localSheetId="12">#REF!</definedName>
    <definedName name="Ferias" localSheetId="13">#REF!</definedName>
    <definedName name="Ferias" localSheetId="10">#REF!</definedName>
    <definedName name="Ferias" localSheetId="14">#REF!</definedName>
    <definedName name="Ferias">#REF!</definedName>
    <definedName name="RD" localSheetId="12">OFFSET(#REF!,(MATCH(SMALL(#REF!,ROW()-10),#REF!,0)-1),0)</definedName>
    <definedName name="RD" localSheetId="13">OFFSET(#REF!,(MATCH(SMALL(#REF!,ROW()-10),#REF!,0)-1),0)</definedName>
    <definedName name="RD" localSheetId="10">OFFSET(#REF!,(MATCH(SMALL(#REF!,ROW()-10),#REF!,0)-1),0)</definedName>
    <definedName name="RD" localSheetId="14">OFFSET(#REF!,(MATCH(SMALL(#REF!,ROW()-10),#REF!,0)-1),0)</definedName>
    <definedName name="RD">OFFSET(#REF!,(MATCH(SMALL(#REF!,ROW()-10),#REF!,0)-1),0)</definedName>
  </definedNames>
  <calcPr calcId="162913"/>
</workbook>
</file>

<file path=xl/calcChain.xml><?xml version="1.0" encoding="utf-8"?>
<calcChain xmlns="http://schemas.openxmlformats.org/spreadsheetml/2006/main">
  <c r="L5" i="143" l="1"/>
  <c r="L6" i="143"/>
  <c r="L7" i="143"/>
  <c r="L8" i="143"/>
  <c r="L9" i="143"/>
  <c r="L10" i="143"/>
  <c r="L11" i="143"/>
  <c r="L12" i="143"/>
  <c r="L13" i="143"/>
  <c r="L14" i="143"/>
  <c r="L15" i="143"/>
  <c r="L16" i="143"/>
  <c r="L17" i="143"/>
  <c r="L18" i="143"/>
  <c r="L19" i="143"/>
  <c r="L20" i="143"/>
  <c r="L21" i="143"/>
  <c r="L23" i="143"/>
  <c r="L24" i="143"/>
  <c r="L25" i="143"/>
  <c r="L26" i="143"/>
  <c r="L27" i="143"/>
  <c r="L28" i="143"/>
  <c r="L29" i="143"/>
  <c r="L30" i="143"/>
  <c r="L31" i="143"/>
  <c r="L32" i="143"/>
  <c r="L33" i="143"/>
  <c r="L34" i="143"/>
  <c r="L35" i="143"/>
  <c r="L36" i="143"/>
  <c r="L37" i="143"/>
  <c r="L38" i="143"/>
  <c r="L39" i="143"/>
  <c r="L40" i="143"/>
  <c r="L41" i="143"/>
  <c r="L42" i="143"/>
  <c r="L43" i="143"/>
  <c r="L44" i="143"/>
  <c r="L45" i="143"/>
  <c r="L46" i="143"/>
  <c r="L47" i="143"/>
  <c r="L48" i="143"/>
  <c r="L49" i="143"/>
  <c r="L50" i="143"/>
  <c r="L4" i="143"/>
  <c r="K24" i="131" l="1"/>
  <c r="O25" i="113"/>
  <c r="K8" i="113" l="1"/>
  <c r="K8" i="133"/>
  <c r="K24" i="133"/>
  <c r="K19" i="113" l="1"/>
  <c r="K28" i="135" l="1"/>
  <c r="K28" i="140"/>
  <c r="K22" i="131" l="1"/>
  <c r="K22" i="143"/>
  <c r="L22" i="143" s="1"/>
  <c r="P51" i="131" l="1"/>
  <c r="O51" i="131"/>
  <c r="N51" i="131"/>
  <c r="P51" i="113"/>
  <c r="N51" i="113"/>
  <c r="O51" i="113"/>
  <c r="K22" i="139" l="1"/>
  <c r="K5" i="130" l="1"/>
  <c r="K6" i="130"/>
  <c r="K7" i="130"/>
  <c r="K8" i="130"/>
  <c r="K9" i="130"/>
  <c r="K10" i="130"/>
  <c r="K11" i="130"/>
  <c r="K12" i="130"/>
  <c r="K13" i="130"/>
  <c r="K14" i="130"/>
  <c r="K15" i="130"/>
  <c r="K16" i="130"/>
  <c r="K17" i="130"/>
  <c r="K18" i="130"/>
  <c r="K19" i="130"/>
  <c r="K20" i="130"/>
  <c r="K21" i="130"/>
  <c r="K22" i="130"/>
  <c r="K23" i="130"/>
  <c r="K24" i="130"/>
  <c r="K25" i="130"/>
  <c r="K26" i="130"/>
  <c r="K27" i="130"/>
  <c r="K28" i="130"/>
  <c r="K29" i="130"/>
  <c r="K30" i="130"/>
  <c r="K31" i="130"/>
  <c r="K32" i="130"/>
  <c r="K33" i="130"/>
  <c r="K34" i="130"/>
  <c r="K35" i="130"/>
  <c r="K36" i="130"/>
  <c r="K37" i="130"/>
  <c r="K38" i="130"/>
  <c r="K39" i="130"/>
  <c r="K40" i="130"/>
  <c r="K41" i="130"/>
  <c r="K42" i="130"/>
  <c r="K43" i="130"/>
  <c r="K44" i="130"/>
  <c r="N44" i="130" s="1"/>
  <c r="K45" i="130"/>
  <c r="N45" i="130" s="1"/>
  <c r="K46" i="130"/>
  <c r="N46" i="130" s="1"/>
  <c r="K47" i="130"/>
  <c r="K48" i="130"/>
  <c r="N48" i="130" s="1"/>
  <c r="K49" i="130"/>
  <c r="N49" i="130" s="1"/>
  <c r="K50" i="130"/>
  <c r="N50" i="130" s="1"/>
  <c r="K4" i="130"/>
  <c r="L50" i="142"/>
  <c r="M50" i="142" s="1"/>
  <c r="L49" i="142"/>
  <c r="M49" i="142" s="1"/>
  <c r="L48" i="142"/>
  <c r="M48" i="142" s="1"/>
  <c r="L47" i="142"/>
  <c r="M47" i="142" s="1"/>
  <c r="L46" i="142"/>
  <c r="M46" i="142" s="1"/>
  <c r="L45" i="142"/>
  <c r="M45" i="142" s="1"/>
  <c r="L44" i="142"/>
  <c r="M44" i="142" s="1"/>
  <c r="L43" i="142"/>
  <c r="M43" i="142" s="1"/>
  <c r="L42" i="142"/>
  <c r="M42" i="142" s="1"/>
  <c r="L41" i="142"/>
  <c r="M41" i="142" s="1"/>
  <c r="L40" i="142"/>
  <c r="M40" i="142" s="1"/>
  <c r="L39" i="142"/>
  <c r="M39" i="142" s="1"/>
  <c r="L38" i="142"/>
  <c r="M38" i="142" s="1"/>
  <c r="L37" i="142"/>
  <c r="M37" i="142" s="1"/>
  <c r="L36" i="142"/>
  <c r="M36" i="142" s="1"/>
  <c r="L35" i="142"/>
  <c r="M35" i="142" s="1"/>
  <c r="L34" i="142"/>
  <c r="M34" i="142" s="1"/>
  <c r="L33" i="142"/>
  <c r="M33" i="142" s="1"/>
  <c r="L32" i="142"/>
  <c r="M32" i="142" s="1"/>
  <c r="L31" i="142"/>
  <c r="M31" i="142" s="1"/>
  <c r="L30" i="142"/>
  <c r="M30" i="142" s="1"/>
  <c r="L29" i="142"/>
  <c r="M29" i="142" s="1"/>
  <c r="L28" i="142"/>
  <c r="M28" i="142" s="1"/>
  <c r="L27" i="142"/>
  <c r="M27" i="142" s="1"/>
  <c r="L26" i="142"/>
  <c r="M26" i="142" s="1"/>
  <c r="L25" i="142"/>
  <c r="M25" i="142" s="1"/>
  <c r="L24" i="142"/>
  <c r="M24" i="142" s="1"/>
  <c r="L23" i="142"/>
  <c r="M23" i="142" s="1"/>
  <c r="L22" i="142"/>
  <c r="M22" i="142" s="1"/>
  <c r="L21" i="142"/>
  <c r="M21" i="142" s="1"/>
  <c r="L20" i="142"/>
  <c r="M20" i="142" s="1"/>
  <c r="L19" i="142"/>
  <c r="M19" i="142" s="1"/>
  <c r="L18" i="142"/>
  <c r="M18" i="142" s="1"/>
  <c r="L17" i="142"/>
  <c r="M17" i="142" s="1"/>
  <c r="L16" i="142"/>
  <c r="M16" i="142" s="1"/>
  <c r="L15" i="142"/>
  <c r="M15" i="142" s="1"/>
  <c r="L14" i="142"/>
  <c r="M14" i="142" s="1"/>
  <c r="L13" i="142"/>
  <c r="M13" i="142" s="1"/>
  <c r="L12" i="142"/>
  <c r="M12" i="142" s="1"/>
  <c r="L11" i="142"/>
  <c r="M11" i="142" s="1"/>
  <c r="L10" i="142"/>
  <c r="M10" i="142" s="1"/>
  <c r="L9" i="142"/>
  <c r="M9" i="142" s="1"/>
  <c r="L8" i="142"/>
  <c r="M8" i="142" s="1"/>
  <c r="L7" i="142"/>
  <c r="M7" i="142" s="1"/>
  <c r="L6" i="142"/>
  <c r="M6" i="142" s="1"/>
  <c r="L5" i="142"/>
  <c r="M5" i="142" s="1"/>
  <c r="L4" i="142"/>
  <c r="M4" i="142" s="1"/>
  <c r="M50" i="143"/>
  <c r="M49" i="143"/>
  <c r="M48" i="143"/>
  <c r="M47" i="143"/>
  <c r="M46" i="143"/>
  <c r="M45" i="143"/>
  <c r="M44" i="143"/>
  <c r="M43" i="143"/>
  <c r="M42" i="143"/>
  <c r="M41" i="143"/>
  <c r="M40" i="143"/>
  <c r="M39" i="143"/>
  <c r="M38" i="143"/>
  <c r="M37" i="143"/>
  <c r="M36" i="143"/>
  <c r="M35" i="143"/>
  <c r="M34" i="143"/>
  <c r="M33" i="143"/>
  <c r="M32" i="143"/>
  <c r="M31" i="143"/>
  <c r="M30" i="143"/>
  <c r="M29" i="143"/>
  <c r="M28" i="143"/>
  <c r="M27" i="143"/>
  <c r="M26" i="143"/>
  <c r="M25" i="143"/>
  <c r="M24" i="143"/>
  <c r="M23" i="143"/>
  <c r="M22" i="143"/>
  <c r="M21" i="143"/>
  <c r="M20" i="143"/>
  <c r="M19" i="143"/>
  <c r="M18" i="143"/>
  <c r="M17" i="143"/>
  <c r="M16" i="143"/>
  <c r="M15" i="143"/>
  <c r="M14" i="143"/>
  <c r="M13" i="143"/>
  <c r="M12" i="143"/>
  <c r="M11" i="143"/>
  <c r="M10" i="143"/>
  <c r="M9" i="143"/>
  <c r="M8" i="143"/>
  <c r="M7" i="143"/>
  <c r="M6" i="143"/>
  <c r="M5" i="143"/>
  <c r="M4" i="143"/>
  <c r="L50" i="139"/>
  <c r="M50" i="139" s="1"/>
  <c r="L49" i="139"/>
  <c r="M49" i="139" s="1"/>
  <c r="L48" i="139"/>
  <c r="M48" i="139" s="1"/>
  <c r="L47" i="139"/>
  <c r="M47" i="139" s="1"/>
  <c r="L46" i="139"/>
  <c r="M46" i="139" s="1"/>
  <c r="L45" i="139"/>
  <c r="M45" i="139" s="1"/>
  <c r="L44" i="139"/>
  <c r="M44" i="139" s="1"/>
  <c r="L43" i="139"/>
  <c r="M43" i="139" s="1"/>
  <c r="L42" i="139"/>
  <c r="M42" i="139" s="1"/>
  <c r="L41" i="139"/>
  <c r="M41" i="139" s="1"/>
  <c r="L40" i="139"/>
  <c r="M40" i="139" s="1"/>
  <c r="L39" i="139"/>
  <c r="M39" i="139" s="1"/>
  <c r="L38" i="139"/>
  <c r="M38" i="139" s="1"/>
  <c r="L37" i="139"/>
  <c r="M37" i="139" s="1"/>
  <c r="L36" i="139"/>
  <c r="M36" i="139" s="1"/>
  <c r="L35" i="139"/>
  <c r="M35" i="139" s="1"/>
  <c r="L34" i="139"/>
  <c r="M34" i="139" s="1"/>
  <c r="L33" i="139"/>
  <c r="M33" i="139" s="1"/>
  <c r="L32" i="139"/>
  <c r="M32" i="139" s="1"/>
  <c r="L31" i="139"/>
  <c r="M31" i="139" s="1"/>
  <c r="L30" i="139"/>
  <c r="M30" i="139" s="1"/>
  <c r="L29" i="139"/>
  <c r="M29" i="139" s="1"/>
  <c r="L28" i="139"/>
  <c r="M28" i="139" s="1"/>
  <c r="L27" i="139"/>
  <c r="M27" i="139" s="1"/>
  <c r="L26" i="139"/>
  <c r="M26" i="139" s="1"/>
  <c r="L25" i="139"/>
  <c r="M25" i="139" s="1"/>
  <c r="L24" i="139"/>
  <c r="M24" i="139" s="1"/>
  <c r="L23" i="139"/>
  <c r="M23" i="139" s="1"/>
  <c r="L22" i="139"/>
  <c r="M22" i="139" s="1"/>
  <c r="L21" i="139"/>
  <c r="M21" i="139" s="1"/>
  <c r="L20" i="139"/>
  <c r="M20" i="139" s="1"/>
  <c r="L19" i="139"/>
  <c r="M19" i="139" s="1"/>
  <c r="L18" i="139"/>
  <c r="M18" i="139" s="1"/>
  <c r="L17" i="139"/>
  <c r="M17" i="139" s="1"/>
  <c r="L16" i="139"/>
  <c r="M16" i="139" s="1"/>
  <c r="L15" i="139"/>
  <c r="M15" i="139" s="1"/>
  <c r="L14" i="139"/>
  <c r="M14" i="139" s="1"/>
  <c r="L13" i="139"/>
  <c r="M13" i="139" s="1"/>
  <c r="L12" i="139"/>
  <c r="M12" i="139" s="1"/>
  <c r="L11" i="139"/>
  <c r="M11" i="139" s="1"/>
  <c r="L10" i="139"/>
  <c r="M10" i="139" s="1"/>
  <c r="L9" i="139"/>
  <c r="M9" i="139" s="1"/>
  <c r="L8" i="139"/>
  <c r="M8" i="139" s="1"/>
  <c r="L7" i="139"/>
  <c r="M7" i="139" s="1"/>
  <c r="L6" i="139"/>
  <c r="M6" i="139" s="1"/>
  <c r="L5" i="139"/>
  <c r="M5" i="139" s="1"/>
  <c r="L4" i="139"/>
  <c r="M4" i="139" s="1"/>
  <c r="L50" i="141"/>
  <c r="M50" i="141" s="1"/>
  <c r="L49" i="141"/>
  <c r="M49" i="141" s="1"/>
  <c r="L48" i="141"/>
  <c r="M48" i="141" s="1"/>
  <c r="L47" i="141"/>
  <c r="M47" i="141" s="1"/>
  <c r="L46" i="141"/>
  <c r="M46" i="141" s="1"/>
  <c r="L45" i="141"/>
  <c r="M45" i="141" s="1"/>
  <c r="L44" i="141"/>
  <c r="M44" i="141" s="1"/>
  <c r="L43" i="141"/>
  <c r="M43" i="141" s="1"/>
  <c r="L42" i="141"/>
  <c r="M42" i="141" s="1"/>
  <c r="L41" i="141"/>
  <c r="M41" i="141" s="1"/>
  <c r="L40" i="141"/>
  <c r="M40" i="141" s="1"/>
  <c r="L39" i="141"/>
  <c r="M39" i="141" s="1"/>
  <c r="L38" i="141"/>
  <c r="M38" i="141" s="1"/>
  <c r="L37" i="141"/>
  <c r="M37" i="141" s="1"/>
  <c r="L36" i="141"/>
  <c r="M36" i="141" s="1"/>
  <c r="L35" i="141"/>
  <c r="M35" i="141" s="1"/>
  <c r="L34" i="141"/>
  <c r="M34" i="141" s="1"/>
  <c r="L33" i="141"/>
  <c r="M33" i="141" s="1"/>
  <c r="L32" i="141"/>
  <c r="M32" i="141" s="1"/>
  <c r="L31" i="141"/>
  <c r="M31" i="141" s="1"/>
  <c r="L30" i="141"/>
  <c r="M30" i="141" s="1"/>
  <c r="L29" i="141"/>
  <c r="M29" i="141" s="1"/>
  <c r="L28" i="141"/>
  <c r="M28" i="141" s="1"/>
  <c r="L27" i="141"/>
  <c r="M27" i="141" s="1"/>
  <c r="L26" i="141"/>
  <c r="M26" i="141" s="1"/>
  <c r="L25" i="141"/>
  <c r="M25" i="141" s="1"/>
  <c r="L24" i="141"/>
  <c r="M24" i="141" s="1"/>
  <c r="L23" i="141"/>
  <c r="M23" i="141" s="1"/>
  <c r="L22" i="141"/>
  <c r="M22" i="141" s="1"/>
  <c r="L21" i="141"/>
  <c r="M21" i="141" s="1"/>
  <c r="L20" i="141"/>
  <c r="M20" i="141" s="1"/>
  <c r="L19" i="141"/>
  <c r="M19" i="141" s="1"/>
  <c r="L18" i="141"/>
  <c r="M18" i="141" s="1"/>
  <c r="L17" i="141"/>
  <c r="M17" i="141" s="1"/>
  <c r="L16" i="141"/>
  <c r="M16" i="141" s="1"/>
  <c r="L15" i="141"/>
  <c r="M15" i="141" s="1"/>
  <c r="L14" i="141"/>
  <c r="M14" i="141" s="1"/>
  <c r="L13" i="141"/>
  <c r="M13" i="141" s="1"/>
  <c r="L12" i="141"/>
  <c r="M12" i="141" s="1"/>
  <c r="L11" i="141"/>
  <c r="M11" i="141" s="1"/>
  <c r="L10" i="141"/>
  <c r="M10" i="141" s="1"/>
  <c r="L9" i="141"/>
  <c r="M9" i="141" s="1"/>
  <c r="L8" i="141"/>
  <c r="M8" i="141" s="1"/>
  <c r="L7" i="141"/>
  <c r="M7" i="141" s="1"/>
  <c r="L6" i="141"/>
  <c r="M6" i="141" s="1"/>
  <c r="L5" i="141"/>
  <c r="M5" i="141" s="1"/>
  <c r="L4" i="141"/>
  <c r="M4" i="141" s="1"/>
  <c r="L50" i="140"/>
  <c r="M50" i="140" s="1"/>
  <c r="L49" i="140"/>
  <c r="M49" i="140" s="1"/>
  <c r="L48" i="140"/>
  <c r="M48" i="140" s="1"/>
  <c r="L47" i="140"/>
  <c r="M47" i="140" s="1"/>
  <c r="L46" i="140"/>
  <c r="M46" i="140" s="1"/>
  <c r="L45" i="140"/>
  <c r="M45" i="140" s="1"/>
  <c r="L44" i="140"/>
  <c r="M44" i="140" s="1"/>
  <c r="L43" i="140"/>
  <c r="M43" i="140" s="1"/>
  <c r="L42" i="140"/>
  <c r="M42" i="140" s="1"/>
  <c r="L41" i="140"/>
  <c r="M41" i="140" s="1"/>
  <c r="L40" i="140"/>
  <c r="M40" i="140" s="1"/>
  <c r="L39" i="140"/>
  <c r="M39" i="140" s="1"/>
  <c r="L38" i="140"/>
  <c r="M38" i="140" s="1"/>
  <c r="L37" i="140"/>
  <c r="M37" i="140" s="1"/>
  <c r="L36" i="140"/>
  <c r="M36" i="140" s="1"/>
  <c r="L35" i="140"/>
  <c r="M35" i="140" s="1"/>
  <c r="L34" i="140"/>
  <c r="M34" i="140" s="1"/>
  <c r="L33" i="140"/>
  <c r="M33" i="140" s="1"/>
  <c r="L32" i="140"/>
  <c r="M32" i="140" s="1"/>
  <c r="L31" i="140"/>
  <c r="M31" i="140" s="1"/>
  <c r="L30" i="140"/>
  <c r="M30" i="140" s="1"/>
  <c r="L29" i="140"/>
  <c r="M29" i="140" s="1"/>
  <c r="L28" i="140"/>
  <c r="M28" i="140" s="1"/>
  <c r="L27" i="140"/>
  <c r="M27" i="140" s="1"/>
  <c r="L26" i="140"/>
  <c r="M26" i="140" s="1"/>
  <c r="L25" i="140"/>
  <c r="M25" i="140" s="1"/>
  <c r="L24" i="140"/>
  <c r="M24" i="140" s="1"/>
  <c r="L23" i="140"/>
  <c r="M23" i="140" s="1"/>
  <c r="L22" i="140"/>
  <c r="M22" i="140" s="1"/>
  <c r="L21" i="140"/>
  <c r="M21" i="140" s="1"/>
  <c r="L20" i="140"/>
  <c r="M20" i="140" s="1"/>
  <c r="L19" i="140"/>
  <c r="M19" i="140" s="1"/>
  <c r="L18" i="140"/>
  <c r="M18" i="140" s="1"/>
  <c r="L17" i="140"/>
  <c r="M17" i="140" s="1"/>
  <c r="L16" i="140"/>
  <c r="M16" i="140" s="1"/>
  <c r="L15" i="140"/>
  <c r="M15" i="140" s="1"/>
  <c r="L14" i="140"/>
  <c r="M14" i="140" s="1"/>
  <c r="L13" i="140"/>
  <c r="M13" i="140" s="1"/>
  <c r="L12" i="140"/>
  <c r="M12" i="140" s="1"/>
  <c r="L11" i="140"/>
  <c r="M11" i="140" s="1"/>
  <c r="L10" i="140"/>
  <c r="M10" i="140" s="1"/>
  <c r="L9" i="140"/>
  <c r="M9" i="140" s="1"/>
  <c r="L8" i="140"/>
  <c r="M8" i="140" s="1"/>
  <c r="L7" i="140"/>
  <c r="M7" i="140" s="1"/>
  <c r="L6" i="140"/>
  <c r="M6" i="140" s="1"/>
  <c r="L5" i="140"/>
  <c r="M5" i="140" s="1"/>
  <c r="L4" i="140"/>
  <c r="M4" i="140" s="1"/>
  <c r="L50" i="138"/>
  <c r="M50" i="138" s="1"/>
  <c r="L49" i="138"/>
  <c r="M49" i="138" s="1"/>
  <c r="L48" i="138"/>
  <c r="M48" i="138" s="1"/>
  <c r="L47" i="138"/>
  <c r="M47" i="138" s="1"/>
  <c r="L46" i="138"/>
  <c r="M46" i="138" s="1"/>
  <c r="L45" i="138"/>
  <c r="M45" i="138" s="1"/>
  <c r="L44" i="138"/>
  <c r="M44" i="138" s="1"/>
  <c r="L43" i="138"/>
  <c r="M43" i="138" s="1"/>
  <c r="L42" i="138"/>
  <c r="M42" i="138" s="1"/>
  <c r="L41" i="138"/>
  <c r="M41" i="138" s="1"/>
  <c r="L40" i="138"/>
  <c r="M40" i="138" s="1"/>
  <c r="L39" i="138"/>
  <c r="M39" i="138" s="1"/>
  <c r="L38" i="138"/>
  <c r="M38" i="138" s="1"/>
  <c r="L37" i="138"/>
  <c r="M37" i="138" s="1"/>
  <c r="L36" i="138"/>
  <c r="M36" i="138" s="1"/>
  <c r="L35" i="138"/>
  <c r="M35" i="138" s="1"/>
  <c r="L34" i="138"/>
  <c r="M34" i="138" s="1"/>
  <c r="L33" i="138"/>
  <c r="M33" i="138" s="1"/>
  <c r="L32" i="138"/>
  <c r="M32" i="138" s="1"/>
  <c r="L31" i="138"/>
  <c r="M31" i="138" s="1"/>
  <c r="L30" i="138"/>
  <c r="M30" i="138" s="1"/>
  <c r="L29" i="138"/>
  <c r="M29" i="138" s="1"/>
  <c r="L28" i="138"/>
  <c r="M28" i="138" s="1"/>
  <c r="L27" i="138"/>
  <c r="M27" i="138" s="1"/>
  <c r="L26" i="138"/>
  <c r="M26" i="138" s="1"/>
  <c r="L25" i="138"/>
  <c r="M25" i="138" s="1"/>
  <c r="L24" i="138"/>
  <c r="M24" i="138" s="1"/>
  <c r="L23" i="138"/>
  <c r="M23" i="138" s="1"/>
  <c r="L22" i="138"/>
  <c r="M22" i="138" s="1"/>
  <c r="L21" i="138"/>
  <c r="M21" i="138" s="1"/>
  <c r="L20" i="138"/>
  <c r="M20" i="138" s="1"/>
  <c r="L19" i="138"/>
  <c r="M19" i="138" s="1"/>
  <c r="L18" i="138"/>
  <c r="M18" i="138" s="1"/>
  <c r="L17" i="138"/>
  <c r="M17" i="138" s="1"/>
  <c r="L16" i="138"/>
  <c r="M16" i="138" s="1"/>
  <c r="L15" i="138"/>
  <c r="M15" i="138" s="1"/>
  <c r="L14" i="138"/>
  <c r="M14" i="138" s="1"/>
  <c r="L13" i="138"/>
  <c r="M13" i="138" s="1"/>
  <c r="L12" i="138"/>
  <c r="M12" i="138" s="1"/>
  <c r="L11" i="138"/>
  <c r="M11" i="138" s="1"/>
  <c r="L10" i="138"/>
  <c r="M10" i="138" s="1"/>
  <c r="L9" i="138"/>
  <c r="M9" i="138" s="1"/>
  <c r="L8" i="138"/>
  <c r="M8" i="138" s="1"/>
  <c r="L7" i="138"/>
  <c r="M7" i="138" s="1"/>
  <c r="L6" i="138"/>
  <c r="M6" i="138" s="1"/>
  <c r="M5" i="138"/>
  <c r="L5" i="138"/>
  <c r="L4" i="138"/>
  <c r="M4" i="138" s="1"/>
  <c r="L50" i="137"/>
  <c r="M50" i="137" s="1"/>
  <c r="L49" i="137"/>
  <c r="M49" i="137" s="1"/>
  <c r="L48" i="137"/>
  <c r="M48" i="137" s="1"/>
  <c r="L47" i="137"/>
  <c r="M47" i="137" s="1"/>
  <c r="L46" i="137"/>
  <c r="M46" i="137" s="1"/>
  <c r="L45" i="137"/>
  <c r="M45" i="137" s="1"/>
  <c r="L44" i="137"/>
  <c r="M44" i="137" s="1"/>
  <c r="L43" i="137"/>
  <c r="M43" i="137" s="1"/>
  <c r="L42" i="137"/>
  <c r="M42" i="137" s="1"/>
  <c r="L41" i="137"/>
  <c r="M41" i="137" s="1"/>
  <c r="L40" i="137"/>
  <c r="M40" i="137" s="1"/>
  <c r="L39" i="137"/>
  <c r="M39" i="137" s="1"/>
  <c r="L38" i="137"/>
  <c r="M38" i="137" s="1"/>
  <c r="L37" i="137"/>
  <c r="M37" i="137" s="1"/>
  <c r="L36" i="137"/>
  <c r="M36" i="137" s="1"/>
  <c r="L35" i="137"/>
  <c r="M35" i="137" s="1"/>
  <c r="L34" i="137"/>
  <c r="M34" i="137" s="1"/>
  <c r="L33" i="137"/>
  <c r="M33" i="137" s="1"/>
  <c r="L32" i="137"/>
  <c r="M32" i="137" s="1"/>
  <c r="L31" i="137"/>
  <c r="M31" i="137" s="1"/>
  <c r="L30" i="137"/>
  <c r="M30" i="137" s="1"/>
  <c r="L29" i="137"/>
  <c r="M29" i="137" s="1"/>
  <c r="L28" i="137"/>
  <c r="M28" i="137" s="1"/>
  <c r="L27" i="137"/>
  <c r="M27" i="137" s="1"/>
  <c r="L26" i="137"/>
  <c r="M26" i="137" s="1"/>
  <c r="L25" i="137"/>
  <c r="M25" i="137" s="1"/>
  <c r="L24" i="137"/>
  <c r="M24" i="137" s="1"/>
  <c r="M23" i="137"/>
  <c r="L23" i="137"/>
  <c r="L22" i="137"/>
  <c r="M22" i="137" s="1"/>
  <c r="L21" i="137"/>
  <c r="M21" i="137" s="1"/>
  <c r="L20" i="137"/>
  <c r="M20" i="137" s="1"/>
  <c r="L19" i="137"/>
  <c r="M19" i="137" s="1"/>
  <c r="L18" i="137"/>
  <c r="M18" i="137" s="1"/>
  <c r="L17" i="137"/>
  <c r="M17" i="137" s="1"/>
  <c r="L16" i="137"/>
  <c r="M16" i="137" s="1"/>
  <c r="L15" i="137"/>
  <c r="M15" i="137" s="1"/>
  <c r="L14" i="137"/>
  <c r="M14" i="137" s="1"/>
  <c r="L13" i="137"/>
  <c r="M13" i="137" s="1"/>
  <c r="L12" i="137"/>
  <c r="M12" i="137" s="1"/>
  <c r="L11" i="137"/>
  <c r="M11" i="137" s="1"/>
  <c r="L10" i="137"/>
  <c r="M10" i="137" s="1"/>
  <c r="L9" i="137"/>
  <c r="M9" i="137" s="1"/>
  <c r="L8" i="137"/>
  <c r="M8" i="137" s="1"/>
  <c r="L7" i="137"/>
  <c r="M7" i="137" s="1"/>
  <c r="L6" i="137"/>
  <c r="M6" i="137" s="1"/>
  <c r="L5" i="137"/>
  <c r="M5" i="137" s="1"/>
  <c r="L4" i="137"/>
  <c r="M4" i="137" s="1"/>
  <c r="L50" i="136"/>
  <c r="M50" i="136" s="1"/>
  <c r="L49" i="136"/>
  <c r="M49" i="136" s="1"/>
  <c r="L48" i="136"/>
  <c r="M48" i="136" s="1"/>
  <c r="L47" i="136"/>
  <c r="M47" i="136" s="1"/>
  <c r="L46" i="136"/>
  <c r="M46" i="136" s="1"/>
  <c r="L45" i="136"/>
  <c r="M45" i="136" s="1"/>
  <c r="L44" i="136"/>
  <c r="M44" i="136" s="1"/>
  <c r="L43" i="136"/>
  <c r="M43" i="136" s="1"/>
  <c r="L42" i="136"/>
  <c r="M42" i="136" s="1"/>
  <c r="L41" i="136"/>
  <c r="M41" i="136" s="1"/>
  <c r="L40" i="136"/>
  <c r="M40" i="136" s="1"/>
  <c r="L39" i="136"/>
  <c r="M39" i="136" s="1"/>
  <c r="L38" i="136"/>
  <c r="M38" i="136" s="1"/>
  <c r="L37" i="136"/>
  <c r="M37" i="136" s="1"/>
  <c r="L36" i="136"/>
  <c r="M36" i="136" s="1"/>
  <c r="L35" i="136"/>
  <c r="M35" i="136" s="1"/>
  <c r="L34" i="136"/>
  <c r="M34" i="136" s="1"/>
  <c r="L33" i="136"/>
  <c r="M33" i="136" s="1"/>
  <c r="L32" i="136"/>
  <c r="M32" i="136" s="1"/>
  <c r="L31" i="136"/>
  <c r="M31" i="136" s="1"/>
  <c r="L30" i="136"/>
  <c r="M30" i="136" s="1"/>
  <c r="M29" i="136"/>
  <c r="L29" i="136"/>
  <c r="L28" i="136"/>
  <c r="M28" i="136" s="1"/>
  <c r="L27" i="136"/>
  <c r="M27" i="136" s="1"/>
  <c r="L26" i="136"/>
  <c r="M26" i="136" s="1"/>
  <c r="L25" i="136"/>
  <c r="M25" i="136" s="1"/>
  <c r="L24" i="136"/>
  <c r="M24" i="136" s="1"/>
  <c r="L23" i="136"/>
  <c r="M23" i="136" s="1"/>
  <c r="L22" i="136"/>
  <c r="M22" i="136" s="1"/>
  <c r="L21" i="136"/>
  <c r="M21" i="136" s="1"/>
  <c r="L20" i="136"/>
  <c r="M20" i="136" s="1"/>
  <c r="L19" i="136"/>
  <c r="M19" i="136" s="1"/>
  <c r="L18" i="136"/>
  <c r="M18" i="136" s="1"/>
  <c r="L17" i="136"/>
  <c r="M17" i="136" s="1"/>
  <c r="L16" i="136"/>
  <c r="M16" i="136" s="1"/>
  <c r="L15" i="136"/>
  <c r="M15" i="136" s="1"/>
  <c r="L14" i="136"/>
  <c r="M14" i="136" s="1"/>
  <c r="L13" i="136"/>
  <c r="M13" i="136" s="1"/>
  <c r="L12" i="136"/>
  <c r="M12" i="136" s="1"/>
  <c r="L11" i="136"/>
  <c r="M11" i="136" s="1"/>
  <c r="L10" i="136"/>
  <c r="M10" i="136" s="1"/>
  <c r="L9" i="136"/>
  <c r="M9" i="136" s="1"/>
  <c r="L8" i="136"/>
  <c r="M8" i="136" s="1"/>
  <c r="L7" i="136"/>
  <c r="M7" i="136" s="1"/>
  <c r="L6" i="136"/>
  <c r="M6" i="136" s="1"/>
  <c r="L5" i="136"/>
  <c r="M5" i="136" s="1"/>
  <c r="L4" i="136"/>
  <c r="M4" i="136" s="1"/>
  <c r="L50" i="135"/>
  <c r="M50" i="135" s="1"/>
  <c r="L49" i="135"/>
  <c r="M49" i="135" s="1"/>
  <c r="L48" i="135"/>
  <c r="M48" i="135" s="1"/>
  <c r="L47" i="135"/>
  <c r="M47" i="135" s="1"/>
  <c r="L46" i="135"/>
  <c r="M46" i="135" s="1"/>
  <c r="L45" i="135"/>
  <c r="M45" i="135" s="1"/>
  <c r="L44" i="135"/>
  <c r="M44" i="135" s="1"/>
  <c r="L43" i="135"/>
  <c r="M43" i="135" s="1"/>
  <c r="L42" i="135"/>
  <c r="M42" i="135" s="1"/>
  <c r="L41" i="135"/>
  <c r="M41" i="135" s="1"/>
  <c r="L40" i="135"/>
  <c r="M40" i="135" s="1"/>
  <c r="L39" i="135"/>
  <c r="M39" i="135" s="1"/>
  <c r="L38" i="135"/>
  <c r="M38" i="135" s="1"/>
  <c r="L37" i="135"/>
  <c r="M37" i="135" s="1"/>
  <c r="L36" i="135"/>
  <c r="M36" i="135" s="1"/>
  <c r="L35" i="135"/>
  <c r="M35" i="135" s="1"/>
  <c r="L34" i="135"/>
  <c r="M34" i="135" s="1"/>
  <c r="L33" i="135"/>
  <c r="M33" i="135" s="1"/>
  <c r="L32" i="135"/>
  <c r="M32" i="135" s="1"/>
  <c r="L31" i="135"/>
  <c r="M31" i="135" s="1"/>
  <c r="L30" i="135"/>
  <c r="M30" i="135" s="1"/>
  <c r="L29" i="135"/>
  <c r="M29" i="135" s="1"/>
  <c r="L28" i="135"/>
  <c r="M28" i="135" s="1"/>
  <c r="L27" i="135"/>
  <c r="M27" i="135" s="1"/>
  <c r="L26" i="135"/>
  <c r="M26" i="135" s="1"/>
  <c r="L25" i="135"/>
  <c r="M25" i="135" s="1"/>
  <c r="L24" i="135"/>
  <c r="M24" i="135" s="1"/>
  <c r="M23" i="135"/>
  <c r="L23" i="135"/>
  <c r="L22" i="135"/>
  <c r="M22" i="135" s="1"/>
  <c r="L21" i="135"/>
  <c r="M21" i="135" s="1"/>
  <c r="L20" i="135"/>
  <c r="M20" i="135" s="1"/>
  <c r="L19" i="135"/>
  <c r="M19" i="135" s="1"/>
  <c r="L18" i="135"/>
  <c r="M18" i="135" s="1"/>
  <c r="L17" i="135"/>
  <c r="M17" i="135" s="1"/>
  <c r="L16" i="135"/>
  <c r="M16" i="135" s="1"/>
  <c r="L15" i="135"/>
  <c r="M15" i="135" s="1"/>
  <c r="L14" i="135"/>
  <c r="M14" i="135" s="1"/>
  <c r="L13" i="135"/>
  <c r="M13" i="135" s="1"/>
  <c r="L12" i="135"/>
  <c r="M12" i="135" s="1"/>
  <c r="L11" i="135"/>
  <c r="M11" i="135" s="1"/>
  <c r="L10" i="135"/>
  <c r="M10" i="135" s="1"/>
  <c r="L9" i="135"/>
  <c r="M9" i="135" s="1"/>
  <c r="L8" i="135"/>
  <c r="M8" i="135" s="1"/>
  <c r="L7" i="135"/>
  <c r="M7" i="135" s="1"/>
  <c r="L6" i="135"/>
  <c r="M6" i="135" s="1"/>
  <c r="L5" i="135"/>
  <c r="M5" i="135" s="1"/>
  <c r="L4" i="135"/>
  <c r="M4" i="135" s="1"/>
  <c r="L50" i="134"/>
  <c r="M50" i="134" s="1"/>
  <c r="L49" i="134"/>
  <c r="M49" i="134" s="1"/>
  <c r="L48" i="134"/>
  <c r="M48" i="134" s="1"/>
  <c r="L47" i="134"/>
  <c r="M47" i="134" s="1"/>
  <c r="L46" i="134"/>
  <c r="M46" i="134" s="1"/>
  <c r="L45" i="134"/>
  <c r="M45" i="134" s="1"/>
  <c r="L44" i="134"/>
  <c r="M44" i="134" s="1"/>
  <c r="L43" i="134"/>
  <c r="M43" i="134" s="1"/>
  <c r="L42" i="134"/>
  <c r="M42" i="134" s="1"/>
  <c r="L41" i="134"/>
  <c r="M41" i="134" s="1"/>
  <c r="L40" i="134"/>
  <c r="M40" i="134" s="1"/>
  <c r="L39" i="134"/>
  <c r="M39" i="134" s="1"/>
  <c r="L38" i="134"/>
  <c r="M38" i="134" s="1"/>
  <c r="L37" i="134"/>
  <c r="M37" i="134" s="1"/>
  <c r="L36" i="134"/>
  <c r="M36" i="134" s="1"/>
  <c r="L35" i="134"/>
  <c r="M35" i="134" s="1"/>
  <c r="L34" i="134"/>
  <c r="M34" i="134" s="1"/>
  <c r="L33" i="134"/>
  <c r="M33" i="134" s="1"/>
  <c r="L32" i="134"/>
  <c r="M32" i="134" s="1"/>
  <c r="L31" i="134"/>
  <c r="M31" i="134" s="1"/>
  <c r="L30" i="134"/>
  <c r="M30" i="134" s="1"/>
  <c r="L29" i="134"/>
  <c r="M29" i="134" s="1"/>
  <c r="L28" i="134"/>
  <c r="M28" i="134" s="1"/>
  <c r="L27" i="134"/>
  <c r="M27" i="134" s="1"/>
  <c r="L26" i="134"/>
  <c r="M26" i="134" s="1"/>
  <c r="M25" i="134"/>
  <c r="L25" i="134"/>
  <c r="L24" i="134"/>
  <c r="M24" i="134" s="1"/>
  <c r="L23" i="134"/>
  <c r="M23" i="134" s="1"/>
  <c r="L22" i="134"/>
  <c r="M22" i="134" s="1"/>
  <c r="L21" i="134"/>
  <c r="M21" i="134" s="1"/>
  <c r="L20" i="134"/>
  <c r="M20" i="134" s="1"/>
  <c r="L19" i="134"/>
  <c r="M19" i="134" s="1"/>
  <c r="L18" i="134"/>
  <c r="M18" i="134" s="1"/>
  <c r="L17" i="134"/>
  <c r="M17" i="134" s="1"/>
  <c r="L16" i="134"/>
  <c r="M16" i="134" s="1"/>
  <c r="L15" i="134"/>
  <c r="M15" i="134" s="1"/>
  <c r="L14" i="134"/>
  <c r="M14" i="134" s="1"/>
  <c r="L13" i="134"/>
  <c r="M13" i="134" s="1"/>
  <c r="L12" i="134"/>
  <c r="M12" i="134" s="1"/>
  <c r="L11" i="134"/>
  <c r="M11" i="134" s="1"/>
  <c r="L10" i="134"/>
  <c r="M10" i="134" s="1"/>
  <c r="L9" i="134"/>
  <c r="M9" i="134" s="1"/>
  <c r="L8" i="134"/>
  <c r="M8" i="134" s="1"/>
  <c r="L7" i="134"/>
  <c r="M7" i="134" s="1"/>
  <c r="L6" i="134"/>
  <c r="M6" i="134" s="1"/>
  <c r="L5" i="134"/>
  <c r="M5" i="134" s="1"/>
  <c r="L4" i="134"/>
  <c r="M4" i="134" s="1"/>
  <c r="L50" i="133"/>
  <c r="M50" i="133" s="1"/>
  <c r="L49" i="133"/>
  <c r="M49" i="133" s="1"/>
  <c r="L48" i="133"/>
  <c r="M48" i="133" s="1"/>
  <c r="L47" i="133"/>
  <c r="M47" i="133" s="1"/>
  <c r="L46" i="133"/>
  <c r="M46" i="133" s="1"/>
  <c r="L45" i="133"/>
  <c r="M45" i="133" s="1"/>
  <c r="L44" i="133"/>
  <c r="M44" i="133" s="1"/>
  <c r="L43" i="133"/>
  <c r="M43" i="133" s="1"/>
  <c r="L42" i="133"/>
  <c r="M42" i="133" s="1"/>
  <c r="L41" i="133"/>
  <c r="M41" i="133" s="1"/>
  <c r="L40" i="133"/>
  <c r="M40" i="133" s="1"/>
  <c r="L39" i="133"/>
  <c r="M39" i="133" s="1"/>
  <c r="L38" i="133"/>
  <c r="M38" i="133" s="1"/>
  <c r="L37" i="133"/>
  <c r="M37" i="133" s="1"/>
  <c r="L36" i="133"/>
  <c r="M36" i="133" s="1"/>
  <c r="L35" i="133"/>
  <c r="M35" i="133" s="1"/>
  <c r="L34" i="133"/>
  <c r="M34" i="133" s="1"/>
  <c r="L33" i="133"/>
  <c r="M33" i="133" s="1"/>
  <c r="L32" i="133"/>
  <c r="M32" i="133" s="1"/>
  <c r="L31" i="133"/>
  <c r="M31" i="133" s="1"/>
  <c r="L30" i="133"/>
  <c r="M30" i="133" s="1"/>
  <c r="L29" i="133"/>
  <c r="M29" i="133" s="1"/>
  <c r="L28" i="133"/>
  <c r="M28" i="133" s="1"/>
  <c r="L27" i="133"/>
  <c r="M27" i="133" s="1"/>
  <c r="L26" i="133"/>
  <c r="M26" i="133" s="1"/>
  <c r="L25" i="133"/>
  <c r="M25" i="133" s="1"/>
  <c r="L24" i="133"/>
  <c r="M24" i="133" s="1"/>
  <c r="L23" i="133"/>
  <c r="M23" i="133" s="1"/>
  <c r="L22" i="133"/>
  <c r="M22" i="133" s="1"/>
  <c r="L21" i="133"/>
  <c r="M21" i="133" s="1"/>
  <c r="L20" i="133"/>
  <c r="M20" i="133" s="1"/>
  <c r="L19" i="133"/>
  <c r="M19" i="133" s="1"/>
  <c r="L18" i="133"/>
  <c r="M18" i="133" s="1"/>
  <c r="L17" i="133"/>
  <c r="M17" i="133" s="1"/>
  <c r="L16" i="133"/>
  <c r="M16" i="133" s="1"/>
  <c r="L15" i="133"/>
  <c r="M15" i="133" s="1"/>
  <c r="L14" i="133"/>
  <c r="M14" i="133" s="1"/>
  <c r="L13" i="133"/>
  <c r="M13" i="133" s="1"/>
  <c r="L12" i="133"/>
  <c r="M12" i="133" s="1"/>
  <c r="L11" i="133"/>
  <c r="M11" i="133" s="1"/>
  <c r="L10" i="133"/>
  <c r="M10" i="133" s="1"/>
  <c r="L9" i="133"/>
  <c r="M9" i="133" s="1"/>
  <c r="L8" i="133"/>
  <c r="M8" i="133" s="1"/>
  <c r="L7" i="133"/>
  <c r="M7" i="133" s="1"/>
  <c r="L6" i="133"/>
  <c r="M6" i="133" s="1"/>
  <c r="L5" i="133"/>
  <c r="M5" i="133" s="1"/>
  <c r="L4" i="133"/>
  <c r="M4" i="133" s="1"/>
  <c r="L50" i="132"/>
  <c r="M50" i="132" s="1"/>
  <c r="L49" i="132"/>
  <c r="M49" i="132" s="1"/>
  <c r="L48" i="132"/>
  <c r="M48" i="132" s="1"/>
  <c r="L47" i="132"/>
  <c r="M47" i="132" s="1"/>
  <c r="L46" i="132"/>
  <c r="M46" i="132" s="1"/>
  <c r="L45" i="132"/>
  <c r="M45" i="132" s="1"/>
  <c r="L44" i="132"/>
  <c r="M44" i="132" s="1"/>
  <c r="L43" i="132"/>
  <c r="M43" i="132" s="1"/>
  <c r="L42" i="132"/>
  <c r="M42" i="132" s="1"/>
  <c r="L41" i="132"/>
  <c r="M41" i="132" s="1"/>
  <c r="L40" i="132"/>
  <c r="M40" i="132" s="1"/>
  <c r="L39" i="132"/>
  <c r="M39" i="132" s="1"/>
  <c r="L38" i="132"/>
  <c r="M38" i="132" s="1"/>
  <c r="L37" i="132"/>
  <c r="M37" i="132" s="1"/>
  <c r="L36" i="132"/>
  <c r="M36" i="132" s="1"/>
  <c r="L35" i="132"/>
  <c r="M35" i="132" s="1"/>
  <c r="L34" i="132"/>
  <c r="M34" i="132" s="1"/>
  <c r="L33" i="132"/>
  <c r="M33" i="132" s="1"/>
  <c r="L32" i="132"/>
  <c r="M32" i="132" s="1"/>
  <c r="L31" i="132"/>
  <c r="M31" i="132" s="1"/>
  <c r="L30" i="132"/>
  <c r="M30" i="132" s="1"/>
  <c r="L29" i="132"/>
  <c r="M29" i="132" s="1"/>
  <c r="L28" i="132"/>
  <c r="M28" i="132" s="1"/>
  <c r="L27" i="132"/>
  <c r="M27" i="132" s="1"/>
  <c r="L26" i="132"/>
  <c r="M26" i="132" s="1"/>
  <c r="L25" i="132"/>
  <c r="M25" i="132" s="1"/>
  <c r="L24" i="132"/>
  <c r="M24" i="132" s="1"/>
  <c r="L23" i="132"/>
  <c r="M23" i="132" s="1"/>
  <c r="L22" i="132"/>
  <c r="M22" i="132" s="1"/>
  <c r="L21" i="132"/>
  <c r="M21" i="132" s="1"/>
  <c r="L20" i="132"/>
  <c r="M20" i="132" s="1"/>
  <c r="L19" i="132"/>
  <c r="M19" i="132" s="1"/>
  <c r="L18" i="132"/>
  <c r="M18" i="132" s="1"/>
  <c r="L17" i="132"/>
  <c r="M17" i="132" s="1"/>
  <c r="L16" i="132"/>
  <c r="M16" i="132" s="1"/>
  <c r="L15" i="132"/>
  <c r="M15" i="132" s="1"/>
  <c r="L14" i="132"/>
  <c r="M14" i="132" s="1"/>
  <c r="L13" i="132"/>
  <c r="M13" i="132" s="1"/>
  <c r="L12" i="132"/>
  <c r="M12" i="132" s="1"/>
  <c r="L11" i="132"/>
  <c r="M11" i="132" s="1"/>
  <c r="L10" i="132"/>
  <c r="M10" i="132" s="1"/>
  <c r="L9" i="132"/>
  <c r="M9" i="132" s="1"/>
  <c r="L8" i="132"/>
  <c r="M8" i="132" s="1"/>
  <c r="L7" i="132"/>
  <c r="M7" i="132" s="1"/>
  <c r="L6" i="132"/>
  <c r="M6" i="132" s="1"/>
  <c r="L5" i="132"/>
  <c r="M5" i="132" s="1"/>
  <c r="L4" i="132"/>
  <c r="M4" i="132" s="1"/>
  <c r="L50" i="131"/>
  <c r="M50" i="131" s="1"/>
  <c r="L49" i="131"/>
  <c r="M49" i="131" s="1"/>
  <c r="L48" i="131"/>
  <c r="M48" i="131" s="1"/>
  <c r="L47" i="131"/>
  <c r="M47" i="131" s="1"/>
  <c r="L46" i="131"/>
  <c r="M46" i="131" s="1"/>
  <c r="L45" i="131"/>
  <c r="M45" i="131" s="1"/>
  <c r="L44" i="131"/>
  <c r="M44" i="131" s="1"/>
  <c r="L43" i="131"/>
  <c r="M43" i="131" s="1"/>
  <c r="L42" i="131"/>
  <c r="M42" i="131" s="1"/>
  <c r="L41" i="131"/>
  <c r="M41" i="131" s="1"/>
  <c r="L40" i="131"/>
  <c r="M40" i="131" s="1"/>
  <c r="L39" i="131"/>
  <c r="M39" i="131" s="1"/>
  <c r="L38" i="131"/>
  <c r="M38" i="131" s="1"/>
  <c r="L37" i="131"/>
  <c r="M37" i="131" s="1"/>
  <c r="L36" i="131"/>
  <c r="M36" i="131" s="1"/>
  <c r="L35" i="131"/>
  <c r="M35" i="131" s="1"/>
  <c r="L34" i="131"/>
  <c r="M34" i="131" s="1"/>
  <c r="L33" i="131"/>
  <c r="M33" i="131" s="1"/>
  <c r="L32" i="131"/>
  <c r="M32" i="131" s="1"/>
  <c r="L31" i="131"/>
  <c r="M31" i="131" s="1"/>
  <c r="L30" i="131"/>
  <c r="M30" i="131" s="1"/>
  <c r="L29" i="131"/>
  <c r="M29" i="131" s="1"/>
  <c r="L28" i="131"/>
  <c r="M28" i="131" s="1"/>
  <c r="L27" i="131"/>
  <c r="M27" i="131" s="1"/>
  <c r="L26" i="131"/>
  <c r="M26" i="131" s="1"/>
  <c r="L25" i="131"/>
  <c r="M25" i="131" s="1"/>
  <c r="L24" i="131"/>
  <c r="M24" i="131" s="1"/>
  <c r="L23" i="131"/>
  <c r="M23" i="131" s="1"/>
  <c r="L22" i="131"/>
  <c r="M22" i="131" s="1"/>
  <c r="L21" i="131"/>
  <c r="M21" i="131" s="1"/>
  <c r="L20" i="131"/>
  <c r="M20" i="131" s="1"/>
  <c r="L19" i="131"/>
  <c r="M19" i="131" s="1"/>
  <c r="L18" i="131"/>
  <c r="M18" i="131" s="1"/>
  <c r="L17" i="131"/>
  <c r="M17" i="131" s="1"/>
  <c r="L16" i="131"/>
  <c r="M16" i="131" s="1"/>
  <c r="L15" i="131"/>
  <c r="M15" i="131" s="1"/>
  <c r="L14" i="131"/>
  <c r="M14" i="131" s="1"/>
  <c r="L13" i="131"/>
  <c r="M13" i="131" s="1"/>
  <c r="L12" i="131"/>
  <c r="M12" i="131" s="1"/>
  <c r="L11" i="131"/>
  <c r="M11" i="131" s="1"/>
  <c r="L10" i="131"/>
  <c r="M10" i="131" s="1"/>
  <c r="L9" i="131"/>
  <c r="M9" i="131" s="1"/>
  <c r="L8" i="131"/>
  <c r="M8" i="131" s="1"/>
  <c r="L7" i="131"/>
  <c r="M7" i="131" s="1"/>
  <c r="L6" i="131"/>
  <c r="M6" i="131" s="1"/>
  <c r="L5" i="131"/>
  <c r="M5" i="131" s="1"/>
  <c r="L4" i="131"/>
  <c r="M4" i="131" s="1"/>
  <c r="L43" i="113"/>
  <c r="M43" i="113" s="1"/>
  <c r="L44" i="113"/>
  <c r="M44" i="113" s="1"/>
  <c r="L45" i="113"/>
  <c r="M45" i="113" s="1"/>
  <c r="L46" i="113"/>
  <c r="M46" i="113" s="1"/>
  <c r="L47" i="113"/>
  <c r="M47" i="113" s="1"/>
  <c r="L48" i="113"/>
  <c r="M48" i="113" s="1"/>
  <c r="L49" i="113"/>
  <c r="M49" i="113" s="1"/>
  <c r="L50" i="113"/>
  <c r="M50" i="113" s="1"/>
  <c r="L49" i="130" l="1"/>
  <c r="M49" i="130" s="1"/>
  <c r="L47" i="130"/>
  <c r="M47" i="130" s="1"/>
  <c r="L44" i="130"/>
  <c r="O44" i="130" s="1"/>
  <c r="L50" i="130"/>
  <c r="M50" i="130" s="1"/>
  <c r="L48" i="130"/>
  <c r="M48" i="130" s="1"/>
  <c r="L45" i="130"/>
  <c r="O45" i="130" s="1"/>
  <c r="L43" i="130"/>
  <c r="O43" i="130" s="1"/>
  <c r="L46" i="130"/>
  <c r="M46" i="130" s="1"/>
  <c r="N47" i="130"/>
  <c r="N43" i="130"/>
  <c r="L42" i="113"/>
  <c r="L41" i="113"/>
  <c r="L40" i="113"/>
  <c r="L39" i="113"/>
  <c r="L38" i="113"/>
  <c r="L37" i="113"/>
  <c r="L36" i="113"/>
  <c r="L35" i="113"/>
  <c r="L34" i="113"/>
  <c r="L33" i="113"/>
  <c r="L32" i="113"/>
  <c r="L31" i="113"/>
  <c r="L30" i="113"/>
  <c r="L29" i="113"/>
  <c r="L28" i="113"/>
  <c r="L27" i="113"/>
  <c r="L26" i="113"/>
  <c r="L25" i="113"/>
  <c r="L24" i="113"/>
  <c r="L23" i="113"/>
  <c r="L22" i="113"/>
  <c r="L21" i="113"/>
  <c r="L20" i="113"/>
  <c r="L19" i="113"/>
  <c r="L18" i="113"/>
  <c r="L17" i="113"/>
  <c r="L16" i="113"/>
  <c r="L15" i="113"/>
  <c r="L14" i="113"/>
  <c r="L13" i="113"/>
  <c r="L12" i="113"/>
  <c r="L11" i="113"/>
  <c r="L10" i="113"/>
  <c r="L9" i="113"/>
  <c r="L8" i="113"/>
  <c r="L7" i="113"/>
  <c r="L6" i="113"/>
  <c r="L5" i="113"/>
  <c r="L4" i="113"/>
  <c r="O46" i="130" l="1"/>
  <c r="O47" i="130"/>
  <c r="M43" i="130"/>
  <c r="O50" i="130"/>
  <c r="M4" i="113"/>
  <c r="L4" i="130"/>
  <c r="M12" i="113"/>
  <c r="L12" i="130"/>
  <c r="M12" i="130" s="1"/>
  <c r="M16" i="113"/>
  <c r="L16" i="130"/>
  <c r="M16" i="130" s="1"/>
  <c r="M24" i="113"/>
  <c r="L24" i="130"/>
  <c r="M24" i="130" s="1"/>
  <c r="M28" i="113"/>
  <c r="L28" i="130"/>
  <c r="M28" i="130" s="1"/>
  <c r="M32" i="113"/>
  <c r="L32" i="130"/>
  <c r="M32" i="130" s="1"/>
  <c r="M36" i="113"/>
  <c r="L36" i="130"/>
  <c r="M36" i="130" s="1"/>
  <c r="M40" i="113"/>
  <c r="L40" i="130"/>
  <c r="M40" i="130" s="1"/>
  <c r="M13" i="113"/>
  <c r="L13" i="130"/>
  <c r="M13" i="130" s="1"/>
  <c r="M33" i="113"/>
  <c r="L33" i="130"/>
  <c r="M33" i="130" s="1"/>
  <c r="M6" i="113"/>
  <c r="L6" i="130"/>
  <c r="M6" i="130" s="1"/>
  <c r="M10" i="113"/>
  <c r="L10" i="130"/>
  <c r="M10" i="130" s="1"/>
  <c r="M14" i="113"/>
  <c r="L14" i="130"/>
  <c r="M14" i="130" s="1"/>
  <c r="M18" i="113"/>
  <c r="L18" i="130"/>
  <c r="M18" i="130" s="1"/>
  <c r="M22" i="113"/>
  <c r="L22" i="130"/>
  <c r="M22" i="130" s="1"/>
  <c r="M26" i="113"/>
  <c r="L26" i="130"/>
  <c r="M26" i="130" s="1"/>
  <c r="M30" i="113"/>
  <c r="L30" i="130"/>
  <c r="M30" i="130" s="1"/>
  <c r="M34" i="113"/>
  <c r="L34" i="130"/>
  <c r="M34" i="130" s="1"/>
  <c r="M38" i="113"/>
  <c r="L38" i="130"/>
  <c r="M38" i="130" s="1"/>
  <c r="M42" i="113"/>
  <c r="L42" i="130"/>
  <c r="M42" i="130" s="1"/>
  <c r="O48" i="130"/>
  <c r="M8" i="113"/>
  <c r="L8" i="130"/>
  <c r="M8" i="130" s="1"/>
  <c r="M45" i="130"/>
  <c r="M9" i="113"/>
  <c r="L9" i="130"/>
  <c r="M9" i="130" s="1"/>
  <c r="M17" i="113"/>
  <c r="L17" i="130"/>
  <c r="M17" i="130" s="1"/>
  <c r="M25" i="113"/>
  <c r="L25" i="130"/>
  <c r="M25" i="130" s="1"/>
  <c r="M29" i="113"/>
  <c r="L29" i="130"/>
  <c r="M29" i="130" s="1"/>
  <c r="M37" i="113"/>
  <c r="L37" i="130"/>
  <c r="M37" i="130" s="1"/>
  <c r="M7" i="113"/>
  <c r="L7" i="130"/>
  <c r="M7" i="130" s="1"/>
  <c r="M11" i="113"/>
  <c r="L11" i="130"/>
  <c r="M11" i="130" s="1"/>
  <c r="M15" i="113"/>
  <c r="L15" i="130"/>
  <c r="M15" i="130" s="1"/>
  <c r="M19" i="113"/>
  <c r="L19" i="130"/>
  <c r="M19" i="130" s="1"/>
  <c r="M23" i="113"/>
  <c r="L23" i="130"/>
  <c r="M23" i="130" s="1"/>
  <c r="M27" i="113"/>
  <c r="L27" i="130"/>
  <c r="M27" i="130" s="1"/>
  <c r="M31" i="113"/>
  <c r="L31" i="130"/>
  <c r="M31" i="130" s="1"/>
  <c r="M35" i="113"/>
  <c r="L35" i="130"/>
  <c r="M35" i="130" s="1"/>
  <c r="M39" i="113"/>
  <c r="L39" i="130"/>
  <c r="M39" i="130" s="1"/>
  <c r="O49" i="130"/>
  <c r="M44" i="130"/>
  <c r="M20" i="113"/>
  <c r="L20" i="130"/>
  <c r="M20" i="130" s="1"/>
  <c r="M5" i="113"/>
  <c r="L5" i="130"/>
  <c r="M5" i="130" s="1"/>
  <c r="M21" i="113"/>
  <c r="L21" i="130"/>
  <c r="M21" i="130" s="1"/>
  <c r="M41" i="113"/>
  <c r="L41" i="130"/>
  <c r="M41" i="130" s="1"/>
  <c r="N5" i="130"/>
  <c r="N6" i="130"/>
  <c r="N7" i="130"/>
  <c r="N8" i="130"/>
  <c r="N9" i="130"/>
  <c r="N10" i="130"/>
  <c r="N11" i="130"/>
  <c r="N12" i="130"/>
  <c r="N13" i="130"/>
  <c r="N14" i="130"/>
  <c r="N15" i="130"/>
  <c r="N16" i="130"/>
  <c r="N17" i="130"/>
  <c r="N18" i="130"/>
  <c r="N19" i="130"/>
  <c r="N20" i="130"/>
  <c r="N21" i="130"/>
  <c r="N22" i="130"/>
  <c r="N23" i="130"/>
  <c r="N24" i="130"/>
  <c r="N26" i="130"/>
  <c r="N27" i="130"/>
  <c r="N28" i="130"/>
  <c r="N29" i="130"/>
  <c r="N30" i="130"/>
  <c r="N32" i="130"/>
  <c r="N33" i="130"/>
  <c r="N34" i="130"/>
  <c r="N35" i="130"/>
  <c r="N36" i="130"/>
  <c r="N37" i="130"/>
  <c r="N38" i="130"/>
  <c r="N39" i="130"/>
  <c r="N40" i="130"/>
  <c r="N41" i="130"/>
  <c r="N42" i="130"/>
  <c r="N4" i="130"/>
  <c r="O30" i="130" l="1"/>
  <c r="O23" i="130"/>
  <c r="O35" i="130"/>
  <c r="O27" i="130"/>
  <c r="M4" i="130"/>
  <c r="O39" i="130"/>
  <c r="O26" i="130"/>
  <c r="N31" i="130"/>
  <c r="O31" i="130"/>
  <c r="N25" i="130"/>
  <c r="O25" i="130"/>
  <c r="N51" i="130" l="1"/>
  <c r="O57" i="130" s="1"/>
  <c r="O4" i="130"/>
  <c r="O16" i="130"/>
  <c r="O22" i="130"/>
  <c r="O14" i="130"/>
  <c r="O6" i="130"/>
  <c r="O32" i="130"/>
  <c r="O21" i="130"/>
  <c r="O17" i="130"/>
  <c r="O13" i="130"/>
  <c r="O9" i="130"/>
  <c r="O5" i="130"/>
  <c r="O36" i="130"/>
  <c r="O37" i="130"/>
  <c r="O24" i="130"/>
  <c r="O12" i="130"/>
  <c r="O41" i="130"/>
  <c r="O29" i="130"/>
  <c r="O19" i="130"/>
  <c r="O15" i="130"/>
  <c r="O11" i="130"/>
  <c r="O7" i="130"/>
  <c r="O28" i="130"/>
  <c r="O34" i="130"/>
  <c r="O20" i="130"/>
  <c r="O8" i="130"/>
  <c r="O40" i="130"/>
  <c r="O18" i="130"/>
  <c r="O10" i="130"/>
  <c r="O33" i="130"/>
  <c r="O42" i="130"/>
  <c r="O38" i="130"/>
  <c r="O51" i="130" l="1"/>
  <c r="O58" i="130" s="1"/>
  <c r="O60" i="130" s="1"/>
</calcChain>
</file>

<file path=xl/comments1.xml><?xml version="1.0" encoding="utf-8"?>
<comments xmlns="http://schemas.openxmlformats.org/spreadsheetml/2006/main">
  <authors>
    <author>MARCELO DARCI DE SOUZA</author>
  </authors>
  <commentList>
    <comment ref="K8" authorId="0" shapeId="0">
      <text>
        <r>
          <rPr>
            <b/>
            <sz val="9"/>
            <color indexed="81"/>
            <rFont val="Segoe UI"/>
            <charset val="1"/>
          </rPr>
          <t>MARCELO DARCI DE SOUZA:</t>
        </r>
        <r>
          <rPr>
            <sz val="9"/>
            <color indexed="81"/>
            <rFont val="Segoe UI"/>
            <charset val="1"/>
          </rPr>
          <t xml:space="preserve">
recebido ceart 01 </t>
        </r>
      </text>
    </comment>
    <comment ref="K19" authorId="0" shapeId="0">
      <text>
        <r>
          <rPr>
            <b/>
            <sz val="9"/>
            <color indexed="81"/>
            <rFont val="Segoe UI"/>
            <charset val="1"/>
          </rPr>
          <t>MARCELO DARCI DE SOUZA:</t>
        </r>
        <r>
          <rPr>
            <sz val="9"/>
            <color indexed="81"/>
            <rFont val="Segoe UI"/>
            <charset val="1"/>
          </rPr>
          <t xml:space="preserve">
1 termo aditivo 01 quantidade para a SETIC </t>
        </r>
      </text>
    </comment>
  </commentList>
</comments>
</file>

<file path=xl/comments2.xml><?xml version="1.0" encoding="utf-8"?>
<comments xmlns="http://schemas.openxmlformats.org/spreadsheetml/2006/main">
  <authors>
    <author>MARCELO DARCI DE SOUZA</author>
  </authors>
  <commentList>
    <comment ref="K22" authorId="0" shapeId="0">
      <text>
        <r>
          <rPr>
            <b/>
            <sz val="9"/>
            <color indexed="81"/>
            <rFont val="Segoe UI"/>
            <family val="2"/>
          </rPr>
          <t>MARCELO DARCI DE SOUZA:</t>
        </r>
        <r>
          <rPr>
            <sz val="9"/>
            <color indexed="81"/>
            <rFont val="Segoe UI"/>
            <family val="2"/>
          </rPr>
          <t xml:space="preserve">
recebido 02 do CCT 13/04/2018 
cedido pelo CAV 03 und 
</t>
        </r>
      </text>
    </comment>
    <comment ref="K24" authorId="0" shapeId="0">
      <text>
        <r>
          <rPr>
            <b/>
            <sz val="9"/>
            <color indexed="81"/>
            <rFont val="Segoe UI"/>
            <charset val="1"/>
          </rPr>
          <t>MARCELO DARCI DE SOUZA:</t>
        </r>
        <r>
          <rPr>
            <sz val="9"/>
            <color indexed="81"/>
            <rFont val="Segoe UI"/>
            <charset val="1"/>
          </rPr>
          <t xml:space="preserve">
recebido 02 do ceart 
01 sems </t>
        </r>
      </text>
    </comment>
  </commentList>
</comments>
</file>

<file path=xl/comments3.xml><?xml version="1.0" encoding="utf-8"?>
<comments xmlns="http://schemas.openxmlformats.org/spreadsheetml/2006/main">
  <authors>
    <author>MARCELO DARCI DE SOUZA</author>
  </authors>
  <commentList>
    <comment ref="K8" authorId="0" shapeId="0">
      <text>
        <r>
          <rPr>
            <b/>
            <sz val="9"/>
            <color indexed="81"/>
            <rFont val="Segoe UI"/>
            <charset val="1"/>
          </rPr>
          <t>MARCELO DARCI DE SOUZA:</t>
        </r>
        <r>
          <rPr>
            <sz val="9"/>
            <color indexed="81"/>
            <rFont val="Segoe UI"/>
            <charset val="1"/>
          </rPr>
          <t xml:space="preserve">
cedido para reitoria 1 
</t>
        </r>
      </text>
    </comment>
    <comment ref="K24" authorId="0" shapeId="0">
      <text>
        <r>
          <rPr>
            <b/>
            <sz val="9"/>
            <color indexed="81"/>
            <rFont val="Segoe UI"/>
            <charset val="1"/>
          </rPr>
          <t>MARCELO DARCI DE SOUZA:</t>
        </r>
        <r>
          <rPr>
            <sz val="9"/>
            <color indexed="81"/>
            <rFont val="Segoe UI"/>
            <charset val="1"/>
          </rPr>
          <t xml:space="preserve">
cedido ao museu 2 
</t>
        </r>
      </text>
    </comment>
  </commentList>
</comments>
</file>

<file path=xl/comments4.xml><?xml version="1.0" encoding="utf-8"?>
<comments xmlns="http://schemas.openxmlformats.org/spreadsheetml/2006/main">
  <authors>
    <author>MARCELO DARCI DE SOUZA</author>
  </authors>
  <commentList>
    <comment ref="K28" authorId="0" shapeId="0">
      <text>
        <r>
          <rPr>
            <b/>
            <sz val="9"/>
            <color indexed="81"/>
            <rFont val="Segoe UI"/>
            <charset val="1"/>
          </rPr>
          <t>MARCELO DARCI DE SOUZA:</t>
        </r>
        <r>
          <rPr>
            <sz val="9"/>
            <color indexed="81"/>
            <rFont val="Segoe UI"/>
            <charset val="1"/>
          </rPr>
          <t xml:space="preserve">
recebido do ceavi 1 m²</t>
        </r>
      </text>
    </comment>
  </commentList>
</comments>
</file>

<file path=xl/comments5.xml><?xml version="1.0" encoding="utf-8"?>
<comments xmlns="http://schemas.openxmlformats.org/spreadsheetml/2006/main">
  <authors>
    <author>MARCELO DARCI DE SOUZA</author>
  </authors>
  <commentList>
    <comment ref="K28" authorId="0" shapeId="0">
      <text>
        <r>
          <rPr>
            <b/>
            <sz val="9"/>
            <color indexed="81"/>
            <rFont val="Segoe UI"/>
            <charset val="1"/>
          </rPr>
          <t>MARCELO DARCI DE SOUZA:</t>
        </r>
        <r>
          <rPr>
            <sz val="9"/>
            <color indexed="81"/>
            <rFont val="Segoe UI"/>
            <charset val="1"/>
          </rPr>
          <t xml:space="preserve">
cedido ao cead 1 m² </t>
        </r>
      </text>
    </comment>
  </commentList>
</comments>
</file>

<file path=xl/comments6.xml><?xml version="1.0" encoding="utf-8"?>
<comments xmlns="http://schemas.openxmlformats.org/spreadsheetml/2006/main">
  <authors>
    <author>MARCELO DARCI DE SOUZA</author>
  </authors>
  <commentList>
    <comment ref="K22" authorId="0" shapeId="0">
      <text>
        <r>
          <rPr>
            <b/>
            <sz val="9"/>
            <color indexed="81"/>
            <rFont val="Segoe UI"/>
            <family val="2"/>
          </rPr>
          <t>MARCELO DARCI DE SOUZA:</t>
        </r>
        <r>
          <rPr>
            <sz val="9"/>
            <color indexed="81"/>
            <rFont val="Segoe UI"/>
            <family val="2"/>
          </rPr>
          <t xml:space="preserve">
cedio ao museu 02 - 13/04/2018 
</t>
        </r>
      </text>
    </comment>
  </commentList>
</comments>
</file>

<file path=xl/comments7.xml><?xml version="1.0" encoding="utf-8"?>
<comments xmlns="http://schemas.openxmlformats.org/spreadsheetml/2006/main">
  <authors>
    <author>MARCELO DARCI DE SOUZA</author>
  </authors>
  <commentList>
    <comment ref="K22" authorId="0" shapeId="0">
      <text>
        <r>
          <rPr>
            <b/>
            <sz val="9"/>
            <color indexed="81"/>
            <rFont val="Segoe UI"/>
            <charset val="1"/>
          </rPr>
          <t>MARCELO DARCI DE SOUZA:</t>
        </r>
        <r>
          <rPr>
            <sz val="9"/>
            <color indexed="81"/>
            <rFont val="Segoe UI"/>
            <charset val="1"/>
          </rPr>
          <t xml:space="preserve">
cedido ao MESC 3 und</t>
        </r>
      </text>
    </comment>
  </commentList>
</comments>
</file>

<file path=xl/sharedStrings.xml><?xml version="1.0" encoding="utf-8"?>
<sst xmlns="http://schemas.openxmlformats.org/spreadsheetml/2006/main" count="5131" uniqueCount="212">
  <si>
    <t>Saldo / Automático</t>
  </si>
  <si>
    <t>...../...../......</t>
  </si>
  <si>
    <t>Preço UNITÁRIO (R$)</t>
  </si>
  <si>
    <t>ALERTA</t>
  </si>
  <si>
    <t>Item</t>
  </si>
  <si>
    <t>Unidade</t>
  </si>
  <si>
    <t>Lote</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</si>
  <si>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</si>
  <si>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</si>
  <si>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</si>
  <si>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</si>
  <si>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</si>
  <si>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</si>
  <si>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</si>
  <si>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</si>
  <si>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</si>
  <si>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</si>
  <si>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</si>
  <si>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</si>
  <si>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</si>
  <si>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</si>
  <si>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</si>
  <si>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</si>
  <si>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</si>
  <si>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Qtde Registrada</t>
  </si>
  <si>
    <t>Qtde Utilizada</t>
  </si>
  <si>
    <t>Peça</t>
  </si>
  <si>
    <t>449052-34</t>
  </si>
  <si>
    <t xml:space="preserve">Instalação completa de equipamento de ar-condicionado tipo "split" até 24.000 BTU/h incluindo até 3 metros de distância entre evaporadora e condensadora – Composto de 01 (uma) unidade evaporadora e 01 (uma) unidade condensadora. </t>
  </si>
  <si>
    <t>Serviço</t>
  </si>
  <si>
    <t>339039-25</t>
  </si>
  <si>
    <t xml:space="preserve">Instalação completa de equipamento de ar-condicionado tipo "split" de 25.000 a 48.000 BTU/h incluindo até 3 metros de distância entre evaporadora e condensadora – Composto de 01 (uma) unidade evaporadora e 01 (uma) unidade condensadora. </t>
  </si>
  <si>
    <t xml:space="preserve">Instalação completa de equipamento de ar-condicionado tipo "split" acima de 48.000 BTU/h incluindo até 3 metros de distância entre evaporadora e condensadora – Composto de 01 (uma) unidade evaporadora e 01 (uma) unidade condensadora. </t>
  </si>
  <si>
    <t xml:space="preserve">Metro adicional de linha para instalação de split até 24.000 BTU/h. </t>
  </si>
  <si>
    <t>Metro</t>
  </si>
  <si>
    <t xml:space="preserve">Metro adicional de linha para instalação de split acima de 48.000 BTU/h. </t>
  </si>
  <si>
    <t>OBJETO: AQUISIÇÃO E INSTALAÇÃO DE APARELHOS DE AR CONDICIONADO PARA A UDESC - RELANÇAMENTO</t>
  </si>
  <si>
    <t>ITEM</t>
  </si>
  <si>
    <t xml:space="preserve">Cortina de Ar. Dimensões aproximadas: (L X A XP): 150 x 23 x 22cm , podendo ter pequena variação de tamanho, dependendo da marca do produto. Monofásico, 220 Volts. Potência (c/v) mínimo de 1/5. Nível máximo de ruído (db): menor que 60db. Modos de operação: ventila. Velocidades (m/s) mínimo de 11. Vazão de ar: mínimo de 1300 m3/h. Temperatura somente ventilação. Recursos função automática. Saída de ar frontal e vertical. Entrada superior de ar. Direcionadores de ar vertical. Recirculação de ar (m3/m) maior que 25. Prazo de garantia de 01 ano. Item incluso: controle remoto. Cor branco. </t>
  </si>
  <si>
    <t xml:space="preserve">Metro adicional de linha para instalação de split de 25.000 a 48.000 BTU/h. </t>
  </si>
  <si>
    <t xml:space="preserve">Desinstalação de equipamento de ar-condicionado. </t>
  </si>
  <si>
    <t>Saldo</t>
  </si>
  <si>
    <t>Valor Registrado</t>
  </si>
  <si>
    <t>Valor Utilizado</t>
  </si>
  <si>
    <t>CENTRO PARTICIPANTE: GESTOR</t>
  </si>
  <si>
    <t>Valor Total da Ata com Aditivo</t>
  </si>
  <si>
    <t>% Aditivos</t>
  </si>
  <si>
    <t>% Utilizado</t>
  </si>
  <si>
    <t>AQUISIÇÃO E INSTALAÇÃO DE APARELHOS DE AR CONDICIONADO PARA A UDESC - RELANÇAMENTO</t>
  </si>
  <si>
    <t xml:space="preserve">PROCESSO: 644/2017/UDESC </t>
  </si>
  <si>
    <t>VIGÊNCIA DA ATA: 08/11/2017 até 07/11/2018</t>
  </si>
  <si>
    <t xml:space="preserve"> AF/OS nº  xxxx/2017 Qtde. DT</t>
  </si>
  <si>
    <t xml:space="preserve">CENTRO PARTICIPANTE: </t>
  </si>
  <si>
    <t>EMPRESA</t>
  </si>
  <si>
    <t>ESPECIFICAÇÃO</t>
  </si>
  <si>
    <t>MARCA/MODELO</t>
  </si>
  <si>
    <t>Unid</t>
  </si>
  <si>
    <t>Grupo-Classe</t>
  </si>
  <si>
    <t>Código NUC</t>
  </si>
  <si>
    <t>Detalhamento de Despesa</t>
  </si>
  <si>
    <t>MONTEIRO E FAGUNDES COMÉRCIO E SERVIÇOS LTDA - ME                             CNPJ 28.156.162/0001-32</t>
  </si>
  <si>
    <t>Aparelho de ar condicionado tipo Split High Wall (para parede), ciclo somente frio, 220 V, capacidade frigorífica nominal de 9.000 btu’s, com controle remoto individual sem fio em português, filtro de ar lavável (de acordo com ABNT NBR 16401/2008), 60Hz, com ruído máximo de 60dB, tecnologia inverter, com gás refrigerante ecológico R410A não nocivo para a camada de ozonio,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</si>
  <si>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Midea Carrier/High Wall 9.000 btu's Frio inverter</t>
  </si>
  <si>
    <t>39-02</t>
  </si>
  <si>
    <t>00416-2-057</t>
  </si>
  <si>
    <t>E&amp;AR EQUIPAMENTOS DE REFRIGERAÇÃO EIRELI - EPP                         CNPJ 05.368.504/0001-82</t>
  </si>
  <si>
    <t>Aparelho de ar condicionado tipo Split High Wall (para parede), ciclo quente e frio, 220 V, capacidade frigorífica nominal de 9.000 btu’s, com controle remoto individual sem fio em português, filtro de ar lavável (de acordo com ABNT NBR 16401/2008), capacidade de desumidificar o ambiente,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</si>
  <si>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Elgin/HVQI09B2IA / HVQE09B2IA</t>
  </si>
  <si>
    <t>Aparelho de ar condicionado tipo Split High Wall (para parede), ciclo somente frio, 220 V, capacidade frigorífica nominal de 12.000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</si>
  <si>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Elgin/HVFI12B2IA/HVFE12B2IA</t>
  </si>
  <si>
    <t>00416-2-084</t>
  </si>
  <si>
    <t>Aparelho de ar condicionado tipo Split High Wall (para parede), ciclo quente e frio, 220 V, capacidade frigorífica nominal de 12.000 btu’s, com controle remoto individual sem fio em português, filtro de ar lavável (de acordo com ABNT NBR 16401/2008), capacidade de desumidificar o ambiente,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</si>
  <si>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Elgin/HVQI12B2IA / HVQE12B2IA</t>
  </si>
  <si>
    <t>00416-2-120</t>
  </si>
  <si>
    <t>Aparelho de ar condicionado tipo Split High Wall (para parede), ciclo somente frio, 220 V, capacidade frigorífica nominal de 18.000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</si>
  <si>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Midea Carrier/High Wall 18.000 btu's Frio Inverter</t>
  </si>
  <si>
    <t>00416-2-020</t>
  </si>
  <si>
    <t>VMLX ELETRONICOS EIRELI - ME              CNPJ 03.800.477/0001-40</t>
  </si>
  <si>
    <t>Aparelho de ar condicionado tipo Split High Wall (para parede), ciclo quente e frio, 220 V, capacidade frigorífica nominal de 18.000 btu’s, com controle remoto individual sem fio em português, filtro de ar lavável (de acordo com ABNT NBR 16401/2008), capacidade de desumidificar o ambiente,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</si>
  <si>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Elgin/HVQI/HVQE</t>
  </si>
  <si>
    <t>00416-2-132</t>
  </si>
  <si>
    <t>Aparelho de ar condicionado tipo Split Cassete, ciclo somente frio, 220 V, capacidade frigorífica nominal de 18.000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</si>
  <si>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 xml:space="preserve">Fujitsu/AOBA18LALL/ AVBF18LAL </t>
  </si>
  <si>
    <t>Aparelho de ar condicionado tipo Split Piso Teto, ciclo somente frio, 220 V, capacidade frigorífica nominal de 24.000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</si>
  <si>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 xml:space="preserve">Fujitsu/ABBF24LAT/ AOBA24LALL </t>
  </si>
  <si>
    <t>00416-2-147</t>
  </si>
  <si>
    <t>Aparelho de ar condicionado tipo Split High Wall (para parede), ciclo quente e frio, 220 V, capacidade frigorífica nominal de 24.000 btu’s, com controle remoto individual sem fio em português, filtro de ar lavável (de acordo com ABNT NBR 16401/2008), capacidade de desumidificar o ambiente,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</si>
  <si>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Aparelho de ar condicionado tipo Split Cassete, ciclo somente frio, 220 V, capacidade frigorífica nominal de 23.000 a 24.000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</si>
  <si>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Fujitsu/AUBA24LBL/ AOBA24LALL</t>
  </si>
  <si>
    <t>Aparelho de ar condicionado tipo Split Piso Teto, ciclo somente frio, 220 V, capacidade frigorífica nominal de 27.000 a 30.000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</si>
  <si>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Fujitsu/ABBA30LCT / AOBA30LFTL</t>
  </si>
  <si>
    <t>00416-2-088</t>
  </si>
  <si>
    <t>Aparelho de ar condicionado tipo Split High Wall (para parede), ciclo quente e frio, 220 V, capacidade frigorífica nominal de 27.000 a 30.000 btu’s, com controle remoto individual sem fio em português, filtro de ar lavável (de acordo com ABNT NBR 16401/2008), capacidade de desumidificar o ambiente,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</si>
  <si>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 xml:space="preserve">Fujitsu/High Wall 30.000 btu's Quente e Frio Inverter </t>
  </si>
  <si>
    <t>00416-2-142</t>
  </si>
  <si>
    <t>Aparelho de ar condicionado tipo Split Piso Teto, ciclo somente frio, 220 V, capacidade frigorífica nominal de 32.000 a 36.000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</si>
  <si>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 xml:space="preserve">LG/AV-Q36GM1A0 </t>
  </si>
  <si>
    <t>00416-2-044</t>
  </si>
  <si>
    <t>Aparelho de ar condicionado tipo Split Piso Teto, ciclo quente e frio, 220 V, capacidade frigorífica nominal de 32.000 a 36.000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podendo ser confirmado no sitio http://www.inmetro.gov.br/registrosobjetos/Default.aspx?pag=1.</t>
  </si>
  <si>
    <t xml:space="preserve">Fujitsu/ABBJ45LRTA/ AOBG45LATV </t>
  </si>
  <si>
    <t>00416-2-011</t>
  </si>
  <si>
    <t>Aparelho de ar condicionado tipo Split Piso Teto, ciclo somente frio, 380 V trifásico, com pressotato de alta e baixa e rele contra inversão de fase, capacidade frigorífica nominal de 46.000 a 48.000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</si>
  <si>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 xml:space="preserve">Fujitsu/ABBGS4LRTA/ AOBG54LATV </t>
  </si>
  <si>
    <t>00416-2-026</t>
  </si>
  <si>
    <t>Aparelho de ar condicionado tipo Split Piso Teto, ciclo somente frio, 380 V trifásico, com pressotato de alta e baixa e rele contra inversão de fase, capacidade frigorífica nominal de 54.000 a 60.000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</si>
  <si>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Midea Carrier/Piso Teto 60.000 btu's Frio Inverter</t>
  </si>
  <si>
    <t>00416-2-074</t>
  </si>
  <si>
    <t>Aparelho de ar condicionado tipo Split Piso Teto, ciclo quente e frio, 380 V trifásico, com pressotato de alta e baixa e rele contra inversão de fase, capacidade frigorífica nominal de 54.000 a 60.000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</si>
  <si>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Midea Carrier/Piso Teto 60.000 btu's Quente e Frio Inveter</t>
  </si>
  <si>
    <t>00416-2-122</t>
  </si>
  <si>
    <t>ATENA COMERCIO DE                    MOVEIS LTDA ME                                             CNPJ 12.510.074/0001-57</t>
  </si>
  <si>
    <t>Aparelho de ar condicionado tipo Split Cassete, ciclo somente frio, 220 V, capacidade frigorífica nominal de 54.000 a 60.000 btu’s, com controle remoto individual sem fio em português, filtro de ar lavável (de acordo com ABNT NBR 16401/2008), 60Hz, com ruído máximo de 60dB, tecnologia inverter, com gás refrigerante ecológico R410A não nocivo para a camada de ozono, display de temperatura digital, O equipamento deverá ser entregue com manual de instruções em português. O equipamento deve apresentar ETIQUETA NACIONAL DE CONSERVAÇÃO DE ENERGIA – ENCE (ETIQUETA PROCEL) com classificação de eficiência energética PROCEL ''A" ou "B", podendo ser confirmado no sitio http://www.inmetro.gov.br/registrosobjetos/Default.aspx?pag=1.</t>
  </si>
  <si>
    <t xml:space="preserve">LG LG ATNQ54GMLE5 AUUQ54GH2 NACIONAL/ </t>
  </si>
  <si>
    <t xml:space="preserve">Springer Carrier/ACS15S5 </t>
  </si>
  <si>
    <t>39-06</t>
  </si>
  <si>
    <t>07636-8-001</t>
  </si>
  <si>
    <t xml:space="preserve">Bomba dreno para remoção de condensados, para sistemas de ar condicionado tipo split ou janela, com funcionamento silencioso e suave. Tamanho compacto e montagem oculta, 220 volts. </t>
  </si>
  <si>
    <t>Elgin/ MINI ORANGE</t>
  </si>
  <si>
    <t>39-05</t>
  </si>
  <si>
    <t>02633-6-003</t>
  </si>
  <si>
    <t>339030.25</t>
  </si>
  <si>
    <t xml:space="preserve"> LAUDECI FELISBINO ME                       CNPJ 00.549.237/0001-26</t>
  </si>
  <si>
    <t>Instalação de Cortina de Ar.</t>
  </si>
  <si>
    <t>-</t>
  </si>
  <si>
    <t>04-03</t>
  </si>
  <si>
    <t>05015-5-004</t>
  </si>
  <si>
    <t xml:space="preserve">Instalação de bomba dreno para remoção de condensador, para sistemas de ar condicionado tipo split ou janela. </t>
  </si>
  <si>
    <t xml:space="preserve"> AF nº  35/2018 Qtde. DT</t>
  </si>
  <si>
    <t xml:space="preserve"> AF nº  36/2018 Qtde. DT</t>
  </si>
  <si>
    <t xml:space="preserve"> AF nº  40/2018 Qtde. DT</t>
  </si>
  <si>
    <t xml:space="preserve"> AF nº  927/2017 Qtde. DT</t>
  </si>
  <si>
    <t xml:space="preserve"> AF nº  654/2017 Qtde. DT</t>
  </si>
  <si>
    <t xml:space="preserve"> AF nº  655/2017 Qtde. DT</t>
  </si>
  <si>
    <t xml:space="preserve"> AF nº  656/2017 Qtde. DT</t>
  </si>
  <si>
    <t xml:space="preserve"> AF/OS nº  0003/2017 Qtde. DT</t>
  </si>
  <si>
    <t xml:space="preserve"> AF/OS nº  0016/2017 Qtde. DT</t>
  </si>
  <si>
    <t xml:space="preserve"> AF/OS nº 501/2018 Qtde. DT</t>
  </si>
  <si>
    <t xml:space="preserve"> AF/OS nº  1667/2017 Qtde. DT</t>
  </si>
  <si>
    <t xml:space="preserve"> AF/OS nº  94/2018 Qtde. DT</t>
  </si>
  <si>
    <t xml:space="preserve"> AF/OS nº  561/2018 Qtde. DT</t>
  </si>
  <si>
    <t xml:space="preserve"> AF/OS nº  x573/2018 Qtde. DT</t>
  </si>
  <si>
    <t xml:space="preserve"> AF/OS nº  651/2018 Qtde. DT</t>
  </si>
  <si>
    <t xml:space="preserve"> AF/OS nº  x758/2018 Qtde. DT</t>
  </si>
  <si>
    <t xml:space="preserve"> AF/OS nº  x848/2018 Qtde. DT</t>
  </si>
  <si>
    <t xml:space="preserve"> AF/OS nº  849/2018 Qtde. DT</t>
  </si>
  <si>
    <t xml:space="preserve"> AF/OS nº  539/2018 Qtde. DT</t>
  </si>
  <si>
    <t xml:space="preserve"> AF/OS nº  779/2018 Qtde. DT</t>
  </si>
  <si>
    <t xml:space="preserve"> AF/OS nº  246/2018 Qtde. DT</t>
  </si>
  <si>
    <t xml:space="preserve"> AF/OS nº  1671/2017 Qtde. DT</t>
  </si>
  <si>
    <t xml:space="preserve"> AF/OS nº  1672/2017 Qtde. DT</t>
  </si>
  <si>
    <t xml:space="preserve"> AF/OS nº  1673/2017 Qtde. DT</t>
  </si>
  <si>
    <t xml:space="preserve"> AF/OS nº  298/2018 Qtde. DT</t>
  </si>
  <si>
    <t xml:space="preserve"> AF/OS nº  194/2018 Qtde. DT</t>
  </si>
  <si>
    <t xml:space="preserve"> AF/OS nº 195/2018 Qtde. DT</t>
  </si>
  <si>
    <t xml:space="preserve"> AF/OS nº  393/2018</t>
  </si>
  <si>
    <t xml:space="preserve"> AF/OS nº  1703/2017 Qtde. DT</t>
  </si>
  <si>
    <t xml:space="preserve"> AF/OS nº  1704/2017 Qtde. DT</t>
  </si>
  <si>
    <t xml:space="preserve"> AF/OS nº  1705/2017 Qtde. DT</t>
  </si>
  <si>
    <t xml:space="preserve"> AF/OS nº  0950/2018 Qtde. DT</t>
  </si>
  <si>
    <t xml:space="preserve"> AF/OS nº  1685/2017 Qtde. DT</t>
  </si>
  <si>
    <t xml:space="preserve"> AF/OS nº  1688/2017 Qtde. DT</t>
  </si>
  <si>
    <t xml:space="preserve"> AF/OS nº  1681/2017 Qtde. DT</t>
  </si>
  <si>
    <t xml:space="preserve"> AF/OS nº  1684/2017 Qtde. DT</t>
  </si>
  <si>
    <t xml:space="preserve"> AF/OS nº  1687/2017 Qtde. DT</t>
  </si>
  <si>
    <t xml:space="preserve"> AF/OS nº  1683/2017 Qtde. DT</t>
  </si>
  <si>
    <t xml:space="preserve"> AF/OS nº  1682,1689/2017 Qtde. DT</t>
  </si>
  <si>
    <t xml:space="preserve"> AF/OS nº  109/2018 Qtde. DT</t>
  </si>
  <si>
    <t xml:space="preserve"> AF/OS nº  227/2018 . Qtde. DT</t>
  </si>
  <si>
    <t xml:space="preserve"> AF/OS nº  362/2018 Qtde. DT</t>
  </si>
  <si>
    <t xml:space="preserve"> AF/OS nº  460/2018 Qtde. DT</t>
  </si>
  <si>
    <t xml:space="preserve"> AF/OS nº  1295/2018 Qtde. DT</t>
  </si>
  <si>
    <t xml:space="preserve"> AF/OS nº  2093/2018 Qtde. DT</t>
  </si>
  <si>
    <t xml:space="preserve"> AF/OS nº  2062/2018 Qtde. DT</t>
  </si>
  <si>
    <t xml:space="preserve"> AF/OS nº  2064/20178 Qtde. DT</t>
  </si>
  <si>
    <t xml:space="preserve"> AF/OS nº  2065/2018 Qtde. DT</t>
  </si>
  <si>
    <t xml:space="preserve"> AF/OS nº  1537/2018 Qtde. DT</t>
  </si>
  <si>
    <t xml:space="preserve"> AF/OS nº  1976/2018 Qtde. DT</t>
  </si>
  <si>
    <t xml:space="preserve"> AF/OS nº 1979/2018   Qtde. DT</t>
  </si>
  <si>
    <t xml:space="preserve"> AF/OS nº  1981/2018 Qtde. DT</t>
  </si>
  <si>
    <t xml:space="preserve"> AF/OS nº  969/2018</t>
  </si>
  <si>
    <t xml:space="preserve"> AF nº  1230/2018 Qtde. DT</t>
  </si>
  <si>
    <t xml:space="preserve"> AF nº  1231/2018 Qtde. DT</t>
  </si>
  <si>
    <t xml:space="preserve"> AF nº  1232/2018 Qtde. DT</t>
  </si>
  <si>
    <t xml:space="preserve"> OS nº 1420/2018 Qtde. DT</t>
  </si>
  <si>
    <t xml:space="preserve"> OS nº  1463/2018 Qtde. DT</t>
  </si>
  <si>
    <t xml:space="preserve"> AF nº  1495/2018 Qtde. DT</t>
  </si>
  <si>
    <t xml:space="preserve"> AF nº  2407/2018 Qtde. DT</t>
  </si>
  <si>
    <t xml:space="preserve"> AF nº 2408/2018 Qtde. DT</t>
  </si>
  <si>
    <t xml:space="preserve"> AF/OS nº  1255/2018 Qtde. DT</t>
  </si>
  <si>
    <t xml:space="preserve"> AF nº  1258/2018 Qtde. DT</t>
  </si>
  <si>
    <t xml:space="preserve"> AF/OS nº  1668/2017 Qtde. DT</t>
  </si>
  <si>
    <t xml:space="preserve"> AF/OS nº 1115/2018  Qtde. DT</t>
  </si>
  <si>
    <t xml:space="preserve"> AF/OS nº  1116/2018 Qtde. DT</t>
  </si>
  <si>
    <t xml:space="preserve"> AF/OS nº  1257/2018.  Qtde. DT</t>
  </si>
  <si>
    <t xml:space="preserve"> AF/OS nº   1256/2018 Qtde. DT</t>
  </si>
  <si>
    <t xml:space="preserve"> AF/OS nº  1390/2018 Qtde. DT</t>
  </si>
  <si>
    <t xml:space="preserve"> AF/OS nº  1731/2018 Qtde. DT</t>
  </si>
  <si>
    <t xml:space="preserve"> AF/OS nº 2312/2018 Qtde. DT</t>
  </si>
  <si>
    <t xml:space="preserve"> AF/OS nº  1223/2018 Qtde. DT</t>
  </si>
  <si>
    <t xml:space="preserve"> AF/OS nº  1776/2018</t>
  </si>
  <si>
    <t xml:space="preserve"> AF/OS nº  1777/2018 </t>
  </si>
  <si>
    <t xml:space="preserve"> AF/OS nº  1778/2018 </t>
  </si>
  <si>
    <t xml:space="preserve"> AF/OS nº  1779/2018  </t>
  </si>
  <si>
    <t xml:space="preserve"> AF/OS nº  20672018 </t>
  </si>
  <si>
    <t>25/09/2018..</t>
  </si>
  <si>
    <t xml:space="preserve"> AF/OS nº  1482/2018 Qtde. DT</t>
  </si>
  <si>
    <t xml:space="preserve"> AF/OS nº  1655/2018 Qtde. DT</t>
  </si>
  <si>
    <t xml:space="preserve"> AF/OS nº  1656/2018 Qtde. DT</t>
  </si>
  <si>
    <t xml:space="preserve"> AF/OS nº  1657/2018 Qtde. DT</t>
  </si>
  <si>
    <t xml:space="preserve"> AF/OS nº  2125/2018 Qtde. DT</t>
  </si>
  <si>
    <t xml:space="preserve"> AF/OS nº  2129/2017 Qtde. DT</t>
  </si>
  <si>
    <t xml:space="preserve">Atualizado em dezembro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</si>
</sst>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2"/>
      <name val="Calibri"/>
      <family val="2"/>
      <scheme val="minor"/>
    </font>
    <font>
      <sz val="10"/>
      <name val="Arial"/>
      <family val="2"/>
    </font>
    <font>
      <sz val="10"/>
      <name val="Arial"/>
      <family val="2"/>
    </font>
    <font>
      <sz val="9"/>
      <color indexed="81"/>
      <name val="Segoe UI"/>
      <family val="2"/>
    </font>
    <font>
      <b/>
      <sz val="9"/>
      <color indexed="81"/>
      <name val="Segoe UI"/>
      <family val="2"/>
    </font>
    <font>
      <b/>
      <sz val="11"/>
      <name val="Calibri"/>
      <family val="2"/>
      <scheme val="minor"/>
    </font>
    <font>
      <sz val="9"/>
      <color indexed="81"/>
      <name val="Segoe UI"/>
      <charset val="1"/>
    </font>
    <font>
      <b/>
      <sz val="9"/>
      <color indexed="81"/>
      <name val="Segoe UI"/>
      <charset val="1"/>
    </font>
    <font>
      <b/>
      <sz val="11"/>
      <color rgb="FF0070C0"/>
      <name val="Calibri"/>
      <family val="2"/>
      <scheme val="minor"/>
    </font>
  </fonts>
  <fills count="12">
    <fill>
      <patternFill patternType="none"/>
    </fill>
    <fill>
      <patternFill patternType="gray125"/>
    </fill>
    <fill>
      <patternFill patternType="solid">
        <fgColor indexed="41"/>
        <bgColor indexed="64"/>
      </patternFill>
    </fill>
    <fill>
      <patternFill patternType="solid">
        <fgColor indexed="13"/>
        <bgColor indexed="26"/>
      </patternFill>
    </fill>
    <fill>
      <patternFill patternType="solid">
        <fgColor indexed="53"/>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26"/>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s>
  <cellStyleXfs count="24">
    <xf numFmtId="0" fontId="0" fillId="0" borderId="0"/>
    <xf numFmtId="0" fontId="3" fillId="0" borderId="0"/>
    <xf numFmtId="164" fontId="3" fillId="0" borderId="0" applyFill="0" applyBorder="0" applyAlignment="0" applyProtection="0"/>
    <xf numFmtId="165" fontId="3" fillId="0" borderId="0" applyFill="0" applyBorder="0" applyAlignment="0" applyProtection="0"/>
    <xf numFmtId="0" fontId="4" fillId="0" borderId="0" applyNumberFormat="0" applyFill="0" applyBorder="0" applyAlignment="0" applyProtection="0"/>
    <xf numFmtId="167" fontId="15"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44" fontId="3" fillId="0" borderId="0" applyFont="0" applyFill="0" applyBorder="0" applyAlignment="0" applyProtection="0"/>
    <xf numFmtId="167" fontId="3"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9" fontId="3" fillId="0" borderId="0" applyFont="0" applyFill="0" applyBorder="0" applyAlignment="0" applyProtection="0"/>
    <xf numFmtId="43" fontId="17" fillId="0" borderId="0" applyFont="0" applyFill="0" applyBorder="0" applyAlignment="0" applyProtection="0"/>
    <xf numFmtId="44" fontId="18"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44" fontId="3"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ill="0" applyBorder="0" applyAlignment="0" applyProtection="0"/>
    <xf numFmtId="43" fontId="3" fillId="0" borderId="0" applyFill="0" applyBorder="0" applyAlignment="0" applyProtection="0"/>
  </cellStyleXfs>
  <cellXfs count="115">
    <xf numFmtId="0" fontId="0" fillId="0" borderId="0" xfId="0"/>
    <xf numFmtId="0" fontId="6" fillId="0" borderId="0" xfId="1" applyFont="1" applyFill="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justify" vertical="center" wrapText="1"/>
    </xf>
    <xf numFmtId="0" fontId="9" fillId="0" borderId="0" xfId="0" applyFont="1" applyAlignment="1">
      <alignment vertical="center" wrapText="1"/>
    </xf>
    <xf numFmtId="0" fontId="10" fillId="0" borderId="2" xfId="0" applyFont="1" applyBorder="1" applyAlignment="1">
      <alignment horizontal="center" vertical="center" textRotation="90" wrapText="1"/>
    </xf>
    <xf numFmtId="0" fontId="11" fillId="0" borderId="3" xfId="0" applyFont="1" applyBorder="1" applyAlignment="1">
      <alignment horizontal="center"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6" fillId="0" borderId="0" xfId="1" applyFont="1" applyAlignment="1">
      <alignment wrapText="1"/>
    </xf>
    <xf numFmtId="0" fontId="6" fillId="0" borderId="0" xfId="1" applyFont="1" applyFill="1" applyAlignment="1">
      <alignment vertical="center" wrapText="1"/>
    </xf>
    <xf numFmtId="0" fontId="6" fillId="0" borderId="0" xfId="1" applyFont="1" applyFill="1" applyAlignment="1" applyProtection="1">
      <alignment wrapText="1"/>
      <protection locked="0"/>
    </xf>
    <xf numFmtId="3" fontId="6" fillId="0" borderId="0" xfId="1" applyNumberFormat="1" applyFont="1" applyAlignment="1" applyProtection="1">
      <alignment wrapText="1"/>
      <protection locked="0"/>
    </xf>
    <xf numFmtId="0" fontId="6" fillId="0" borderId="0" xfId="1" applyFont="1" applyAlignment="1" applyProtection="1">
      <alignment wrapText="1"/>
      <protection locked="0"/>
    </xf>
    <xf numFmtId="0" fontId="6" fillId="0" borderId="1" xfId="1" applyFont="1" applyBorder="1" applyAlignment="1" applyProtection="1">
      <alignment wrapText="1"/>
      <protection locked="0"/>
    </xf>
    <xf numFmtId="0" fontId="6" fillId="2" borderId="1" xfId="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165" fontId="6" fillId="2" borderId="1" xfId="3" applyFont="1" applyFill="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166" fontId="6" fillId="2" borderId="1" xfId="1" applyNumberFormat="1" applyFont="1" applyFill="1" applyBorder="1" applyAlignment="1">
      <alignment horizontal="center" vertical="center" wrapText="1"/>
    </xf>
    <xf numFmtId="0" fontId="6" fillId="2" borderId="1" xfId="1" applyNumberFormat="1" applyFont="1" applyFill="1" applyBorder="1" applyAlignment="1" applyProtection="1">
      <alignment horizontal="center" vertical="center" wrapText="1"/>
      <protection locked="0"/>
    </xf>
    <xf numFmtId="166" fontId="6" fillId="0" borderId="0" xfId="0" applyNumberFormat="1"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66" fontId="6" fillId="7" borderId="1" xfId="0" applyNumberFormat="1" applyFont="1" applyFill="1" applyBorder="1" applyAlignment="1">
      <alignment horizontal="center" vertical="center" wrapText="1"/>
    </xf>
    <xf numFmtId="0" fontId="6" fillId="6" borderId="1" xfId="13" applyNumberFormat="1" applyFont="1" applyFill="1" applyBorder="1" applyAlignment="1" applyProtection="1">
      <alignment horizontal="center" vertical="center" wrapText="1"/>
      <protection locked="0"/>
    </xf>
    <xf numFmtId="3" fontId="6" fillId="5" borderId="1" xfId="1" applyNumberFormat="1" applyFont="1" applyFill="1" applyBorder="1" applyAlignment="1" applyProtection="1">
      <alignment horizontal="center" vertical="center" wrapText="1"/>
      <protection locked="0"/>
    </xf>
    <xf numFmtId="44" fontId="2" fillId="0" borderId="1" xfId="14" applyFont="1" applyFill="1" applyBorder="1" applyAlignment="1">
      <alignment horizontal="center" vertical="center" wrapText="1"/>
    </xf>
    <xf numFmtId="44" fontId="6" fillId="0" borderId="1" xfId="14" applyFont="1" applyFill="1" applyBorder="1" applyAlignment="1">
      <alignment horizontal="center" vertical="center" wrapText="1"/>
    </xf>
    <xf numFmtId="3" fontId="6" fillId="9" borderId="11" xfId="1" applyNumberFormat="1" applyFont="1" applyFill="1" applyBorder="1" applyAlignment="1" applyProtection="1">
      <alignment horizontal="center" vertical="center" wrapText="1"/>
      <protection locked="0"/>
    </xf>
    <xf numFmtId="44" fontId="6" fillId="8" borderId="1" xfId="14" applyFont="1" applyFill="1" applyBorder="1" applyAlignment="1">
      <alignment vertical="center" wrapText="1"/>
    </xf>
    <xf numFmtId="168" fontId="16" fillId="7" borderId="8" xfId="1" applyNumberFormat="1" applyFont="1" applyFill="1" applyBorder="1" applyAlignment="1" applyProtection="1">
      <alignment horizontal="right"/>
      <protection locked="0"/>
    </xf>
    <xf numFmtId="168" fontId="16" fillId="7" borderId="9" xfId="1" applyNumberFormat="1" applyFont="1" applyFill="1" applyBorder="1" applyAlignment="1" applyProtection="1">
      <alignment horizontal="right"/>
      <protection locked="0"/>
    </xf>
    <xf numFmtId="9" fontId="16" fillId="7" borderId="10" xfId="12" applyFont="1" applyFill="1" applyBorder="1" applyAlignment="1" applyProtection="1">
      <alignment horizontal="right"/>
      <protection locked="0"/>
    </xf>
    <xf numFmtId="2" fontId="16" fillId="7" borderId="9" xfId="1" applyNumberFormat="1" applyFont="1" applyFill="1" applyBorder="1" applyAlignment="1">
      <alignment horizontal="right"/>
    </xf>
    <xf numFmtId="0" fontId="6" fillId="10" borderId="1" xfId="1" applyFont="1" applyFill="1" applyBorder="1" applyAlignment="1" applyProtection="1">
      <alignment horizontal="center" vertical="center" wrapText="1"/>
      <protection locked="0"/>
    </xf>
    <xf numFmtId="0" fontId="6" fillId="10" borderId="1" xfId="1" applyFont="1" applyFill="1" applyBorder="1" applyAlignment="1" applyProtection="1">
      <alignment wrapText="1"/>
      <protection locked="0"/>
    </xf>
    <xf numFmtId="0" fontId="6" fillId="10" borderId="1" xfId="1" applyFont="1" applyFill="1" applyBorder="1" applyAlignment="1" applyProtection="1">
      <alignment vertical="center" wrapText="1"/>
      <protection locked="0"/>
    </xf>
    <xf numFmtId="0" fontId="6" fillId="10" borderId="1" xfId="1" applyFont="1" applyFill="1" applyBorder="1" applyAlignment="1" applyProtection="1">
      <alignment horizontal="center" wrapText="1"/>
      <protection locked="0"/>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6" fillId="2" borderId="1" xfId="0" applyFont="1" applyFill="1" applyBorder="1" applyAlignment="1">
      <alignment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vertical="center" wrapText="1"/>
    </xf>
    <xf numFmtId="44" fontId="6" fillId="0" borderId="1" xfId="1" applyNumberFormat="1" applyFont="1" applyBorder="1" applyAlignment="1" applyProtection="1">
      <alignment wrapText="1"/>
      <protection locked="0"/>
    </xf>
    <xf numFmtId="0" fontId="6" fillId="4" borderId="1" xfId="0" applyNumberFormat="1" applyFont="1" applyFill="1" applyBorder="1" applyAlignment="1">
      <alignment vertical="center" wrapText="1"/>
    </xf>
    <xf numFmtId="44" fontId="1" fillId="0" borderId="1" xfId="8" applyFont="1" applyFill="1" applyBorder="1" applyAlignment="1">
      <alignment horizontal="center" vertical="center" wrapText="1"/>
    </xf>
    <xf numFmtId="44" fontId="6" fillId="0" borderId="1" xfId="8" applyFont="1" applyFill="1" applyBorder="1" applyAlignment="1">
      <alignment horizontal="center" vertical="center" wrapText="1"/>
    </xf>
    <xf numFmtId="44" fontId="6" fillId="0" borderId="0" xfId="1" applyNumberFormat="1" applyFont="1" applyAlignment="1">
      <alignment wrapText="1"/>
    </xf>
    <xf numFmtId="14" fontId="6" fillId="2" borderId="1" xfId="1" applyNumberFormat="1" applyFont="1" applyFill="1" applyBorder="1" applyAlignment="1" applyProtection="1">
      <alignment horizontal="center" vertical="center" wrapText="1"/>
      <protection locked="0"/>
    </xf>
    <xf numFmtId="0" fontId="6" fillId="6" borderId="1" xfId="1" applyFont="1" applyFill="1" applyBorder="1" applyAlignment="1" applyProtection="1">
      <alignment horizontal="center" vertical="center" wrapText="1"/>
      <protection locked="0"/>
    </xf>
    <xf numFmtId="44" fontId="6" fillId="0" borderId="0" xfId="1" applyNumberFormat="1" applyFont="1" applyAlignment="1" applyProtection="1">
      <alignment wrapText="1"/>
      <protection locked="0"/>
    </xf>
    <xf numFmtId="0" fontId="6" fillId="6" borderId="1" xfId="1" applyFont="1" applyFill="1" applyBorder="1" applyAlignment="1" applyProtection="1">
      <alignment horizontal="center" wrapText="1"/>
      <protection locked="0"/>
    </xf>
    <xf numFmtId="44" fontId="6" fillId="0" borderId="0" xfId="8" applyFont="1" applyAlignment="1" applyProtection="1">
      <alignment wrapText="1"/>
      <protection locked="0"/>
    </xf>
    <xf numFmtId="0" fontId="21" fillId="6" borderId="1" xfId="1" applyFont="1" applyFill="1" applyBorder="1" applyAlignment="1" applyProtection="1">
      <alignment horizontal="center" vertical="center" wrapText="1"/>
      <protection locked="0"/>
    </xf>
    <xf numFmtId="0" fontId="6" fillId="6" borderId="1" xfId="1" applyFont="1" applyFill="1" applyBorder="1" applyAlignment="1" applyProtection="1">
      <alignment wrapText="1"/>
      <protection locked="0"/>
    </xf>
    <xf numFmtId="0" fontId="6" fillId="0" borderId="1" xfId="1" applyFont="1" applyBorder="1" applyAlignment="1" applyProtection="1">
      <alignment horizontal="center" vertical="center" wrapText="1"/>
      <protection locked="0"/>
    </xf>
    <xf numFmtId="14" fontId="21" fillId="2" borderId="1" xfId="1" applyNumberFormat="1" applyFont="1" applyFill="1" applyBorder="1" applyAlignment="1" applyProtection="1">
      <alignment horizontal="center" vertical="center" wrapText="1"/>
      <protection locked="0"/>
    </xf>
    <xf numFmtId="0" fontId="6" fillId="0" borderId="1" xfId="1" applyFont="1" applyFill="1" applyBorder="1" applyAlignment="1" applyProtection="1">
      <alignment wrapText="1"/>
      <protection locked="0"/>
    </xf>
    <xf numFmtId="0" fontId="21" fillId="10" borderId="1" xfId="1" applyFont="1" applyFill="1" applyBorder="1" applyAlignment="1" applyProtection="1">
      <alignment horizontal="center" vertical="center" wrapText="1"/>
      <protection locked="0"/>
    </xf>
    <xf numFmtId="0" fontId="24" fillId="10" borderId="1" xfId="1" applyFont="1" applyFill="1" applyBorder="1" applyAlignment="1" applyProtection="1">
      <alignment horizontal="center" vertical="center" wrapText="1"/>
      <protection locked="0"/>
    </xf>
    <xf numFmtId="0" fontId="21" fillId="6" borderId="1" xfId="1" applyFont="1" applyFill="1" applyBorder="1" applyAlignment="1" applyProtection="1">
      <alignment horizontal="center" wrapText="1"/>
      <protection locked="0"/>
    </xf>
    <xf numFmtId="0" fontId="21" fillId="6" borderId="1" xfId="1" applyFont="1" applyFill="1" applyBorder="1" applyAlignment="1" applyProtection="1">
      <alignment wrapText="1"/>
      <protection locked="0"/>
    </xf>
    <xf numFmtId="0" fontId="21" fillId="10" borderId="1" xfId="1" applyFont="1" applyFill="1" applyBorder="1" applyAlignment="1" applyProtection="1">
      <alignment wrapText="1"/>
      <protection locked="0"/>
    </xf>
    <xf numFmtId="44" fontId="24" fillId="0" borderId="1" xfId="1" applyNumberFormat="1" applyFont="1" applyBorder="1" applyAlignment="1" applyProtection="1">
      <alignment horizontal="center" vertical="center" wrapText="1"/>
      <protection locked="0"/>
    </xf>
    <xf numFmtId="0" fontId="24" fillId="0" borderId="1" xfId="1" applyFont="1" applyBorder="1" applyAlignment="1" applyProtection="1">
      <alignment horizontal="center" vertical="center" wrapText="1"/>
      <protection locked="0"/>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0" xfId="1" applyFont="1" applyFill="1" applyBorder="1" applyAlignment="1">
      <alignment horizontal="center" vertical="center" wrapText="1"/>
    </xf>
    <xf numFmtId="3" fontId="6" fillId="3" borderId="1" xfId="1" applyNumberFormat="1" applyFont="1" applyFill="1" applyBorder="1" applyAlignment="1" applyProtection="1">
      <alignment horizontal="center" vertical="center" wrapText="1"/>
      <protection locked="0"/>
    </xf>
    <xf numFmtId="0" fontId="6" fillId="4" borderId="1" xfId="0" applyNumberFormat="1"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3" fontId="6" fillId="11" borderId="1" xfId="1" applyNumberFormat="1" applyFont="1" applyFill="1" applyBorder="1" applyAlignment="1" applyProtection="1">
      <alignment horizontal="center" vertical="center" wrapText="1"/>
      <protection locked="0"/>
    </xf>
    <xf numFmtId="3" fontId="21" fillId="3" borderId="1" xfId="1" applyNumberFormat="1" applyFont="1" applyFill="1" applyBorder="1" applyAlignment="1" applyProtection="1">
      <alignment horizontal="center" vertical="center" wrapText="1"/>
      <protection locked="0"/>
    </xf>
    <xf numFmtId="3" fontId="21" fillId="11" borderId="1" xfId="1" applyNumberFormat="1" applyFont="1" applyFill="1" applyBorder="1" applyAlignment="1" applyProtection="1">
      <alignment horizontal="center" vertical="center" wrapText="1"/>
      <protection locked="0"/>
    </xf>
    <xf numFmtId="0" fontId="16" fillId="7" borderId="12" xfId="1" applyFont="1" applyFill="1" applyBorder="1" applyAlignment="1" applyProtection="1">
      <alignment horizontal="left"/>
      <protection locked="0"/>
    </xf>
    <xf numFmtId="0" fontId="16" fillId="7" borderId="0" xfId="1" applyFont="1" applyFill="1" applyBorder="1" applyAlignment="1" applyProtection="1">
      <alignment horizontal="left"/>
      <protection locked="0"/>
    </xf>
    <xf numFmtId="0" fontId="16" fillId="7" borderId="19" xfId="1" applyFont="1" applyFill="1" applyBorder="1" applyAlignment="1" applyProtection="1">
      <alignment horizontal="left"/>
      <protection locked="0"/>
    </xf>
    <xf numFmtId="0" fontId="16" fillId="7" borderId="6" xfId="1" applyFont="1" applyFill="1" applyBorder="1" applyAlignment="1" applyProtection="1">
      <alignment horizontal="left"/>
      <protection locked="0"/>
    </xf>
    <xf numFmtId="0" fontId="16" fillId="7" borderId="7" xfId="1" applyFont="1" applyFill="1" applyBorder="1" applyAlignment="1" applyProtection="1">
      <alignment horizontal="left"/>
      <protection locked="0"/>
    </xf>
    <xf numFmtId="0" fontId="16" fillId="7" borderId="17" xfId="1" applyFont="1" applyFill="1" applyBorder="1" applyAlignment="1" applyProtection="1">
      <alignment horizontal="left"/>
      <protection locked="0"/>
    </xf>
    <xf numFmtId="0" fontId="16" fillId="7" borderId="11" xfId="1" applyFont="1" applyFill="1" applyBorder="1" applyAlignment="1" applyProtection="1">
      <alignment horizontal="center" vertical="center"/>
      <protection locked="0"/>
    </xf>
    <xf numFmtId="0" fontId="16" fillId="7" borderId="13" xfId="1" applyFont="1" applyFill="1" applyBorder="1" applyAlignment="1" applyProtection="1">
      <alignment horizontal="center" vertical="center"/>
      <protection locked="0"/>
    </xf>
    <xf numFmtId="0" fontId="16" fillId="7" borderId="14" xfId="1" applyFont="1" applyFill="1" applyBorder="1" applyAlignment="1" applyProtection="1">
      <alignment horizontal="center" vertical="center"/>
      <protection locked="0"/>
    </xf>
    <xf numFmtId="0" fontId="16" fillId="7" borderId="11" xfId="1" applyFont="1" applyFill="1" applyBorder="1" applyAlignment="1">
      <alignment horizontal="center" vertical="center" wrapText="1"/>
    </xf>
    <xf numFmtId="0" fontId="16" fillId="7" borderId="13" xfId="1" applyFont="1" applyFill="1" applyBorder="1" applyAlignment="1">
      <alignment horizontal="center" vertical="center" wrapText="1"/>
    </xf>
    <xf numFmtId="0" fontId="16" fillId="7" borderId="14" xfId="1" applyFont="1" applyFill="1" applyBorder="1" applyAlignment="1">
      <alignment horizontal="center" vertical="center" wrapText="1"/>
    </xf>
    <xf numFmtId="0" fontId="16" fillId="7" borderId="11" xfId="1" applyFont="1" applyFill="1" applyBorder="1" applyAlignment="1">
      <alignment horizontal="left" vertical="center" wrapText="1"/>
    </xf>
    <xf numFmtId="0" fontId="16" fillId="7" borderId="13" xfId="1" applyFont="1" applyFill="1" applyBorder="1" applyAlignment="1">
      <alignment horizontal="left" vertical="center" wrapText="1"/>
    </xf>
    <xf numFmtId="0" fontId="16" fillId="7" borderId="14" xfId="1" applyFont="1" applyFill="1" applyBorder="1" applyAlignment="1">
      <alignment horizontal="left" vertical="center" wrapText="1"/>
    </xf>
    <xf numFmtId="0" fontId="16" fillId="7" borderId="15" xfId="1" applyFont="1" applyFill="1" applyBorder="1" applyAlignment="1" applyProtection="1">
      <alignment horizontal="left"/>
      <protection locked="0"/>
    </xf>
    <xf numFmtId="0" fontId="16" fillId="7" borderId="18" xfId="1" applyFont="1" applyFill="1" applyBorder="1" applyAlignment="1" applyProtection="1">
      <alignment horizontal="left"/>
      <protection locked="0"/>
    </xf>
    <xf numFmtId="0" fontId="16" fillId="7" borderId="16" xfId="1" applyFont="1" applyFill="1" applyBorder="1" applyAlignment="1" applyProtection="1">
      <alignment horizontal="left"/>
      <protection locked="0"/>
    </xf>
    <xf numFmtId="0" fontId="6" fillId="4" borderId="11" xfId="0" applyNumberFormat="1" applyFont="1" applyFill="1" applyBorder="1" applyAlignment="1">
      <alignment horizontal="center" vertical="center" wrapText="1"/>
    </xf>
    <xf numFmtId="0" fontId="6" fillId="4" borderId="13" xfId="0" applyNumberFormat="1" applyFont="1" applyFill="1" applyBorder="1" applyAlignment="1">
      <alignment horizontal="center" vertical="center" wrapText="1"/>
    </xf>
    <xf numFmtId="0" fontId="6" fillId="4" borderId="14" xfId="0" applyNumberFormat="1" applyFont="1" applyFill="1" applyBorder="1" applyAlignment="1">
      <alignment horizontal="center" vertical="center" wrapText="1"/>
    </xf>
    <xf numFmtId="0" fontId="6" fillId="4" borderId="13" xfId="0" applyNumberFormat="1" applyFont="1" applyFill="1" applyBorder="1" applyAlignment="1">
      <alignment horizontal="left" vertical="center" wrapText="1"/>
    </xf>
    <xf numFmtId="0" fontId="6" fillId="4" borderId="14" xfId="0" applyNumberFormat="1" applyFont="1" applyFill="1" applyBorder="1" applyAlignment="1">
      <alignment horizontal="left" vertical="center" wrapText="1"/>
    </xf>
    <xf numFmtId="0" fontId="13" fillId="0" borderId="0" xfId="0" applyFont="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justify" vertic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6" fillId="0" borderId="1" xfId="1" applyFont="1" applyFill="1" applyBorder="1" applyAlignment="1" applyProtection="1">
      <alignment horizontal="center" vertical="center" wrapText="1"/>
      <protection locked="0"/>
    </xf>
  </cellXfs>
  <cellStyles count="24">
    <cellStyle name="Moeda" xfId="14" builtinId="4"/>
    <cellStyle name="Moeda 2" xfId="5"/>
    <cellStyle name="Moeda 2 2" xfId="9"/>
    <cellStyle name="Moeda 3" xfId="8"/>
    <cellStyle name="Moeda 3 2" xfId="17"/>
    <cellStyle name="Moeda 4" xfId="21"/>
    <cellStyle name="Moeda 5" xfId="20"/>
    <cellStyle name="Normal" xfId="0" builtinId="0"/>
    <cellStyle name="Normal 2" xfId="1"/>
    <cellStyle name="Porcentagem 2" xfId="12"/>
    <cellStyle name="Separador de milhares 2" xfId="2"/>
    <cellStyle name="Separador de milhares 2 2" xfId="7"/>
    <cellStyle name="Separador de milhares 2 2 2" xfId="11"/>
    <cellStyle name="Separador de milhares 2 2 2 2" xfId="19"/>
    <cellStyle name="Separador de milhares 2 2 3" xfId="23"/>
    <cellStyle name="Separador de milhares 2 2 4" xfId="16"/>
    <cellStyle name="Separador de milhares 2 3" xfId="6"/>
    <cellStyle name="Separador de milhares 2 3 2" xfId="10"/>
    <cellStyle name="Separador de milhares 2 3 2 2" xfId="18"/>
    <cellStyle name="Separador de milhares 2 3 3" xfId="22"/>
    <cellStyle name="Separador de milhares 2 3 4" xfId="15"/>
    <cellStyle name="Separador de milhares 3" xfId="3"/>
    <cellStyle name="Título 5" xfId="4"/>
    <cellStyle name="Vírgula" xfId="13" builtinId="3"/>
  </cellStyles>
  <dxfs count="31">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zoomScale="80" zoomScaleNormal="80" workbookViewId="0">
      <selection activeCell="L50"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4" width="14.7109375" style="19" customWidth="1"/>
    <col min="15"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127</v>
      </c>
      <c r="O1" s="75" t="s">
        <v>128</v>
      </c>
      <c r="P1" s="75" t="s">
        <v>129</v>
      </c>
      <c r="Q1" s="75" t="s">
        <v>180</v>
      </c>
      <c r="R1" s="75" t="s">
        <v>181</v>
      </c>
      <c r="S1" s="75" t="s">
        <v>182</v>
      </c>
      <c r="T1" s="75" t="s">
        <v>183</v>
      </c>
      <c r="U1" s="75" t="s">
        <v>184</v>
      </c>
      <c r="V1" s="75" t="s">
        <v>185</v>
      </c>
      <c r="W1" s="75" t="s">
        <v>186</v>
      </c>
      <c r="X1" s="75" t="s">
        <v>187</v>
      </c>
      <c r="Y1" s="75" t="s">
        <v>51</v>
      </c>
    </row>
    <row r="2" spans="1:25"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43125</v>
      </c>
      <c r="O3" s="55">
        <v>43130</v>
      </c>
      <c r="P3" s="55">
        <v>43130</v>
      </c>
      <c r="Q3" s="55">
        <v>43298</v>
      </c>
      <c r="R3" s="55">
        <v>43298</v>
      </c>
      <c r="S3" s="55">
        <v>43298</v>
      </c>
      <c r="T3" s="55">
        <v>43326</v>
      </c>
      <c r="U3" s="55">
        <v>43333</v>
      </c>
      <c r="V3" s="55">
        <v>43336</v>
      </c>
      <c r="W3" s="55">
        <v>43416</v>
      </c>
      <c r="X3" s="55">
        <v>43416</v>
      </c>
      <c r="Y3" s="26" t="s">
        <v>1</v>
      </c>
    </row>
    <row r="4" spans="1:25" ht="150" customHeight="1" x14ac:dyDescent="0.25">
      <c r="A4" s="29">
        <v>1</v>
      </c>
      <c r="B4" s="28">
        <v>1</v>
      </c>
      <c r="C4" s="29" t="s">
        <v>60</v>
      </c>
      <c r="D4" s="46" t="s">
        <v>61</v>
      </c>
      <c r="E4" s="45" t="s">
        <v>62</v>
      </c>
      <c r="F4" s="29" t="s">
        <v>26</v>
      </c>
      <c r="G4" s="29" t="s">
        <v>63</v>
      </c>
      <c r="H4" s="29" t="s">
        <v>64</v>
      </c>
      <c r="I4" s="29" t="s">
        <v>27</v>
      </c>
      <c r="J4" s="33">
        <v>1651.72</v>
      </c>
      <c r="K4" s="31">
        <v>7</v>
      </c>
      <c r="L4" s="30">
        <f t="shared" ref="L4:L42" si="0">K4-SUM(N4:X4)</f>
        <v>3</v>
      </c>
      <c r="M4" s="32" t="str">
        <f>IF(L4&lt;0,"ATENÇÃO","OK")</f>
        <v>OK</v>
      </c>
      <c r="N4" s="42"/>
      <c r="O4" s="43"/>
      <c r="P4" s="42"/>
      <c r="Q4" s="56">
        <v>2</v>
      </c>
      <c r="R4" s="42"/>
      <c r="S4" s="42"/>
      <c r="T4" s="42"/>
      <c r="U4" s="42"/>
      <c r="V4" s="42"/>
      <c r="W4" s="42"/>
      <c r="X4" s="56">
        <v>2</v>
      </c>
      <c r="Y4" s="42"/>
    </row>
    <row r="5" spans="1:25" ht="150" customHeight="1" x14ac:dyDescent="0.25">
      <c r="A5" s="29">
        <v>2</v>
      </c>
      <c r="B5" s="28">
        <v>2</v>
      </c>
      <c r="C5" s="29" t="s">
        <v>65</v>
      </c>
      <c r="D5" s="46" t="s">
        <v>66</v>
      </c>
      <c r="E5" s="45" t="s">
        <v>67</v>
      </c>
      <c r="F5" s="29" t="s">
        <v>26</v>
      </c>
      <c r="G5" s="29" t="s">
        <v>63</v>
      </c>
      <c r="H5" s="29" t="s">
        <v>64</v>
      </c>
      <c r="I5" s="29" t="s">
        <v>27</v>
      </c>
      <c r="J5" s="33">
        <v>1933.38</v>
      </c>
      <c r="K5" s="31"/>
      <c r="L5" s="30">
        <f t="shared" si="0"/>
        <v>0</v>
      </c>
      <c r="M5" s="32" t="str">
        <f t="shared" ref="M5:M42" si="1">IF(L5&lt;0,"ATENÇÃO","OK")</f>
        <v>OK</v>
      </c>
      <c r="N5" s="41"/>
      <c r="O5" s="43"/>
      <c r="P5" s="42"/>
      <c r="Q5" s="42"/>
      <c r="R5" s="42"/>
      <c r="S5" s="42"/>
      <c r="T5" s="42"/>
      <c r="U5" s="42"/>
      <c r="V5" s="42"/>
      <c r="W5" s="42"/>
      <c r="X5" s="42"/>
      <c r="Y5" s="42"/>
    </row>
    <row r="6" spans="1:25" ht="150" customHeight="1" x14ac:dyDescent="0.25">
      <c r="A6" s="29">
        <v>3</v>
      </c>
      <c r="B6" s="28">
        <v>3</v>
      </c>
      <c r="C6" s="29" t="s">
        <v>65</v>
      </c>
      <c r="D6" s="46" t="s">
        <v>68</v>
      </c>
      <c r="E6" s="45" t="s">
        <v>69</v>
      </c>
      <c r="F6" s="29" t="s">
        <v>26</v>
      </c>
      <c r="G6" s="29" t="s">
        <v>63</v>
      </c>
      <c r="H6" s="29" t="s">
        <v>70</v>
      </c>
      <c r="I6" s="29" t="s">
        <v>27</v>
      </c>
      <c r="J6" s="33">
        <v>2048.4499999999998</v>
      </c>
      <c r="K6" s="31"/>
      <c r="L6" s="30">
        <f t="shared" si="0"/>
        <v>0</v>
      </c>
      <c r="M6" s="32" t="str">
        <f t="shared" si="1"/>
        <v>OK</v>
      </c>
      <c r="N6" s="42"/>
      <c r="O6" s="43"/>
      <c r="P6" s="42"/>
      <c r="Q6" s="42"/>
      <c r="R6" s="42"/>
      <c r="S6" s="42"/>
      <c r="T6" s="42"/>
      <c r="U6" s="42"/>
      <c r="V6" s="42"/>
      <c r="W6" s="42"/>
      <c r="X6" s="42"/>
      <c r="Y6" s="42"/>
    </row>
    <row r="7" spans="1:25" ht="150" customHeight="1" x14ac:dyDescent="0.25">
      <c r="A7" s="29">
        <v>4</v>
      </c>
      <c r="B7" s="28">
        <v>4</v>
      </c>
      <c r="C7" s="29" t="s">
        <v>65</v>
      </c>
      <c r="D7" s="46" t="s">
        <v>71</v>
      </c>
      <c r="E7" s="45" t="s">
        <v>72</v>
      </c>
      <c r="F7" s="29" t="s">
        <v>26</v>
      </c>
      <c r="G7" s="29" t="s">
        <v>63</v>
      </c>
      <c r="H7" s="28" t="s">
        <v>73</v>
      </c>
      <c r="I7" s="29" t="s">
        <v>27</v>
      </c>
      <c r="J7" s="33">
        <v>2188.33</v>
      </c>
      <c r="K7" s="31"/>
      <c r="L7" s="30">
        <f t="shared" si="0"/>
        <v>0</v>
      </c>
      <c r="M7" s="32" t="str">
        <f t="shared" si="1"/>
        <v>OK</v>
      </c>
      <c r="N7" s="42"/>
      <c r="O7" s="43"/>
      <c r="P7" s="41"/>
      <c r="Q7" s="42"/>
      <c r="R7" s="42"/>
      <c r="S7" s="42"/>
      <c r="T7" s="42"/>
      <c r="U7" s="42"/>
      <c r="V7" s="42"/>
      <c r="W7" s="42"/>
      <c r="X7" s="42"/>
      <c r="Y7" s="42"/>
    </row>
    <row r="8" spans="1:25" ht="150" customHeight="1" x14ac:dyDescent="0.25">
      <c r="A8" s="29">
        <v>5</v>
      </c>
      <c r="B8" s="28">
        <v>5</v>
      </c>
      <c r="C8" s="29" t="s">
        <v>60</v>
      </c>
      <c r="D8" s="46" t="s">
        <v>74</v>
      </c>
      <c r="E8" s="45" t="s">
        <v>75</v>
      </c>
      <c r="F8" s="29" t="s">
        <v>26</v>
      </c>
      <c r="G8" s="29" t="s">
        <v>63</v>
      </c>
      <c r="H8" s="28" t="s">
        <v>76</v>
      </c>
      <c r="I8" s="28" t="s">
        <v>27</v>
      </c>
      <c r="J8" s="33">
        <v>2536.1799999999998</v>
      </c>
      <c r="K8" s="31">
        <f>2+1</f>
        <v>3</v>
      </c>
      <c r="L8" s="30">
        <f t="shared" si="0"/>
        <v>0</v>
      </c>
      <c r="M8" s="32" t="str">
        <f t="shared" si="1"/>
        <v>OK</v>
      </c>
      <c r="N8" s="56">
        <v>2</v>
      </c>
      <c r="O8" s="43"/>
      <c r="P8" s="42"/>
      <c r="Q8" s="56">
        <v>1</v>
      </c>
      <c r="R8" s="42"/>
      <c r="S8" s="42"/>
      <c r="T8" s="42"/>
      <c r="U8" s="42"/>
      <c r="V8" s="42"/>
      <c r="W8" s="42"/>
      <c r="X8" s="42"/>
      <c r="Y8" s="42"/>
    </row>
    <row r="9" spans="1:25" ht="150" customHeight="1" x14ac:dyDescent="0.25">
      <c r="A9" s="29">
        <v>6</v>
      </c>
      <c r="B9" s="28">
        <v>6</v>
      </c>
      <c r="C9" s="29" t="s">
        <v>77</v>
      </c>
      <c r="D9" s="46" t="s">
        <v>78</v>
      </c>
      <c r="E9" s="45" t="s">
        <v>79</v>
      </c>
      <c r="F9" s="29" t="s">
        <v>26</v>
      </c>
      <c r="G9" s="29" t="s">
        <v>63</v>
      </c>
      <c r="H9" s="28" t="s">
        <v>80</v>
      </c>
      <c r="I9" s="28" t="s">
        <v>27</v>
      </c>
      <c r="J9" s="33">
        <v>2823.5</v>
      </c>
      <c r="K9" s="31"/>
      <c r="L9" s="30">
        <f t="shared" si="0"/>
        <v>0</v>
      </c>
      <c r="M9" s="32" t="str">
        <f t="shared" si="1"/>
        <v>OK</v>
      </c>
      <c r="N9" s="42"/>
      <c r="O9" s="43"/>
      <c r="P9" s="42"/>
      <c r="Q9" s="41"/>
      <c r="R9" s="44"/>
      <c r="S9" s="42"/>
      <c r="T9" s="42"/>
      <c r="U9" s="42"/>
      <c r="V9" s="42"/>
      <c r="W9" s="42"/>
      <c r="X9" s="42"/>
      <c r="Y9" s="42"/>
    </row>
    <row r="10" spans="1:25" ht="150" customHeight="1" x14ac:dyDescent="0.25">
      <c r="A10" s="29">
        <v>7</v>
      </c>
      <c r="B10" s="28">
        <v>7</v>
      </c>
      <c r="C10" s="29" t="s">
        <v>77</v>
      </c>
      <c r="D10" s="46" t="s">
        <v>81</v>
      </c>
      <c r="E10" s="45" t="s">
        <v>82</v>
      </c>
      <c r="F10" s="29" t="s">
        <v>26</v>
      </c>
      <c r="G10" s="29" t="s">
        <v>63</v>
      </c>
      <c r="H10" s="28" t="s">
        <v>80</v>
      </c>
      <c r="I10" s="28" t="s">
        <v>27</v>
      </c>
      <c r="J10" s="33">
        <v>8250</v>
      </c>
      <c r="K10" s="31">
        <v>2</v>
      </c>
      <c r="L10" s="30">
        <f t="shared" si="0"/>
        <v>2</v>
      </c>
      <c r="M10" s="32" t="str">
        <f t="shared" si="1"/>
        <v>OK</v>
      </c>
      <c r="N10" s="42"/>
      <c r="O10" s="43"/>
      <c r="P10" s="42"/>
      <c r="Q10" s="42"/>
      <c r="R10" s="42"/>
      <c r="S10" s="42"/>
      <c r="T10" s="42"/>
      <c r="U10" s="42"/>
      <c r="V10" s="42"/>
      <c r="W10" s="42"/>
      <c r="X10" s="42"/>
      <c r="Y10" s="42"/>
    </row>
    <row r="11" spans="1:25" ht="150" customHeight="1" x14ac:dyDescent="0.25">
      <c r="A11" s="29">
        <v>8</v>
      </c>
      <c r="B11" s="28">
        <v>8</v>
      </c>
      <c r="C11" s="29" t="s">
        <v>77</v>
      </c>
      <c r="D11" s="46" t="s">
        <v>83</v>
      </c>
      <c r="E11" s="46" t="s">
        <v>84</v>
      </c>
      <c r="F11" s="29" t="s">
        <v>26</v>
      </c>
      <c r="G11" s="29" t="s">
        <v>63</v>
      </c>
      <c r="H11" s="28" t="s">
        <v>85</v>
      </c>
      <c r="I11" s="28" t="s">
        <v>27</v>
      </c>
      <c r="J11" s="33">
        <v>7625</v>
      </c>
      <c r="K11" s="31"/>
      <c r="L11" s="30">
        <f t="shared" si="0"/>
        <v>0</v>
      </c>
      <c r="M11" s="32" t="str">
        <f t="shared" si="1"/>
        <v>OK</v>
      </c>
      <c r="N11" s="42"/>
      <c r="O11" s="43"/>
      <c r="P11" s="42"/>
      <c r="Q11" s="42"/>
      <c r="R11" s="42"/>
      <c r="S11" s="42"/>
      <c r="T11" s="42"/>
      <c r="U11" s="42"/>
      <c r="V11" s="42"/>
      <c r="W11" s="42"/>
      <c r="X11" s="42"/>
      <c r="Y11" s="42"/>
    </row>
    <row r="12" spans="1:25" ht="150" customHeight="1" x14ac:dyDescent="0.25">
      <c r="A12" s="29">
        <v>9</v>
      </c>
      <c r="B12" s="28">
        <v>9</v>
      </c>
      <c r="C12" s="29" t="s">
        <v>77</v>
      </c>
      <c r="D12" s="46" t="s">
        <v>86</v>
      </c>
      <c r="E12" s="45" t="s">
        <v>79</v>
      </c>
      <c r="F12" s="29" t="s">
        <v>26</v>
      </c>
      <c r="G12" s="29" t="s">
        <v>63</v>
      </c>
      <c r="H12" s="29" t="s">
        <v>85</v>
      </c>
      <c r="I12" s="29" t="s">
        <v>27</v>
      </c>
      <c r="J12" s="34">
        <v>3863.6</v>
      </c>
      <c r="K12" s="31"/>
      <c r="L12" s="30">
        <f t="shared" si="0"/>
        <v>0</v>
      </c>
      <c r="M12" s="32" t="str">
        <f t="shared" si="1"/>
        <v>OK</v>
      </c>
      <c r="N12" s="42"/>
      <c r="O12" s="43"/>
      <c r="P12" s="42"/>
      <c r="Q12" s="42"/>
      <c r="R12" s="42"/>
      <c r="S12" s="42"/>
      <c r="T12" s="42"/>
      <c r="U12" s="42"/>
      <c r="V12" s="42"/>
      <c r="W12" s="42"/>
      <c r="X12" s="42"/>
      <c r="Y12" s="42"/>
    </row>
    <row r="13" spans="1:25" ht="150" customHeight="1" x14ac:dyDescent="0.25">
      <c r="A13" s="29">
        <v>10</v>
      </c>
      <c r="B13" s="28">
        <v>10</v>
      </c>
      <c r="C13" s="29" t="s">
        <v>77</v>
      </c>
      <c r="D13" s="46" t="s">
        <v>87</v>
      </c>
      <c r="E13" s="45" t="s">
        <v>88</v>
      </c>
      <c r="F13" s="29" t="s">
        <v>26</v>
      </c>
      <c r="G13" s="29" t="s">
        <v>63</v>
      </c>
      <c r="H13" s="29" t="s">
        <v>85</v>
      </c>
      <c r="I13" s="29" t="s">
        <v>27</v>
      </c>
      <c r="J13" s="34">
        <v>10000</v>
      </c>
      <c r="K13" s="31">
        <v>2</v>
      </c>
      <c r="L13" s="30">
        <f t="shared" si="0"/>
        <v>2</v>
      </c>
      <c r="M13" s="32" t="str">
        <f t="shared" si="1"/>
        <v>OK</v>
      </c>
      <c r="N13" s="42"/>
      <c r="O13" s="43"/>
      <c r="P13" s="42"/>
      <c r="Q13" s="41"/>
      <c r="R13" s="44"/>
      <c r="S13" s="42"/>
      <c r="T13" s="42"/>
      <c r="U13" s="42"/>
      <c r="V13" s="42"/>
      <c r="W13" s="42"/>
      <c r="X13" s="42"/>
      <c r="Y13" s="42"/>
    </row>
    <row r="14" spans="1:25"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c r="X14" s="42"/>
      <c r="Y14" s="42"/>
    </row>
    <row r="15" spans="1:25" ht="15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c r="X15" s="42"/>
      <c r="Y15" s="42"/>
    </row>
    <row r="16" spans="1:25"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c r="X16" s="42"/>
      <c r="Y16" s="42"/>
    </row>
    <row r="17" spans="1:25"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c r="X17" s="42"/>
      <c r="Y17" s="42"/>
    </row>
    <row r="18" spans="1:25"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c r="X18" s="42"/>
      <c r="Y18" s="42"/>
    </row>
    <row r="19" spans="1:25" ht="150" customHeight="1" x14ac:dyDescent="0.25">
      <c r="A19" s="29">
        <v>16</v>
      </c>
      <c r="B19" s="28">
        <v>16</v>
      </c>
      <c r="C19" s="29" t="s">
        <v>60</v>
      </c>
      <c r="D19" s="46" t="s">
        <v>104</v>
      </c>
      <c r="E19" s="45" t="s">
        <v>105</v>
      </c>
      <c r="F19" s="29" t="s">
        <v>26</v>
      </c>
      <c r="G19" s="29" t="s">
        <v>63</v>
      </c>
      <c r="H19" s="28" t="s">
        <v>106</v>
      </c>
      <c r="I19" s="28" t="s">
        <v>27</v>
      </c>
      <c r="J19" s="34">
        <v>14977.75</v>
      </c>
      <c r="K19" s="31">
        <f>1</f>
        <v>1</v>
      </c>
      <c r="L19" s="30">
        <f t="shared" si="0"/>
        <v>0</v>
      </c>
      <c r="M19" s="32" t="str">
        <f t="shared" si="1"/>
        <v>OK</v>
      </c>
      <c r="N19" s="42"/>
      <c r="O19" s="43"/>
      <c r="P19" s="42"/>
      <c r="Q19" s="42"/>
      <c r="R19" s="42"/>
      <c r="S19" s="42"/>
      <c r="T19" s="42"/>
      <c r="U19" s="44"/>
      <c r="V19" s="58">
        <v>1</v>
      </c>
      <c r="W19" s="42"/>
      <c r="X19" s="42"/>
      <c r="Y19" s="42"/>
    </row>
    <row r="20" spans="1:25"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c r="Y20" s="42"/>
    </row>
    <row r="21" spans="1:25"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c r="X21" s="42"/>
      <c r="Y21" s="42"/>
    </row>
    <row r="22" spans="1:25" ht="150" customHeight="1" x14ac:dyDescent="0.25">
      <c r="A22" s="29">
        <v>19</v>
      </c>
      <c r="B22" s="28">
        <v>19</v>
      </c>
      <c r="C22" s="29" t="s">
        <v>77</v>
      </c>
      <c r="D22" s="46" t="s">
        <v>38</v>
      </c>
      <c r="E22" s="45" t="s">
        <v>113</v>
      </c>
      <c r="F22" s="29" t="s">
        <v>26</v>
      </c>
      <c r="G22" s="29" t="s">
        <v>114</v>
      </c>
      <c r="H22" s="28" t="s">
        <v>115</v>
      </c>
      <c r="I22" s="28" t="s">
        <v>27</v>
      </c>
      <c r="J22" s="34">
        <v>833.3</v>
      </c>
      <c r="K22" s="31">
        <v>1</v>
      </c>
      <c r="L22" s="30">
        <f t="shared" si="0"/>
        <v>1</v>
      </c>
      <c r="M22" s="32" t="str">
        <f t="shared" si="1"/>
        <v>OK</v>
      </c>
      <c r="N22" s="42"/>
      <c r="O22" s="43"/>
      <c r="P22" s="42"/>
      <c r="Q22" s="42"/>
      <c r="R22" s="42"/>
      <c r="S22" s="42"/>
      <c r="T22" s="42"/>
      <c r="U22" s="42"/>
      <c r="V22" s="42"/>
      <c r="W22" s="42"/>
      <c r="X22" s="42"/>
      <c r="Y22" s="42"/>
    </row>
    <row r="23" spans="1:25" ht="120" customHeight="1" x14ac:dyDescent="0.25">
      <c r="A23" s="29">
        <v>20</v>
      </c>
      <c r="B23" s="28">
        <v>20</v>
      </c>
      <c r="C23" s="29" t="s">
        <v>65</v>
      </c>
      <c r="D23" s="46" t="s">
        <v>116</v>
      </c>
      <c r="E23" s="45" t="s">
        <v>117</v>
      </c>
      <c r="F23" s="29" t="s">
        <v>26</v>
      </c>
      <c r="G23" s="29" t="s">
        <v>118</v>
      </c>
      <c r="H23" s="28" t="s">
        <v>119</v>
      </c>
      <c r="I23" s="28" t="s">
        <v>120</v>
      </c>
      <c r="J23" s="34">
        <v>463.91</v>
      </c>
      <c r="K23" s="31">
        <v>10</v>
      </c>
      <c r="L23" s="30">
        <f t="shared" si="0"/>
        <v>6</v>
      </c>
      <c r="M23" s="32" t="str">
        <f t="shared" si="1"/>
        <v>OK</v>
      </c>
      <c r="N23" s="42"/>
      <c r="O23" s="43"/>
      <c r="P23" s="56">
        <v>1</v>
      </c>
      <c r="Q23" s="42"/>
      <c r="R23" s="56">
        <v>3</v>
      </c>
      <c r="S23" s="42"/>
      <c r="T23" s="42"/>
      <c r="U23" s="42"/>
      <c r="V23" s="42"/>
      <c r="W23" s="42"/>
      <c r="X23" s="42"/>
      <c r="Y23" s="42"/>
    </row>
    <row r="24" spans="1:25" ht="80.099999999999994" customHeight="1" x14ac:dyDescent="0.25">
      <c r="A24" s="77">
        <v>21</v>
      </c>
      <c r="B24" s="28">
        <v>21</v>
      </c>
      <c r="C24" s="77" t="s">
        <v>121</v>
      </c>
      <c r="D24" s="46" t="s">
        <v>122</v>
      </c>
      <c r="E24" s="29" t="s">
        <v>123</v>
      </c>
      <c r="F24" s="29" t="s">
        <v>29</v>
      </c>
      <c r="G24" s="29" t="s">
        <v>124</v>
      </c>
      <c r="H24" s="28" t="s">
        <v>125</v>
      </c>
      <c r="I24" s="28" t="s">
        <v>30</v>
      </c>
      <c r="J24" s="34">
        <v>200.09</v>
      </c>
      <c r="K24" s="31">
        <v>1</v>
      </c>
      <c r="L24" s="30">
        <f t="shared" si="0"/>
        <v>1</v>
      </c>
      <c r="M24" s="32" t="str">
        <f t="shared" si="1"/>
        <v>OK</v>
      </c>
      <c r="N24" s="42"/>
      <c r="O24" s="43"/>
      <c r="P24" s="42"/>
      <c r="Q24" s="42"/>
      <c r="R24" s="42"/>
      <c r="S24" s="42"/>
      <c r="T24" s="42"/>
      <c r="U24" s="42"/>
      <c r="V24" s="42"/>
      <c r="W24" s="42"/>
      <c r="X24" s="42"/>
      <c r="Y24" s="42"/>
    </row>
    <row r="25" spans="1:25" ht="80.099999999999994" customHeight="1" x14ac:dyDescent="0.25">
      <c r="A25" s="78"/>
      <c r="B25" s="28">
        <v>22</v>
      </c>
      <c r="C25" s="78"/>
      <c r="D25" s="46" t="s">
        <v>28</v>
      </c>
      <c r="E25" s="29" t="s">
        <v>123</v>
      </c>
      <c r="F25" s="29" t="s">
        <v>29</v>
      </c>
      <c r="G25" s="29" t="s">
        <v>124</v>
      </c>
      <c r="H25" s="28" t="s">
        <v>125</v>
      </c>
      <c r="I25" s="28" t="s">
        <v>30</v>
      </c>
      <c r="J25" s="34">
        <v>575.29</v>
      </c>
      <c r="K25" s="31">
        <v>15</v>
      </c>
      <c r="L25" s="30">
        <f t="shared" si="0"/>
        <v>6</v>
      </c>
      <c r="M25" s="32" t="str">
        <f t="shared" si="1"/>
        <v>OK</v>
      </c>
      <c r="N25" s="41"/>
      <c r="O25" s="56">
        <f>2+1+1</f>
        <v>4</v>
      </c>
      <c r="P25" s="42"/>
      <c r="Q25" s="41"/>
      <c r="R25" s="44"/>
      <c r="S25" s="56">
        <v>3</v>
      </c>
      <c r="T25" s="42"/>
      <c r="U25" s="42"/>
      <c r="V25" s="42"/>
      <c r="W25" s="56">
        <v>2</v>
      </c>
      <c r="X25" s="42"/>
      <c r="Y25" s="42"/>
    </row>
    <row r="26" spans="1:25" ht="80.099999999999994" customHeight="1" x14ac:dyDescent="0.25">
      <c r="A26" s="78"/>
      <c r="B26" s="28">
        <v>23</v>
      </c>
      <c r="C26" s="78"/>
      <c r="D26" s="46" t="s">
        <v>31</v>
      </c>
      <c r="E26" s="29" t="s">
        <v>123</v>
      </c>
      <c r="F26" s="29" t="s">
        <v>29</v>
      </c>
      <c r="G26" s="29" t="s">
        <v>124</v>
      </c>
      <c r="H26" s="28" t="s">
        <v>125</v>
      </c>
      <c r="I26" s="28" t="s">
        <v>30</v>
      </c>
      <c r="J26" s="34">
        <v>750</v>
      </c>
      <c r="K26" s="31">
        <v>10</v>
      </c>
      <c r="L26" s="30">
        <f t="shared" si="0"/>
        <v>9</v>
      </c>
      <c r="M26" s="32" t="str">
        <f t="shared" si="1"/>
        <v>OK</v>
      </c>
      <c r="N26" s="43"/>
      <c r="O26" s="41"/>
      <c r="P26" s="42"/>
      <c r="Q26" s="41"/>
      <c r="R26" s="42"/>
      <c r="S26" s="42"/>
      <c r="T26" s="56">
        <v>1</v>
      </c>
      <c r="U26" s="42"/>
      <c r="V26" s="42"/>
      <c r="W26" s="42"/>
      <c r="X26" s="42"/>
      <c r="Y26" s="42"/>
    </row>
    <row r="27" spans="1:25" ht="80.099999999999994" customHeight="1" x14ac:dyDescent="0.25">
      <c r="A27" s="78"/>
      <c r="B27" s="28">
        <v>24</v>
      </c>
      <c r="C27" s="78"/>
      <c r="D27" s="46" t="s">
        <v>32</v>
      </c>
      <c r="E27" s="29" t="s">
        <v>123</v>
      </c>
      <c r="F27" s="29" t="s">
        <v>29</v>
      </c>
      <c r="G27" s="29" t="s">
        <v>124</v>
      </c>
      <c r="H27" s="28" t="s">
        <v>125</v>
      </c>
      <c r="I27" s="28" t="s">
        <v>30</v>
      </c>
      <c r="J27" s="34">
        <v>1000</v>
      </c>
      <c r="K27" s="31">
        <v>10</v>
      </c>
      <c r="L27" s="30">
        <f t="shared" si="0"/>
        <v>9</v>
      </c>
      <c r="M27" s="32" t="str">
        <f t="shared" si="1"/>
        <v>OK</v>
      </c>
      <c r="N27" s="41"/>
      <c r="O27" s="41"/>
      <c r="P27" s="42"/>
      <c r="Q27" s="41"/>
      <c r="R27" s="42"/>
      <c r="S27" s="42"/>
      <c r="T27" s="42"/>
      <c r="U27" s="58">
        <v>1</v>
      </c>
      <c r="V27" s="42"/>
      <c r="W27" s="42"/>
      <c r="X27" s="42"/>
      <c r="Y27" s="42"/>
    </row>
    <row r="28" spans="1:25" ht="80.099999999999994" customHeight="1" x14ac:dyDescent="0.25">
      <c r="A28" s="78"/>
      <c r="B28" s="28">
        <v>25</v>
      </c>
      <c r="C28" s="78"/>
      <c r="D28" s="46" t="s">
        <v>33</v>
      </c>
      <c r="E28" s="29" t="s">
        <v>123</v>
      </c>
      <c r="F28" s="29" t="s">
        <v>34</v>
      </c>
      <c r="G28" s="29" t="s">
        <v>124</v>
      </c>
      <c r="H28" s="28" t="s">
        <v>125</v>
      </c>
      <c r="I28" s="28" t="s">
        <v>30</v>
      </c>
      <c r="J28" s="34">
        <v>80</v>
      </c>
      <c r="K28" s="31">
        <v>200</v>
      </c>
      <c r="L28" s="30">
        <f t="shared" si="0"/>
        <v>163</v>
      </c>
      <c r="M28" s="32" t="str">
        <f t="shared" si="1"/>
        <v>OK</v>
      </c>
      <c r="N28" s="41"/>
      <c r="O28" s="56">
        <v>5</v>
      </c>
      <c r="P28" s="42"/>
      <c r="Q28" s="41"/>
      <c r="R28" s="44"/>
      <c r="S28" s="56">
        <v>20</v>
      </c>
      <c r="T28" s="56">
        <v>9</v>
      </c>
      <c r="U28" s="64"/>
      <c r="V28" s="42"/>
      <c r="W28" s="56">
        <v>3</v>
      </c>
      <c r="X28" s="42"/>
      <c r="Y28" s="42"/>
    </row>
    <row r="29" spans="1:25" ht="80.099999999999994" customHeight="1" x14ac:dyDescent="0.25">
      <c r="A29" s="78"/>
      <c r="B29" s="28">
        <v>26</v>
      </c>
      <c r="C29" s="78"/>
      <c r="D29" s="46" t="s">
        <v>39</v>
      </c>
      <c r="E29" s="29" t="s">
        <v>123</v>
      </c>
      <c r="F29" s="29" t="s">
        <v>34</v>
      </c>
      <c r="G29" s="29" t="s">
        <v>124</v>
      </c>
      <c r="H29" s="28" t="s">
        <v>125</v>
      </c>
      <c r="I29" s="28" t="s">
        <v>30</v>
      </c>
      <c r="J29" s="34">
        <v>100</v>
      </c>
      <c r="K29" s="31">
        <v>100</v>
      </c>
      <c r="L29" s="30">
        <f t="shared" si="0"/>
        <v>100</v>
      </c>
      <c r="M29" s="32" t="str">
        <f t="shared" si="1"/>
        <v>OK</v>
      </c>
      <c r="N29" s="43"/>
      <c r="O29" s="41"/>
      <c r="P29" s="42"/>
      <c r="Q29" s="41"/>
      <c r="R29" s="42"/>
      <c r="S29" s="42"/>
      <c r="T29" s="42"/>
      <c r="U29" s="42"/>
      <c r="V29" s="42"/>
      <c r="W29" s="42"/>
      <c r="X29" s="42"/>
      <c r="Y29" s="42"/>
    </row>
    <row r="30" spans="1:25" ht="80.099999999999994" customHeight="1" x14ac:dyDescent="0.25">
      <c r="A30" s="78"/>
      <c r="B30" s="28">
        <v>27</v>
      </c>
      <c r="C30" s="78"/>
      <c r="D30" s="46" t="s">
        <v>35</v>
      </c>
      <c r="E30" s="29" t="s">
        <v>123</v>
      </c>
      <c r="F30" s="29" t="s">
        <v>34</v>
      </c>
      <c r="G30" s="29" t="s">
        <v>124</v>
      </c>
      <c r="H30" s="28" t="s">
        <v>125</v>
      </c>
      <c r="I30" s="28" t="s">
        <v>30</v>
      </c>
      <c r="J30" s="34">
        <v>100</v>
      </c>
      <c r="K30" s="31">
        <v>100</v>
      </c>
      <c r="L30" s="30">
        <f t="shared" si="0"/>
        <v>97</v>
      </c>
      <c r="M30" s="32" t="str">
        <f t="shared" si="1"/>
        <v>OK</v>
      </c>
      <c r="N30" s="41"/>
      <c r="O30" s="41"/>
      <c r="P30" s="42"/>
      <c r="Q30" s="41"/>
      <c r="R30" s="42"/>
      <c r="S30" s="42"/>
      <c r="T30" s="42"/>
      <c r="U30" s="58">
        <v>3</v>
      </c>
      <c r="V30" s="42"/>
      <c r="W30" s="42"/>
      <c r="X30" s="42"/>
      <c r="Y30" s="42"/>
    </row>
    <row r="31" spans="1:25" ht="80.099999999999994" customHeight="1" x14ac:dyDescent="0.25">
      <c r="A31" s="78"/>
      <c r="B31" s="28">
        <v>28</v>
      </c>
      <c r="C31" s="78"/>
      <c r="D31" s="46" t="s">
        <v>40</v>
      </c>
      <c r="E31" s="29" t="s">
        <v>123</v>
      </c>
      <c r="F31" s="29" t="s">
        <v>29</v>
      </c>
      <c r="G31" s="29" t="s">
        <v>124</v>
      </c>
      <c r="H31" s="28" t="s">
        <v>125</v>
      </c>
      <c r="I31" s="28" t="s">
        <v>30</v>
      </c>
      <c r="J31" s="34">
        <v>200</v>
      </c>
      <c r="K31" s="31">
        <v>50</v>
      </c>
      <c r="L31" s="30">
        <f t="shared" si="0"/>
        <v>48</v>
      </c>
      <c r="M31" s="32" t="str">
        <f t="shared" si="1"/>
        <v>OK</v>
      </c>
      <c r="N31" s="41"/>
      <c r="O31" s="56">
        <v>1</v>
      </c>
      <c r="P31" s="42"/>
      <c r="Q31" s="41"/>
      <c r="R31" s="44"/>
      <c r="S31" s="42"/>
      <c r="T31" s="42"/>
      <c r="U31" s="58">
        <v>1</v>
      </c>
      <c r="V31" s="42"/>
      <c r="W31" s="42"/>
      <c r="X31" s="42"/>
      <c r="Y31" s="42"/>
    </row>
    <row r="32" spans="1:25" ht="80.099999999999994" customHeight="1" x14ac:dyDescent="0.25">
      <c r="A32" s="79"/>
      <c r="B32" s="28">
        <v>29</v>
      </c>
      <c r="C32" s="79"/>
      <c r="D32" s="46" t="s">
        <v>126</v>
      </c>
      <c r="E32" s="29" t="s">
        <v>123</v>
      </c>
      <c r="F32" s="29" t="s">
        <v>29</v>
      </c>
      <c r="G32" s="29" t="s">
        <v>124</v>
      </c>
      <c r="H32" s="28" t="s">
        <v>125</v>
      </c>
      <c r="I32" s="28" t="s">
        <v>30</v>
      </c>
      <c r="J32" s="34">
        <v>100</v>
      </c>
      <c r="K32" s="31">
        <v>10</v>
      </c>
      <c r="L32" s="30">
        <f t="shared" si="0"/>
        <v>10</v>
      </c>
      <c r="M32" s="32" t="str">
        <f t="shared" si="1"/>
        <v>OK</v>
      </c>
      <c r="N32" s="43"/>
      <c r="O32" s="43"/>
      <c r="P32" s="42"/>
      <c r="Q32" s="41"/>
      <c r="R32" s="42"/>
      <c r="S32" s="42"/>
      <c r="T32" s="42"/>
      <c r="U32" s="42"/>
      <c r="V32" s="42"/>
      <c r="W32" s="42"/>
      <c r="X32" s="42"/>
      <c r="Y32" s="42"/>
    </row>
    <row r="33" spans="1:25"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c r="X33" s="42"/>
      <c r="Y33" s="42"/>
    </row>
    <row r="34" spans="1:25"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41"/>
      <c r="R34" s="42"/>
      <c r="S34" s="42"/>
      <c r="T34" s="42"/>
      <c r="U34" s="42"/>
      <c r="V34" s="42"/>
      <c r="W34" s="42"/>
      <c r="X34" s="42"/>
      <c r="Y34" s="42"/>
    </row>
    <row r="35" spans="1:25"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c r="X35" s="42"/>
      <c r="Y35" s="42"/>
    </row>
    <row r="36" spans="1:25"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c r="X36" s="42"/>
      <c r="Y36" s="42"/>
    </row>
    <row r="37" spans="1:25"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41"/>
      <c r="R37" s="42"/>
      <c r="S37" s="42"/>
      <c r="T37" s="42"/>
      <c r="U37" s="42"/>
      <c r="V37" s="42"/>
      <c r="W37" s="42"/>
      <c r="X37" s="42"/>
      <c r="Y37" s="42"/>
    </row>
    <row r="38" spans="1:25"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41"/>
      <c r="R38" s="42"/>
      <c r="S38" s="42"/>
      <c r="T38" s="42"/>
      <c r="U38" s="42"/>
      <c r="V38" s="42"/>
      <c r="W38" s="42"/>
      <c r="X38" s="42"/>
      <c r="Y38" s="42"/>
    </row>
    <row r="39" spans="1:25"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c r="X39" s="42"/>
      <c r="Y39" s="42"/>
    </row>
    <row r="40" spans="1:25"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c r="X40" s="42"/>
      <c r="Y40" s="42"/>
    </row>
    <row r="41" spans="1:25"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1"/>
      <c r="R41" s="42"/>
      <c r="S41" s="42"/>
      <c r="T41" s="42"/>
      <c r="U41" s="42"/>
      <c r="V41" s="42"/>
      <c r="W41" s="42"/>
      <c r="X41" s="42"/>
      <c r="Y41" s="42"/>
    </row>
    <row r="42" spans="1:25"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1"/>
      <c r="R42" s="42"/>
      <c r="S42" s="42"/>
      <c r="T42" s="42"/>
      <c r="U42" s="42"/>
      <c r="V42" s="42"/>
      <c r="W42" s="42"/>
      <c r="X42" s="42"/>
      <c r="Y42" s="42"/>
    </row>
    <row r="43" spans="1:25" ht="80.099999999999994" customHeight="1" x14ac:dyDescent="0.25">
      <c r="A43" s="79"/>
      <c r="B43" s="48">
        <v>40</v>
      </c>
      <c r="C43" s="79"/>
      <c r="D43" s="49" t="s">
        <v>40</v>
      </c>
      <c r="E43" s="48" t="s">
        <v>123</v>
      </c>
      <c r="F43" s="48" t="s">
        <v>29</v>
      </c>
      <c r="G43" s="48" t="s">
        <v>124</v>
      </c>
      <c r="H43" s="48" t="s">
        <v>125</v>
      </c>
      <c r="I43" s="48" t="s">
        <v>30</v>
      </c>
      <c r="J43" s="49">
        <v>245.16</v>
      </c>
      <c r="K43" s="31"/>
      <c r="L43" s="30">
        <f t="shared" ref="L43:L50" si="2">K43-SUM(N43:X43)</f>
        <v>0</v>
      </c>
      <c r="M43" s="32" t="str">
        <f t="shared" ref="M43:M50" si="3">IF(L43&lt;0,"ATENÇÃO","OK")</f>
        <v>OK</v>
      </c>
      <c r="N43" s="20"/>
      <c r="O43" s="20"/>
      <c r="P43" s="20"/>
      <c r="Q43" s="50"/>
      <c r="R43" s="50"/>
      <c r="S43" s="20"/>
      <c r="T43" s="20"/>
      <c r="U43" s="20"/>
      <c r="V43" s="20"/>
      <c r="W43" s="20"/>
      <c r="X43" s="20"/>
      <c r="Y43" s="20"/>
    </row>
    <row r="44" spans="1:25"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2"/>
        <v>0</v>
      </c>
      <c r="M44" s="32" t="str">
        <f t="shared" si="3"/>
        <v>OK</v>
      </c>
      <c r="N44" s="20"/>
      <c r="O44" s="20"/>
      <c r="P44" s="20"/>
      <c r="Q44" s="20"/>
      <c r="R44" s="20"/>
      <c r="S44" s="20"/>
      <c r="T44" s="20"/>
      <c r="U44" s="20"/>
      <c r="V44" s="20"/>
      <c r="W44" s="20"/>
      <c r="X44" s="20"/>
      <c r="Y44" s="20"/>
    </row>
    <row r="45" spans="1:25" ht="80.099999999999994" customHeight="1" x14ac:dyDescent="0.25">
      <c r="A45" s="73"/>
      <c r="B45" s="48">
        <v>42</v>
      </c>
      <c r="C45" s="73"/>
      <c r="D45" s="49" t="s">
        <v>31</v>
      </c>
      <c r="E45" s="48" t="s">
        <v>123</v>
      </c>
      <c r="F45" s="48" t="s">
        <v>29</v>
      </c>
      <c r="G45" s="48" t="s">
        <v>124</v>
      </c>
      <c r="H45" s="48" t="s">
        <v>125</v>
      </c>
      <c r="I45" s="48" t="s">
        <v>30</v>
      </c>
      <c r="J45" s="49">
        <v>950</v>
      </c>
      <c r="K45" s="31"/>
      <c r="L45" s="30">
        <f t="shared" si="2"/>
        <v>0</v>
      </c>
      <c r="M45" s="32" t="str">
        <f t="shared" si="3"/>
        <v>OK</v>
      </c>
      <c r="N45" s="20"/>
      <c r="O45" s="20"/>
      <c r="P45" s="20"/>
      <c r="Q45" s="20"/>
      <c r="R45" s="20"/>
      <c r="S45" s="20"/>
      <c r="T45" s="20"/>
      <c r="U45" s="20"/>
      <c r="V45" s="20"/>
      <c r="W45" s="20"/>
      <c r="X45" s="20"/>
      <c r="Y45" s="20"/>
    </row>
    <row r="46" spans="1:25" ht="80.099999999999994" customHeight="1" x14ac:dyDescent="0.25">
      <c r="A46" s="73"/>
      <c r="B46" s="48">
        <v>43</v>
      </c>
      <c r="C46" s="73"/>
      <c r="D46" s="49" t="s">
        <v>32</v>
      </c>
      <c r="E46" s="48" t="s">
        <v>123</v>
      </c>
      <c r="F46" s="48" t="s">
        <v>29</v>
      </c>
      <c r="G46" s="48" t="s">
        <v>124</v>
      </c>
      <c r="H46" s="48" t="s">
        <v>125</v>
      </c>
      <c r="I46" s="48" t="s">
        <v>30</v>
      </c>
      <c r="J46" s="49">
        <v>1200</v>
      </c>
      <c r="K46" s="31"/>
      <c r="L46" s="30">
        <f t="shared" si="2"/>
        <v>0</v>
      </c>
      <c r="M46" s="32" t="str">
        <f t="shared" si="3"/>
        <v>OK</v>
      </c>
      <c r="N46" s="20"/>
      <c r="O46" s="20"/>
      <c r="P46" s="20"/>
      <c r="Q46" s="20"/>
      <c r="R46" s="20"/>
      <c r="S46" s="20"/>
      <c r="T46" s="20"/>
      <c r="U46" s="20"/>
      <c r="V46" s="20"/>
      <c r="W46" s="20"/>
      <c r="X46" s="20"/>
      <c r="Y46" s="20"/>
    </row>
    <row r="47" spans="1:25" ht="80.099999999999994" customHeight="1" x14ac:dyDescent="0.25">
      <c r="A47" s="73"/>
      <c r="B47" s="48">
        <v>44</v>
      </c>
      <c r="C47" s="73"/>
      <c r="D47" s="49" t="s">
        <v>33</v>
      </c>
      <c r="E47" s="48" t="s">
        <v>123</v>
      </c>
      <c r="F47" s="48" t="s">
        <v>34</v>
      </c>
      <c r="G47" s="48" t="s">
        <v>124</v>
      </c>
      <c r="H47" s="48" t="s">
        <v>125</v>
      </c>
      <c r="I47" s="48" t="s">
        <v>30</v>
      </c>
      <c r="J47" s="49">
        <v>100</v>
      </c>
      <c r="K47" s="31"/>
      <c r="L47" s="30">
        <f t="shared" si="2"/>
        <v>0</v>
      </c>
      <c r="M47" s="32" t="str">
        <f t="shared" si="3"/>
        <v>OK</v>
      </c>
      <c r="N47" s="20"/>
      <c r="O47" s="20"/>
      <c r="P47" s="20"/>
      <c r="Q47" s="20"/>
      <c r="R47" s="20"/>
      <c r="S47" s="20"/>
      <c r="T47" s="20"/>
      <c r="U47" s="20"/>
      <c r="V47" s="20"/>
      <c r="W47" s="20"/>
      <c r="X47" s="20"/>
      <c r="Y47" s="20"/>
    </row>
    <row r="48" spans="1:25" ht="80.099999999999994" customHeight="1" x14ac:dyDescent="0.25">
      <c r="A48" s="73"/>
      <c r="B48" s="48">
        <v>45</v>
      </c>
      <c r="C48" s="73"/>
      <c r="D48" s="49" t="s">
        <v>39</v>
      </c>
      <c r="E48" s="48" t="s">
        <v>123</v>
      </c>
      <c r="F48" s="48" t="s">
        <v>34</v>
      </c>
      <c r="G48" s="48" t="s">
        <v>124</v>
      </c>
      <c r="H48" s="48" t="s">
        <v>125</v>
      </c>
      <c r="I48" s="48" t="s">
        <v>30</v>
      </c>
      <c r="J48" s="49">
        <v>120</v>
      </c>
      <c r="K48" s="31"/>
      <c r="L48" s="30">
        <f t="shared" si="2"/>
        <v>0</v>
      </c>
      <c r="M48" s="32" t="str">
        <f t="shared" si="3"/>
        <v>OK</v>
      </c>
      <c r="N48" s="20"/>
      <c r="O48" s="20"/>
      <c r="P48" s="20"/>
      <c r="Q48" s="20"/>
      <c r="R48" s="20"/>
      <c r="S48" s="20"/>
      <c r="T48" s="20"/>
      <c r="U48" s="20"/>
      <c r="V48" s="20"/>
      <c r="W48" s="20"/>
      <c r="X48" s="20"/>
      <c r="Y48" s="20"/>
    </row>
    <row r="49" spans="1:25" ht="80.099999999999994" customHeight="1" x14ac:dyDescent="0.25">
      <c r="A49" s="73"/>
      <c r="B49" s="48">
        <v>46</v>
      </c>
      <c r="C49" s="73"/>
      <c r="D49" s="49" t="s">
        <v>35</v>
      </c>
      <c r="E49" s="48" t="s">
        <v>123</v>
      </c>
      <c r="F49" s="48" t="s">
        <v>34</v>
      </c>
      <c r="G49" s="48" t="s">
        <v>124</v>
      </c>
      <c r="H49" s="48" t="s">
        <v>125</v>
      </c>
      <c r="I49" s="48" t="s">
        <v>30</v>
      </c>
      <c r="J49" s="49">
        <v>140</v>
      </c>
      <c r="K49" s="31"/>
      <c r="L49" s="30">
        <f t="shared" si="2"/>
        <v>0</v>
      </c>
      <c r="M49" s="32" t="str">
        <f t="shared" si="3"/>
        <v>OK</v>
      </c>
      <c r="N49" s="20"/>
      <c r="O49" s="20"/>
      <c r="P49" s="20"/>
      <c r="Q49" s="20"/>
      <c r="R49" s="20"/>
      <c r="S49" s="20"/>
      <c r="T49" s="20"/>
      <c r="U49" s="20"/>
      <c r="V49" s="20"/>
      <c r="W49" s="20"/>
      <c r="X49" s="20"/>
      <c r="Y49" s="20"/>
    </row>
    <row r="50" spans="1:25" ht="80.099999999999994" customHeight="1" x14ac:dyDescent="0.25">
      <c r="A50" s="74"/>
      <c r="B50" s="48">
        <v>47</v>
      </c>
      <c r="C50" s="74"/>
      <c r="D50" s="49" t="s">
        <v>40</v>
      </c>
      <c r="E50" s="48" t="s">
        <v>123</v>
      </c>
      <c r="F50" s="48" t="s">
        <v>29</v>
      </c>
      <c r="G50" s="48" t="s">
        <v>124</v>
      </c>
      <c r="H50" s="48" t="s">
        <v>125</v>
      </c>
      <c r="I50" s="48" t="s">
        <v>30</v>
      </c>
      <c r="J50" s="49">
        <v>268.75</v>
      </c>
      <c r="K50" s="31"/>
      <c r="L50" s="30">
        <f t="shared" si="2"/>
        <v>0</v>
      </c>
      <c r="M50" s="32" t="str">
        <f t="shared" si="3"/>
        <v>OK</v>
      </c>
      <c r="N50" s="20"/>
      <c r="O50" s="20"/>
      <c r="P50" s="20"/>
      <c r="Q50" s="20"/>
      <c r="R50" s="20"/>
      <c r="S50" s="20"/>
      <c r="T50" s="20"/>
      <c r="U50" s="20"/>
      <c r="V50" s="20"/>
      <c r="W50" s="20"/>
      <c r="X50" s="20"/>
      <c r="Y50" s="20"/>
    </row>
    <row r="51" spans="1:25" ht="80.099999999999994" customHeight="1" x14ac:dyDescent="0.25">
      <c r="N51" s="57">
        <f>SUM(J8*N8)</f>
        <v>5072.3599999999997</v>
      </c>
      <c r="O51" s="57">
        <f>SUM(J25*O25+J28*O28+J31*O31)</f>
        <v>2901.16</v>
      </c>
      <c r="P51" s="57">
        <f>SUM(J23*P23)</f>
        <v>463.91</v>
      </c>
    </row>
  </sheetData>
  <mergeCells count="24">
    <mergeCell ref="A41:A43"/>
    <mergeCell ref="C41:C43"/>
    <mergeCell ref="T1:T2"/>
    <mergeCell ref="U1:U2"/>
    <mergeCell ref="A24:A32"/>
    <mergeCell ref="C24:C32"/>
    <mergeCell ref="A33:A40"/>
    <mergeCell ref="C33:C40"/>
    <mergeCell ref="A44:A50"/>
    <mergeCell ref="C44:C50"/>
    <mergeCell ref="Y1:Y2"/>
    <mergeCell ref="W1:W2"/>
    <mergeCell ref="X1:X2"/>
    <mergeCell ref="D1:J1"/>
    <mergeCell ref="K1:M1"/>
    <mergeCell ref="N1:N2"/>
    <mergeCell ref="A2:M2"/>
    <mergeCell ref="A1:C1"/>
    <mergeCell ref="V1:V2"/>
    <mergeCell ref="O1:O2"/>
    <mergeCell ref="P1:P2"/>
    <mergeCell ref="Q1:Q2"/>
    <mergeCell ref="R1:R2"/>
    <mergeCell ref="S1:S2"/>
  </mergeCells>
  <conditionalFormatting sqref="M1:M3 M51:M1048576">
    <cfRule type="cellIs" dxfId="30" priority="3" operator="equal">
      <formula>"ATENÇÃO"</formula>
    </cfRule>
  </conditionalFormatting>
  <conditionalFormatting sqref="M4:M50">
    <cfRule type="cellIs" dxfId="29" priority="1" operator="equal">
      <formula>"ATENÇÃO"</formula>
    </cfRule>
  </conditionalFormatting>
  <pageMargins left="0.511811024" right="0.511811024" top="0.78740157499999996" bottom="0.78740157499999996" header="0.31496062000000002" footer="0.31496062000000002"/>
  <pageSetup paperSize="9" scale="60" orientation="landscape" r:id="rId1"/>
  <colBreaks count="1" manualBreakCount="1">
    <brk id="17" max="1048575"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1"/>
  <sheetViews>
    <sheetView topLeftCell="A44" zoomScale="80" zoomScaleNormal="80" workbookViewId="0">
      <selection activeCell="L4"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hidden="1" customWidth="1"/>
    <col min="6" max="6" width="9.85546875" style="1" hidden="1" customWidth="1"/>
    <col min="7" max="7" width="8.5703125" style="1" hidden="1" customWidth="1"/>
    <col min="8" max="8" width="14.28515625" style="1" hidden="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7" width="14.140625" style="19" customWidth="1"/>
    <col min="18" max="24" width="12" style="19" customWidth="1"/>
    <col min="25" max="16384" width="9.7109375" style="15"/>
  </cols>
  <sheetData>
    <row r="1" spans="1:24" ht="33" customHeight="1" x14ac:dyDescent="0.25">
      <c r="A1" s="76" t="s">
        <v>49</v>
      </c>
      <c r="B1" s="76"/>
      <c r="C1" s="76"/>
      <c r="D1" s="76" t="s">
        <v>36</v>
      </c>
      <c r="E1" s="76"/>
      <c r="F1" s="76"/>
      <c r="G1" s="76"/>
      <c r="H1" s="76"/>
      <c r="I1" s="76"/>
      <c r="J1" s="76"/>
      <c r="K1" s="76" t="s">
        <v>50</v>
      </c>
      <c r="L1" s="76"/>
      <c r="M1" s="76"/>
      <c r="N1" s="81" t="s">
        <v>147</v>
      </c>
      <c r="O1" s="81" t="s">
        <v>170</v>
      </c>
      <c r="P1" s="82" t="s">
        <v>171</v>
      </c>
      <c r="Q1" s="75" t="s">
        <v>51</v>
      </c>
      <c r="R1" s="75" t="s">
        <v>51</v>
      </c>
      <c r="S1" s="75" t="s">
        <v>51</v>
      </c>
      <c r="T1" s="75" t="s">
        <v>51</v>
      </c>
      <c r="U1" s="75" t="s">
        <v>51</v>
      </c>
      <c r="V1" s="75" t="s">
        <v>51</v>
      </c>
      <c r="W1" s="75" t="s">
        <v>51</v>
      </c>
      <c r="X1" s="75" t="s">
        <v>51</v>
      </c>
    </row>
    <row r="2" spans="1:24" ht="24.75" customHeight="1" x14ac:dyDescent="0.25">
      <c r="A2" s="76" t="s">
        <v>52</v>
      </c>
      <c r="B2" s="76"/>
      <c r="C2" s="76"/>
      <c r="D2" s="76"/>
      <c r="E2" s="76"/>
      <c r="F2" s="76"/>
      <c r="G2" s="76"/>
      <c r="H2" s="76"/>
      <c r="I2" s="76"/>
      <c r="J2" s="76"/>
      <c r="K2" s="76"/>
      <c r="L2" s="76"/>
      <c r="M2" s="76"/>
      <c r="N2" s="81"/>
      <c r="O2" s="81"/>
      <c r="P2" s="82"/>
      <c r="Q2" s="75"/>
      <c r="R2" s="75"/>
      <c r="S2" s="75"/>
      <c r="T2" s="75"/>
      <c r="U2" s="75"/>
      <c r="V2" s="75"/>
      <c r="W2" s="75"/>
      <c r="X2" s="75"/>
    </row>
    <row r="3" spans="1:24"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26" t="s">
        <v>1</v>
      </c>
      <c r="O3" s="63">
        <v>43312</v>
      </c>
      <c r="P3" s="26" t="s">
        <v>1</v>
      </c>
      <c r="Q3" s="26" t="s">
        <v>1</v>
      </c>
      <c r="R3" s="26" t="s">
        <v>1</v>
      </c>
      <c r="S3" s="26" t="s">
        <v>1</v>
      </c>
      <c r="T3" s="26" t="s">
        <v>1</v>
      </c>
      <c r="U3" s="26" t="s">
        <v>1</v>
      </c>
      <c r="V3" s="26" t="s">
        <v>1</v>
      </c>
      <c r="W3" s="26" t="s">
        <v>1</v>
      </c>
      <c r="X3" s="26" t="s">
        <v>1</v>
      </c>
    </row>
    <row r="4" spans="1:24" ht="150" customHeight="1" x14ac:dyDescent="0.25">
      <c r="A4" s="29">
        <v>1</v>
      </c>
      <c r="B4" s="28">
        <v>1</v>
      </c>
      <c r="C4" s="29" t="s">
        <v>60</v>
      </c>
      <c r="D4" s="46" t="s">
        <v>61</v>
      </c>
      <c r="E4" s="45" t="s">
        <v>62</v>
      </c>
      <c r="F4" s="29" t="s">
        <v>26</v>
      </c>
      <c r="G4" s="29" t="s">
        <v>63</v>
      </c>
      <c r="H4" s="29" t="s">
        <v>64</v>
      </c>
      <c r="I4" s="29" t="s">
        <v>27</v>
      </c>
      <c r="J4" s="33">
        <v>1651.72</v>
      </c>
      <c r="K4" s="31"/>
      <c r="L4" s="30">
        <f t="shared" ref="L4:L50" si="0">K4-SUM(N4:W4)</f>
        <v>0</v>
      </c>
      <c r="M4" s="32" t="str">
        <f>IF(L4&lt;0,"ATENÇÃO","OK")</f>
        <v>OK</v>
      </c>
      <c r="N4" s="42"/>
      <c r="O4" s="43"/>
      <c r="P4" s="42"/>
      <c r="Q4" s="42"/>
      <c r="R4" s="42"/>
      <c r="S4" s="42"/>
      <c r="T4" s="42"/>
      <c r="U4" s="42"/>
      <c r="V4" s="42"/>
      <c r="W4" s="42"/>
      <c r="X4" s="42"/>
    </row>
    <row r="5" spans="1:24" ht="150" customHeight="1" x14ac:dyDescent="0.25">
      <c r="A5" s="29">
        <v>2</v>
      </c>
      <c r="B5" s="28">
        <v>2</v>
      </c>
      <c r="C5" s="29" t="s">
        <v>65</v>
      </c>
      <c r="D5" s="46" t="s">
        <v>66</v>
      </c>
      <c r="E5" s="45" t="s">
        <v>67</v>
      </c>
      <c r="F5" s="29" t="s">
        <v>26</v>
      </c>
      <c r="G5" s="29" t="s">
        <v>63</v>
      </c>
      <c r="H5" s="29" t="s">
        <v>64</v>
      </c>
      <c r="I5" s="29" t="s">
        <v>27</v>
      </c>
      <c r="J5" s="33">
        <v>1933.38</v>
      </c>
      <c r="K5" s="31"/>
      <c r="L5" s="30">
        <f t="shared" si="0"/>
        <v>0</v>
      </c>
      <c r="M5" s="32" t="str">
        <f t="shared" ref="M5:M50" si="1">IF(L5&lt;0,"ATENÇÃO","OK")</f>
        <v>OK</v>
      </c>
      <c r="N5" s="41"/>
      <c r="O5" s="43"/>
      <c r="P5" s="42"/>
      <c r="Q5" s="42"/>
      <c r="R5" s="42"/>
      <c r="S5" s="42"/>
      <c r="T5" s="42"/>
      <c r="U5" s="42"/>
      <c r="V5" s="42"/>
      <c r="W5" s="42"/>
      <c r="X5" s="42"/>
    </row>
    <row r="6" spans="1:24" ht="150" customHeight="1" x14ac:dyDescent="0.25">
      <c r="A6" s="29">
        <v>3</v>
      </c>
      <c r="B6" s="28">
        <v>3</v>
      </c>
      <c r="C6" s="29" t="s">
        <v>65</v>
      </c>
      <c r="D6" s="46" t="s">
        <v>68</v>
      </c>
      <c r="E6" s="45" t="s">
        <v>69</v>
      </c>
      <c r="F6" s="29" t="s">
        <v>26</v>
      </c>
      <c r="G6" s="29" t="s">
        <v>63</v>
      </c>
      <c r="H6" s="29" t="s">
        <v>70</v>
      </c>
      <c r="I6" s="29" t="s">
        <v>27</v>
      </c>
      <c r="J6" s="33">
        <v>2048.4499999999998</v>
      </c>
      <c r="K6" s="31">
        <v>20</v>
      </c>
      <c r="L6" s="30">
        <f t="shared" si="0"/>
        <v>20</v>
      </c>
      <c r="M6" s="32" t="str">
        <f t="shared" si="1"/>
        <v>OK</v>
      </c>
      <c r="N6" s="42"/>
      <c r="O6" s="43"/>
      <c r="P6" s="42"/>
      <c r="Q6" s="42"/>
      <c r="R6" s="42"/>
      <c r="S6" s="42"/>
      <c r="T6" s="42"/>
      <c r="U6" s="42"/>
      <c r="V6" s="42"/>
      <c r="W6" s="42"/>
      <c r="X6" s="42"/>
    </row>
    <row r="7" spans="1:24" ht="150" customHeight="1" x14ac:dyDescent="0.25">
      <c r="A7" s="29">
        <v>4</v>
      </c>
      <c r="B7" s="28">
        <v>4</v>
      </c>
      <c r="C7" s="29" t="s">
        <v>65</v>
      </c>
      <c r="D7" s="46" t="s">
        <v>71</v>
      </c>
      <c r="E7" s="45" t="s">
        <v>72</v>
      </c>
      <c r="F7" s="29" t="s">
        <v>26</v>
      </c>
      <c r="G7" s="29" t="s">
        <v>63</v>
      </c>
      <c r="H7" s="28" t="s">
        <v>73</v>
      </c>
      <c r="I7" s="29" t="s">
        <v>27</v>
      </c>
      <c r="J7" s="33">
        <v>2188.33</v>
      </c>
      <c r="K7" s="31"/>
      <c r="L7" s="30">
        <f t="shared" si="0"/>
        <v>0</v>
      </c>
      <c r="M7" s="32" t="str">
        <f t="shared" si="1"/>
        <v>OK</v>
      </c>
      <c r="N7" s="42"/>
      <c r="O7" s="43"/>
      <c r="P7" s="42"/>
      <c r="Q7" s="42"/>
      <c r="R7" s="42"/>
      <c r="S7" s="42"/>
      <c r="T7" s="42"/>
      <c r="U7" s="42"/>
      <c r="V7" s="42"/>
      <c r="W7" s="42"/>
      <c r="X7" s="42"/>
    </row>
    <row r="8" spans="1:24" ht="150" customHeight="1" x14ac:dyDescent="0.25">
      <c r="A8" s="29">
        <v>5</v>
      </c>
      <c r="B8" s="28">
        <v>5</v>
      </c>
      <c r="C8" s="29" t="s">
        <v>60</v>
      </c>
      <c r="D8" s="46" t="s">
        <v>74</v>
      </c>
      <c r="E8" s="45" t="s">
        <v>75</v>
      </c>
      <c r="F8" s="29" t="s">
        <v>26</v>
      </c>
      <c r="G8" s="29" t="s">
        <v>63</v>
      </c>
      <c r="H8" s="28" t="s">
        <v>76</v>
      </c>
      <c r="I8" s="28" t="s">
        <v>27</v>
      </c>
      <c r="J8" s="33">
        <v>2536.1799999999998</v>
      </c>
      <c r="K8" s="31">
        <v>20</v>
      </c>
      <c r="L8" s="30">
        <f t="shared" si="0"/>
        <v>20</v>
      </c>
      <c r="M8" s="32" t="str">
        <f t="shared" si="1"/>
        <v>OK</v>
      </c>
      <c r="N8" s="42"/>
      <c r="O8" s="43"/>
      <c r="P8" s="42"/>
      <c r="Q8" s="42"/>
      <c r="R8" s="42"/>
      <c r="S8" s="42"/>
      <c r="T8" s="42"/>
      <c r="U8" s="42"/>
      <c r="V8" s="42"/>
      <c r="W8" s="42"/>
      <c r="X8" s="42"/>
    </row>
    <row r="9" spans="1:24" ht="150" customHeight="1" x14ac:dyDescent="0.25">
      <c r="A9" s="29">
        <v>6</v>
      </c>
      <c r="B9" s="28">
        <v>6</v>
      </c>
      <c r="C9" s="29" t="s">
        <v>77</v>
      </c>
      <c r="D9" s="46" t="s">
        <v>78</v>
      </c>
      <c r="E9" s="45" t="s">
        <v>79</v>
      </c>
      <c r="F9" s="29" t="s">
        <v>26</v>
      </c>
      <c r="G9" s="29" t="s">
        <v>63</v>
      </c>
      <c r="H9" s="28" t="s">
        <v>80</v>
      </c>
      <c r="I9" s="28" t="s">
        <v>27</v>
      </c>
      <c r="J9" s="33">
        <v>2823.5</v>
      </c>
      <c r="K9" s="31"/>
      <c r="L9" s="30">
        <f t="shared" si="0"/>
        <v>0</v>
      </c>
      <c r="M9" s="32" t="str">
        <f t="shared" si="1"/>
        <v>OK</v>
      </c>
      <c r="N9" s="42"/>
      <c r="O9" s="43"/>
      <c r="P9" s="41"/>
      <c r="Q9" s="44"/>
      <c r="R9" s="42"/>
      <c r="S9" s="42"/>
      <c r="T9" s="42"/>
      <c r="U9" s="42"/>
      <c r="V9" s="42"/>
      <c r="W9" s="42"/>
      <c r="X9" s="42"/>
    </row>
    <row r="10" spans="1:24"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c r="X10" s="42"/>
    </row>
    <row r="11" spans="1:24" ht="150" customHeight="1" x14ac:dyDescent="0.25">
      <c r="A11" s="29">
        <v>8</v>
      </c>
      <c r="B11" s="28">
        <v>8</v>
      </c>
      <c r="C11" s="29" t="s">
        <v>77</v>
      </c>
      <c r="D11" s="46" t="s">
        <v>83</v>
      </c>
      <c r="E11" s="46" t="s">
        <v>84</v>
      </c>
      <c r="F11" s="29" t="s">
        <v>26</v>
      </c>
      <c r="G11" s="29" t="s">
        <v>63</v>
      </c>
      <c r="H11" s="28" t="s">
        <v>85</v>
      </c>
      <c r="I11" s="28" t="s">
        <v>27</v>
      </c>
      <c r="J11" s="33">
        <v>7625</v>
      </c>
      <c r="K11" s="31"/>
      <c r="L11" s="30">
        <f t="shared" si="0"/>
        <v>0</v>
      </c>
      <c r="M11" s="32" t="str">
        <f t="shared" si="1"/>
        <v>OK</v>
      </c>
      <c r="N11" s="42"/>
      <c r="O11" s="43"/>
      <c r="P11" s="42"/>
      <c r="Q11" s="42"/>
      <c r="R11" s="42"/>
      <c r="S11" s="42"/>
      <c r="T11" s="42"/>
      <c r="U11" s="42"/>
      <c r="V11" s="42"/>
      <c r="W11" s="42"/>
      <c r="X11" s="42"/>
    </row>
    <row r="12" spans="1:24" ht="150" customHeight="1" x14ac:dyDescent="0.25">
      <c r="A12" s="29">
        <v>9</v>
      </c>
      <c r="B12" s="28">
        <v>9</v>
      </c>
      <c r="C12" s="29" t="s">
        <v>77</v>
      </c>
      <c r="D12" s="46" t="s">
        <v>86</v>
      </c>
      <c r="E12" s="45" t="s">
        <v>79</v>
      </c>
      <c r="F12" s="29" t="s">
        <v>26</v>
      </c>
      <c r="G12" s="29" t="s">
        <v>63</v>
      </c>
      <c r="H12" s="29" t="s">
        <v>85</v>
      </c>
      <c r="I12" s="29" t="s">
        <v>27</v>
      </c>
      <c r="J12" s="34">
        <v>3863.6</v>
      </c>
      <c r="K12" s="31"/>
      <c r="L12" s="30">
        <f t="shared" si="0"/>
        <v>0</v>
      </c>
      <c r="M12" s="32" t="str">
        <f t="shared" si="1"/>
        <v>OK</v>
      </c>
      <c r="N12" s="42"/>
      <c r="O12" s="43"/>
      <c r="P12" s="42"/>
      <c r="Q12" s="42"/>
      <c r="R12" s="42"/>
      <c r="S12" s="42"/>
      <c r="T12" s="42"/>
      <c r="U12" s="42"/>
      <c r="V12" s="42"/>
      <c r="W12" s="42"/>
      <c r="X12" s="42"/>
    </row>
    <row r="13" spans="1:24"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1"/>
      <c r="Q13" s="44"/>
      <c r="R13" s="42"/>
      <c r="S13" s="42"/>
      <c r="T13" s="42"/>
      <c r="U13" s="42"/>
      <c r="V13" s="42"/>
      <c r="W13" s="42"/>
      <c r="X13" s="42"/>
    </row>
    <row r="14" spans="1:24"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c r="X14" s="42"/>
    </row>
    <row r="15" spans="1:24" ht="15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c r="X15" s="42"/>
    </row>
    <row r="16" spans="1:24"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c r="X16" s="42"/>
    </row>
    <row r="17" spans="1:24"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c r="X17" s="42"/>
    </row>
    <row r="18" spans="1:24"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c r="X18" s="42"/>
    </row>
    <row r="19" spans="1:24" ht="15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2"/>
      <c r="O19" s="43"/>
      <c r="P19" s="42"/>
      <c r="Q19" s="42"/>
      <c r="R19" s="42"/>
      <c r="S19" s="42"/>
      <c r="T19" s="42"/>
      <c r="U19" s="42"/>
      <c r="V19" s="42"/>
      <c r="W19" s="42"/>
      <c r="X19" s="42"/>
    </row>
    <row r="20" spans="1:24"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row>
    <row r="21" spans="1:24"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c r="X21" s="42"/>
    </row>
    <row r="22" spans="1:24" ht="150" customHeight="1" x14ac:dyDescent="0.25">
      <c r="A22" s="29">
        <v>19</v>
      </c>
      <c r="B22" s="28">
        <v>19</v>
      </c>
      <c r="C22" s="29" t="s">
        <v>77</v>
      </c>
      <c r="D22" s="46" t="s">
        <v>38</v>
      </c>
      <c r="E22" s="45" t="s">
        <v>113</v>
      </c>
      <c r="F22" s="29" t="s">
        <v>26</v>
      </c>
      <c r="G22" s="29" t="s">
        <v>114</v>
      </c>
      <c r="H22" s="28" t="s">
        <v>115</v>
      </c>
      <c r="I22" s="28" t="s">
        <v>27</v>
      </c>
      <c r="J22" s="34">
        <v>833.3</v>
      </c>
      <c r="K22" s="31"/>
      <c r="L22" s="30">
        <f t="shared" si="0"/>
        <v>0</v>
      </c>
      <c r="M22" s="32" t="str">
        <f t="shared" si="1"/>
        <v>OK</v>
      </c>
      <c r="N22" s="42"/>
      <c r="O22" s="43"/>
      <c r="P22" s="42"/>
      <c r="Q22" s="42"/>
      <c r="R22" s="42"/>
      <c r="S22" s="42"/>
      <c r="T22" s="42"/>
      <c r="U22" s="42"/>
      <c r="V22" s="42"/>
      <c r="W22" s="42"/>
      <c r="X22" s="42"/>
    </row>
    <row r="23" spans="1:24"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c r="X23" s="42"/>
    </row>
    <row r="24" spans="1:24" ht="80.099999999999994"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2"/>
      <c r="O24" s="43"/>
      <c r="P24" s="42"/>
      <c r="Q24" s="42"/>
      <c r="R24" s="42"/>
      <c r="S24" s="42"/>
      <c r="T24" s="42"/>
      <c r="U24" s="42"/>
      <c r="V24" s="42"/>
      <c r="W24" s="42"/>
      <c r="X24" s="42"/>
    </row>
    <row r="25" spans="1:24" ht="80.099999999999994" customHeight="1" x14ac:dyDescent="0.25">
      <c r="A25" s="78"/>
      <c r="B25" s="28">
        <v>22</v>
      </c>
      <c r="C25" s="78"/>
      <c r="D25" s="46" t="s">
        <v>28</v>
      </c>
      <c r="E25" s="29" t="s">
        <v>123</v>
      </c>
      <c r="F25" s="29" t="s">
        <v>29</v>
      </c>
      <c r="G25" s="29" t="s">
        <v>124</v>
      </c>
      <c r="H25" s="28" t="s">
        <v>125</v>
      </c>
      <c r="I25" s="28" t="s">
        <v>30</v>
      </c>
      <c r="J25" s="34">
        <v>575.29</v>
      </c>
      <c r="K25" s="31">
        <v>40</v>
      </c>
      <c r="L25" s="30">
        <f t="shared" si="0"/>
        <v>37</v>
      </c>
      <c r="M25" s="32" t="str">
        <f t="shared" si="1"/>
        <v>OK</v>
      </c>
      <c r="N25" s="41"/>
      <c r="O25" s="60">
        <v>2</v>
      </c>
      <c r="P25" s="60">
        <v>1</v>
      </c>
      <c r="Q25" s="44"/>
      <c r="R25" s="42"/>
      <c r="S25" s="42"/>
      <c r="T25" s="42"/>
      <c r="U25" s="42"/>
      <c r="V25" s="42"/>
      <c r="W25" s="42"/>
      <c r="X25" s="42"/>
    </row>
    <row r="26" spans="1:24" ht="80.099999999999994" customHeight="1" x14ac:dyDescent="0.25">
      <c r="A26" s="78"/>
      <c r="B26" s="28">
        <v>23</v>
      </c>
      <c r="C26" s="78"/>
      <c r="D26" s="46" t="s">
        <v>31</v>
      </c>
      <c r="E26" s="29" t="s">
        <v>123</v>
      </c>
      <c r="F26" s="29" t="s">
        <v>29</v>
      </c>
      <c r="G26" s="29" t="s">
        <v>124</v>
      </c>
      <c r="H26" s="28" t="s">
        <v>125</v>
      </c>
      <c r="I26" s="28" t="s">
        <v>30</v>
      </c>
      <c r="J26" s="34">
        <v>750</v>
      </c>
      <c r="K26" s="31"/>
      <c r="L26" s="30">
        <f t="shared" si="0"/>
        <v>0</v>
      </c>
      <c r="M26" s="32" t="str">
        <f t="shared" si="1"/>
        <v>OK</v>
      </c>
      <c r="N26" s="43"/>
      <c r="O26" s="41"/>
      <c r="P26" s="41"/>
      <c r="Q26" s="42"/>
      <c r="R26" s="42"/>
      <c r="S26" s="42"/>
      <c r="T26" s="42"/>
      <c r="U26" s="42"/>
      <c r="V26" s="42"/>
      <c r="W26" s="42"/>
      <c r="X26" s="42"/>
    </row>
    <row r="27" spans="1:24" ht="80.099999999999994" customHeight="1" x14ac:dyDescent="0.25">
      <c r="A27" s="78"/>
      <c r="B27" s="28">
        <v>24</v>
      </c>
      <c r="C27" s="78"/>
      <c r="D27" s="46" t="s">
        <v>32</v>
      </c>
      <c r="E27" s="29" t="s">
        <v>123</v>
      </c>
      <c r="F27" s="29" t="s">
        <v>29</v>
      </c>
      <c r="G27" s="29" t="s">
        <v>124</v>
      </c>
      <c r="H27" s="28" t="s">
        <v>125</v>
      </c>
      <c r="I27" s="28" t="s">
        <v>30</v>
      </c>
      <c r="J27" s="34">
        <v>1000</v>
      </c>
      <c r="K27" s="31"/>
      <c r="L27" s="30">
        <f t="shared" si="0"/>
        <v>0</v>
      </c>
      <c r="M27" s="32" t="str">
        <f t="shared" si="1"/>
        <v>OK</v>
      </c>
      <c r="N27" s="41"/>
      <c r="O27" s="41"/>
      <c r="P27" s="41"/>
      <c r="Q27" s="42"/>
      <c r="R27" s="42"/>
      <c r="S27" s="42"/>
      <c r="T27" s="42"/>
      <c r="U27" s="42"/>
      <c r="V27" s="42"/>
      <c r="W27" s="42"/>
      <c r="X27" s="42"/>
    </row>
    <row r="28" spans="1:24" ht="80.099999999999994" customHeight="1" x14ac:dyDescent="0.25">
      <c r="A28" s="78"/>
      <c r="B28" s="28">
        <v>25</v>
      </c>
      <c r="C28" s="78"/>
      <c r="D28" s="46" t="s">
        <v>33</v>
      </c>
      <c r="E28" s="29" t="s">
        <v>123</v>
      </c>
      <c r="F28" s="29" t="s">
        <v>34</v>
      </c>
      <c r="G28" s="29" t="s">
        <v>124</v>
      </c>
      <c r="H28" s="28" t="s">
        <v>125</v>
      </c>
      <c r="I28" s="28" t="s">
        <v>30</v>
      </c>
      <c r="J28" s="34">
        <v>80</v>
      </c>
      <c r="K28" s="31">
        <f>60-1</f>
        <v>59</v>
      </c>
      <c r="L28" s="30">
        <f t="shared" si="0"/>
        <v>59</v>
      </c>
      <c r="M28" s="32" t="str">
        <f t="shared" si="1"/>
        <v>OK</v>
      </c>
      <c r="N28" s="41"/>
      <c r="O28" s="41"/>
      <c r="P28" s="41"/>
      <c r="Q28" s="44"/>
      <c r="R28" s="42"/>
      <c r="S28" s="42"/>
      <c r="T28" s="42"/>
      <c r="U28" s="42"/>
      <c r="V28" s="42"/>
      <c r="W28" s="42"/>
      <c r="X28" s="42"/>
    </row>
    <row r="29" spans="1:24" ht="80.099999999999994" customHeight="1" x14ac:dyDescent="0.25">
      <c r="A29" s="78"/>
      <c r="B29" s="28">
        <v>26</v>
      </c>
      <c r="C29" s="78"/>
      <c r="D29" s="46" t="s">
        <v>39</v>
      </c>
      <c r="E29" s="29" t="s">
        <v>123</v>
      </c>
      <c r="F29" s="29" t="s">
        <v>34</v>
      </c>
      <c r="G29" s="29" t="s">
        <v>124</v>
      </c>
      <c r="H29" s="28" t="s">
        <v>125</v>
      </c>
      <c r="I29" s="28" t="s">
        <v>30</v>
      </c>
      <c r="J29" s="34">
        <v>100</v>
      </c>
      <c r="K29" s="31"/>
      <c r="L29" s="30">
        <f t="shared" si="0"/>
        <v>0</v>
      </c>
      <c r="M29" s="32" t="str">
        <f t="shared" si="1"/>
        <v>OK</v>
      </c>
      <c r="N29" s="43"/>
      <c r="O29" s="41"/>
      <c r="P29" s="41"/>
      <c r="Q29" s="42"/>
      <c r="R29" s="42"/>
      <c r="S29" s="42"/>
      <c r="T29" s="42"/>
      <c r="U29" s="42"/>
      <c r="V29" s="42"/>
      <c r="W29" s="42"/>
      <c r="X29" s="42"/>
    </row>
    <row r="30" spans="1:24" ht="80.099999999999994" customHeight="1" x14ac:dyDescent="0.25">
      <c r="A30" s="78"/>
      <c r="B30" s="28">
        <v>27</v>
      </c>
      <c r="C30" s="78"/>
      <c r="D30" s="46" t="s">
        <v>35</v>
      </c>
      <c r="E30" s="29" t="s">
        <v>123</v>
      </c>
      <c r="F30" s="29" t="s">
        <v>34</v>
      </c>
      <c r="G30" s="29" t="s">
        <v>124</v>
      </c>
      <c r="H30" s="28" t="s">
        <v>125</v>
      </c>
      <c r="I30" s="28" t="s">
        <v>30</v>
      </c>
      <c r="J30" s="34">
        <v>100</v>
      </c>
      <c r="K30" s="31"/>
      <c r="L30" s="30">
        <f t="shared" si="0"/>
        <v>0</v>
      </c>
      <c r="M30" s="32" t="str">
        <f t="shared" si="1"/>
        <v>OK</v>
      </c>
      <c r="N30" s="41"/>
      <c r="O30" s="41"/>
      <c r="P30" s="41"/>
      <c r="Q30" s="42"/>
      <c r="R30" s="42"/>
      <c r="S30" s="42"/>
      <c r="T30" s="42"/>
      <c r="U30" s="42"/>
      <c r="V30" s="42"/>
      <c r="W30" s="42"/>
      <c r="X30" s="42"/>
    </row>
    <row r="31" spans="1:24" ht="80.099999999999994" customHeight="1" x14ac:dyDescent="0.25">
      <c r="A31" s="78"/>
      <c r="B31" s="28">
        <v>28</v>
      </c>
      <c r="C31" s="78"/>
      <c r="D31" s="46" t="s">
        <v>40</v>
      </c>
      <c r="E31" s="29" t="s">
        <v>123</v>
      </c>
      <c r="F31" s="29" t="s">
        <v>29</v>
      </c>
      <c r="G31" s="29" t="s">
        <v>124</v>
      </c>
      <c r="H31" s="28" t="s">
        <v>125</v>
      </c>
      <c r="I31" s="28" t="s">
        <v>30</v>
      </c>
      <c r="J31" s="34">
        <v>200</v>
      </c>
      <c r="K31" s="31">
        <v>20</v>
      </c>
      <c r="L31" s="30">
        <f t="shared" si="0"/>
        <v>15</v>
      </c>
      <c r="M31" s="32" t="str">
        <f t="shared" si="1"/>
        <v>OK</v>
      </c>
      <c r="N31" s="60">
        <v>3</v>
      </c>
      <c r="O31" s="60">
        <v>1</v>
      </c>
      <c r="P31" s="60">
        <v>1</v>
      </c>
      <c r="Q31" s="44"/>
      <c r="R31" s="42"/>
      <c r="S31" s="42"/>
      <c r="T31" s="42"/>
      <c r="U31" s="42"/>
      <c r="V31" s="42"/>
      <c r="W31" s="42"/>
      <c r="X31" s="42"/>
    </row>
    <row r="32" spans="1:24"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1"/>
      <c r="Q32" s="42"/>
      <c r="R32" s="42"/>
      <c r="S32" s="42"/>
      <c r="T32" s="42"/>
      <c r="U32" s="42"/>
      <c r="V32" s="42"/>
      <c r="W32" s="42"/>
      <c r="X32" s="42"/>
    </row>
    <row r="33" spans="1:24"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1"/>
      <c r="Q33" s="42"/>
      <c r="R33" s="42"/>
      <c r="S33" s="42"/>
      <c r="T33" s="42"/>
      <c r="U33" s="42"/>
      <c r="V33" s="42"/>
      <c r="W33" s="42"/>
      <c r="X33" s="42"/>
    </row>
    <row r="34" spans="1:24"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1"/>
      <c r="Q34" s="42"/>
      <c r="R34" s="42"/>
      <c r="S34" s="42"/>
      <c r="T34" s="42"/>
      <c r="U34" s="42"/>
      <c r="V34" s="42"/>
      <c r="W34" s="42"/>
      <c r="X34" s="42"/>
    </row>
    <row r="35" spans="1:24"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1"/>
      <c r="Q35" s="42"/>
      <c r="R35" s="42"/>
      <c r="S35" s="42"/>
      <c r="T35" s="42"/>
      <c r="U35" s="42"/>
      <c r="V35" s="42"/>
      <c r="W35" s="42"/>
      <c r="X35" s="42"/>
    </row>
    <row r="36" spans="1:24"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1"/>
      <c r="Q36" s="42"/>
      <c r="R36" s="42"/>
      <c r="S36" s="42"/>
      <c r="T36" s="42"/>
      <c r="U36" s="42"/>
      <c r="V36" s="42"/>
      <c r="W36" s="42"/>
      <c r="X36" s="42"/>
    </row>
    <row r="37" spans="1:24"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1"/>
      <c r="Q37" s="42"/>
      <c r="R37" s="42"/>
      <c r="S37" s="42"/>
      <c r="T37" s="42"/>
      <c r="U37" s="42"/>
      <c r="V37" s="42"/>
      <c r="W37" s="42"/>
      <c r="X37" s="42"/>
    </row>
    <row r="38" spans="1:24"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1"/>
      <c r="Q38" s="42"/>
      <c r="R38" s="42"/>
      <c r="S38" s="42"/>
      <c r="T38" s="42"/>
      <c r="U38" s="42"/>
      <c r="V38" s="42"/>
      <c r="W38" s="42"/>
      <c r="X38" s="42"/>
    </row>
    <row r="39" spans="1:24"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1"/>
      <c r="Q39" s="42"/>
      <c r="R39" s="42"/>
      <c r="S39" s="42"/>
      <c r="T39" s="42"/>
      <c r="U39" s="42"/>
      <c r="V39" s="42"/>
      <c r="W39" s="42"/>
      <c r="X39" s="42"/>
    </row>
    <row r="40" spans="1:24"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1"/>
      <c r="Q40" s="42"/>
      <c r="R40" s="42"/>
      <c r="S40" s="42"/>
      <c r="T40" s="42"/>
      <c r="U40" s="42"/>
      <c r="V40" s="42"/>
      <c r="W40" s="42"/>
      <c r="X40" s="42"/>
    </row>
    <row r="41" spans="1:24"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1"/>
      <c r="Q41" s="42"/>
      <c r="R41" s="42"/>
      <c r="S41" s="42"/>
      <c r="T41" s="42"/>
      <c r="U41" s="42"/>
      <c r="V41" s="42"/>
      <c r="W41" s="42"/>
      <c r="X41" s="42"/>
    </row>
    <row r="42" spans="1:24"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1"/>
      <c r="Q42" s="42"/>
      <c r="R42" s="42"/>
      <c r="S42" s="42"/>
      <c r="T42" s="42"/>
      <c r="U42" s="42"/>
      <c r="V42" s="42"/>
      <c r="W42" s="42"/>
      <c r="X42" s="42"/>
    </row>
    <row r="43" spans="1:24"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50"/>
      <c r="Q43" s="50"/>
      <c r="R43" s="20"/>
      <c r="S43" s="20"/>
      <c r="T43" s="20"/>
      <c r="U43" s="20"/>
      <c r="V43" s="20"/>
      <c r="W43" s="20"/>
      <c r="X43" s="20"/>
    </row>
    <row r="44" spans="1:24"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c r="X44" s="20"/>
    </row>
    <row r="45" spans="1:24"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c r="X45" s="20"/>
    </row>
    <row r="46" spans="1:24"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c r="X46" s="20"/>
    </row>
    <row r="47" spans="1:24"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c r="X47" s="20"/>
    </row>
    <row r="48" spans="1:24"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c r="X48" s="20"/>
    </row>
    <row r="49" spans="1:24"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c r="X49" s="20"/>
    </row>
    <row r="50" spans="1:24"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c r="X50" s="20"/>
    </row>
    <row r="51" spans="1:24" ht="80.099999999999994" customHeight="1" x14ac:dyDescent="0.25"/>
  </sheetData>
  <mergeCells count="23">
    <mergeCell ref="C41:C43"/>
    <mergeCell ref="A1:C1"/>
    <mergeCell ref="D1:J1"/>
    <mergeCell ref="S1:S2"/>
    <mergeCell ref="K1:M1"/>
    <mergeCell ref="A33:A40"/>
    <mergeCell ref="C33:C40"/>
    <mergeCell ref="A44:A50"/>
    <mergeCell ref="C44:C50"/>
    <mergeCell ref="V1:V2"/>
    <mergeCell ref="W1:W2"/>
    <mergeCell ref="X1:X2"/>
    <mergeCell ref="A2:M2"/>
    <mergeCell ref="A24:A32"/>
    <mergeCell ref="C24:C32"/>
    <mergeCell ref="T1:T2"/>
    <mergeCell ref="U1:U2"/>
    <mergeCell ref="N1:N2"/>
    <mergeCell ref="O1:O2"/>
    <mergeCell ref="P1:P2"/>
    <mergeCell ref="Q1:Q2"/>
    <mergeCell ref="R1:R2"/>
    <mergeCell ref="A41:A43"/>
  </mergeCells>
  <conditionalFormatting sqref="M1:M3 M51:M1048576">
    <cfRule type="cellIs" dxfId="12" priority="2" operator="equal">
      <formula>"ATENÇÃO"</formula>
    </cfRule>
  </conditionalFormatting>
  <conditionalFormatting sqref="M4:M50">
    <cfRule type="cellIs" dxfId="11"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zoomScale="80" zoomScaleNormal="80" workbookViewId="0">
      <selection activeCell="K4" sqref="K4:K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51</v>
      </c>
      <c r="O1" s="75" t="s">
        <v>51</v>
      </c>
      <c r="P1" s="75" t="s">
        <v>51</v>
      </c>
      <c r="Q1" s="75" t="s">
        <v>51</v>
      </c>
      <c r="R1" s="75" t="s">
        <v>51</v>
      </c>
      <c r="S1" s="75" t="s">
        <v>51</v>
      </c>
      <c r="T1" s="75" t="s">
        <v>51</v>
      </c>
      <c r="U1" s="75" t="s">
        <v>51</v>
      </c>
      <c r="V1" s="75" t="s">
        <v>51</v>
      </c>
      <c r="W1" s="75" t="s">
        <v>51</v>
      </c>
      <c r="X1" s="75" t="s">
        <v>51</v>
      </c>
      <c r="Y1" s="75" t="s">
        <v>51</v>
      </c>
    </row>
    <row r="2" spans="1:25"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26" t="s">
        <v>1</v>
      </c>
      <c r="O3" s="26" t="s">
        <v>1</v>
      </c>
      <c r="P3" s="26" t="s">
        <v>1</v>
      </c>
      <c r="Q3" s="26" t="s">
        <v>1</v>
      </c>
      <c r="R3" s="26" t="s">
        <v>1</v>
      </c>
      <c r="S3" s="26" t="s">
        <v>1</v>
      </c>
      <c r="T3" s="26" t="s">
        <v>1</v>
      </c>
      <c r="U3" s="26" t="s">
        <v>1</v>
      </c>
      <c r="V3" s="26" t="s">
        <v>1</v>
      </c>
      <c r="W3" s="26" t="s">
        <v>1</v>
      </c>
      <c r="X3" s="26" t="s">
        <v>1</v>
      </c>
      <c r="Y3" s="26" t="s">
        <v>1</v>
      </c>
    </row>
    <row r="4" spans="1:25" ht="150" customHeight="1" x14ac:dyDescent="0.25">
      <c r="A4" s="29">
        <v>1</v>
      </c>
      <c r="B4" s="28">
        <v>1</v>
      </c>
      <c r="C4" s="29" t="s">
        <v>60</v>
      </c>
      <c r="D4" s="46" t="s">
        <v>61</v>
      </c>
      <c r="E4" s="45" t="s">
        <v>62</v>
      </c>
      <c r="F4" s="29" t="s">
        <v>26</v>
      </c>
      <c r="G4" s="29" t="s">
        <v>63</v>
      </c>
      <c r="H4" s="29" t="s">
        <v>64</v>
      </c>
      <c r="I4" s="29" t="s">
        <v>27</v>
      </c>
      <c r="J4" s="33">
        <v>1651.72</v>
      </c>
      <c r="K4" s="31"/>
      <c r="L4" s="30">
        <f t="shared" ref="L4:L50" si="0">K4-SUM(N4:X4)</f>
        <v>0</v>
      </c>
      <c r="M4" s="32" t="str">
        <f>IF(L4&lt;0,"ATENÇÃO","OK")</f>
        <v>OK</v>
      </c>
      <c r="N4" s="42"/>
      <c r="O4" s="43"/>
      <c r="P4" s="42"/>
      <c r="Q4" s="42"/>
      <c r="R4" s="42"/>
      <c r="S4" s="42"/>
      <c r="T4" s="42"/>
      <c r="U4" s="42"/>
      <c r="V4" s="42"/>
      <c r="W4" s="42"/>
      <c r="X4" s="42"/>
      <c r="Y4" s="42"/>
    </row>
    <row r="5" spans="1:25" ht="150" customHeight="1" x14ac:dyDescent="0.25">
      <c r="A5" s="29">
        <v>2</v>
      </c>
      <c r="B5" s="28">
        <v>2</v>
      </c>
      <c r="C5" s="29" t="s">
        <v>65</v>
      </c>
      <c r="D5" s="46" t="s">
        <v>66</v>
      </c>
      <c r="E5" s="45" t="s">
        <v>67</v>
      </c>
      <c r="F5" s="29" t="s">
        <v>26</v>
      </c>
      <c r="G5" s="29" t="s">
        <v>63</v>
      </c>
      <c r="H5" s="29" t="s">
        <v>64</v>
      </c>
      <c r="I5" s="29" t="s">
        <v>27</v>
      </c>
      <c r="J5" s="33">
        <v>1933.38</v>
      </c>
      <c r="K5" s="31"/>
      <c r="L5" s="30">
        <f t="shared" si="0"/>
        <v>0</v>
      </c>
      <c r="M5" s="32" t="str">
        <f t="shared" ref="M5:M50" si="1">IF(L5&lt;0,"ATENÇÃO","OK")</f>
        <v>OK</v>
      </c>
      <c r="N5" s="41"/>
      <c r="O5" s="43"/>
      <c r="P5" s="42"/>
      <c r="Q5" s="42"/>
      <c r="R5" s="42"/>
      <c r="S5" s="42"/>
      <c r="T5" s="42"/>
      <c r="U5" s="42"/>
      <c r="V5" s="42"/>
      <c r="W5" s="42"/>
      <c r="X5" s="42"/>
      <c r="Y5" s="42"/>
    </row>
    <row r="6" spans="1:25" ht="150" customHeight="1" x14ac:dyDescent="0.25">
      <c r="A6" s="29">
        <v>3</v>
      </c>
      <c r="B6" s="28">
        <v>3</v>
      </c>
      <c r="C6" s="29" t="s">
        <v>65</v>
      </c>
      <c r="D6" s="46" t="s">
        <v>68</v>
      </c>
      <c r="E6" s="45" t="s">
        <v>69</v>
      </c>
      <c r="F6" s="29" t="s">
        <v>26</v>
      </c>
      <c r="G6" s="29" t="s">
        <v>63</v>
      </c>
      <c r="H6" s="29" t="s">
        <v>70</v>
      </c>
      <c r="I6" s="29" t="s">
        <v>27</v>
      </c>
      <c r="J6" s="33">
        <v>2048.4499999999998</v>
      </c>
      <c r="K6" s="31"/>
      <c r="L6" s="30">
        <f t="shared" si="0"/>
        <v>0</v>
      </c>
      <c r="M6" s="32" t="str">
        <f t="shared" si="1"/>
        <v>OK</v>
      </c>
      <c r="N6" s="42"/>
      <c r="O6" s="43"/>
      <c r="P6" s="42"/>
      <c r="Q6" s="42"/>
      <c r="R6" s="42"/>
      <c r="S6" s="42"/>
      <c r="T6" s="42"/>
      <c r="U6" s="42"/>
      <c r="V6" s="42"/>
      <c r="W6" s="42"/>
      <c r="X6" s="42"/>
      <c r="Y6" s="42"/>
    </row>
    <row r="7" spans="1:25" ht="150" customHeight="1" x14ac:dyDescent="0.25">
      <c r="A7" s="29">
        <v>4</v>
      </c>
      <c r="B7" s="28">
        <v>4</v>
      </c>
      <c r="C7" s="29" t="s">
        <v>65</v>
      </c>
      <c r="D7" s="46" t="s">
        <v>71</v>
      </c>
      <c r="E7" s="45" t="s">
        <v>72</v>
      </c>
      <c r="F7" s="29" t="s">
        <v>26</v>
      </c>
      <c r="G7" s="29" t="s">
        <v>63</v>
      </c>
      <c r="H7" s="28" t="s">
        <v>73</v>
      </c>
      <c r="I7" s="29" t="s">
        <v>27</v>
      </c>
      <c r="J7" s="33">
        <v>2188.33</v>
      </c>
      <c r="K7" s="31">
        <v>5</v>
      </c>
      <c r="L7" s="30">
        <f t="shared" si="0"/>
        <v>5</v>
      </c>
      <c r="M7" s="32" t="str">
        <f t="shared" si="1"/>
        <v>OK</v>
      </c>
      <c r="N7" s="42"/>
      <c r="O7" s="43"/>
      <c r="P7" s="41"/>
      <c r="Q7" s="42"/>
      <c r="R7" s="42"/>
      <c r="S7" s="42"/>
      <c r="T7" s="42"/>
      <c r="U7" s="42"/>
      <c r="V7" s="42"/>
      <c r="W7" s="42"/>
      <c r="X7" s="42"/>
      <c r="Y7" s="42"/>
    </row>
    <row r="8" spans="1:25" ht="150" customHeight="1" x14ac:dyDescent="0.25">
      <c r="A8" s="29">
        <v>5</v>
      </c>
      <c r="B8" s="28">
        <v>5</v>
      </c>
      <c r="C8" s="29" t="s">
        <v>60</v>
      </c>
      <c r="D8" s="46" t="s">
        <v>74</v>
      </c>
      <c r="E8" s="45" t="s">
        <v>75</v>
      </c>
      <c r="F8" s="29" t="s">
        <v>26</v>
      </c>
      <c r="G8" s="29" t="s">
        <v>63</v>
      </c>
      <c r="H8" s="28" t="s">
        <v>76</v>
      </c>
      <c r="I8" s="28" t="s">
        <v>27</v>
      </c>
      <c r="J8" s="33">
        <v>2536.1799999999998</v>
      </c>
      <c r="K8" s="31"/>
      <c r="L8" s="30">
        <f t="shared" si="0"/>
        <v>0</v>
      </c>
      <c r="M8" s="32" t="str">
        <f t="shared" si="1"/>
        <v>OK</v>
      </c>
      <c r="N8" s="42"/>
      <c r="O8" s="43"/>
      <c r="P8" s="42"/>
      <c r="Q8" s="42"/>
      <c r="R8" s="42"/>
      <c r="S8" s="42"/>
      <c r="T8" s="42"/>
      <c r="U8" s="42"/>
      <c r="V8" s="42"/>
      <c r="W8" s="42"/>
      <c r="X8" s="42"/>
      <c r="Y8" s="42"/>
    </row>
    <row r="9" spans="1:25" ht="150" customHeight="1" x14ac:dyDescent="0.25">
      <c r="A9" s="29">
        <v>6</v>
      </c>
      <c r="B9" s="28">
        <v>6</v>
      </c>
      <c r="C9" s="29" t="s">
        <v>77</v>
      </c>
      <c r="D9" s="46" t="s">
        <v>78</v>
      </c>
      <c r="E9" s="45" t="s">
        <v>79</v>
      </c>
      <c r="F9" s="29" t="s">
        <v>26</v>
      </c>
      <c r="G9" s="29" t="s">
        <v>63</v>
      </c>
      <c r="H9" s="28" t="s">
        <v>80</v>
      </c>
      <c r="I9" s="28" t="s">
        <v>27</v>
      </c>
      <c r="J9" s="33">
        <v>2823.5</v>
      </c>
      <c r="K9" s="31">
        <v>5</v>
      </c>
      <c r="L9" s="30">
        <f t="shared" si="0"/>
        <v>5</v>
      </c>
      <c r="M9" s="32" t="str">
        <f t="shared" si="1"/>
        <v>OK</v>
      </c>
      <c r="N9" s="42"/>
      <c r="O9" s="43"/>
      <c r="P9" s="42"/>
      <c r="Q9" s="41"/>
      <c r="R9" s="44"/>
      <c r="S9" s="42"/>
      <c r="T9" s="42"/>
      <c r="U9" s="42"/>
      <c r="V9" s="42"/>
      <c r="W9" s="42"/>
      <c r="X9" s="42"/>
      <c r="Y9" s="42"/>
    </row>
    <row r="10" spans="1:25"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c r="X10" s="42"/>
      <c r="Y10" s="42"/>
    </row>
    <row r="11" spans="1:25" ht="150" customHeight="1" x14ac:dyDescent="0.25">
      <c r="A11" s="29">
        <v>8</v>
      </c>
      <c r="B11" s="28">
        <v>8</v>
      </c>
      <c r="C11" s="29" t="s">
        <v>77</v>
      </c>
      <c r="D11" s="46" t="s">
        <v>83</v>
      </c>
      <c r="E11" s="46" t="s">
        <v>84</v>
      </c>
      <c r="F11" s="29" t="s">
        <v>26</v>
      </c>
      <c r="G11" s="29" t="s">
        <v>63</v>
      </c>
      <c r="H11" s="28" t="s">
        <v>85</v>
      </c>
      <c r="I11" s="28" t="s">
        <v>27</v>
      </c>
      <c r="J11" s="33">
        <v>7625</v>
      </c>
      <c r="K11" s="31"/>
      <c r="L11" s="30">
        <f t="shared" si="0"/>
        <v>0</v>
      </c>
      <c r="M11" s="32" t="str">
        <f t="shared" si="1"/>
        <v>OK</v>
      </c>
      <c r="N11" s="42"/>
      <c r="O11" s="43"/>
      <c r="P11" s="42"/>
      <c r="Q11" s="42"/>
      <c r="R11" s="42"/>
      <c r="S11" s="42"/>
      <c r="T11" s="42"/>
      <c r="U11" s="42"/>
      <c r="V11" s="42"/>
      <c r="W11" s="42"/>
      <c r="X11" s="42"/>
      <c r="Y11" s="42"/>
    </row>
    <row r="12" spans="1:25" ht="150" customHeight="1" x14ac:dyDescent="0.25">
      <c r="A12" s="29">
        <v>9</v>
      </c>
      <c r="B12" s="28">
        <v>9</v>
      </c>
      <c r="C12" s="29" t="s">
        <v>77</v>
      </c>
      <c r="D12" s="46" t="s">
        <v>86</v>
      </c>
      <c r="E12" s="45" t="s">
        <v>79</v>
      </c>
      <c r="F12" s="29" t="s">
        <v>26</v>
      </c>
      <c r="G12" s="29" t="s">
        <v>63</v>
      </c>
      <c r="H12" s="29" t="s">
        <v>85</v>
      </c>
      <c r="I12" s="29" t="s">
        <v>27</v>
      </c>
      <c r="J12" s="34">
        <v>3863.6</v>
      </c>
      <c r="K12" s="31">
        <v>20</v>
      </c>
      <c r="L12" s="30">
        <f t="shared" si="0"/>
        <v>20</v>
      </c>
      <c r="M12" s="32" t="str">
        <f t="shared" si="1"/>
        <v>OK</v>
      </c>
      <c r="N12" s="42"/>
      <c r="O12" s="43"/>
      <c r="P12" s="42"/>
      <c r="Q12" s="42"/>
      <c r="R12" s="42"/>
      <c r="S12" s="42"/>
      <c r="T12" s="42"/>
      <c r="U12" s="42"/>
      <c r="V12" s="42"/>
      <c r="W12" s="42"/>
      <c r="X12" s="42"/>
      <c r="Y12" s="42"/>
    </row>
    <row r="13" spans="1:25"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1"/>
      <c r="R13" s="44"/>
      <c r="S13" s="42"/>
      <c r="T13" s="42"/>
      <c r="U13" s="42"/>
      <c r="V13" s="42"/>
      <c r="W13" s="42"/>
      <c r="X13" s="42"/>
      <c r="Y13" s="42"/>
    </row>
    <row r="14" spans="1:25"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c r="X14" s="42"/>
      <c r="Y14" s="42"/>
    </row>
    <row r="15" spans="1:25" ht="15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c r="X15" s="42"/>
      <c r="Y15" s="42"/>
    </row>
    <row r="16" spans="1:25"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c r="X16" s="42"/>
      <c r="Y16" s="42"/>
    </row>
    <row r="17" spans="1:25"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c r="X17" s="42"/>
      <c r="Y17" s="42"/>
    </row>
    <row r="18" spans="1:25"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c r="X18" s="42"/>
      <c r="Y18" s="42"/>
    </row>
    <row r="19" spans="1:25" ht="15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2"/>
      <c r="O19" s="43"/>
      <c r="P19" s="42"/>
      <c r="Q19" s="42"/>
      <c r="R19" s="42"/>
      <c r="S19" s="42"/>
      <c r="T19" s="42"/>
      <c r="U19" s="42"/>
      <c r="V19" s="42"/>
      <c r="W19" s="42"/>
      <c r="X19" s="42"/>
      <c r="Y19" s="42"/>
    </row>
    <row r="20" spans="1:25"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c r="Y20" s="42"/>
    </row>
    <row r="21" spans="1:25"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c r="X21" s="42"/>
      <c r="Y21" s="42"/>
    </row>
    <row r="22" spans="1:25" ht="150" customHeight="1" x14ac:dyDescent="0.25">
      <c r="A22" s="29">
        <v>19</v>
      </c>
      <c r="B22" s="28">
        <v>19</v>
      </c>
      <c r="C22" s="29" t="s">
        <v>77</v>
      </c>
      <c r="D22" s="46" t="s">
        <v>38</v>
      </c>
      <c r="E22" s="45" t="s">
        <v>113</v>
      </c>
      <c r="F22" s="29" t="s">
        <v>26</v>
      </c>
      <c r="G22" s="29" t="s">
        <v>114</v>
      </c>
      <c r="H22" s="28" t="s">
        <v>115</v>
      </c>
      <c r="I22" s="28" t="s">
        <v>27</v>
      </c>
      <c r="J22" s="34">
        <v>833.3</v>
      </c>
      <c r="K22" s="31"/>
      <c r="L22" s="30">
        <f t="shared" si="0"/>
        <v>0</v>
      </c>
      <c r="M22" s="32" t="str">
        <f t="shared" si="1"/>
        <v>OK</v>
      </c>
      <c r="N22" s="42"/>
      <c r="O22" s="43"/>
      <c r="P22" s="42"/>
      <c r="Q22" s="42"/>
      <c r="R22" s="42"/>
      <c r="S22" s="42"/>
      <c r="T22" s="42"/>
      <c r="U22" s="42"/>
      <c r="V22" s="42"/>
      <c r="W22" s="42"/>
      <c r="X22" s="42"/>
      <c r="Y22" s="42"/>
    </row>
    <row r="23" spans="1:25"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c r="X23" s="42"/>
      <c r="Y23" s="42"/>
    </row>
    <row r="24" spans="1:25" ht="80.099999999999994"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2"/>
      <c r="O24" s="43"/>
      <c r="P24" s="42"/>
      <c r="Q24" s="42"/>
      <c r="R24" s="42"/>
      <c r="S24" s="42"/>
      <c r="T24" s="42"/>
      <c r="U24" s="42"/>
      <c r="V24" s="42"/>
      <c r="W24" s="42"/>
      <c r="X24" s="42"/>
      <c r="Y24" s="42"/>
    </row>
    <row r="25" spans="1:25" ht="80.099999999999994" customHeight="1" x14ac:dyDescent="0.25">
      <c r="A25" s="78"/>
      <c r="B25" s="28">
        <v>22</v>
      </c>
      <c r="C25" s="78"/>
      <c r="D25" s="46" t="s">
        <v>28</v>
      </c>
      <c r="E25" s="29" t="s">
        <v>123</v>
      </c>
      <c r="F25" s="29" t="s">
        <v>29</v>
      </c>
      <c r="G25" s="29" t="s">
        <v>124</v>
      </c>
      <c r="H25" s="28" t="s">
        <v>125</v>
      </c>
      <c r="I25" s="28" t="s">
        <v>30</v>
      </c>
      <c r="J25" s="34">
        <v>575.29</v>
      </c>
      <c r="K25" s="31"/>
      <c r="L25" s="30">
        <f t="shared" si="0"/>
        <v>0</v>
      </c>
      <c r="M25" s="32" t="str">
        <f t="shared" si="1"/>
        <v>OK</v>
      </c>
      <c r="N25" s="41"/>
      <c r="O25" s="41"/>
      <c r="P25" s="42"/>
      <c r="Q25" s="41"/>
      <c r="R25" s="44"/>
      <c r="S25" s="42"/>
      <c r="T25" s="42"/>
      <c r="U25" s="42"/>
      <c r="V25" s="42"/>
      <c r="W25" s="42"/>
      <c r="X25" s="42"/>
      <c r="Y25" s="42"/>
    </row>
    <row r="26" spans="1:25" ht="80.099999999999994" customHeight="1" x14ac:dyDescent="0.25">
      <c r="A26" s="78"/>
      <c r="B26" s="28">
        <v>23</v>
      </c>
      <c r="C26" s="78"/>
      <c r="D26" s="46" t="s">
        <v>31</v>
      </c>
      <c r="E26" s="29" t="s">
        <v>123</v>
      </c>
      <c r="F26" s="29" t="s">
        <v>29</v>
      </c>
      <c r="G26" s="29" t="s">
        <v>124</v>
      </c>
      <c r="H26" s="28" t="s">
        <v>125</v>
      </c>
      <c r="I26" s="28" t="s">
        <v>30</v>
      </c>
      <c r="J26" s="34">
        <v>750</v>
      </c>
      <c r="K26" s="31"/>
      <c r="L26" s="30">
        <f t="shared" si="0"/>
        <v>0</v>
      </c>
      <c r="M26" s="32" t="str">
        <f t="shared" si="1"/>
        <v>OK</v>
      </c>
      <c r="N26" s="43"/>
      <c r="O26" s="41"/>
      <c r="P26" s="42"/>
      <c r="Q26" s="41"/>
      <c r="R26" s="42"/>
      <c r="S26" s="42"/>
      <c r="T26" s="42"/>
      <c r="U26" s="42"/>
      <c r="V26" s="42"/>
      <c r="W26" s="42"/>
      <c r="X26" s="42"/>
      <c r="Y26" s="42"/>
    </row>
    <row r="27" spans="1:25" ht="80.099999999999994" customHeight="1" x14ac:dyDescent="0.25">
      <c r="A27" s="78"/>
      <c r="B27" s="28">
        <v>24</v>
      </c>
      <c r="C27" s="78"/>
      <c r="D27" s="46" t="s">
        <v>32</v>
      </c>
      <c r="E27" s="29" t="s">
        <v>123</v>
      </c>
      <c r="F27" s="29" t="s">
        <v>29</v>
      </c>
      <c r="G27" s="29" t="s">
        <v>124</v>
      </c>
      <c r="H27" s="28" t="s">
        <v>125</v>
      </c>
      <c r="I27" s="28" t="s">
        <v>30</v>
      </c>
      <c r="J27" s="34">
        <v>1000</v>
      </c>
      <c r="K27" s="31"/>
      <c r="L27" s="30">
        <f t="shared" si="0"/>
        <v>0</v>
      </c>
      <c r="M27" s="32" t="str">
        <f t="shared" si="1"/>
        <v>OK</v>
      </c>
      <c r="N27" s="41"/>
      <c r="O27" s="41"/>
      <c r="P27" s="42"/>
      <c r="Q27" s="41"/>
      <c r="R27" s="42"/>
      <c r="S27" s="42"/>
      <c r="T27" s="42"/>
      <c r="U27" s="42"/>
      <c r="V27" s="42"/>
      <c r="W27" s="42"/>
      <c r="X27" s="42"/>
      <c r="Y27" s="42"/>
    </row>
    <row r="28" spans="1:25" ht="80.099999999999994" customHeight="1" x14ac:dyDescent="0.25">
      <c r="A28" s="78"/>
      <c r="B28" s="28">
        <v>25</v>
      </c>
      <c r="C28" s="78"/>
      <c r="D28" s="46" t="s">
        <v>33</v>
      </c>
      <c r="E28" s="29" t="s">
        <v>123</v>
      </c>
      <c r="F28" s="29" t="s">
        <v>34</v>
      </c>
      <c r="G28" s="29" t="s">
        <v>124</v>
      </c>
      <c r="H28" s="28" t="s">
        <v>125</v>
      </c>
      <c r="I28" s="28" t="s">
        <v>30</v>
      </c>
      <c r="J28" s="34">
        <v>80</v>
      </c>
      <c r="K28" s="31"/>
      <c r="L28" s="30">
        <f t="shared" si="0"/>
        <v>0</v>
      </c>
      <c r="M28" s="32" t="str">
        <f t="shared" si="1"/>
        <v>OK</v>
      </c>
      <c r="N28" s="41"/>
      <c r="O28" s="41"/>
      <c r="P28" s="42"/>
      <c r="Q28" s="41"/>
      <c r="R28" s="44"/>
      <c r="S28" s="42"/>
      <c r="T28" s="42"/>
      <c r="U28" s="42"/>
      <c r="V28" s="42"/>
      <c r="W28" s="42"/>
      <c r="X28" s="42"/>
      <c r="Y28" s="42"/>
    </row>
    <row r="29" spans="1:25" ht="80.099999999999994" customHeight="1" x14ac:dyDescent="0.25">
      <c r="A29" s="78"/>
      <c r="B29" s="28">
        <v>26</v>
      </c>
      <c r="C29" s="78"/>
      <c r="D29" s="46" t="s">
        <v>39</v>
      </c>
      <c r="E29" s="29" t="s">
        <v>123</v>
      </c>
      <c r="F29" s="29" t="s">
        <v>34</v>
      </c>
      <c r="G29" s="29" t="s">
        <v>124</v>
      </c>
      <c r="H29" s="28" t="s">
        <v>125</v>
      </c>
      <c r="I29" s="28" t="s">
        <v>30</v>
      </c>
      <c r="J29" s="34">
        <v>100</v>
      </c>
      <c r="K29" s="31"/>
      <c r="L29" s="30">
        <f t="shared" si="0"/>
        <v>0</v>
      </c>
      <c r="M29" s="32" t="str">
        <f t="shared" si="1"/>
        <v>OK</v>
      </c>
      <c r="N29" s="43"/>
      <c r="O29" s="41"/>
      <c r="P29" s="42"/>
      <c r="Q29" s="41"/>
      <c r="R29" s="42"/>
      <c r="S29" s="42"/>
      <c r="T29" s="42"/>
      <c r="U29" s="42"/>
      <c r="V29" s="42"/>
      <c r="W29" s="42"/>
      <c r="X29" s="42"/>
      <c r="Y29" s="42"/>
    </row>
    <row r="30" spans="1:25" ht="80.099999999999994" customHeight="1" x14ac:dyDescent="0.25">
      <c r="A30" s="78"/>
      <c r="B30" s="28">
        <v>27</v>
      </c>
      <c r="C30" s="78"/>
      <c r="D30" s="46" t="s">
        <v>35</v>
      </c>
      <c r="E30" s="29" t="s">
        <v>123</v>
      </c>
      <c r="F30" s="29" t="s">
        <v>34</v>
      </c>
      <c r="G30" s="29" t="s">
        <v>124</v>
      </c>
      <c r="H30" s="28" t="s">
        <v>125</v>
      </c>
      <c r="I30" s="28" t="s">
        <v>30</v>
      </c>
      <c r="J30" s="34">
        <v>100</v>
      </c>
      <c r="K30" s="31"/>
      <c r="L30" s="30">
        <f t="shared" si="0"/>
        <v>0</v>
      </c>
      <c r="M30" s="32" t="str">
        <f t="shared" si="1"/>
        <v>OK</v>
      </c>
      <c r="N30" s="41"/>
      <c r="O30" s="41"/>
      <c r="P30" s="42"/>
      <c r="Q30" s="41"/>
      <c r="R30" s="42"/>
      <c r="S30" s="42"/>
      <c r="T30" s="42"/>
      <c r="U30" s="42"/>
      <c r="V30" s="42"/>
      <c r="W30" s="42"/>
      <c r="X30" s="42"/>
      <c r="Y30" s="42"/>
    </row>
    <row r="31" spans="1:25" ht="80.099999999999994" customHeight="1" x14ac:dyDescent="0.25">
      <c r="A31" s="78"/>
      <c r="B31" s="28">
        <v>28</v>
      </c>
      <c r="C31" s="78"/>
      <c r="D31" s="46" t="s">
        <v>40</v>
      </c>
      <c r="E31" s="29" t="s">
        <v>123</v>
      </c>
      <c r="F31" s="29" t="s">
        <v>29</v>
      </c>
      <c r="G31" s="29" t="s">
        <v>124</v>
      </c>
      <c r="H31" s="28" t="s">
        <v>125</v>
      </c>
      <c r="I31" s="28" t="s">
        <v>30</v>
      </c>
      <c r="J31" s="34">
        <v>200</v>
      </c>
      <c r="K31" s="31"/>
      <c r="L31" s="30">
        <f t="shared" si="0"/>
        <v>0</v>
      </c>
      <c r="M31" s="32" t="str">
        <f t="shared" si="1"/>
        <v>OK</v>
      </c>
      <c r="N31" s="41"/>
      <c r="O31" s="41"/>
      <c r="P31" s="42"/>
      <c r="Q31" s="41"/>
      <c r="R31" s="44"/>
      <c r="S31" s="42"/>
      <c r="T31" s="42"/>
      <c r="U31" s="42"/>
      <c r="V31" s="42"/>
      <c r="W31" s="42"/>
      <c r="X31" s="42"/>
      <c r="Y31" s="42"/>
    </row>
    <row r="32" spans="1:25"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41"/>
      <c r="R32" s="42"/>
      <c r="S32" s="42"/>
      <c r="T32" s="42"/>
      <c r="U32" s="42"/>
      <c r="V32" s="42"/>
      <c r="W32" s="42"/>
      <c r="X32" s="42"/>
      <c r="Y32" s="42"/>
    </row>
    <row r="33" spans="1:25"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c r="X33" s="42"/>
      <c r="Y33" s="42"/>
    </row>
    <row r="34" spans="1:25" ht="80.099999999999994" customHeight="1" x14ac:dyDescent="0.25">
      <c r="A34" s="78"/>
      <c r="B34" s="28">
        <v>31</v>
      </c>
      <c r="C34" s="78"/>
      <c r="D34" s="46" t="s">
        <v>28</v>
      </c>
      <c r="E34" s="29" t="s">
        <v>123</v>
      </c>
      <c r="F34" s="29" t="s">
        <v>29</v>
      </c>
      <c r="G34" s="29" t="s">
        <v>124</v>
      </c>
      <c r="H34" s="28" t="s">
        <v>125</v>
      </c>
      <c r="I34" s="28" t="s">
        <v>30</v>
      </c>
      <c r="J34" s="34">
        <v>670</v>
      </c>
      <c r="K34" s="31">
        <v>30</v>
      </c>
      <c r="L34" s="30">
        <f t="shared" si="0"/>
        <v>30</v>
      </c>
      <c r="M34" s="32" t="str">
        <f t="shared" si="1"/>
        <v>OK</v>
      </c>
      <c r="N34" s="43"/>
      <c r="O34" s="42"/>
      <c r="P34" s="42"/>
      <c r="Q34" s="41"/>
      <c r="R34" s="42"/>
      <c r="S34" s="42"/>
      <c r="T34" s="42"/>
      <c r="U34" s="42"/>
      <c r="V34" s="42"/>
      <c r="W34" s="42"/>
      <c r="X34" s="42"/>
      <c r="Y34" s="42"/>
    </row>
    <row r="35" spans="1:25"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c r="X35" s="42"/>
      <c r="Y35" s="42"/>
    </row>
    <row r="36" spans="1:25"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c r="X36" s="42"/>
      <c r="Y36" s="42"/>
    </row>
    <row r="37" spans="1:25" ht="80.099999999999994" customHeight="1" x14ac:dyDescent="0.25">
      <c r="A37" s="78"/>
      <c r="B37" s="28">
        <v>34</v>
      </c>
      <c r="C37" s="78"/>
      <c r="D37" s="46" t="s">
        <v>33</v>
      </c>
      <c r="E37" s="29" t="s">
        <v>123</v>
      </c>
      <c r="F37" s="29" t="s">
        <v>34</v>
      </c>
      <c r="G37" s="29" t="s">
        <v>124</v>
      </c>
      <c r="H37" s="28" t="s">
        <v>125</v>
      </c>
      <c r="I37" s="28" t="s">
        <v>30</v>
      </c>
      <c r="J37" s="34">
        <v>80</v>
      </c>
      <c r="K37" s="31">
        <v>25</v>
      </c>
      <c r="L37" s="30">
        <f t="shared" si="0"/>
        <v>25</v>
      </c>
      <c r="M37" s="32" t="str">
        <f t="shared" si="1"/>
        <v>OK</v>
      </c>
      <c r="N37" s="42"/>
      <c r="O37" s="42"/>
      <c r="P37" s="42"/>
      <c r="Q37" s="41"/>
      <c r="R37" s="42"/>
      <c r="S37" s="42"/>
      <c r="T37" s="42"/>
      <c r="U37" s="42"/>
      <c r="V37" s="42"/>
      <c r="W37" s="42"/>
      <c r="X37" s="42"/>
      <c r="Y37" s="42"/>
    </row>
    <row r="38" spans="1:25" ht="80.099999999999994" customHeight="1" x14ac:dyDescent="0.25">
      <c r="A38" s="78"/>
      <c r="B38" s="28">
        <v>35</v>
      </c>
      <c r="C38" s="78"/>
      <c r="D38" s="46" t="s">
        <v>39</v>
      </c>
      <c r="E38" s="29" t="s">
        <v>123</v>
      </c>
      <c r="F38" s="29" t="s">
        <v>34</v>
      </c>
      <c r="G38" s="29" t="s">
        <v>124</v>
      </c>
      <c r="H38" s="28" t="s">
        <v>125</v>
      </c>
      <c r="I38" s="28" t="s">
        <v>30</v>
      </c>
      <c r="J38" s="34">
        <v>100</v>
      </c>
      <c r="K38" s="31">
        <v>25</v>
      </c>
      <c r="L38" s="30">
        <f t="shared" si="0"/>
        <v>25</v>
      </c>
      <c r="M38" s="32" t="str">
        <f t="shared" si="1"/>
        <v>OK</v>
      </c>
      <c r="N38" s="42"/>
      <c r="O38" s="42"/>
      <c r="P38" s="42"/>
      <c r="Q38" s="41"/>
      <c r="R38" s="42"/>
      <c r="S38" s="42"/>
      <c r="T38" s="42"/>
      <c r="U38" s="42"/>
      <c r="V38" s="42"/>
      <c r="W38" s="42"/>
      <c r="X38" s="42"/>
      <c r="Y38" s="42"/>
    </row>
    <row r="39" spans="1:25"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c r="X39" s="42"/>
      <c r="Y39" s="42"/>
    </row>
    <row r="40" spans="1:25"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c r="X40" s="42"/>
      <c r="Y40" s="42"/>
    </row>
    <row r="41" spans="1:25"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1"/>
      <c r="R41" s="42"/>
      <c r="S41" s="42"/>
      <c r="T41" s="42"/>
      <c r="U41" s="42"/>
      <c r="V41" s="42"/>
      <c r="W41" s="42"/>
      <c r="X41" s="42"/>
      <c r="Y41" s="42"/>
    </row>
    <row r="42" spans="1:25"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1"/>
      <c r="R42" s="42"/>
      <c r="S42" s="42"/>
      <c r="T42" s="42"/>
      <c r="U42" s="42"/>
      <c r="V42" s="42"/>
      <c r="W42" s="42"/>
      <c r="X42" s="42"/>
      <c r="Y42" s="42"/>
    </row>
    <row r="43" spans="1:25"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50"/>
      <c r="R43" s="50"/>
      <c r="S43" s="20"/>
      <c r="T43" s="20"/>
      <c r="U43" s="20"/>
      <c r="V43" s="20"/>
      <c r="W43" s="20"/>
      <c r="X43" s="20"/>
      <c r="Y43" s="20"/>
    </row>
    <row r="44" spans="1:25"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c r="X44" s="20"/>
      <c r="Y44" s="20"/>
    </row>
    <row r="45" spans="1:25"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c r="X45" s="20"/>
      <c r="Y45" s="20"/>
    </row>
    <row r="46" spans="1:25"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c r="X46" s="20"/>
      <c r="Y46" s="20"/>
    </row>
    <row r="47" spans="1:25"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c r="X47" s="20"/>
      <c r="Y47" s="20"/>
    </row>
    <row r="48" spans="1:25"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c r="X48" s="20"/>
      <c r="Y48" s="20"/>
    </row>
    <row r="49" spans="1:25"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c r="X49" s="20"/>
      <c r="Y49" s="20"/>
    </row>
    <row r="50" spans="1:25"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c r="X50" s="20"/>
      <c r="Y50" s="20"/>
    </row>
    <row r="51" spans="1:25" ht="80.099999999999994" customHeight="1" x14ac:dyDescent="0.25"/>
  </sheetData>
  <mergeCells count="24">
    <mergeCell ref="A1:C1"/>
    <mergeCell ref="V1:V2"/>
    <mergeCell ref="N1:N2"/>
    <mergeCell ref="O1:O2"/>
    <mergeCell ref="P1:P2"/>
    <mergeCell ref="Q1:Q2"/>
    <mergeCell ref="R1:R2"/>
    <mergeCell ref="S1:S2"/>
    <mergeCell ref="A44:A50"/>
    <mergeCell ref="C44:C50"/>
    <mergeCell ref="Y1:Y2"/>
    <mergeCell ref="A2:M2"/>
    <mergeCell ref="A24:A32"/>
    <mergeCell ref="C24:C32"/>
    <mergeCell ref="A33:A40"/>
    <mergeCell ref="C33:C40"/>
    <mergeCell ref="D1:J1"/>
    <mergeCell ref="K1:M1"/>
    <mergeCell ref="W1:W2"/>
    <mergeCell ref="X1:X2"/>
    <mergeCell ref="A41:A43"/>
    <mergeCell ref="C41:C43"/>
    <mergeCell ref="T1:T2"/>
    <mergeCell ref="U1:U2"/>
  </mergeCells>
  <conditionalFormatting sqref="M4:M50">
    <cfRule type="cellIs" dxfId="10" priority="1" operator="equal">
      <formula>"ATENÇÃO"</formula>
    </cfRule>
  </conditionalFormatting>
  <conditionalFormatting sqref="M1:M3 M51:M1048576">
    <cfRule type="cellIs" dxfId="9" priority="2" operator="equal">
      <formula>"ATENÇÃO"</formula>
    </cfRule>
  </conditionalFormatting>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1"/>
  <sheetViews>
    <sheetView topLeftCell="F44" zoomScale="80" zoomScaleNormal="80" workbookViewId="0">
      <selection activeCell="R47" sqref="R47"/>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6" width="14.140625" style="19" customWidth="1"/>
    <col min="17" max="23" width="12" style="19" customWidth="1"/>
    <col min="24" max="16384" width="9.7109375" style="15"/>
  </cols>
  <sheetData>
    <row r="1" spans="1:23" ht="33" customHeight="1" x14ac:dyDescent="0.25">
      <c r="A1" s="76" t="s">
        <v>49</v>
      </c>
      <c r="B1" s="76"/>
      <c r="C1" s="76"/>
      <c r="D1" s="76" t="s">
        <v>36</v>
      </c>
      <c r="E1" s="76"/>
      <c r="F1" s="76"/>
      <c r="G1" s="76"/>
      <c r="H1" s="76"/>
      <c r="I1" s="76"/>
      <c r="J1" s="76"/>
      <c r="K1" s="76" t="s">
        <v>50</v>
      </c>
      <c r="L1" s="76"/>
      <c r="M1" s="76"/>
      <c r="N1" s="75" t="s">
        <v>155</v>
      </c>
      <c r="O1" s="75" t="s">
        <v>156</v>
      </c>
      <c r="P1" s="75" t="s">
        <v>157</v>
      </c>
      <c r="Q1" s="75" t="s">
        <v>158</v>
      </c>
      <c r="R1" s="75" t="s">
        <v>172</v>
      </c>
      <c r="S1" s="75" t="s">
        <v>173</v>
      </c>
      <c r="T1" s="75" t="s">
        <v>174</v>
      </c>
      <c r="U1" s="75" t="s">
        <v>51</v>
      </c>
      <c r="V1" s="75" t="s">
        <v>51</v>
      </c>
      <c r="W1" s="75" t="s">
        <v>51</v>
      </c>
    </row>
    <row r="2" spans="1:23"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row>
    <row r="3" spans="1:23"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43056</v>
      </c>
      <c r="O3" s="55">
        <v>43056</v>
      </c>
      <c r="P3" s="55">
        <v>43056</v>
      </c>
      <c r="Q3" s="55">
        <v>43262</v>
      </c>
      <c r="R3" s="55">
        <v>43397</v>
      </c>
      <c r="S3" s="55">
        <v>43397</v>
      </c>
      <c r="T3" s="55">
        <v>43397</v>
      </c>
      <c r="U3" s="26" t="s">
        <v>1</v>
      </c>
      <c r="V3" s="26" t="s">
        <v>1</v>
      </c>
      <c r="W3" s="26" t="s">
        <v>1</v>
      </c>
    </row>
    <row r="4" spans="1:23" ht="150" customHeight="1" x14ac:dyDescent="0.25">
      <c r="A4" s="29">
        <v>1</v>
      </c>
      <c r="B4" s="28">
        <v>1</v>
      </c>
      <c r="C4" s="29" t="s">
        <v>60</v>
      </c>
      <c r="D4" s="46" t="s">
        <v>61</v>
      </c>
      <c r="E4" s="45" t="s">
        <v>62</v>
      </c>
      <c r="F4" s="29" t="s">
        <v>26</v>
      </c>
      <c r="G4" s="29" t="s">
        <v>63</v>
      </c>
      <c r="H4" s="29" t="s">
        <v>64</v>
      </c>
      <c r="I4" s="29" t="s">
        <v>27</v>
      </c>
      <c r="J4" s="33">
        <v>1651.72</v>
      </c>
      <c r="K4" s="31">
        <v>10</v>
      </c>
      <c r="L4" s="30">
        <f t="shared" ref="L4:L50" si="0">K4-SUM(N4:V4)</f>
        <v>5</v>
      </c>
      <c r="M4" s="32" t="str">
        <f>IF(L4&lt;0,"ATENÇÃO","OK")</f>
        <v>OK</v>
      </c>
      <c r="N4" s="56">
        <v>2</v>
      </c>
      <c r="O4" s="43"/>
      <c r="P4" s="42"/>
      <c r="Q4" s="56">
        <v>1</v>
      </c>
      <c r="R4" s="56">
        <v>2</v>
      </c>
      <c r="S4" s="42"/>
      <c r="T4" s="42"/>
      <c r="U4" s="42"/>
      <c r="V4" s="42"/>
      <c r="W4" s="42"/>
    </row>
    <row r="5" spans="1:23" ht="150" customHeight="1" x14ac:dyDescent="0.25">
      <c r="A5" s="29">
        <v>2</v>
      </c>
      <c r="B5" s="28">
        <v>2</v>
      </c>
      <c r="C5" s="29" t="s">
        <v>65</v>
      </c>
      <c r="D5" s="46" t="s">
        <v>66</v>
      </c>
      <c r="E5" s="45" t="s">
        <v>67</v>
      </c>
      <c r="F5" s="29" t="s">
        <v>26</v>
      </c>
      <c r="G5" s="29" t="s">
        <v>63</v>
      </c>
      <c r="H5" s="29" t="s">
        <v>64</v>
      </c>
      <c r="I5" s="29" t="s">
        <v>27</v>
      </c>
      <c r="J5" s="33">
        <v>1933.38</v>
      </c>
      <c r="K5" s="31"/>
      <c r="L5" s="30">
        <f t="shared" si="0"/>
        <v>0</v>
      </c>
      <c r="M5" s="32" t="str">
        <f t="shared" ref="M5:M50" si="1">IF(L5&lt;0,"ATENÇÃO","OK")</f>
        <v>OK</v>
      </c>
      <c r="N5" s="41"/>
      <c r="O5" s="43"/>
      <c r="P5" s="42"/>
      <c r="Q5" s="42"/>
      <c r="R5" s="42"/>
      <c r="S5" s="42"/>
      <c r="T5" s="42"/>
      <c r="U5" s="42"/>
      <c r="V5" s="42"/>
      <c r="W5" s="42"/>
    </row>
    <row r="6" spans="1:23" ht="150" customHeight="1" x14ac:dyDescent="0.25">
      <c r="A6" s="29">
        <v>3</v>
      </c>
      <c r="B6" s="28">
        <v>3</v>
      </c>
      <c r="C6" s="29" t="s">
        <v>65</v>
      </c>
      <c r="D6" s="46" t="s">
        <v>68</v>
      </c>
      <c r="E6" s="45" t="s">
        <v>69</v>
      </c>
      <c r="F6" s="29" t="s">
        <v>26</v>
      </c>
      <c r="G6" s="29" t="s">
        <v>63</v>
      </c>
      <c r="H6" s="29" t="s">
        <v>70</v>
      </c>
      <c r="I6" s="29" t="s">
        <v>27</v>
      </c>
      <c r="J6" s="33">
        <v>2048.4499999999998</v>
      </c>
      <c r="K6" s="31">
        <v>15</v>
      </c>
      <c r="L6" s="30">
        <f t="shared" si="0"/>
        <v>5</v>
      </c>
      <c r="M6" s="32" t="str">
        <f t="shared" si="1"/>
        <v>OK</v>
      </c>
      <c r="N6" s="42"/>
      <c r="O6" s="56">
        <v>7</v>
      </c>
      <c r="P6" s="42"/>
      <c r="Q6" s="42"/>
      <c r="R6" s="42"/>
      <c r="S6" s="56">
        <v>3</v>
      </c>
      <c r="T6" s="42"/>
      <c r="U6" s="42"/>
      <c r="V6" s="42"/>
      <c r="W6" s="42"/>
    </row>
    <row r="7" spans="1:23" ht="150" customHeight="1" x14ac:dyDescent="0.25">
      <c r="A7" s="29">
        <v>4</v>
      </c>
      <c r="B7" s="28">
        <v>4</v>
      </c>
      <c r="C7" s="29" t="s">
        <v>65</v>
      </c>
      <c r="D7" s="46" t="s">
        <v>71</v>
      </c>
      <c r="E7" s="45" t="s">
        <v>72</v>
      </c>
      <c r="F7" s="29" t="s">
        <v>26</v>
      </c>
      <c r="G7" s="29" t="s">
        <v>63</v>
      </c>
      <c r="H7" s="28" t="s">
        <v>73</v>
      </c>
      <c r="I7" s="29" t="s">
        <v>27</v>
      </c>
      <c r="J7" s="33">
        <v>2188.33</v>
      </c>
      <c r="K7" s="31"/>
      <c r="L7" s="30">
        <f t="shared" si="0"/>
        <v>0</v>
      </c>
      <c r="M7" s="32" t="str">
        <f t="shared" si="1"/>
        <v>OK</v>
      </c>
      <c r="N7" s="42"/>
      <c r="O7" s="43"/>
      <c r="P7" s="41"/>
      <c r="Q7" s="42"/>
      <c r="R7" s="42"/>
      <c r="S7" s="42"/>
      <c r="T7" s="42"/>
      <c r="U7" s="42"/>
      <c r="V7" s="42"/>
      <c r="W7" s="42"/>
    </row>
    <row r="8" spans="1:23" ht="150" customHeight="1" x14ac:dyDescent="0.25">
      <c r="A8" s="29">
        <v>5</v>
      </c>
      <c r="B8" s="28">
        <v>5</v>
      </c>
      <c r="C8" s="29" t="s">
        <v>60</v>
      </c>
      <c r="D8" s="46" t="s">
        <v>74</v>
      </c>
      <c r="E8" s="45" t="s">
        <v>75</v>
      </c>
      <c r="F8" s="29" t="s">
        <v>26</v>
      </c>
      <c r="G8" s="29" t="s">
        <v>63</v>
      </c>
      <c r="H8" s="28" t="s">
        <v>76</v>
      </c>
      <c r="I8" s="28" t="s">
        <v>27</v>
      </c>
      <c r="J8" s="33">
        <v>2536.1799999999998</v>
      </c>
      <c r="K8" s="31">
        <v>20</v>
      </c>
      <c r="L8" s="30">
        <f t="shared" si="0"/>
        <v>10</v>
      </c>
      <c r="M8" s="32" t="str">
        <f t="shared" si="1"/>
        <v>OK</v>
      </c>
      <c r="N8" s="56">
        <v>5</v>
      </c>
      <c r="O8" s="43"/>
      <c r="P8" s="42"/>
      <c r="Q8" s="42"/>
      <c r="R8" s="56">
        <v>5</v>
      </c>
      <c r="S8" s="42"/>
      <c r="T8" s="42"/>
      <c r="U8" s="42"/>
      <c r="V8" s="42"/>
      <c r="W8" s="42"/>
    </row>
    <row r="9" spans="1:23" ht="150" customHeight="1" x14ac:dyDescent="0.25">
      <c r="A9" s="29">
        <v>6</v>
      </c>
      <c r="B9" s="28">
        <v>6</v>
      </c>
      <c r="C9" s="29" t="s">
        <v>77</v>
      </c>
      <c r="D9" s="46" t="s">
        <v>78</v>
      </c>
      <c r="E9" s="45" t="s">
        <v>79</v>
      </c>
      <c r="F9" s="29" t="s">
        <v>26</v>
      </c>
      <c r="G9" s="29" t="s">
        <v>63</v>
      </c>
      <c r="H9" s="28" t="s">
        <v>80</v>
      </c>
      <c r="I9" s="28" t="s">
        <v>27</v>
      </c>
      <c r="J9" s="33">
        <v>2823.5</v>
      </c>
      <c r="K9" s="31"/>
      <c r="L9" s="30">
        <f t="shared" si="0"/>
        <v>0</v>
      </c>
      <c r="M9" s="32" t="str">
        <f t="shared" si="1"/>
        <v>OK</v>
      </c>
      <c r="N9" s="42"/>
      <c r="O9" s="43"/>
      <c r="P9" s="42"/>
      <c r="Q9" s="44"/>
      <c r="R9" s="42"/>
      <c r="S9" s="42"/>
      <c r="T9" s="42"/>
      <c r="U9" s="42"/>
      <c r="V9" s="42"/>
      <c r="W9" s="42"/>
    </row>
    <row r="10" spans="1:23"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row>
    <row r="11" spans="1:23" ht="150" customHeight="1" x14ac:dyDescent="0.25">
      <c r="A11" s="29">
        <v>8</v>
      </c>
      <c r="B11" s="28">
        <v>8</v>
      </c>
      <c r="C11" s="29" t="s">
        <v>77</v>
      </c>
      <c r="D11" s="46" t="s">
        <v>83</v>
      </c>
      <c r="E11" s="46" t="s">
        <v>84</v>
      </c>
      <c r="F11" s="29" t="s">
        <v>26</v>
      </c>
      <c r="G11" s="29" t="s">
        <v>63</v>
      </c>
      <c r="H11" s="28" t="s">
        <v>85</v>
      </c>
      <c r="I11" s="28" t="s">
        <v>27</v>
      </c>
      <c r="J11" s="33">
        <v>7625</v>
      </c>
      <c r="K11" s="31">
        <v>10</v>
      </c>
      <c r="L11" s="30">
        <f t="shared" si="0"/>
        <v>6</v>
      </c>
      <c r="M11" s="32" t="str">
        <f t="shared" si="1"/>
        <v>OK</v>
      </c>
      <c r="N11" s="42"/>
      <c r="O11" s="43"/>
      <c r="P11" s="56">
        <v>2</v>
      </c>
      <c r="Q11" s="42"/>
      <c r="R11" s="42"/>
      <c r="S11" s="42"/>
      <c r="T11" s="56">
        <v>2</v>
      </c>
      <c r="U11" s="42"/>
      <c r="V11" s="42"/>
      <c r="W11" s="42"/>
    </row>
    <row r="12" spans="1:23" ht="150" customHeight="1" x14ac:dyDescent="0.25">
      <c r="A12" s="29">
        <v>9</v>
      </c>
      <c r="B12" s="28">
        <v>9</v>
      </c>
      <c r="C12" s="29" t="s">
        <v>77</v>
      </c>
      <c r="D12" s="46" t="s">
        <v>86</v>
      </c>
      <c r="E12" s="45" t="s">
        <v>79</v>
      </c>
      <c r="F12" s="29" t="s">
        <v>26</v>
      </c>
      <c r="G12" s="29" t="s">
        <v>63</v>
      </c>
      <c r="H12" s="29" t="s">
        <v>85</v>
      </c>
      <c r="I12" s="29" t="s">
        <v>27</v>
      </c>
      <c r="J12" s="34">
        <v>3863.6</v>
      </c>
      <c r="K12" s="31"/>
      <c r="L12" s="30">
        <f t="shared" si="0"/>
        <v>0</v>
      </c>
      <c r="M12" s="32" t="str">
        <f t="shared" si="1"/>
        <v>OK</v>
      </c>
      <c r="N12" s="42"/>
      <c r="O12" s="43"/>
      <c r="P12" s="42"/>
      <c r="Q12" s="42"/>
      <c r="R12" s="42"/>
      <c r="S12" s="42"/>
      <c r="T12" s="42"/>
      <c r="U12" s="42"/>
      <c r="V12" s="42"/>
      <c r="W12" s="42"/>
    </row>
    <row r="13" spans="1:23"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4"/>
      <c r="R13" s="42"/>
      <c r="S13" s="42"/>
      <c r="T13" s="42"/>
      <c r="U13" s="42"/>
      <c r="V13" s="42"/>
      <c r="W13" s="42"/>
    </row>
    <row r="14" spans="1:23"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row>
    <row r="15" spans="1:23" ht="15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row>
    <row r="16" spans="1:23" ht="150" customHeight="1" x14ac:dyDescent="0.25">
      <c r="A16" s="29">
        <v>13</v>
      </c>
      <c r="B16" s="28">
        <v>13</v>
      </c>
      <c r="C16" s="29" t="s">
        <v>65</v>
      </c>
      <c r="D16" s="46" t="s">
        <v>95</v>
      </c>
      <c r="E16" s="45" t="s">
        <v>96</v>
      </c>
      <c r="F16" s="29" t="s">
        <v>26</v>
      </c>
      <c r="G16" s="29" t="s">
        <v>63</v>
      </c>
      <c r="H16" s="29" t="s">
        <v>97</v>
      </c>
      <c r="I16" s="29" t="s">
        <v>27</v>
      </c>
      <c r="J16" s="34">
        <v>11042.77</v>
      </c>
      <c r="K16" s="31">
        <v>6</v>
      </c>
      <c r="L16" s="30">
        <f t="shared" si="0"/>
        <v>6</v>
      </c>
      <c r="M16" s="32" t="str">
        <f t="shared" si="1"/>
        <v>OK</v>
      </c>
      <c r="N16" s="42"/>
      <c r="O16" s="43"/>
      <c r="P16" s="42"/>
      <c r="Q16" s="42"/>
      <c r="R16" s="42"/>
      <c r="S16" s="42"/>
      <c r="T16" s="42"/>
      <c r="U16" s="42"/>
      <c r="V16" s="42"/>
      <c r="W16" s="42"/>
    </row>
    <row r="17" spans="1:23"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row>
    <row r="18" spans="1:23" ht="150" customHeight="1" x14ac:dyDescent="0.25">
      <c r="A18" s="29">
        <v>15</v>
      </c>
      <c r="B18" s="28">
        <v>15</v>
      </c>
      <c r="C18" s="29" t="s">
        <v>77</v>
      </c>
      <c r="D18" s="46" t="s">
        <v>101</v>
      </c>
      <c r="E18" s="45" t="s">
        <v>102</v>
      </c>
      <c r="F18" s="29" t="s">
        <v>26</v>
      </c>
      <c r="G18" s="29" t="s">
        <v>63</v>
      </c>
      <c r="H18" s="28" t="s">
        <v>103</v>
      </c>
      <c r="I18" s="28" t="s">
        <v>27</v>
      </c>
      <c r="J18" s="34">
        <v>13687.5</v>
      </c>
      <c r="K18" s="31">
        <v>5</v>
      </c>
      <c r="L18" s="30">
        <f t="shared" si="0"/>
        <v>5</v>
      </c>
      <c r="M18" s="32" t="str">
        <f t="shared" si="1"/>
        <v>OK</v>
      </c>
      <c r="N18" s="42"/>
      <c r="O18" s="43"/>
      <c r="P18" s="42"/>
      <c r="Q18" s="42"/>
      <c r="R18" s="42"/>
      <c r="S18" s="42"/>
      <c r="T18" s="42"/>
      <c r="U18" s="42"/>
      <c r="V18" s="42"/>
      <c r="W18" s="42"/>
    </row>
    <row r="19" spans="1:23" ht="150" customHeight="1" x14ac:dyDescent="0.25">
      <c r="A19" s="29">
        <v>16</v>
      </c>
      <c r="B19" s="28">
        <v>16</v>
      </c>
      <c r="C19" s="29" t="s">
        <v>60</v>
      </c>
      <c r="D19" s="46" t="s">
        <v>104</v>
      </c>
      <c r="E19" s="45" t="s">
        <v>105</v>
      </c>
      <c r="F19" s="29" t="s">
        <v>26</v>
      </c>
      <c r="G19" s="29" t="s">
        <v>63</v>
      </c>
      <c r="H19" s="28" t="s">
        <v>106</v>
      </c>
      <c r="I19" s="28" t="s">
        <v>27</v>
      </c>
      <c r="J19" s="34">
        <v>14977.75</v>
      </c>
      <c r="K19" s="31">
        <v>2</v>
      </c>
      <c r="L19" s="30">
        <f t="shared" si="0"/>
        <v>2</v>
      </c>
      <c r="M19" s="32" t="str">
        <f t="shared" si="1"/>
        <v>OK</v>
      </c>
      <c r="N19" s="42"/>
      <c r="O19" s="43"/>
      <c r="P19" s="42"/>
      <c r="Q19" s="42"/>
      <c r="R19" s="42"/>
      <c r="S19" s="42"/>
      <c r="T19" s="42"/>
      <c r="U19" s="42"/>
      <c r="V19" s="42"/>
      <c r="W19" s="42"/>
    </row>
    <row r="20" spans="1:23"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row>
    <row r="21" spans="1:23"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row>
    <row r="22" spans="1:23" ht="150" customHeight="1" x14ac:dyDescent="0.25">
      <c r="A22" s="29">
        <v>19</v>
      </c>
      <c r="B22" s="28">
        <v>19</v>
      </c>
      <c r="C22" s="29" t="s">
        <v>77</v>
      </c>
      <c r="D22" s="46" t="s">
        <v>38</v>
      </c>
      <c r="E22" s="45" t="s">
        <v>113</v>
      </c>
      <c r="F22" s="29" t="s">
        <v>26</v>
      </c>
      <c r="G22" s="29" t="s">
        <v>114</v>
      </c>
      <c r="H22" s="28" t="s">
        <v>115</v>
      </c>
      <c r="I22" s="28" t="s">
        <v>27</v>
      </c>
      <c r="J22" s="34">
        <v>833.3</v>
      </c>
      <c r="K22" s="31">
        <f>6-2</f>
        <v>4</v>
      </c>
      <c r="L22" s="30">
        <f t="shared" si="0"/>
        <v>2</v>
      </c>
      <c r="M22" s="32" t="str">
        <f t="shared" si="1"/>
        <v>OK</v>
      </c>
      <c r="N22" s="42"/>
      <c r="O22" s="43"/>
      <c r="P22" s="56">
        <v>2</v>
      </c>
      <c r="Q22" s="42"/>
      <c r="R22" s="42"/>
      <c r="S22" s="42"/>
      <c r="T22" s="42"/>
      <c r="U22" s="42"/>
      <c r="V22" s="42"/>
      <c r="W22" s="42"/>
    </row>
    <row r="23" spans="1:23"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row>
    <row r="24" spans="1:23" ht="80.099999999999994"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2"/>
      <c r="O24" s="43"/>
      <c r="P24" s="42"/>
      <c r="Q24" s="42"/>
      <c r="R24" s="42"/>
      <c r="S24" s="42"/>
      <c r="T24" s="42"/>
      <c r="U24" s="42"/>
      <c r="V24" s="42"/>
      <c r="W24" s="42"/>
    </row>
    <row r="25" spans="1:23" ht="80.099999999999994" customHeight="1" x14ac:dyDescent="0.25">
      <c r="A25" s="78"/>
      <c r="B25" s="28">
        <v>22</v>
      </c>
      <c r="C25" s="78"/>
      <c r="D25" s="46" t="s">
        <v>28</v>
      </c>
      <c r="E25" s="29" t="s">
        <v>123</v>
      </c>
      <c r="F25" s="29" t="s">
        <v>29</v>
      </c>
      <c r="G25" s="29" t="s">
        <v>124</v>
      </c>
      <c r="H25" s="28" t="s">
        <v>125</v>
      </c>
      <c r="I25" s="28" t="s">
        <v>30</v>
      </c>
      <c r="J25" s="34">
        <v>575.29</v>
      </c>
      <c r="K25" s="31"/>
      <c r="L25" s="30">
        <f t="shared" si="0"/>
        <v>0</v>
      </c>
      <c r="M25" s="32" t="str">
        <f t="shared" si="1"/>
        <v>OK</v>
      </c>
      <c r="N25" s="41"/>
      <c r="O25" s="41"/>
      <c r="P25" s="42"/>
      <c r="Q25" s="44"/>
      <c r="R25" s="42"/>
      <c r="S25" s="42"/>
      <c r="T25" s="42"/>
      <c r="U25" s="42"/>
      <c r="V25" s="42"/>
      <c r="W25" s="42"/>
    </row>
    <row r="26" spans="1:23" ht="80.099999999999994" customHeight="1" x14ac:dyDescent="0.25">
      <c r="A26" s="78"/>
      <c r="B26" s="28">
        <v>23</v>
      </c>
      <c r="C26" s="78"/>
      <c r="D26" s="46" t="s">
        <v>31</v>
      </c>
      <c r="E26" s="29" t="s">
        <v>123</v>
      </c>
      <c r="F26" s="29" t="s">
        <v>29</v>
      </c>
      <c r="G26" s="29" t="s">
        <v>124</v>
      </c>
      <c r="H26" s="28" t="s">
        <v>125</v>
      </c>
      <c r="I26" s="28" t="s">
        <v>30</v>
      </c>
      <c r="J26" s="34">
        <v>750</v>
      </c>
      <c r="K26" s="31"/>
      <c r="L26" s="30">
        <f t="shared" si="0"/>
        <v>0</v>
      </c>
      <c r="M26" s="32" t="str">
        <f t="shared" si="1"/>
        <v>OK</v>
      </c>
      <c r="N26" s="43"/>
      <c r="O26" s="41"/>
      <c r="P26" s="42"/>
      <c r="Q26" s="42"/>
      <c r="R26" s="42"/>
      <c r="S26" s="42"/>
      <c r="T26" s="42"/>
      <c r="U26" s="42"/>
      <c r="V26" s="42"/>
      <c r="W26" s="42"/>
    </row>
    <row r="27" spans="1:23" ht="80.099999999999994" customHeight="1" x14ac:dyDescent="0.25">
      <c r="A27" s="78"/>
      <c r="B27" s="28">
        <v>24</v>
      </c>
      <c r="C27" s="78"/>
      <c r="D27" s="46" t="s">
        <v>32</v>
      </c>
      <c r="E27" s="29" t="s">
        <v>123</v>
      </c>
      <c r="F27" s="29" t="s">
        <v>29</v>
      </c>
      <c r="G27" s="29" t="s">
        <v>124</v>
      </c>
      <c r="H27" s="28" t="s">
        <v>125</v>
      </c>
      <c r="I27" s="28" t="s">
        <v>30</v>
      </c>
      <c r="J27" s="34">
        <v>1000</v>
      </c>
      <c r="K27" s="31"/>
      <c r="L27" s="30">
        <f t="shared" si="0"/>
        <v>0</v>
      </c>
      <c r="M27" s="32" t="str">
        <f t="shared" si="1"/>
        <v>OK</v>
      </c>
      <c r="N27" s="41"/>
      <c r="O27" s="41"/>
      <c r="P27" s="42"/>
      <c r="Q27" s="42"/>
      <c r="R27" s="42"/>
      <c r="S27" s="42"/>
      <c r="T27" s="42"/>
      <c r="U27" s="42"/>
      <c r="V27" s="42"/>
      <c r="W27" s="42"/>
    </row>
    <row r="28" spans="1:23" ht="80.099999999999994" customHeight="1" x14ac:dyDescent="0.25">
      <c r="A28" s="78"/>
      <c r="B28" s="28">
        <v>25</v>
      </c>
      <c r="C28" s="78"/>
      <c r="D28" s="46" t="s">
        <v>33</v>
      </c>
      <c r="E28" s="29" t="s">
        <v>123</v>
      </c>
      <c r="F28" s="29" t="s">
        <v>34</v>
      </c>
      <c r="G28" s="29" t="s">
        <v>124</v>
      </c>
      <c r="H28" s="28" t="s">
        <v>125</v>
      </c>
      <c r="I28" s="28" t="s">
        <v>30</v>
      </c>
      <c r="J28" s="34">
        <v>80</v>
      </c>
      <c r="K28" s="31"/>
      <c r="L28" s="30">
        <f t="shared" si="0"/>
        <v>0</v>
      </c>
      <c r="M28" s="32" t="str">
        <f t="shared" si="1"/>
        <v>OK</v>
      </c>
      <c r="N28" s="41"/>
      <c r="O28" s="41"/>
      <c r="P28" s="42"/>
      <c r="Q28" s="44"/>
      <c r="R28" s="42"/>
      <c r="S28" s="42"/>
      <c r="T28" s="42"/>
      <c r="U28" s="42"/>
      <c r="V28" s="42"/>
      <c r="W28" s="42"/>
    </row>
    <row r="29" spans="1:23" ht="80.099999999999994" customHeight="1" x14ac:dyDescent="0.25">
      <c r="A29" s="78"/>
      <c r="B29" s="28">
        <v>26</v>
      </c>
      <c r="C29" s="78"/>
      <c r="D29" s="46" t="s">
        <v>39</v>
      </c>
      <c r="E29" s="29" t="s">
        <v>123</v>
      </c>
      <c r="F29" s="29" t="s">
        <v>34</v>
      </c>
      <c r="G29" s="29" t="s">
        <v>124</v>
      </c>
      <c r="H29" s="28" t="s">
        <v>125</v>
      </c>
      <c r="I29" s="28" t="s">
        <v>30</v>
      </c>
      <c r="J29" s="34">
        <v>100</v>
      </c>
      <c r="K29" s="31"/>
      <c r="L29" s="30">
        <f t="shared" si="0"/>
        <v>0</v>
      </c>
      <c r="M29" s="32" t="str">
        <f t="shared" si="1"/>
        <v>OK</v>
      </c>
      <c r="N29" s="43"/>
      <c r="O29" s="41"/>
      <c r="P29" s="42"/>
      <c r="Q29" s="42"/>
      <c r="R29" s="42"/>
      <c r="S29" s="42"/>
      <c r="T29" s="42"/>
      <c r="U29" s="42"/>
      <c r="V29" s="42"/>
      <c r="W29" s="42"/>
    </row>
    <row r="30" spans="1:23" ht="80.099999999999994" customHeight="1" x14ac:dyDescent="0.25">
      <c r="A30" s="78"/>
      <c r="B30" s="28">
        <v>27</v>
      </c>
      <c r="C30" s="78"/>
      <c r="D30" s="46" t="s">
        <v>35</v>
      </c>
      <c r="E30" s="29" t="s">
        <v>123</v>
      </c>
      <c r="F30" s="29" t="s">
        <v>34</v>
      </c>
      <c r="G30" s="29" t="s">
        <v>124</v>
      </c>
      <c r="H30" s="28" t="s">
        <v>125</v>
      </c>
      <c r="I30" s="28" t="s">
        <v>30</v>
      </c>
      <c r="J30" s="34">
        <v>100</v>
      </c>
      <c r="K30" s="31"/>
      <c r="L30" s="30">
        <f t="shared" si="0"/>
        <v>0</v>
      </c>
      <c r="M30" s="32" t="str">
        <f t="shared" si="1"/>
        <v>OK</v>
      </c>
      <c r="N30" s="41"/>
      <c r="O30" s="41"/>
      <c r="P30" s="42"/>
      <c r="Q30" s="42"/>
      <c r="R30" s="42"/>
      <c r="S30" s="42"/>
      <c r="T30" s="42"/>
      <c r="U30" s="42"/>
      <c r="V30" s="42"/>
      <c r="W30" s="42"/>
    </row>
    <row r="31" spans="1:23" ht="80.099999999999994" customHeight="1" x14ac:dyDescent="0.25">
      <c r="A31" s="78"/>
      <c r="B31" s="28">
        <v>28</v>
      </c>
      <c r="C31" s="78"/>
      <c r="D31" s="46" t="s">
        <v>40</v>
      </c>
      <c r="E31" s="29" t="s">
        <v>123</v>
      </c>
      <c r="F31" s="29" t="s">
        <v>29</v>
      </c>
      <c r="G31" s="29" t="s">
        <v>124</v>
      </c>
      <c r="H31" s="28" t="s">
        <v>125</v>
      </c>
      <c r="I31" s="28" t="s">
        <v>30</v>
      </c>
      <c r="J31" s="34">
        <v>200</v>
      </c>
      <c r="K31" s="31"/>
      <c r="L31" s="30">
        <f t="shared" si="0"/>
        <v>0</v>
      </c>
      <c r="M31" s="32" t="str">
        <f t="shared" si="1"/>
        <v>OK</v>
      </c>
      <c r="N31" s="41"/>
      <c r="O31" s="41"/>
      <c r="P31" s="42"/>
      <c r="Q31" s="44"/>
      <c r="R31" s="42"/>
      <c r="S31" s="42"/>
      <c r="T31" s="42"/>
      <c r="U31" s="42"/>
      <c r="V31" s="42"/>
      <c r="W31" s="42"/>
    </row>
    <row r="32" spans="1:23"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42"/>
      <c r="R32" s="42"/>
      <c r="S32" s="42"/>
      <c r="T32" s="42"/>
      <c r="U32" s="42"/>
      <c r="V32" s="42"/>
      <c r="W32" s="42"/>
    </row>
    <row r="33" spans="1:23" ht="80.099999999999994" customHeight="1" x14ac:dyDescent="0.25">
      <c r="A33" s="77">
        <v>22</v>
      </c>
      <c r="B33" s="28">
        <v>30</v>
      </c>
      <c r="C33" s="77" t="s">
        <v>121</v>
      </c>
      <c r="D33" s="46" t="s">
        <v>122</v>
      </c>
      <c r="E33" s="29" t="s">
        <v>123</v>
      </c>
      <c r="F33" s="29" t="s">
        <v>29</v>
      </c>
      <c r="G33" s="29" t="s">
        <v>124</v>
      </c>
      <c r="H33" s="28" t="s">
        <v>125</v>
      </c>
      <c r="I33" s="28" t="s">
        <v>30</v>
      </c>
      <c r="J33" s="34">
        <v>200</v>
      </c>
      <c r="K33" s="31">
        <v>6</v>
      </c>
      <c r="L33" s="30">
        <f t="shared" si="0"/>
        <v>6</v>
      </c>
      <c r="M33" s="32" t="str">
        <f t="shared" si="1"/>
        <v>OK</v>
      </c>
      <c r="N33" s="43"/>
      <c r="O33" s="42"/>
      <c r="P33" s="42"/>
      <c r="Q33" s="42"/>
      <c r="R33" s="42"/>
      <c r="S33" s="42"/>
      <c r="T33" s="42"/>
      <c r="U33" s="42"/>
      <c r="V33" s="42"/>
      <c r="W33" s="42"/>
    </row>
    <row r="34" spans="1:23" ht="80.099999999999994" customHeight="1" x14ac:dyDescent="0.25">
      <c r="A34" s="78"/>
      <c r="B34" s="28">
        <v>31</v>
      </c>
      <c r="C34" s="78"/>
      <c r="D34" s="46" t="s">
        <v>28</v>
      </c>
      <c r="E34" s="29" t="s">
        <v>123</v>
      </c>
      <c r="F34" s="29" t="s">
        <v>29</v>
      </c>
      <c r="G34" s="29" t="s">
        <v>124</v>
      </c>
      <c r="H34" s="28" t="s">
        <v>125</v>
      </c>
      <c r="I34" s="28" t="s">
        <v>30</v>
      </c>
      <c r="J34" s="34">
        <v>670</v>
      </c>
      <c r="K34" s="31">
        <v>30</v>
      </c>
      <c r="L34" s="30">
        <f t="shared" si="0"/>
        <v>30</v>
      </c>
      <c r="M34" s="32" t="str">
        <f t="shared" si="1"/>
        <v>OK</v>
      </c>
      <c r="N34" s="43"/>
      <c r="O34" s="42"/>
      <c r="P34" s="42"/>
      <c r="Q34" s="42"/>
      <c r="R34" s="42"/>
      <c r="S34" s="42"/>
      <c r="T34" s="42"/>
      <c r="U34" s="42"/>
      <c r="V34" s="42"/>
      <c r="W34" s="42"/>
    </row>
    <row r="35" spans="1:23" ht="80.099999999999994" customHeight="1" x14ac:dyDescent="0.25">
      <c r="A35" s="78"/>
      <c r="B35" s="28">
        <v>32</v>
      </c>
      <c r="C35" s="78"/>
      <c r="D35" s="46" t="s">
        <v>31</v>
      </c>
      <c r="E35" s="29" t="s">
        <v>123</v>
      </c>
      <c r="F35" s="29" t="s">
        <v>29</v>
      </c>
      <c r="G35" s="29" t="s">
        <v>124</v>
      </c>
      <c r="H35" s="28" t="s">
        <v>125</v>
      </c>
      <c r="I35" s="28" t="s">
        <v>30</v>
      </c>
      <c r="J35" s="34">
        <v>950</v>
      </c>
      <c r="K35" s="31">
        <v>10</v>
      </c>
      <c r="L35" s="30">
        <f t="shared" si="0"/>
        <v>10</v>
      </c>
      <c r="M35" s="32" t="str">
        <f t="shared" si="1"/>
        <v>OK</v>
      </c>
      <c r="N35" s="43"/>
      <c r="O35" s="42"/>
      <c r="P35" s="42"/>
      <c r="Q35" s="42"/>
      <c r="R35" s="42"/>
      <c r="S35" s="42"/>
      <c r="T35" s="42"/>
      <c r="U35" s="42"/>
      <c r="V35" s="42"/>
      <c r="W35" s="42"/>
    </row>
    <row r="36" spans="1:23" ht="80.099999999999994" customHeight="1" x14ac:dyDescent="0.25">
      <c r="A36" s="78"/>
      <c r="B36" s="28">
        <v>33</v>
      </c>
      <c r="C36" s="78"/>
      <c r="D36" s="46" t="s">
        <v>32</v>
      </c>
      <c r="E36" s="29" t="s">
        <v>123</v>
      </c>
      <c r="F36" s="29" t="s">
        <v>29</v>
      </c>
      <c r="G36" s="29" t="s">
        <v>124</v>
      </c>
      <c r="H36" s="28" t="s">
        <v>125</v>
      </c>
      <c r="I36" s="28" t="s">
        <v>30</v>
      </c>
      <c r="J36" s="34">
        <v>1200</v>
      </c>
      <c r="K36" s="31">
        <v>6</v>
      </c>
      <c r="L36" s="30">
        <f t="shared" si="0"/>
        <v>6</v>
      </c>
      <c r="M36" s="32" t="str">
        <f t="shared" si="1"/>
        <v>OK</v>
      </c>
      <c r="N36" s="43"/>
      <c r="O36" s="42"/>
      <c r="P36" s="42"/>
      <c r="Q36" s="42"/>
      <c r="R36" s="42"/>
      <c r="S36" s="42"/>
      <c r="T36" s="42"/>
      <c r="U36" s="42"/>
      <c r="V36" s="42"/>
      <c r="W36" s="42"/>
    </row>
    <row r="37" spans="1:23" ht="80.099999999999994" customHeight="1" x14ac:dyDescent="0.25">
      <c r="A37" s="78"/>
      <c r="B37" s="28">
        <v>34</v>
      </c>
      <c r="C37" s="78"/>
      <c r="D37" s="46" t="s">
        <v>33</v>
      </c>
      <c r="E37" s="29" t="s">
        <v>123</v>
      </c>
      <c r="F37" s="29" t="s">
        <v>34</v>
      </c>
      <c r="G37" s="29" t="s">
        <v>124</v>
      </c>
      <c r="H37" s="28" t="s">
        <v>125</v>
      </c>
      <c r="I37" s="28" t="s">
        <v>30</v>
      </c>
      <c r="J37" s="34">
        <v>80</v>
      </c>
      <c r="K37" s="31">
        <v>30</v>
      </c>
      <c r="L37" s="30">
        <f t="shared" si="0"/>
        <v>30</v>
      </c>
      <c r="M37" s="32" t="str">
        <f t="shared" si="1"/>
        <v>OK</v>
      </c>
      <c r="N37" s="42"/>
      <c r="O37" s="42"/>
      <c r="P37" s="42"/>
      <c r="Q37" s="42"/>
      <c r="R37" s="42"/>
      <c r="S37" s="42"/>
      <c r="T37" s="42"/>
      <c r="U37" s="42"/>
      <c r="V37" s="42"/>
      <c r="W37" s="42"/>
    </row>
    <row r="38" spans="1:23" ht="80.099999999999994" customHeight="1" x14ac:dyDescent="0.25">
      <c r="A38" s="78"/>
      <c r="B38" s="28">
        <v>35</v>
      </c>
      <c r="C38" s="78"/>
      <c r="D38" s="46" t="s">
        <v>39</v>
      </c>
      <c r="E38" s="29" t="s">
        <v>123</v>
      </c>
      <c r="F38" s="29" t="s">
        <v>34</v>
      </c>
      <c r="G38" s="29" t="s">
        <v>124</v>
      </c>
      <c r="H38" s="28" t="s">
        <v>125</v>
      </c>
      <c r="I38" s="28" t="s">
        <v>30</v>
      </c>
      <c r="J38" s="34">
        <v>100</v>
      </c>
      <c r="K38" s="31">
        <v>10</v>
      </c>
      <c r="L38" s="30">
        <f t="shared" si="0"/>
        <v>10</v>
      </c>
      <c r="M38" s="32" t="str">
        <f t="shared" si="1"/>
        <v>OK</v>
      </c>
      <c r="N38" s="42"/>
      <c r="O38" s="42"/>
      <c r="P38" s="42"/>
      <c r="Q38" s="42"/>
      <c r="R38" s="42"/>
      <c r="S38" s="42"/>
      <c r="T38" s="42"/>
      <c r="U38" s="42"/>
      <c r="V38" s="42"/>
      <c r="W38" s="42"/>
    </row>
    <row r="39" spans="1:23" ht="80.099999999999994" customHeight="1" x14ac:dyDescent="0.25">
      <c r="A39" s="78"/>
      <c r="B39" s="28">
        <v>36</v>
      </c>
      <c r="C39" s="78"/>
      <c r="D39" s="46" t="s">
        <v>35</v>
      </c>
      <c r="E39" s="29" t="s">
        <v>123</v>
      </c>
      <c r="F39" s="29" t="s">
        <v>34</v>
      </c>
      <c r="G39" s="29" t="s">
        <v>124</v>
      </c>
      <c r="H39" s="28" t="s">
        <v>125</v>
      </c>
      <c r="I39" s="28" t="s">
        <v>30</v>
      </c>
      <c r="J39" s="34">
        <v>100</v>
      </c>
      <c r="K39" s="31">
        <v>10</v>
      </c>
      <c r="L39" s="30">
        <f t="shared" si="0"/>
        <v>10</v>
      </c>
      <c r="M39" s="32" t="str">
        <f t="shared" si="1"/>
        <v>OK</v>
      </c>
      <c r="N39" s="42"/>
      <c r="O39" s="42"/>
      <c r="P39" s="42"/>
      <c r="Q39" s="42"/>
      <c r="R39" s="42"/>
      <c r="S39" s="42"/>
      <c r="T39" s="42"/>
      <c r="U39" s="42"/>
      <c r="V39" s="42"/>
      <c r="W39" s="42"/>
    </row>
    <row r="40" spans="1:23" ht="80.099999999999994" customHeight="1" x14ac:dyDescent="0.25">
      <c r="A40" s="79"/>
      <c r="B40" s="28">
        <v>37</v>
      </c>
      <c r="C40" s="79"/>
      <c r="D40" s="46" t="s">
        <v>40</v>
      </c>
      <c r="E40" s="29" t="s">
        <v>123</v>
      </c>
      <c r="F40" s="29" t="s">
        <v>29</v>
      </c>
      <c r="G40" s="29" t="s">
        <v>124</v>
      </c>
      <c r="H40" s="28" t="s">
        <v>125</v>
      </c>
      <c r="I40" s="28" t="s">
        <v>30</v>
      </c>
      <c r="J40" s="34">
        <v>150</v>
      </c>
      <c r="K40" s="31">
        <v>20</v>
      </c>
      <c r="L40" s="30">
        <f t="shared" si="0"/>
        <v>20</v>
      </c>
      <c r="M40" s="32" t="str">
        <f t="shared" si="1"/>
        <v>OK</v>
      </c>
      <c r="N40" s="42"/>
      <c r="O40" s="42"/>
      <c r="P40" s="42"/>
      <c r="Q40" s="42"/>
      <c r="R40" s="42"/>
      <c r="S40" s="42"/>
      <c r="T40" s="42"/>
      <c r="U40" s="42"/>
      <c r="V40" s="42"/>
      <c r="W40" s="42"/>
    </row>
    <row r="41" spans="1:23"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2"/>
      <c r="R41" s="42"/>
      <c r="S41" s="42"/>
      <c r="T41" s="42"/>
      <c r="U41" s="42"/>
      <c r="V41" s="42"/>
      <c r="W41" s="42"/>
    </row>
    <row r="42" spans="1:23"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2"/>
      <c r="R42" s="42"/>
      <c r="S42" s="42"/>
      <c r="T42" s="42"/>
      <c r="U42" s="42"/>
      <c r="V42" s="42"/>
      <c r="W42" s="42"/>
    </row>
    <row r="43" spans="1:23"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50"/>
      <c r="R43" s="20"/>
      <c r="S43" s="20"/>
      <c r="T43" s="20"/>
      <c r="U43" s="20"/>
      <c r="V43" s="20"/>
      <c r="W43" s="20"/>
    </row>
    <row r="44" spans="1:23"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row>
    <row r="45" spans="1:23"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row>
    <row r="46" spans="1:23"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row>
    <row r="47" spans="1:23"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row>
    <row r="48" spans="1:23"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row>
    <row r="49" spans="1:23"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row>
    <row r="50" spans="1:23"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row>
    <row r="51" spans="1:23" ht="80.099999999999994" customHeight="1" x14ac:dyDescent="0.25"/>
  </sheetData>
  <mergeCells count="22">
    <mergeCell ref="A1:C1"/>
    <mergeCell ref="D1:J1"/>
    <mergeCell ref="R1:R2"/>
    <mergeCell ref="K1:M1"/>
    <mergeCell ref="A33:A40"/>
    <mergeCell ref="C33:C40"/>
    <mergeCell ref="A44:A50"/>
    <mergeCell ref="C44:C50"/>
    <mergeCell ref="U1:U2"/>
    <mergeCell ref="V1:V2"/>
    <mergeCell ref="W1:W2"/>
    <mergeCell ref="A2:M2"/>
    <mergeCell ref="A24:A32"/>
    <mergeCell ref="C24:C32"/>
    <mergeCell ref="S1:S2"/>
    <mergeCell ref="T1:T2"/>
    <mergeCell ref="N1:N2"/>
    <mergeCell ref="O1:O2"/>
    <mergeCell ref="P1:P2"/>
    <mergeCell ref="Q1:Q2"/>
    <mergeCell ref="A41:A43"/>
    <mergeCell ref="C41:C43"/>
  </mergeCells>
  <conditionalFormatting sqref="M1:M3 M51:M1048576">
    <cfRule type="cellIs" dxfId="8" priority="2" operator="equal">
      <formula>"ATENÇÃO"</formula>
    </cfRule>
  </conditionalFormatting>
  <conditionalFormatting sqref="M4:M50">
    <cfRule type="cellIs" dxfId="7"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1"/>
  <sheetViews>
    <sheetView topLeftCell="F1" zoomScale="80" zoomScaleNormal="80" workbookViewId="0">
      <selection activeCell="L50"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25" width="14.7109375" style="19" customWidth="1"/>
    <col min="26" max="31" width="14.7109375" style="15" customWidth="1"/>
    <col min="32" max="16384" width="9.7109375" style="15"/>
  </cols>
  <sheetData>
    <row r="1" spans="1:31" ht="33" customHeight="1" x14ac:dyDescent="0.25">
      <c r="A1" s="76" t="s">
        <v>49</v>
      </c>
      <c r="B1" s="76"/>
      <c r="C1" s="76"/>
      <c r="D1" s="76" t="s">
        <v>36</v>
      </c>
      <c r="E1" s="76"/>
      <c r="F1" s="76"/>
      <c r="G1" s="76"/>
      <c r="H1" s="76"/>
      <c r="I1" s="76"/>
      <c r="J1" s="76"/>
      <c r="K1" s="76" t="s">
        <v>50</v>
      </c>
      <c r="L1" s="76"/>
      <c r="M1" s="76"/>
      <c r="N1" s="75" t="s">
        <v>159</v>
      </c>
      <c r="O1" s="75" t="s">
        <v>160</v>
      </c>
      <c r="P1" s="75" t="s">
        <v>161</v>
      </c>
      <c r="Q1" s="75" t="s">
        <v>162</v>
      </c>
      <c r="R1" s="75" t="s">
        <v>159</v>
      </c>
      <c r="S1" s="75" t="s">
        <v>163</v>
      </c>
      <c r="T1" s="75" t="s">
        <v>164</v>
      </c>
      <c r="U1" s="75" t="s">
        <v>165</v>
      </c>
      <c r="V1" s="75" t="s">
        <v>166</v>
      </c>
      <c r="W1" s="75" t="s">
        <v>167</v>
      </c>
      <c r="X1" s="75" t="s">
        <v>168</v>
      </c>
      <c r="Y1" s="75" t="s">
        <v>169</v>
      </c>
      <c r="Z1" s="75" t="s">
        <v>191</v>
      </c>
      <c r="AA1" s="75" t="s">
        <v>192</v>
      </c>
      <c r="AB1" s="75" t="s">
        <v>193</v>
      </c>
      <c r="AC1" s="75" t="s">
        <v>194</v>
      </c>
      <c r="AD1" s="75" t="s">
        <v>195</v>
      </c>
      <c r="AE1" s="75" t="s">
        <v>196</v>
      </c>
    </row>
    <row r="2" spans="1:31"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c r="Z2" s="75"/>
      <c r="AA2" s="75"/>
      <c r="AB2" s="75"/>
      <c r="AC2" s="75"/>
      <c r="AD2" s="75"/>
      <c r="AE2" s="75"/>
    </row>
    <row r="3" spans="1:31"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43055</v>
      </c>
      <c r="O3" s="55">
        <v>43055</v>
      </c>
      <c r="P3" s="55">
        <v>43055</v>
      </c>
      <c r="Q3" s="55">
        <v>43055</v>
      </c>
      <c r="R3" s="55">
        <v>43055</v>
      </c>
      <c r="S3" s="55">
        <v>43055</v>
      </c>
      <c r="T3" s="55">
        <v>43055</v>
      </c>
      <c r="U3" s="55">
        <v>43056</v>
      </c>
      <c r="V3" s="55">
        <v>43150</v>
      </c>
      <c r="W3" s="55">
        <v>43160</v>
      </c>
      <c r="X3" s="55">
        <v>43171</v>
      </c>
      <c r="Y3" s="55">
        <v>43186</v>
      </c>
      <c r="Z3" s="55">
        <v>43305</v>
      </c>
      <c r="AA3" s="55">
        <v>43284</v>
      </c>
      <c r="AB3" s="55">
        <v>43305</v>
      </c>
      <c r="AC3" s="55">
        <v>43305</v>
      </c>
      <c r="AD3" s="55">
        <v>43325</v>
      </c>
      <c r="AE3" s="55">
        <v>43369</v>
      </c>
    </row>
    <row r="4" spans="1:31" ht="150" customHeight="1" x14ac:dyDescent="0.25">
      <c r="A4" s="29">
        <v>1</v>
      </c>
      <c r="B4" s="28">
        <v>1</v>
      </c>
      <c r="C4" s="29" t="s">
        <v>60</v>
      </c>
      <c r="D4" s="46" t="s">
        <v>61</v>
      </c>
      <c r="E4" s="45" t="s">
        <v>62</v>
      </c>
      <c r="F4" s="29" t="s">
        <v>26</v>
      </c>
      <c r="G4" s="29" t="s">
        <v>63</v>
      </c>
      <c r="H4" s="29" t="s">
        <v>64</v>
      </c>
      <c r="I4" s="29" t="s">
        <v>27</v>
      </c>
      <c r="J4" s="33">
        <v>1651.72</v>
      </c>
      <c r="K4" s="31"/>
      <c r="L4" s="30">
        <f t="shared" ref="L4:L50" si="0">K4-SUM(N4:AE4)</f>
        <v>0</v>
      </c>
      <c r="M4" s="32" t="str">
        <f>IF(L4&lt;0,"ATENÇÃO","OK")</f>
        <v>OK</v>
      </c>
      <c r="N4" s="42"/>
      <c r="O4" s="43"/>
      <c r="P4" s="42"/>
      <c r="Q4" s="42"/>
      <c r="R4" s="42"/>
      <c r="S4" s="42"/>
      <c r="T4" s="42"/>
      <c r="U4" s="42"/>
      <c r="V4" s="42"/>
      <c r="W4" s="42"/>
      <c r="X4" s="42"/>
      <c r="Y4" s="42"/>
      <c r="Z4" s="42"/>
      <c r="AA4" s="42"/>
      <c r="AB4" s="42"/>
      <c r="AC4" s="42"/>
      <c r="AD4" s="42"/>
      <c r="AE4" s="42"/>
    </row>
    <row r="5" spans="1:31" ht="150" customHeight="1" x14ac:dyDescent="0.25">
      <c r="A5" s="29">
        <v>2</v>
      </c>
      <c r="B5" s="28">
        <v>2</v>
      </c>
      <c r="C5" s="29" t="s">
        <v>65</v>
      </c>
      <c r="D5" s="46" t="s">
        <v>66</v>
      </c>
      <c r="E5" s="45" t="s">
        <v>67</v>
      </c>
      <c r="F5" s="29" t="s">
        <v>26</v>
      </c>
      <c r="G5" s="29" t="s">
        <v>63</v>
      </c>
      <c r="H5" s="29" t="s">
        <v>64</v>
      </c>
      <c r="I5" s="29" t="s">
        <v>27</v>
      </c>
      <c r="J5" s="33">
        <v>1933.38</v>
      </c>
      <c r="K5" s="31">
        <v>3</v>
      </c>
      <c r="L5" s="30">
        <f t="shared" si="0"/>
        <v>0</v>
      </c>
      <c r="M5" s="32" t="str">
        <f t="shared" ref="M5:M50" si="1">IF(L5&lt;0,"ATENÇÃO","OK")</f>
        <v>OK</v>
      </c>
      <c r="N5" s="41">
        <v>2</v>
      </c>
      <c r="O5" s="43"/>
      <c r="P5" s="42"/>
      <c r="Q5" s="42"/>
      <c r="R5" s="43">
        <v>1</v>
      </c>
      <c r="S5" s="42"/>
      <c r="T5" s="42"/>
      <c r="U5" s="42"/>
      <c r="V5" s="42"/>
      <c r="W5" s="42"/>
      <c r="X5" s="42"/>
      <c r="Y5" s="42"/>
      <c r="Z5" s="42"/>
      <c r="AA5" s="42"/>
      <c r="AB5" s="42"/>
      <c r="AC5" s="42"/>
      <c r="AD5" s="42"/>
      <c r="AE5" s="42"/>
    </row>
    <row r="6" spans="1:31" ht="150" customHeight="1" x14ac:dyDescent="0.25">
      <c r="A6" s="29">
        <v>3</v>
      </c>
      <c r="B6" s="28">
        <v>3</v>
      </c>
      <c r="C6" s="29" t="s">
        <v>65</v>
      </c>
      <c r="D6" s="46" t="s">
        <v>68</v>
      </c>
      <c r="E6" s="45" t="s">
        <v>69</v>
      </c>
      <c r="F6" s="29" t="s">
        <v>26</v>
      </c>
      <c r="G6" s="29" t="s">
        <v>63</v>
      </c>
      <c r="H6" s="29" t="s">
        <v>70</v>
      </c>
      <c r="I6" s="29" t="s">
        <v>27</v>
      </c>
      <c r="J6" s="33">
        <v>2048.4499999999998</v>
      </c>
      <c r="K6" s="31"/>
      <c r="L6" s="30">
        <f t="shared" si="0"/>
        <v>0</v>
      </c>
      <c r="M6" s="32" t="str">
        <f t="shared" si="1"/>
        <v>OK</v>
      </c>
      <c r="N6" s="42"/>
      <c r="O6" s="43"/>
      <c r="P6" s="42"/>
      <c r="Q6" s="42"/>
      <c r="R6" s="42"/>
      <c r="S6" s="42"/>
      <c r="T6" s="42"/>
      <c r="U6" s="42"/>
      <c r="V6" s="42"/>
      <c r="W6" s="42"/>
      <c r="X6" s="42"/>
      <c r="Y6" s="42"/>
      <c r="Z6" s="42"/>
      <c r="AA6" s="42"/>
      <c r="AB6" s="42"/>
      <c r="AC6" s="42"/>
      <c r="AD6" s="42"/>
      <c r="AE6" s="42"/>
    </row>
    <row r="7" spans="1:31" ht="150" customHeight="1" x14ac:dyDescent="0.25">
      <c r="A7" s="29">
        <v>4</v>
      </c>
      <c r="B7" s="28">
        <v>4</v>
      </c>
      <c r="C7" s="29" t="s">
        <v>65</v>
      </c>
      <c r="D7" s="46" t="s">
        <v>71</v>
      </c>
      <c r="E7" s="45" t="s">
        <v>72</v>
      </c>
      <c r="F7" s="29" t="s">
        <v>26</v>
      </c>
      <c r="G7" s="29" t="s">
        <v>63</v>
      </c>
      <c r="H7" s="28" t="s">
        <v>73</v>
      </c>
      <c r="I7" s="29" t="s">
        <v>27</v>
      </c>
      <c r="J7" s="33">
        <v>2188.33</v>
      </c>
      <c r="K7" s="31">
        <v>15</v>
      </c>
      <c r="L7" s="30">
        <f t="shared" si="0"/>
        <v>5</v>
      </c>
      <c r="M7" s="32" t="str">
        <f t="shared" si="1"/>
        <v>OK</v>
      </c>
      <c r="N7" s="42">
        <v>8</v>
      </c>
      <c r="O7" s="43"/>
      <c r="P7" s="41"/>
      <c r="Q7" s="42">
        <v>1</v>
      </c>
      <c r="R7" s="42"/>
      <c r="S7" s="42"/>
      <c r="T7" s="42"/>
      <c r="U7" s="42"/>
      <c r="V7" s="42"/>
      <c r="W7" s="42"/>
      <c r="X7" s="42"/>
      <c r="Y7" s="42"/>
      <c r="Z7" s="42"/>
      <c r="AA7" s="42"/>
      <c r="AB7" s="42">
        <v>1</v>
      </c>
      <c r="AC7" s="42"/>
      <c r="AD7" s="42"/>
      <c r="AE7" s="42"/>
    </row>
    <row r="8" spans="1:31" ht="150" customHeight="1" x14ac:dyDescent="0.25">
      <c r="A8" s="29">
        <v>5</v>
      </c>
      <c r="B8" s="28">
        <v>5</v>
      </c>
      <c r="C8" s="29" t="s">
        <v>60</v>
      </c>
      <c r="D8" s="46" t="s">
        <v>74</v>
      </c>
      <c r="E8" s="45" t="s">
        <v>75</v>
      </c>
      <c r="F8" s="29" t="s">
        <v>26</v>
      </c>
      <c r="G8" s="29" t="s">
        <v>63</v>
      </c>
      <c r="H8" s="28" t="s">
        <v>76</v>
      </c>
      <c r="I8" s="28" t="s">
        <v>27</v>
      </c>
      <c r="J8" s="33">
        <v>2536.1799999999998</v>
      </c>
      <c r="K8" s="31"/>
      <c r="L8" s="30">
        <f t="shared" si="0"/>
        <v>0</v>
      </c>
      <c r="M8" s="32" t="str">
        <f t="shared" si="1"/>
        <v>OK</v>
      </c>
      <c r="N8" s="42"/>
      <c r="O8" s="43"/>
      <c r="P8" s="42"/>
      <c r="Q8" s="42"/>
      <c r="R8" s="42"/>
      <c r="S8" s="42"/>
      <c r="T8" s="42"/>
      <c r="U8" s="42"/>
      <c r="V8" s="42"/>
      <c r="W8" s="42"/>
      <c r="X8" s="42"/>
      <c r="Y8" s="42"/>
      <c r="Z8" s="42"/>
      <c r="AA8" s="42"/>
      <c r="AB8" s="42"/>
      <c r="AC8" s="42"/>
      <c r="AD8" s="42"/>
      <c r="AE8" s="42"/>
    </row>
    <row r="9" spans="1:31" ht="150" customHeight="1" x14ac:dyDescent="0.25">
      <c r="A9" s="29">
        <v>6</v>
      </c>
      <c r="B9" s="28">
        <v>6</v>
      </c>
      <c r="C9" s="29" t="s">
        <v>77</v>
      </c>
      <c r="D9" s="46" t="s">
        <v>78</v>
      </c>
      <c r="E9" s="45" t="s">
        <v>79</v>
      </c>
      <c r="F9" s="29" t="s">
        <v>26</v>
      </c>
      <c r="G9" s="29" t="s">
        <v>63</v>
      </c>
      <c r="H9" s="28" t="s">
        <v>80</v>
      </c>
      <c r="I9" s="28" t="s">
        <v>27</v>
      </c>
      <c r="J9" s="33">
        <v>2823.5</v>
      </c>
      <c r="K9" s="31">
        <v>5</v>
      </c>
      <c r="L9" s="30">
        <f t="shared" si="0"/>
        <v>0</v>
      </c>
      <c r="M9" s="32" t="str">
        <f t="shared" si="1"/>
        <v>OK</v>
      </c>
      <c r="N9" s="42"/>
      <c r="O9" s="43"/>
      <c r="P9" s="42">
        <v>2</v>
      </c>
      <c r="Q9" s="41"/>
      <c r="R9" s="44"/>
      <c r="S9" s="42"/>
      <c r="T9" s="42">
        <v>2</v>
      </c>
      <c r="U9" s="42"/>
      <c r="V9" s="42"/>
      <c r="W9" s="42"/>
      <c r="X9" s="42"/>
      <c r="Y9" s="42"/>
      <c r="Z9" s="42"/>
      <c r="AA9" s="42">
        <v>1</v>
      </c>
      <c r="AB9" s="42"/>
      <c r="AC9" s="42"/>
      <c r="AD9" s="42"/>
      <c r="AE9" s="42"/>
    </row>
    <row r="10" spans="1:31"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c r="X10" s="42"/>
      <c r="Y10" s="42"/>
      <c r="Z10" s="42"/>
      <c r="AA10" s="42"/>
      <c r="AB10" s="42"/>
      <c r="AC10" s="42"/>
      <c r="AD10" s="42"/>
      <c r="AE10" s="42"/>
    </row>
    <row r="11" spans="1:31" ht="150" customHeight="1" x14ac:dyDescent="0.25">
      <c r="A11" s="29">
        <v>8</v>
      </c>
      <c r="B11" s="28">
        <v>8</v>
      </c>
      <c r="C11" s="29" t="s">
        <v>77</v>
      </c>
      <c r="D11" s="46" t="s">
        <v>83</v>
      </c>
      <c r="E11" s="46" t="s">
        <v>84</v>
      </c>
      <c r="F11" s="29" t="s">
        <v>26</v>
      </c>
      <c r="G11" s="29" t="s">
        <v>63</v>
      </c>
      <c r="H11" s="28" t="s">
        <v>85</v>
      </c>
      <c r="I11" s="28" t="s">
        <v>27</v>
      </c>
      <c r="J11" s="33">
        <v>7625</v>
      </c>
      <c r="K11" s="31"/>
      <c r="L11" s="30">
        <f t="shared" si="0"/>
        <v>0</v>
      </c>
      <c r="M11" s="32" t="str">
        <f t="shared" si="1"/>
        <v>OK</v>
      </c>
      <c r="N11" s="42"/>
      <c r="O11" s="43"/>
      <c r="P11" s="42"/>
      <c r="Q11" s="42"/>
      <c r="R11" s="42"/>
      <c r="S11" s="42"/>
      <c r="T11" s="42"/>
      <c r="U11" s="42"/>
      <c r="V11" s="42"/>
      <c r="W11" s="42"/>
      <c r="X11" s="42"/>
      <c r="Y11" s="42"/>
      <c r="Z11" s="42"/>
      <c r="AA11" s="42"/>
      <c r="AB11" s="42"/>
      <c r="AC11" s="42"/>
      <c r="AD11" s="42"/>
      <c r="AE11" s="42"/>
    </row>
    <row r="12" spans="1:31" ht="150" customHeight="1" x14ac:dyDescent="0.25">
      <c r="A12" s="29">
        <v>9</v>
      </c>
      <c r="B12" s="28">
        <v>9</v>
      </c>
      <c r="C12" s="29" t="s">
        <v>77</v>
      </c>
      <c r="D12" s="46" t="s">
        <v>86</v>
      </c>
      <c r="E12" s="45" t="s">
        <v>79</v>
      </c>
      <c r="F12" s="29" t="s">
        <v>26</v>
      </c>
      <c r="G12" s="29" t="s">
        <v>63</v>
      </c>
      <c r="H12" s="29" t="s">
        <v>85</v>
      </c>
      <c r="I12" s="29" t="s">
        <v>27</v>
      </c>
      <c r="J12" s="34">
        <v>3863.6</v>
      </c>
      <c r="K12" s="31">
        <v>5</v>
      </c>
      <c r="L12" s="30">
        <f t="shared" si="0"/>
        <v>3</v>
      </c>
      <c r="M12" s="32" t="str">
        <f t="shared" si="1"/>
        <v>OK</v>
      </c>
      <c r="N12" s="42"/>
      <c r="O12" s="43"/>
      <c r="P12" s="42">
        <v>1</v>
      </c>
      <c r="Q12" s="42"/>
      <c r="R12" s="42"/>
      <c r="S12" s="42"/>
      <c r="T12" s="42"/>
      <c r="U12" s="42">
        <v>1</v>
      </c>
      <c r="V12" s="42"/>
      <c r="W12" s="42"/>
      <c r="X12" s="42"/>
      <c r="Y12" s="42"/>
      <c r="Z12" s="42"/>
      <c r="AA12" s="42"/>
      <c r="AB12" s="42"/>
      <c r="AC12" s="42"/>
      <c r="AD12" s="42"/>
      <c r="AE12" s="42"/>
    </row>
    <row r="13" spans="1:31"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1"/>
      <c r="R13" s="44"/>
      <c r="S13" s="42"/>
      <c r="T13" s="42"/>
      <c r="U13" s="42"/>
      <c r="V13" s="42"/>
      <c r="W13" s="42"/>
      <c r="X13" s="42"/>
      <c r="Y13" s="42"/>
      <c r="Z13" s="42"/>
      <c r="AA13" s="42"/>
      <c r="AB13" s="42"/>
      <c r="AC13" s="42"/>
      <c r="AD13" s="42"/>
      <c r="AE13" s="42"/>
    </row>
    <row r="14" spans="1:31"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c r="X14" s="42"/>
      <c r="Y14" s="42"/>
      <c r="Z14" s="42"/>
      <c r="AA14" s="42"/>
      <c r="AB14" s="42"/>
      <c r="AC14" s="42"/>
      <c r="AD14" s="42"/>
      <c r="AE14" s="42"/>
    </row>
    <row r="15" spans="1:31" ht="150" customHeight="1" x14ac:dyDescent="0.25">
      <c r="A15" s="29">
        <v>12</v>
      </c>
      <c r="B15" s="28">
        <v>12</v>
      </c>
      <c r="C15" s="29" t="s">
        <v>60</v>
      </c>
      <c r="D15" s="46" t="s">
        <v>92</v>
      </c>
      <c r="E15" s="45" t="s">
        <v>93</v>
      </c>
      <c r="F15" s="29" t="s">
        <v>26</v>
      </c>
      <c r="G15" s="29" t="s">
        <v>63</v>
      </c>
      <c r="H15" s="28" t="s">
        <v>94</v>
      </c>
      <c r="I15" s="29" t="s">
        <v>27</v>
      </c>
      <c r="J15" s="34">
        <v>6601</v>
      </c>
      <c r="K15" s="31">
        <v>5</v>
      </c>
      <c r="L15" s="30">
        <f t="shared" si="0"/>
        <v>1</v>
      </c>
      <c r="M15" s="32" t="str">
        <f t="shared" si="1"/>
        <v>OK</v>
      </c>
      <c r="N15" s="42"/>
      <c r="O15" s="43">
        <v>2</v>
      </c>
      <c r="P15" s="42"/>
      <c r="Q15" s="42"/>
      <c r="R15" s="42"/>
      <c r="S15" s="42">
        <v>2</v>
      </c>
      <c r="T15" s="42"/>
      <c r="U15" s="42"/>
      <c r="V15" s="42"/>
      <c r="W15" s="42"/>
      <c r="X15" s="42"/>
      <c r="Y15" s="42"/>
      <c r="Z15" s="42"/>
      <c r="AA15" s="42"/>
      <c r="AB15" s="42"/>
      <c r="AC15" s="42"/>
      <c r="AD15" s="42"/>
      <c r="AE15" s="42"/>
    </row>
    <row r="16" spans="1:31"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c r="X16" s="42"/>
      <c r="Y16" s="42"/>
      <c r="Z16" s="42"/>
      <c r="AA16" s="42"/>
      <c r="AB16" s="42"/>
      <c r="AC16" s="42"/>
      <c r="AD16" s="42"/>
      <c r="AE16" s="42"/>
    </row>
    <row r="17" spans="1:31" ht="150" customHeight="1" x14ac:dyDescent="0.25">
      <c r="A17" s="29">
        <v>14</v>
      </c>
      <c r="B17" s="28">
        <v>14</v>
      </c>
      <c r="C17" s="29" t="s">
        <v>77</v>
      </c>
      <c r="D17" s="46" t="s">
        <v>98</v>
      </c>
      <c r="E17" s="45" t="s">
        <v>99</v>
      </c>
      <c r="F17" s="29" t="s">
        <v>26</v>
      </c>
      <c r="G17" s="29" t="s">
        <v>63</v>
      </c>
      <c r="H17" s="28" t="s">
        <v>100</v>
      </c>
      <c r="I17" s="28" t="s">
        <v>27</v>
      </c>
      <c r="J17" s="34">
        <v>11096</v>
      </c>
      <c r="K17" s="31">
        <v>1</v>
      </c>
      <c r="L17" s="30">
        <f t="shared" si="0"/>
        <v>0</v>
      </c>
      <c r="M17" s="32" t="str">
        <f t="shared" si="1"/>
        <v>OK</v>
      </c>
      <c r="N17" s="42"/>
      <c r="O17" s="43"/>
      <c r="P17" s="42"/>
      <c r="Q17" s="42"/>
      <c r="R17" s="42"/>
      <c r="S17" s="42"/>
      <c r="T17" s="42"/>
      <c r="U17" s="42">
        <v>1</v>
      </c>
      <c r="V17" s="42"/>
      <c r="W17" s="42"/>
      <c r="X17" s="42"/>
      <c r="Y17" s="42"/>
      <c r="Z17" s="42"/>
      <c r="AA17" s="42"/>
      <c r="AB17" s="42"/>
      <c r="AC17" s="42"/>
      <c r="AD17" s="42"/>
      <c r="AE17" s="42"/>
    </row>
    <row r="18" spans="1:31"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c r="X18" s="42"/>
      <c r="Y18" s="42"/>
      <c r="Z18" s="42"/>
      <c r="AA18" s="42"/>
      <c r="AB18" s="42"/>
      <c r="AC18" s="42"/>
      <c r="AD18" s="42"/>
      <c r="AE18" s="42"/>
    </row>
    <row r="19" spans="1:31" ht="15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2"/>
      <c r="O19" s="43"/>
      <c r="P19" s="42"/>
      <c r="Q19" s="42"/>
      <c r="R19" s="42"/>
      <c r="S19" s="42"/>
      <c r="T19" s="42"/>
      <c r="U19" s="42"/>
      <c r="V19" s="42"/>
      <c r="W19" s="42"/>
      <c r="X19" s="42"/>
      <c r="Y19" s="42"/>
      <c r="Z19" s="42"/>
      <c r="AA19" s="42"/>
      <c r="AB19" s="42"/>
      <c r="AC19" s="42"/>
      <c r="AD19" s="42"/>
      <c r="AE19" s="42"/>
    </row>
    <row r="20" spans="1:31"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c r="Y20" s="42"/>
      <c r="Z20" s="42"/>
      <c r="AA20" s="42"/>
      <c r="AB20" s="42"/>
      <c r="AC20" s="42"/>
      <c r="AD20" s="42"/>
      <c r="AE20" s="42"/>
    </row>
    <row r="21" spans="1:31"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c r="X21" s="42"/>
      <c r="Y21" s="42"/>
      <c r="Z21" s="42"/>
      <c r="AA21" s="42"/>
      <c r="AB21" s="42"/>
      <c r="AC21" s="42"/>
      <c r="AD21" s="42"/>
      <c r="AE21" s="42"/>
    </row>
    <row r="22" spans="1:31" ht="150" customHeight="1" x14ac:dyDescent="0.25">
      <c r="A22" s="29">
        <v>19</v>
      </c>
      <c r="B22" s="28">
        <v>19</v>
      </c>
      <c r="C22" s="29" t="s">
        <v>77</v>
      </c>
      <c r="D22" s="46" t="s">
        <v>38</v>
      </c>
      <c r="E22" s="45" t="s">
        <v>113</v>
      </c>
      <c r="F22" s="29" t="s">
        <v>26</v>
      </c>
      <c r="G22" s="29" t="s">
        <v>114</v>
      </c>
      <c r="H22" s="28" t="s">
        <v>115</v>
      </c>
      <c r="I22" s="28" t="s">
        <v>27</v>
      </c>
      <c r="J22" s="34">
        <v>833.3</v>
      </c>
      <c r="K22" s="31">
        <f>3-3</f>
        <v>0</v>
      </c>
      <c r="L22" s="30">
        <f t="shared" si="0"/>
        <v>0</v>
      </c>
      <c r="M22" s="32" t="str">
        <f t="shared" si="1"/>
        <v>OK</v>
      </c>
      <c r="N22" s="42"/>
      <c r="O22" s="43"/>
      <c r="P22" s="42"/>
      <c r="Q22" s="42"/>
      <c r="R22" s="42"/>
      <c r="S22" s="42"/>
      <c r="T22" s="42"/>
      <c r="U22" s="42"/>
      <c r="V22" s="42"/>
      <c r="W22" s="42"/>
      <c r="X22" s="42"/>
      <c r="Y22" s="42"/>
      <c r="Z22" s="42"/>
      <c r="AA22" s="42"/>
      <c r="AB22" s="42"/>
      <c r="AC22" s="42"/>
      <c r="AD22" s="42"/>
      <c r="AE22" s="42"/>
    </row>
    <row r="23" spans="1:31"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c r="X23" s="42"/>
      <c r="Y23" s="42"/>
      <c r="Z23" s="42"/>
      <c r="AA23" s="42"/>
      <c r="AB23" s="42"/>
      <c r="AC23" s="42"/>
      <c r="AD23" s="42"/>
      <c r="AE23" s="42"/>
    </row>
    <row r="24" spans="1:31" ht="80.099999999999994"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2"/>
      <c r="O24" s="43"/>
      <c r="P24" s="42"/>
      <c r="Q24" s="42"/>
      <c r="R24" s="42"/>
      <c r="S24" s="42"/>
      <c r="T24" s="42"/>
      <c r="U24" s="42"/>
      <c r="V24" s="42"/>
      <c r="W24" s="42"/>
      <c r="X24" s="42"/>
      <c r="Y24" s="42"/>
      <c r="Z24" s="42"/>
      <c r="AA24" s="42"/>
      <c r="AB24" s="42"/>
      <c r="AC24" s="42"/>
      <c r="AD24" s="42"/>
      <c r="AE24" s="42"/>
    </row>
    <row r="25" spans="1:31" ht="80.099999999999994" customHeight="1" x14ac:dyDescent="0.25">
      <c r="A25" s="78"/>
      <c r="B25" s="28">
        <v>22</v>
      </c>
      <c r="C25" s="78"/>
      <c r="D25" s="46" t="s">
        <v>28</v>
      </c>
      <c r="E25" s="29" t="s">
        <v>123</v>
      </c>
      <c r="F25" s="29" t="s">
        <v>29</v>
      </c>
      <c r="G25" s="29" t="s">
        <v>124</v>
      </c>
      <c r="H25" s="28" t="s">
        <v>125</v>
      </c>
      <c r="I25" s="28" t="s">
        <v>30</v>
      </c>
      <c r="J25" s="34">
        <v>575.29</v>
      </c>
      <c r="K25" s="31"/>
      <c r="L25" s="30">
        <f t="shared" si="0"/>
        <v>0</v>
      </c>
      <c r="M25" s="32" t="str">
        <f t="shared" si="1"/>
        <v>OK</v>
      </c>
      <c r="N25" s="41"/>
      <c r="O25" s="41"/>
      <c r="P25" s="42"/>
      <c r="Q25" s="41"/>
      <c r="R25" s="44"/>
      <c r="S25" s="42"/>
      <c r="T25" s="42"/>
      <c r="U25" s="42"/>
      <c r="V25" s="42"/>
      <c r="W25" s="42"/>
      <c r="X25" s="42"/>
      <c r="Y25" s="42"/>
      <c r="Z25" s="42"/>
      <c r="AA25" s="42"/>
      <c r="AB25" s="42"/>
      <c r="AC25" s="42"/>
      <c r="AD25" s="42"/>
      <c r="AE25" s="42"/>
    </row>
    <row r="26" spans="1:31" ht="80.099999999999994" customHeight="1" x14ac:dyDescent="0.25">
      <c r="A26" s="78"/>
      <c r="B26" s="28">
        <v>23</v>
      </c>
      <c r="C26" s="78"/>
      <c r="D26" s="46" t="s">
        <v>31</v>
      </c>
      <c r="E26" s="29" t="s">
        <v>123</v>
      </c>
      <c r="F26" s="29" t="s">
        <v>29</v>
      </c>
      <c r="G26" s="29" t="s">
        <v>124</v>
      </c>
      <c r="H26" s="28" t="s">
        <v>125</v>
      </c>
      <c r="I26" s="28" t="s">
        <v>30</v>
      </c>
      <c r="J26" s="34">
        <v>750</v>
      </c>
      <c r="K26" s="31"/>
      <c r="L26" s="30">
        <f t="shared" si="0"/>
        <v>0</v>
      </c>
      <c r="M26" s="32" t="str">
        <f t="shared" si="1"/>
        <v>OK</v>
      </c>
      <c r="N26" s="43"/>
      <c r="O26" s="41"/>
      <c r="P26" s="42"/>
      <c r="Q26" s="41"/>
      <c r="R26" s="42"/>
      <c r="S26" s="42"/>
      <c r="T26" s="42"/>
      <c r="U26" s="42"/>
      <c r="V26" s="42"/>
      <c r="W26" s="42"/>
      <c r="X26" s="42"/>
      <c r="Y26" s="42"/>
      <c r="Z26" s="42"/>
      <c r="AA26" s="42"/>
      <c r="AB26" s="42"/>
      <c r="AC26" s="42"/>
      <c r="AD26" s="42"/>
      <c r="AE26" s="42"/>
    </row>
    <row r="27" spans="1:31" ht="80.099999999999994" customHeight="1" x14ac:dyDescent="0.25">
      <c r="A27" s="78"/>
      <c r="B27" s="28">
        <v>24</v>
      </c>
      <c r="C27" s="78"/>
      <c r="D27" s="46" t="s">
        <v>32</v>
      </c>
      <c r="E27" s="29" t="s">
        <v>123</v>
      </c>
      <c r="F27" s="29" t="s">
        <v>29</v>
      </c>
      <c r="G27" s="29" t="s">
        <v>124</v>
      </c>
      <c r="H27" s="28" t="s">
        <v>125</v>
      </c>
      <c r="I27" s="28" t="s">
        <v>30</v>
      </c>
      <c r="J27" s="34">
        <v>1000</v>
      </c>
      <c r="K27" s="31"/>
      <c r="L27" s="30">
        <f t="shared" si="0"/>
        <v>0</v>
      </c>
      <c r="M27" s="32" t="str">
        <f t="shared" si="1"/>
        <v>OK</v>
      </c>
      <c r="N27" s="41"/>
      <c r="O27" s="41"/>
      <c r="P27" s="42"/>
      <c r="Q27" s="41"/>
      <c r="R27" s="42"/>
      <c r="S27" s="42"/>
      <c r="T27" s="42"/>
      <c r="U27" s="42"/>
      <c r="V27" s="42"/>
      <c r="W27" s="42"/>
      <c r="X27" s="42"/>
      <c r="Y27" s="42"/>
      <c r="Z27" s="42"/>
      <c r="AA27" s="42"/>
      <c r="AB27" s="42"/>
      <c r="AC27" s="42"/>
      <c r="AD27" s="42"/>
      <c r="AE27" s="42"/>
    </row>
    <row r="28" spans="1:31" ht="80.099999999999994" customHeight="1" x14ac:dyDescent="0.25">
      <c r="A28" s="78"/>
      <c r="B28" s="28">
        <v>25</v>
      </c>
      <c r="C28" s="78"/>
      <c r="D28" s="46" t="s">
        <v>33</v>
      </c>
      <c r="E28" s="29" t="s">
        <v>123</v>
      </c>
      <c r="F28" s="29" t="s">
        <v>34</v>
      </c>
      <c r="G28" s="29" t="s">
        <v>124</v>
      </c>
      <c r="H28" s="28" t="s">
        <v>125</v>
      </c>
      <c r="I28" s="28" t="s">
        <v>30</v>
      </c>
      <c r="J28" s="34">
        <v>80</v>
      </c>
      <c r="K28" s="31"/>
      <c r="L28" s="30">
        <f t="shared" si="0"/>
        <v>0</v>
      </c>
      <c r="M28" s="32" t="str">
        <f t="shared" si="1"/>
        <v>OK</v>
      </c>
      <c r="N28" s="41"/>
      <c r="O28" s="41"/>
      <c r="P28" s="42"/>
      <c r="Q28" s="41"/>
      <c r="R28" s="44"/>
      <c r="S28" s="42"/>
      <c r="T28" s="42"/>
      <c r="U28" s="42"/>
      <c r="V28" s="42"/>
      <c r="W28" s="42"/>
      <c r="X28" s="42"/>
      <c r="Y28" s="42"/>
      <c r="Z28" s="42"/>
      <c r="AA28" s="42"/>
      <c r="AB28" s="42"/>
      <c r="AC28" s="42"/>
      <c r="AD28" s="42"/>
      <c r="AE28" s="42"/>
    </row>
    <row r="29" spans="1:31" ht="80.099999999999994" customHeight="1" x14ac:dyDescent="0.25">
      <c r="A29" s="78"/>
      <c r="B29" s="28">
        <v>26</v>
      </c>
      <c r="C29" s="78"/>
      <c r="D29" s="46" t="s">
        <v>39</v>
      </c>
      <c r="E29" s="29" t="s">
        <v>123</v>
      </c>
      <c r="F29" s="29" t="s">
        <v>34</v>
      </c>
      <c r="G29" s="29" t="s">
        <v>124</v>
      </c>
      <c r="H29" s="28" t="s">
        <v>125</v>
      </c>
      <c r="I29" s="28" t="s">
        <v>30</v>
      </c>
      <c r="J29" s="34">
        <v>100</v>
      </c>
      <c r="K29" s="31"/>
      <c r="L29" s="30">
        <f t="shared" si="0"/>
        <v>0</v>
      </c>
      <c r="M29" s="32" t="str">
        <f t="shared" si="1"/>
        <v>OK</v>
      </c>
      <c r="N29" s="43"/>
      <c r="O29" s="41"/>
      <c r="P29" s="42"/>
      <c r="Q29" s="41"/>
      <c r="R29" s="42"/>
      <c r="S29" s="42"/>
      <c r="T29" s="42"/>
      <c r="U29" s="42"/>
      <c r="V29" s="42"/>
      <c r="W29" s="42"/>
      <c r="X29" s="42"/>
      <c r="Y29" s="42"/>
      <c r="Z29" s="42"/>
      <c r="AA29" s="42"/>
      <c r="AB29" s="42"/>
      <c r="AC29" s="42"/>
      <c r="AD29" s="42"/>
      <c r="AE29" s="42"/>
    </row>
    <row r="30" spans="1:31" ht="80.099999999999994" customHeight="1" x14ac:dyDescent="0.25">
      <c r="A30" s="78"/>
      <c r="B30" s="28">
        <v>27</v>
      </c>
      <c r="C30" s="78"/>
      <c r="D30" s="46" t="s">
        <v>35</v>
      </c>
      <c r="E30" s="29" t="s">
        <v>123</v>
      </c>
      <c r="F30" s="29" t="s">
        <v>34</v>
      </c>
      <c r="G30" s="29" t="s">
        <v>124</v>
      </c>
      <c r="H30" s="28" t="s">
        <v>125</v>
      </c>
      <c r="I30" s="28" t="s">
        <v>30</v>
      </c>
      <c r="J30" s="34">
        <v>100</v>
      </c>
      <c r="K30" s="31"/>
      <c r="L30" s="30">
        <f t="shared" si="0"/>
        <v>0</v>
      </c>
      <c r="M30" s="32" t="str">
        <f t="shared" si="1"/>
        <v>OK</v>
      </c>
      <c r="N30" s="41"/>
      <c r="O30" s="41"/>
      <c r="P30" s="42"/>
      <c r="Q30" s="41"/>
      <c r="R30" s="42"/>
      <c r="S30" s="42"/>
      <c r="T30" s="42"/>
      <c r="U30" s="42"/>
      <c r="V30" s="42"/>
      <c r="W30" s="42"/>
      <c r="X30" s="42"/>
      <c r="Y30" s="42"/>
      <c r="Z30" s="42"/>
      <c r="AA30" s="42"/>
      <c r="AB30" s="42"/>
      <c r="AC30" s="42"/>
      <c r="AD30" s="42"/>
      <c r="AE30" s="42"/>
    </row>
    <row r="31" spans="1:31" ht="80.099999999999994" customHeight="1" x14ac:dyDescent="0.25">
      <c r="A31" s="78"/>
      <c r="B31" s="28">
        <v>28</v>
      </c>
      <c r="C31" s="78"/>
      <c r="D31" s="46" t="s">
        <v>40</v>
      </c>
      <c r="E31" s="29" t="s">
        <v>123</v>
      </c>
      <c r="F31" s="29" t="s">
        <v>29</v>
      </c>
      <c r="G31" s="29" t="s">
        <v>124</v>
      </c>
      <c r="H31" s="28" t="s">
        <v>125</v>
      </c>
      <c r="I31" s="28" t="s">
        <v>30</v>
      </c>
      <c r="J31" s="34">
        <v>200</v>
      </c>
      <c r="K31" s="31"/>
      <c r="L31" s="30">
        <f t="shared" si="0"/>
        <v>0</v>
      </c>
      <c r="M31" s="32" t="str">
        <f t="shared" si="1"/>
        <v>OK</v>
      </c>
      <c r="N31" s="41"/>
      <c r="O31" s="41"/>
      <c r="P31" s="42"/>
      <c r="Q31" s="41"/>
      <c r="R31" s="44"/>
      <c r="S31" s="42"/>
      <c r="T31" s="42"/>
      <c r="U31" s="42"/>
      <c r="V31" s="42"/>
      <c r="W31" s="42"/>
      <c r="X31" s="42"/>
      <c r="Y31" s="42"/>
      <c r="Z31" s="42"/>
      <c r="AA31" s="42"/>
      <c r="AB31" s="42"/>
      <c r="AC31" s="42"/>
      <c r="AD31" s="42"/>
      <c r="AE31" s="42"/>
    </row>
    <row r="32" spans="1:31"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41"/>
      <c r="R32" s="42"/>
      <c r="S32" s="42"/>
      <c r="T32" s="42"/>
      <c r="U32" s="42"/>
      <c r="V32" s="42"/>
      <c r="W32" s="42"/>
      <c r="X32" s="42"/>
      <c r="Y32" s="42"/>
      <c r="Z32" s="42"/>
      <c r="AA32" s="42"/>
      <c r="AB32" s="42"/>
      <c r="AC32" s="42"/>
      <c r="AD32" s="42"/>
      <c r="AE32" s="42"/>
    </row>
    <row r="33" spans="1:31"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c r="X33" s="42"/>
      <c r="Y33" s="42"/>
      <c r="Z33" s="42"/>
      <c r="AA33" s="42"/>
      <c r="AB33" s="42"/>
      <c r="AC33" s="42"/>
      <c r="AD33" s="42"/>
      <c r="AE33" s="42"/>
    </row>
    <row r="34" spans="1:31"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41"/>
      <c r="R34" s="42"/>
      <c r="S34" s="42"/>
      <c r="T34" s="42"/>
      <c r="U34" s="42"/>
      <c r="V34" s="42"/>
      <c r="W34" s="42"/>
      <c r="X34" s="42"/>
      <c r="Y34" s="42"/>
      <c r="Z34" s="42"/>
      <c r="AA34" s="42"/>
      <c r="AB34" s="42"/>
      <c r="AC34" s="42"/>
      <c r="AD34" s="42"/>
      <c r="AE34" s="42"/>
    </row>
    <row r="35" spans="1:31"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c r="X35" s="42"/>
      <c r="Y35" s="42"/>
      <c r="Z35" s="42"/>
      <c r="AA35" s="42"/>
      <c r="AB35" s="42"/>
      <c r="AC35" s="42"/>
      <c r="AD35" s="42"/>
      <c r="AE35" s="42"/>
    </row>
    <row r="36" spans="1:31"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c r="X36" s="42"/>
      <c r="Y36" s="42"/>
      <c r="Z36" s="42"/>
      <c r="AA36" s="42"/>
      <c r="AB36" s="42"/>
      <c r="AC36" s="42"/>
      <c r="AD36" s="42"/>
      <c r="AE36" s="42"/>
    </row>
    <row r="37" spans="1:31"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41"/>
      <c r="R37" s="42"/>
      <c r="S37" s="42"/>
      <c r="T37" s="42"/>
      <c r="U37" s="42"/>
      <c r="V37" s="42"/>
      <c r="W37" s="42"/>
      <c r="X37" s="42"/>
      <c r="Y37" s="42"/>
      <c r="Z37" s="42"/>
      <c r="AA37" s="42"/>
      <c r="AB37" s="42"/>
      <c r="AC37" s="42"/>
      <c r="AD37" s="42"/>
      <c r="AE37" s="42"/>
    </row>
    <row r="38" spans="1:31"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41"/>
      <c r="R38" s="42"/>
      <c r="S38" s="42"/>
      <c r="T38" s="42"/>
      <c r="U38" s="42"/>
      <c r="V38" s="42"/>
      <c r="W38" s="42"/>
      <c r="X38" s="42"/>
      <c r="Y38" s="42"/>
      <c r="Z38" s="42"/>
      <c r="AA38" s="42"/>
      <c r="AB38" s="42"/>
      <c r="AC38" s="42"/>
      <c r="AD38" s="42"/>
      <c r="AE38" s="42"/>
    </row>
    <row r="39" spans="1:31"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c r="X39" s="42"/>
      <c r="Y39" s="42"/>
      <c r="Z39" s="42"/>
      <c r="AA39" s="42"/>
      <c r="AB39" s="42"/>
      <c r="AC39" s="42"/>
      <c r="AD39" s="42"/>
      <c r="AE39" s="42"/>
    </row>
    <row r="40" spans="1:31"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c r="X40" s="42"/>
      <c r="Y40" s="42"/>
      <c r="Z40" s="42"/>
      <c r="AA40" s="42"/>
      <c r="AB40" s="42"/>
      <c r="AC40" s="42"/>
      <c r="AD40" s="42"/>
      <c r="AE40" s="42"/>
    </row>
    <row r="41" spans="1:31" ht="80.099999999999994" customHeight="1" x14ac:dyDescent="0.25">
      <c r="A41" s="77">
        <v>23</v>
      </c>
      <c r="B41" s="28">
        <v>38</v>
      </c>
      <c r="C41" s="77" t="s">
        <v>121</v>
      </c>
      <c r="D41" s="46" t="s">
        <v>28</v>
      </c>
      <c r="E41" s="29" t="s">
        <v>123</v>
      </c>
      <c r="F41" s="29" t="s">
        <v>29</v>
      </c>
      <c r="G41" s="29" t="s">
        <v>124</v>
      </c>
      <c r="H41" s="28" t="s">
        <v>125</v>
      </c>
      <c r="I41" s="28" t="s">
        <v>30</v>
      </c>
      <c r="J41" s="34">
        <v>791.01</v>
      </c>
      <c r="K41" s="31">
        <v>28</v>
      </c>
      <c r="L41" s="30">
        <f t="shared" si="0"/>
        <v>4</v>
      </c>
      <c r="M41" s="32" t="str">
        <f t="shared" si="1"/>
        <v>OK</v>
      </c>
      <c r="N41" s="42"/>
      <c r="O41" s="42"/>
      <c r="P41" s="42"/>
      <c r="Q41" s="41"/>
      <c r="R41" s="42"/>
      <c r="S41" s="42"/>
      <c r="T41" s="42"/>
      <c r="U41" s="42">
        <v>6</v>
      </c>
      <c r="V41" s="42">
        <v>7</v>
      </c>
      <c r="W41" s="42">
        <v>1</v>
      </c>
      <c r="X41" s="42">
        <v>1</v>
      </c>
      <c r="Y41" s="42">
        <v>2</v>
      </c>
      <c r="Z41" s="42">
        <v>1</v>
      </c>
      <c r="AA41" s="42"/>
      <c r="AB41" s="42"/>
      <c r="AC41" s="42">
        <v>3</v>
      </c>
      <c r="AD41" s="42">
        <v>2</v>
      </c>
      <c r="AE41" s="42">
        <v>1</v>
      </c>
    </row>
    <row r="42" spans="1:31" ht="80.099999999999994" customHeight="1" x14ac:dyDescent="0.25">
      <c r="A42" s="78"/>
      <c r="B42" s="28">
        <v>39</v>
      </c>
      <c r="C42" s="78"/>
      <c r="D42" s="46" t="s">
        <v>31</v>
      </c>
      <c r="E42" s="29" t="s">
        <v>123</v>
      </c>
      <c r="F42" s="29" t="s">
        <v>29</v>
      </c>
      <c r="G42" s="29" t="s">
        <v>124</v>
      </c>
      <c r="H42" s="28" t="s">
        <v>125</v>
      </c>
      <c r="I42" s="28" t="s">
        <v>30</v>
      </c>
      <c r="J42" s="34">
        <v>950</v>
      </c>
      <c r="K42" s="31">
        <v>6</v>
      </c>
      <c r="L42" s="30">
        <f t="shared" si="0"/>
        <v>0</v>
      </c>
      <c r="M42" s="32" t="str">
        <f t="shared" si="1"/>
        <v>OK</v>
      </c>
      <c r="N42" s="42"/>
      <c r="O42" s="42"/>
      <c r="P42" s="42"/>
      <c r="Q42" s="41"/>
      <c r="R42" s="42"/>
      <c r="S42" s="42"/>
      <c r="T42" s="42"/>
      <c r="U42" s="42">
        <v>5</v>
      </c>
      <c r="V42" s="42"/>
      <c r="W42" s="42"/>
      <c r="X42" s="42">
        <v>1</v>
      </c>
      <c r="Y42" s="42"/>
      <c r="Z42" s="42"/>
      <c r="AA42" s="42"/>
      <c r="AB42" s="42"/>
      <c r="AC42" s="42"/>
      <c r="AD42" s="42"/>
      <c r="AE42" s="42"/>
    </row>
    <row r="43" spans="1:31" ht="80.099999999999994" customHeight="1" x14ac:dyDescent="0.25">
      <c r="A43" s="79"/>
      <c r="B43" s="48">
        <v>40</v>
      </c>
      <c r="C43" s="79"/>
      <c r="D43" s="49" t="s">
        <v>40</v>
      </c>
      <c r="E43" s="48" t="s">
        <v>123</v>
      </c>
      <c r="F43" s="48" t="s">
        <v>29</v>
      </c>
      <c r="G43" s="48" t="s">
        <v>124</v>
      </c>
      <c r="H43" s="48" t="s">
        <v>125</v>
      </c>
      <c r="I43" s="48" t="s">
        <v>30</v>
      </c>
      <c r="J43" s="49">
        <v>245.16</v>
      </c>
      <c r="K43" s="31">
        <v>10</v>
      </c>
      <c r="L43" s="30">
        <f t="shared" si="0"/>
        <v>6</v>
      </c>
      <c r="M43" s="32" t="str">
        <f t="shared" si="1"/>
        <v>OK</v>
      </c>
      <c r="N43" s="20"/>
      <c r="O43" s="20"/>
      <c r="P43" s="20"/>
      <c r="Q43" s="50"/>
      <c r="R43" s="50"/>
      <c r="S43" s="20"/>
      <c r="T43" s="20"/>
      <c r="U43" s="20"/>
      <c r="V43" s="20">
        <v>1</v>
      </c>
      <c r="W43" s="20"/>
      <c r="X43" s="20">
        <v>1</v>
      </c>
      <c r="Y43" s="20"/>
      <c r="Z43" s="20"/>
      <c r="AA43" s="20"/>
      <c r="AB43" s="20"/>
      <c r="AC43" s="20"/>
      <c r="AD43" s="20">
        <v>2</v>
      </c>
      <c r="AE43" s="20"/>
    </row>
    <row r="44" spans="1:31"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c r="X44" s="20"/>
      <c r="Y44" s="20"/>
      <c r="Z44" s="20"/>
      <c r="AA44" s="20"/>
      <c r="AB44" s="20"/>
      <c r="AC44" s="20"/>
      <c r="AD44" s="20"/>
      <c r="AE44" s="20"/>
    </row>
    <row r="45" spans="1:31"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c r="X45" s="20"/>
      <c r="Y45" s="20"/>
      <c r="Z45" s="20"/>
      <c r="AA45" s="20"/>
      <c r="AB45" s="20"/>
      <c r="AC45" s="20"/>
      <c r="AD45" s="20"/>
      <c r="AE45" s="20"/>
    </row>
    <row r="46" spans="1:31"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c r="X46" s="20"/>
      <c r="Y46" s="20"/>
      <c r="Z46" s="20"/>
      <c r="AA46" s="20"/>
      <c r="AB46" s="20"/>
      <c r="AC46" s="20"/>
      <c r="AD46" s="20"/>
      <c r="AE46" s="20"/>
    </row>
    <row r="47" spans="1:31"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c r="X47" s="20"/>
      <c r="Y47" s="20"/>
      <c r="Z47" s="20"/>
      <c r="AA47" s="20"/>
      <c r="AB47" s="20"/>
      <c r="AC47" s="20"/>
      <c r="AD47" s="20"/>
      <c r="AE47" s="20"/>
    </row>
    <row r="48" spans="1:31"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c r="X48" s="20"/>
      <c r="Y48" s="20"/>
      <c r="Z48" s="20"/>
      <c r="AA48" s="20"/>
      <c r="AB48" s="20"/>
      <c r="AC48" s="20"/>
      <c r="AD48" s="20"/>
      <c r="AE48" s="20"/>
    </row>
    <row r="49" spans="1:31"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c r="X49" s="20"/>
      <c r="Y49" s="20"/>
      <c r="Z49" s="20"/>
      <c r="AA49" s="20"/>
      <c r="AB49" s="20"/>
      <c r="AC49" s="20"/>
      <c r="AD49" s="20"/>
      <c r="AE49" s="20"/>
    </row>
    <row r="50" spans="1:31"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c r="X50" s="20"/>
      <c r="Y50" s="20"/>
      <c r="Z50" s="20"/>
      <c r="AA50" s="20"/>
      <c r="AB50" s="20"/>
      <c r="AC50" s="20"/>
      <c r="AD50" s="20"/>
      <c r="AE50" s="20"/>
    </row>
    <row r="51" spans="1:31" ht="80.099999999999994" customHeight="1" x14ac:dyDescent="0.25"/>
  </sheetData>
  <mergeCells count="30">
    <mergeCell ref="A1:C1"/>
    <mergeCell ref="V1:V2"/>
    <mergeCell ref="N1:N2"/>
    <mergeCell ref="O1:O2"/>
    <mergeCell ref="P1:P2"/>
    <mergeCell ref="Q1:Q2"/>
    <mergeCell ref="R1:R2"/>
    <mergeCell ref="S1:S2"/>
    <mergeCell ref="A44:A50"/>
    <mergeCell ref="C44:C50"/>
    <mergeCell ref="Y1:Y2"/>
    <mergeCell ref="A2:M2"/>
    <mergeCell ref="A24:A32"/>
    <mergeCell ref="C24:C32"/>
    <mergeCell ref="A33:A40"/>
    <mergeCell ref="C33:C40"/>
    <mergeCell ref="D1:J1"/>
    <mergeCell ref="K1:M1"/>
    <mergeCell ref="W1:W2"/>
    <mergeCell ref="X1:X2"/>
    <mergeCell ref="A41:A43"/>
    <mergeCell ref="C41:C43"/>
    <mergeCell ref="T1:T2"/>
    <mergeCell ref="U1:U2"/>
    <mergeCell ref="AD1:AD2"/>
    <mergeCell ref="AE1:AE2"/>
    <mergeCell ref="Z1:Z2"/>
    <mergeCell ref="AA1:AA2"/>
    <mergeCell ref="AB1:AB2"/>
    <mergeCell ref="AC1:AC2"/>
  </mergeCells>
  <conditionalFormatting sqref="M4:M50">
    <cfRule type="cellIs" dxfId="6" priority="1" operator="equal">
      <formula>"ATENÇÃO"</formula>
    </cfRule>
  </conditionalFormatting>
  <conditionalFormatting sqref="M1:M3 M51:M1048576">
    <cfRule type="cellIs" dxfId="5" priority="2" operator="equal">
      <formula>"ATENÇÃO"</formula>
    </cfRule>
  </conditionalFormatting>
  <pageMargins left="0.511811024" right="0.511811024" top="0.78740157499999996" bottom="0.78740157499999996" header="0.31496062000000002" footer="0.31496062000000002"/>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opLeftCell="E44" zoomScale="80" zoomScaleNormal="80" workbookViewId="0">
      <selection activeCell="L4"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148</v>
      </c>
      <c r="O1" s="75" t="s">
        <v>149</v>
      </c>
      <c r="P1" s="75" t="s">
        <v>51</v>
      </c>
      <c r="Q1" s="75" t="s">
        <v>51</v>
      </c>
      <c r="R1" s="75" t="s">
        <v>51</v>
      </c>
      <c r="S1" s="75" t="s">
        <v>51</v>
      </c>
      <c r="T1" s="75" t="s">
        <v>51</v>
      </c>
      <c r="U1" s="75" t="s">
        <v>51</v>
      </c>
      <c r="V1" s="75" t="s">
        <v>51</v>
      </c>
      <c r="W1" s="75" t="s">
        <v>51</v>
      </c>
      <c r="X1" s="75" t="s">
        <v>51</v>
      </c>
      <c r="Y1" s="75" t="s">
        <v>51</v>
      </c>
    </row>
    <row r="2" spans="1:25"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43061</v>
      </c>
      <c r="O3" s="55">
        <v>43062</v>
      </c>
      <c r="P3" s="26" t="s">
        <v>1</v>
      </c>
      <c r="Q3" s="26" t="s">
        <v>1</v>
      </c>
      <c r="R3" s="26" t="s">
        <v>1</v>
      </c>
      <c r="S3" s="26" t="s">
        <v>1</v>
      </c>
      <c r="T3" s="26" t="s">
        <v>1</v>
      </c>
      <c r="U3" s="26" t="s">
        <v>1</v>
      </c>
      <c r="V3" s="26" t="s">
        <v>1</v>
      </c>
      <c r="W3" s="26" t="s">
        <v>1</v>
      </c>
      <c r="X3" s="26" t="s">
        <v>1</v>
      </c>
      <c r="Y3" s="26" t="s">
        <v>1</v>
      </c>
    </row>
    <row r="4" spans="1:25" ht="150" customHeight="1" x14ac:dyDescent="0.25">
      <c r="A4" s="29">
        <v>1</v>
      </c>
      <c r="B4" s="28">
        <v>1</v>
      </c>
      <c r="C4" s="29" t="s">
        <v>60</v>
      </c>
      <c r="D4" s="46" t="s">
        <v>61</v>
      </c>
      <c r="E4" s="45" t="s">
        <v>62</v>
      </c>
      <c r="F4" s="29" t="s">
        <v>26</v>
      </c>
      <c r="G4" s="29" t="s">
        <v>63</v>
      </c>
      <c r="H4" s="29" t="s">
        <v>64</v>
      </c>
      <c r="I4" s="29" t="s">
        <v>27</v>
      </c>
      <c r="J4" s="33">
        <v>1651.72</v>
      </c>
      <c r="K4" s="31"/>
      <c r="L4" s="30">
        <f t="shared" ref="L4:L50" si="0">K4-SUM(N4:X4)</f>
        <v>0</v>
      </c>
      <c r="M4" s="32" t="str">
        <f>IF(L4&lt;0,"ATENÇÃO","OK")</f>
        <v>OK</v>
      </c>
      <c r="N4" s="41"/>
      <c r="O4" s="41"/>
      <c r="P4" s="42"/>
      <c r="Q4" s="42"/>
      <c r="R4" s="42"/>
      <c r="S4" s="42"/>
      <c r="T4" s="42"/>
      <c r="U4" s="42"/>
      <c r="V4" s="42"/>
      <c r="W4" s="42"/>
      <c r="X4" s="42"/>
      <c r="Y4" s="42"/>
    </row>
    <row r="5" spans="1:25" ht="150" customHeight="1" x14ac:dyDescent="0.25">
      <c r="A5" s="29">
        <v>2</v>
      </c>
      <c r="B5" s="28">
        <v>2</v>
      </c>
      <c r="C5" s="29" t="s">
        <v>65</v>
      </c>
      <c r="D5" s="46" t="s">
        <v>66</v>
      </c>
      <c r="E5" s="45" t="s">
        <v>67</v>
      </c>
      <c r="F5" s="29" t="s">
        <v>26</v>
      </c>
      <c r="G5" s="29" t="s">
        <v>63</v>
      </c>
      <c r="H5" s="29" t="s">
        <v>64</v>
      </c>
      <c r="I5" s="29" t="s">
        <v>27</v>
      </c>
      <c r="J5" s="33">
        <v>1933.38</v>
      </c>
      <c r="K5" s="31">
        <v>2</v>
      </c>
      <c r="L5" s="30">
        <f t="shared" si="0"/>
        <v>0</v>
      </c>
      <c r="M5" s="32" t="str">
        <f t="shared" ref="M5:M50" si="1">IF(L5&lt;0,"ATENÇÃO","OK")</f>
        <v>OK</v>
      </c>
      <c r="N5" s="41">
        <v>2</v>
      </c>
      <c r="O5" s="41"/>
      <c r="P5" s="42"/>
      <c r="Q5" s="42"/>
      <c r="R5" s="42"/>
      <c r="S5" s="42"/>
      <c r="T5" s="42"/>
      <c r="U5" s="42"/>
      <c r="V5" s="42"/>
      <c r="W5" s="42"/>
      <c r="X5" s="42"/>
      <c r="Y5" s="42"/>
    </row>
    <row r="6" spans="1:25" ht="150" customHeight="1" x14ac:dyDescent="0.25">
      <c r="A6" s="29">
        <v>3</v>
      </c>
      <c r="B6" s="28">
        <v>3</v>
      </c>
      <c r="C6" s="29" t="s">
        <v>65</v>
      </c>
      <c r="D6" s="46" t="s">
        <v>68</v>
      </c>
      <c r="E6" s="45" t="s">
        <v>69</v>
      </c>
      <c r="F6" s="29" t="s">
        <v>26</v>
      </c>
      <c r="G6" s="29" t="s">
        <v>63</v>
      </c>
      <c r="H6" s="29" t="s">
        <v>70</v>
      </c>
      <c r="I6" s="29" t="s">
        <v>27</v>
      </c>
      <c r="J6" s="33">
        <v>2048.4499999999998</v>
      </c>
      <c r="K6" s="31"/>
      <c r="L6" s="30">
        <f t="shared" si="0"/>
        <v>0</v>
      </c>
      <c r="M6" s="32" t="str">
        <f t="shared" si="1"/>
        <v>OK</v>
      </c>
      <c r="N6" s="41"/>
      <c r="O6" s="41"/>
      <c r="P6" s="42"/>
      <c r="Q6" s="42"/>
      <c r="R6" s="42"/>
      <c r="S6" s="42"/>
      <c r="T6" s="42"/>
      <c r="U6" s="42"/>
      <c r="V6" s="42"/>
      <c r="W6" s="42"/>
      <c r="X6" s="42"/>
      <c r="Y6" s="42"/>
    </row>
    <row r="7" spans="1:25" ht="150" customHeight="1" x14ac:dyDescent="0.25">
      <c r="A7" s="29">
        <v>4</v>
      </c>
      <c r="B7" s="28">
        <v>4</v>
      </c>
      <c r="C7" s="29" t="s">
        <v>65</v>
      </c>
      <c r="D7" s="46" t="s">
        <v>71</v>
      </c>
      <c r="E7" s="45" t="s">
        <v>72</v>
      </c>
      <c r="F7" s="29" t="s">
        <v>26</v>
      </c>
      <c r="G7" s="29" t="s">
        <v>63</v>
      </c>
      <c r="H7" s="28" t="s">
        <v>73</v>
      </c>
      <c r="I7" s="29" t="s">
        <v>27</v>
      </c>
      <c r="J7" s="33">
        <v>2188.33</v>
      </c>
      <c r="K7" s="31">
        <v>2</v>
      </c>
      <c r="L7" s="30">
        <f t="shared" si="0"/>
        <v>2</v>
      </c>
      <c r="M7" s="32" t="str">
        <f t="shared" si="1"/>
        <v>OK</v>
      </c>
      <c r="N7" s="41"/>
      <c r="O7" s="41"/>
      <c r="P7" s="41"/>
      <c r="Q7" s="42"/>
      <c r="R7" s="42"/>
      <c r="S7" s="42"/>
      <c r="T7" s="42"/>
      <c r="U7" s="42"/>
      <c r="V7" s="42"/>
      <c r="W7" s="42"/>
      <c r="X7" s="42"/>
      <c r="Y7" s="42"/>
    </row>
    <row r="8" spans="1:25" ht="150" customHeight="1" x14ac:dyDescent="0.25">
      <c r="A8" s="29">
        <v>5</v>
      </c>
      <c r="B8" s="28">
        <v>5</v>
      </c>
      <c r="C8" s="29" t="s">
        <v>60</v>
      </c>
      <c r="D8" s="46" t="s">
        <v>74</v>
      </c>
      <c r="E8" s="45" t="s">
        <v>75</v>
      </c>
      <c r="F8" s="29" t="s">
        <v>26</v>
      </c>
      <c r="G8" s="29" t="s">
        <v>63</v>
      </c>
      <c r="H8" s="28" t="s">
        <v>76</v>
      </c>
      <c r="I8" s="28" t="s">
        <v>27</v>
      </c>
      <c r="J8" s="33">
        <v>2536.1799999999998</v>
      </c>
      <c r="K8" s="31"/>
      <c r="L8" s="30">
        <f t="shared" si="0"/>
        <v>0</v>
      </c>
      <c r="M8" s="32" t="str">
        <f t="shared" si="1"/>
        <v>OK</v>
      </c>
      <c r="N8" s="41"/>
      <c r="O8" s="41"/>
      <c r="P8" s="42"/>
      <c r="Q8" s="42"/>
      <c r="R8" s="42"/>
      <c r="S8" s="42"/>
      <c r="T8" s="42"/>
      <c r="U8" s="42"/>
      <c r="V8" s="42"/>
      <c r="W8" s="42"/>
      <c r="X8" s="42"/>
      <c r="Y8" s="42"/>
    </row>
    <row r="9" spans="1:25" ht="150" customHeight="1" x14ac:dyDescent="0.25">
      <c r="A9" s="29">
        <v>6</v>
      </c>
      <c r="B9" s="28">
        <v>6</v>
      </c>
      <c r="C9" s="29" t="s">
        <v>77</v>
      </c>
      <c r="D9" s="46" t="s">
        <v>78</v>
      </c>
      <c r="E9" s="45" t="s">
        <v>79</v>
      </c>
      <c r="F9" s="29" t="s">
        <v>26</v>
      </c>
      <c r="G9" s="29" t="s">
        <v>63</v>
      </c>
      <c r="H9" s="28" t="s">
        <v>80</v>
      </c>
      <c r="I9" s="28" t="s">
        <v>27</v>
      </c>
      <c r="J9" s="33">
        <v>2823.5</v>
      </c>
      <c r="K9" s="31">
        <v>2</v>
      </c>
      <c r="L9" s="30">
        <f t="shared" si="0"/>
        <v>2</v>
      </c>
      <c r="M9" s="32" t="str">
        <f t="shared" si="1"/>
        <v>OK</v>
      </c>
      <c r="N9" s="41"/>
      <c r="O9" s="41"/>
      <c r="P9" s="42"/>
      <c r="Q9" s="41"/>
      <c r="R9" s="44"/>
      <c r="S9" s="42"/>
      <c r="T9" s="42"/>
      <c r="U9" s="42"/>
      <c r="V9" s="42"/>
      <c r="W9" s="42"/>
      <c r="X9" s="42"/>
      <c r="Y9" s="42"/>
    </row>
    <row r="10" spans="1:25"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1"/>
      <c r="O10" s="41"/>
      <c r="P10" s="42"/>
      <c r="Q10" s="42"/>
      <c r="R10" s="42"/>
      <c r="S10" s="42"/>
      <c r="T10" s="42"/>
      <c r="U10" s="42"/>
      <c r="V10" s="42"/>
      <c r="W10" s="42"/>
      <c r="X10" s="42"/>
      <c r="Y10" s="42"/>
    </row>
    <row r="11" spans="1:25" ht="150" customHeight="1" x14ac:dyDescent="0.25">
      <c r="A11" s="29">
        <v>8</v>
      </c>
      <c r="B11" s="28">
        <v>8</v>
      </c>
      <c r="C11" s="29" t="s">
        <v>77</v>
      </c>
      <c r="D11" s="46" t="s">
        <v>83</v>
      </c>
      <c r="E11" s="46" t="s">
        <v>84</v>
      </c>
      <c r="F11" s="29" t="s">
        <v>26</v>
      </c>
      <c r="G11" s="29" t="s">
        <v>63</v>
      </c>
      <c r="H11" s="28" t="s">
        <v>85</v>
      </c>
      <c r="I11" s="28" t="s">
        <v>27</v>
      </c>
      <c r="J11" s="33">
        <v>7625</v>
      </c>
      <c r="K11" s="31"/>
      <c r="L11" s="30">
        <f t="shared" si="0"/>
        <v>0</v>
      </c>
      <c r="M11" s="32" t="str">
        <f t="shared" si="1"/>
        <v>OK</v>
      </c>
      <c r="N11" s="41"/>
      <c r="O11" s="41"/>
      <c r="P11" s="42"/>
      <c r="Q11" s="42"/>
      <c r="R11" s="42"/>
      <c r="S11" s="42"/>
      <c r="T11" s="42"/>
      <c r="U11" s="42"/>
      <c r="V11" s="42"/>
      <c r="W11" s="42"/>
      <c r="X11" s="42"/>
      <c r="Y11" s="42"/>
    </row>
    <row r="12" spans="1:25" ht="150" customHeight="1" x14ac:dyDescent="0.25">
      <c r="A12" s="29">
        <v>9</v>
      </c>
      <c r="B12" s="28">
        <v>9</v>
      </c>
      <c r="C12" s="29" t="s">
        <v>77</v>
      </c>
      <c r="D12" s="46" t="s">
        <v>86</v>
      </c>
      <c r="E12" s="45" t="s">
        <v>79</v>
      </c>
      <c r="F12" s="29" t="s">
        <v>26</v>
      </c>
      <c r="G12" s="29" t="s">
        <v>63</v>
      </c>
      <c r="H12" s="29" t="s">
        <v>85</v>
      </c>
      <c r="I12" s="29" t="s">
        <v>27</v>
      </c>
      <c r="J12" s="34">
        <v>3863.6</v>
      </c>
      <c r="K12" s="31">
        <v>2</v>
      </c>
      <c r="L12" s="30">
        <f t="shared" si="0"/>
        <v>2</v>
      </c>
      <c r="M12" s="32" t="str">
        <f t="shared" si="1"/>
        <v>OK</v>
      </c>
      <c r="N12" s="41"/>
      <c r="O12" s="41"/>
      <c r="P12" s="42"/>
      <c r="Q12" s="42"/>
      <c r="R12" s="42"/>
      <c r="S12" s="42"/>
      <c r="T12" s="42"/>
      <c r="U12" s="42"/>
      <c r="V12" s="42"/>
      <c r="W12" s="42"/>
      <c r="X12" s="42"/>
      <c r="Y12" s="42"/>
    </row>
    <row r="13" spans="1:25"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1"/>
      <c r="O13" s="41"/>
      <c r="P13" s="42"/>
      <c r="Q13" s="41"/>
      <c r="R13" s="44"/>
      <c r="S13" s="42"/>
      <c r="T13" s="42"/>
      <c r="U13" s="42"/>
      <c r="V13" s="42"/>
      <c r="W13" s="42"/>
      <c r="X13" s="42"/>
      <c r="Y13" s="42"/>
    </row>
    <row r="14" spans="1:25"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1"/>
      <c r="O14" s="41"/>
      <c r="P14" s="42"/>
      <c r="Q14" s="42"/>
      <c r="R14" s="42"/>
      <c r="S14" s="42"/>
      <c r="T14" s="42"/>
      <c r="U14" s="42"/>
      <c r="V14" s="42"/>
      <c r="W14" s="42"/>
      <c r="X14" s="42"/>
      <c r="Y14" s="42"/>
    </row>
    <row r="15" spans="1:25" ht="150" customHeight="1" x14ac:dyDescent="0.25">
      <c r="A15" s="29">
        <v>12</v>
      </c>
      <c r="B15" s="28">
        <v>12</v>
      </c>
      <c r="C15" s="29" t="s">
        <v>60</v>
      </c>
      <c r="D15" s="46" t="s">
        <v>92</v>
      </c>
      <c r="E15" s="45" t="s">
        <v>93</v>
      </c>
      <c r="F15" s="29" t="s">
        <v>26</v>
      </c>
      <c r="G15" s="29" t="s">
        <v>63</v>
      </c>
      <c r="H15" s="28" t="s">
        <v>94</v>
      </c>
      <c r="I15" s="29" t="s">
        <v>27</v>
      </c>
      <c r="J15" s="34">
        <v>6601</v>
      </c>
      <c r="K15" s="31">
        <v>2</v>
      </c>
      <c r="L15" s="30">
        <f t="shared" si="0"/>
        <v>2</v>
      </c>
      <c r="M15" s="32" t="str">
        <f t="shared" si="1"/>
        <v>OK</v>
      </c>
      <c r="N15" s="41"/>
      <c r="O15" s="41"/>
      <c r="P15" s="42"/>
      <c r="Q15" s="42"/>
      <c r="R15" s="42"/>
      <c r="S15" s="42"/>
      <c r="T15" s="42"/>
      <c r="U15" s="42"/>
      <c r="V15" s="42"/>
      <c r="W15" s="42"/>
      <c r="X15" s="42"/>
      <c r="Y15" s="42"/>
    </row>
    <row r="16" spans="1:25"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1"/>
      <c r="O16" s="41"/>
      <c r="P16" s="42"/>
      <c r="Q16" s="42"/>
      <c r="R16" s="42"/>
      <c r="S16" s="42"/>
      <c r="T16" s="42"/>
      <c r="U16" s="42"/>
      <c r="V16" s="42"/>
      <c r="W16" s="42"/>
      <c r="X16" s="42"/>
      <c r="Y16" s="42"/>
    </row>
    <row r="17" spans="1:25" ht="150" customHeight="1" x14ac:dyDescent="0.25">
      <c r="A17" s="29">
        <v>14</v>
      </c>
      <c r="B17" s="28">
        <v>14</v>
      </c>
      <c r="C17" s="29" t="s">
        <v>77</v>
      </c>
      <c r="D17" s="46" t="s">
        <v>98</v>
      </c>
      <c r="E17" s="45" t="s">
        <v>99</v>
      </c>
      <c r="F17" s="29" t="s">
        <v>26</v>
      </c>
      <c r="G17" s="29" t="s">
        <v>63</v>
      </c>
      <c r="H17" s="28" t="s">
        <v>100</v>
      </c>
      <c r="I17" s="28" t="s">
        <v>27</v>
      </c>
      <c r="J17" s="34">
        <v>11096</v>
      </c>
      <c r="K17" s="31">
        <v>2</v>
      </c>
      <c r="L17" s="30">
        <f t="shared" si="0"/>
        <v>2</v>
      </c>
      <c r="M17" s="32" t="str">
        <f t="shared" si="1"/>
        <v>OK</v>
      </c>
      <c r="N17" s="41"/>
      <c r="O17" s="41"/>
      <c r="P17" s="42"/>
      <c r="Q17" s="42"/>
      <c r="R17" s="42"/>
      <c r="S17" s="42"/>
      <c r="T17" s="42"/>
      <c r="U17" s="42"/>
      <c r="V17" s="42"/>
      <c r="W17" s="42"/>
      <c r="X17" s="42"/>
      <c r="Y17" s="42"/>
    </row>
    <row r="18" spans="1:25"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1"/>
      <c r="O18" s="41"/>
      <c r="P18" s="42"/>
      <c r="Q18" s="42"/>
      <c r="R18" s="42"/>
      <c r="S18" s="42"/>
      <c r="T18" s="42"/>
      <c r="U18" s="42"/>
      <c r="V18" s="42"/>
      <c r="W18" s="42"/>
      <c r="X18" s="42"/>
      <c r="Y18" s="42"/>
    </row>
    <row r="19" spans="1:25" ht="15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1"/>
      <c r="O19" s="41"/>
      <c r="P19" s="42"/>
      <c r="Q19" s="42"/>
      <c r="R19" s="42"/>
      <c r="S19" s="42"/>
      <c r="T19" s="42"/>
      <c r="U19" s="42"/>
      <c r="V19" s="42"/>
      <c r="W19" s="42"/>
      <c r="X19" s="42"/>
      <c r="Y19" s="42"/>
    </row>
    <row r="20" spans="1:25" ht="150" customHeight="1" x14ac:dyDescent="0.25">
      <c r="A20" s="29">
        <v>17</v>
      </c>
      <c r="B20" s="28">
        <v>17</v>
      </c>
      <c r="C20" s="29" t="s">
        <v>60</v>
      </c>
      <c r="D20" s="46" t="s">
        <v>107</v>
      </c>
      <c r="E20" s="45" t="s">
        <v>108</v>
      </c>
      <c r="F20" s="29" t="s">
        <v>26</v>
      </c>
      <c r="G20" s="29" t="s">
        <v>63</v>
      </c>
      <c r="H20" s="28" t="s">
        <v>109</v>
      </c>
      <c r="I20" s="28" t="s">
        <v>27</v>
      </c>
      <c r="J20" s="34">
        <v>16123.5</v>
      </c>
      <c r="K20" s="31">
        <v>1</v>
      </c>
      <c r="L20" s="30">
        <f t="shared" si="0"/>
        <v>1</v>
      </c>
      <c r="M20" s="32" t="str">
        <f t="shared" si="1"/>
        <v>OK</v>
      </c>
      <c r="N20" s="41"/>
      <c r="O20" s="41"/>
      <c r="P20" s="42"/>
      <c r="Q20" s="42"/>
      <c r="R20" s="42"/>
      <c r="S20" s="42"/>
      <c r="T20" s="42"/>
      <c r="U20" s="42"/>
      <c r="V20" s="42"/>
      <c r="W20" s="42"/>
      <c r="X20" s="42"/>
      <c r="Y20" s="42"/>
    </row>
    <row r="21" spans="1:25"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1"/>
      <c r="O21" s="41"/>
      <c r="P21" s="42"/>
      <c r="Q21" s="42"/>
      <c r="R21" s="42"/>
      <c r="S21" s="42"/>
      <c r="T21" s="42"/>
      <c r="U21" s="42"/>
      <c r="V21" s="42"/>
      <c r="W21" s="42"/>
      <c r="X21" s="42"/>
      <c r="Y21" s="42"/>
    </row>
    <row r="22" spans="1:25" ht="150" customHeight="1" x14ac:dyDescent="0.25">
      <c r="A22" s="29">
        <v>19</v>
      </c>
      <c r="B22" s="28">
        <v>19</v>
      </c>
      <c r="C22" s="29" t="s">
        <v>77</v>
      </c>
      <c r="D22" s="46" t="s">
        <v>38</v>
      </c>
      <c r="E22" s="45" t="s">
        <v>113</v>
      </c>
      <c r="F22" s="29" t="s">
        <v>26</v>
      </c>
      <c r="G22" s="29" t="s">
        <v>114</v>
      </c>
      <c r="H22" s="28" t="s">
        <v>115</v>
      </c>
      <c r="I22" s="28" t="s">
        <v>27</v>
      </c>
      <c r="J22" s="34">
        <v>833.3</v>
      </c>
      <c r="K22" s="31"/>
      <c r="L22" s="30">
        <f t="shared" si="0"/>
        <v>0</v>
      </c>
      <c r="M22" s="32" t="str">
        <f t="shared" si="1"/>
        <v>OK</v>
      </c>
      <c r="N22" s="41"/>
      <c r="O22" s="41"/>
      <c r="P22" s="42"/>
      <c r="Q22" s="42"/>
      <c r="R22" s="42"/>
      <c r="S22" s="42"/>
      <c r="T22" s="42"/>
      <c r="U22" s="42"/>
      <c r="V22" s="42"/>
      <c r="W22" s="42"/>
      <c r="X22" s="42"/>
      <c r="Y22" s="42"/>
    </row>
    <row r="23" spans="1:25"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1"/>
      <c r="O23" s="41"/>
      <c r="P23" s="42"/>
      <c r="Q23" s="42"/>
      <c r="R23" s="42"/>
      <c r="S23" s="42"/>
      <c r="T23" s="42"/>
      <c r="U23" s="42"/>
      <c r="V23" s="42"/>
      <c r="W23" s="42"/>
      <c r="X23" s="42"/>
      <c r="Y23" s="42"/>
    </row>
    <row r="24" spans="1:25" ht="80.099999999999994"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1"/>
      <c r="O24" s="41"/>
      <c r="P24" s="42"/>
      <c r="Q24" s="42"/>
      <c r="R24" s="42"/>
      <c r="S24" s="42"/>
      <c r="T24" s="42"/>
      <c r="U24" s="42"/>
      <c r="V24" s="42"/>
      <c r="W24" s="42"/>
      <c r="X24" s="42"/>
      <c r="Y24" s="42"/>
    </row>
    <row r="25" spans="1:25" ht="80.099999999999994" customHeight="1" x14ac:dyDescent="0.25">
      <c r="A25" s="78"/>
      <c r="B25" s="28">
        <v>22</v>
      </c>
      <c r="C25" s="78"/>
      <c r="D25" s="46" t="s">
        <v>28</v>
      </c>
      <c r="E25" s="29" t="s">
        <v>123</v>
      </c>
      <c r="F25" s="29" t="s">
        <v>29</v>
      </c>
      <c r="G25" s="29" t="s">
        <v>124</v>
      </c>
      <c r="H25" s="28" t="s">
        <v>125</v>
      </c>
      <c r="I25" s="28" t="s">
        <v>30</v>
      </c>
      <c r="J25" s="34">
        <v>575.29</v>
      </c>
      <c r="K25" s="31"/>
      <c r="L25" s="30">
        <f t="shared" si="0"/>
        <v>0</v>
      </c>
      <c r="M25" s="32" t="str">
        <f t="shared" si="1"/>
        <v>OK</v>
      </c>
      <c r="N25" s="41"/>
      <c r="O25" s="41"/>
      <c r="P25" s="42"/>
      <c r="Q25" s="41"/>
      <c r="R25" s="44"/>
      <c r="S25" s="42"/>
      <c r="T25" s="42"/>
      <c r="U25" s="42"/>
      <c r="V25" s="42"/>
      <c r="W25" s="42"/>
      <c r="X25" s="42"/>
      <c r="Y25" s="42"/>
    </row>
    <row r="26" spans="1:25" ht="80.099999999999994" customHeight="1" x14ac:dyDescent="0.25">
      <c r="A26" s="78"/>
      <c r="B26" s="28">
        <v>23</v>
      </c>
      <c r="C26" s="78"/>
      <c r="D26" s="46" t="s">
        <v>31</v>
      </c>
      <c r="E26" s="29" t="s">
        <v>123</v>
      </c>
      <c r="F26" s="29" t="s">
        <v>29</v>
      </c>
      <c r="G26" s="29" t="s">
        <v>124</v>
      </c>
      <c r="H26" s="28" t="s">
        <v>125</v>
      </c>
      <c r="I26" s="28" t="s">
        <v>30</v>
      </c>
      <c r="J26" s="34">
        <v>750</v>
      </c>
      <c r="K26" s="31"/>
      <c r="L26" s="30">
        <f t="shared" si="0"/>
        <v>0</v>
      </c>
      <c r="M26" s="32" t="str">
        <f t="shared" si="1"/>
        <v>OK</v>
      </c>
      <c r="N26" s="41"/>
      <c r="O26" s="41"/>
      <c r="P26" s="42"/>
      <c r="Q26" s="41"/>
      <c r="R26" s="42"/>
      <c r="S26" s="42"/>
      <c r="T26" s="42"/>
      <c r="U26" s="42"/>
      <c r="V26" s="42"/>
      <c r="W26" s="42"/>
      <c r="X26" s="42"/>
      <c r="Y26" s="42"/>
    </row>
    <row r="27" spans="1:25" ht="80.099999999999994" customHeight="1" x14ac:dyDescent="0.25">
      <c r="A27" s="78"/>
      <c r="B27" s="28">
        <v>24</v>
      </c>
      <c r="C27" s="78"/>
      <c r="D27" s="46" t="s">
        <v>32</v>
      </c>
      <c r="E27" s="29" t="s">
        <v>123</v>
      </c>
      <c r="F27" s="29" t="s">
        <v>29</v>
      </c>
      <c r="G27" s="29" t="s">
        <v>124</v>
      </c>
      <c r="H27" s="28" t="s">
        <v>125</v>
      </c>
      <c r="I27" s="28" t="s">
        <v>30</v>
      </c>
      <c r="J27" s="34">
        <v>1000</v>
      </c>
      <c r="K27" s="31"/>
      <c r="L27" s="30">
        <f t="shared" si="0"/>
        <v>0</v>
      </c>
      <c r="M27" s="32" t="str">
        <f t="shared" si="1"/>
        <v>OK</v>
      </c>
      <c r="N27" s="41"/>
      <c r="O27" s="41"/>
      <c r="P27" s="42"/>
      <c r="Q27" s="41"/>
      <c r="R27" s="42"/>
      <c r="S27" s="42"/>
      <c r="T27" s="42"/>
      <c r="U27" s="42"/>
      <c r="V27" s="42"/>
      <c r="W27" s="42"/>
      <c r="X27" s="42"/>
      <c r="Y27" s="42"/>
    </row>
    <row r="28" spans="1:25" ht="80.099999999999994" customHeight="1" x14ac:dyDescent="0.25">
      <c r="A28" s="78"/>
      <c r="B28" s="28">
        <v>25</v>
      </c>
      <c r="C28" s="78"/>
      <c r="D28" s="46" t="s">
        <v>33</v>
      </c>
      <c r="E28" s="29" t="s">
        <v>123</v>
      </c>
      <c r="F28" s="29" t="s">
        <v>34</v>
      </c>
      <c r="G28" s="29" t="s">
        <v>124</v>
      </c>
      <c r="H28" s="28" t="s">
        <v>125</v>
      </c>
      <c r="I28" s="28" t="s">
        <v>30</v>
      </c>
      <c r="J28" s="34">
        <v>80</v>
      </c>
      <c r="K28" s="31"/>
      <c r="L28" s="30">
        <f t="shared" si="0"/>
        <v>0</v>
      </c>
      <c r="M28" s="32" t="str">
        <f t="shared" si="1"/>
        <v>OK</v>
      </c>
      <c r="N28" s="41"/>
      <c r="O28" s="41"/>
      <c r="P28" s="42"/>
      <c r="Q28" s="41"/>
      <c r="R28" s="44"/>
      <c r="S28" s="42"/>
      <c r="T28" s="42"/>
      <c r="U28" s="42"/>
      <c r="V28" s="42"/>
      <c r="W28" s="42"/>
      <c r="X28" s="42"/>
      <c r="Y28" s="42"/>
    </row>
    <row r="29" spans="1:25" ht="80.099999999999994" customHeight="1" x14ac:dyDescent="0.25">
      <c r="A29" s="78"/>
      <c r="B29" s="28">
        <v>26</v>
      </c>
      <c r="C29" s="78"/>
      <c r="D29" s="46" t="s">
        <v>39</v>
      </c>
      <c r="E29" s="29" t="s">
        <v>123</v>
      </c>
      <c r="F29" s="29" t="s">
        <v>34</v>
      </c>
      <c r="G29" s="29" t="s">
        <v>124</v>
      </c>
      <c r="H29" s="28" t="s">
        <v>125</v>
      </c>
      <c r="I29" s="28" t="s">
        <v>30</v>
      </c>
      <c r="J29" s="34">
        <v>100</v>
      </c>
      <c r="K29" s="31"/>
      <c r="L29" s="30">
        <f t="shared" si="0"/>
        <v>0</v>
      </c>
      <c r="M29" s="32" t="str">
        <f t="shared" si="1"/>
        <v>OK</v>
      </c>
      <c r="N29" s="41"/>
      <c r="O29" s="41"/>
      <c r="P29" s="42"/>
      <c r="Q29" s="41"/>
      <c r="R29" s="42"/>
      <c r="S29" s="42"/>
      <c r="T29" s="42"/>
      <c r="U29" s="42"/>
      <c r="V29" s="42"/>
      <c r="W29" s="42"/>
      <c r="X29" s="42"/>
      <c r="Y29" s="42"/>
    </row>
    <row r="30" spans="1:25" ht="80.099999999999994" customHeight="1" x14ac:dyDescent="0.25">
      <c r="A30" s="78"/>
      <c r="B30" s="28">
        <v>27</v>
      </c>
      <c r="C30" s="78"/>
      <c r="D30" s="46" t="s">
        <v>35</v>
      </c>
      <c r="E30" s="29" t="s">
        <v>123</v>
      </c>
      <c r="F30" s="29" t="s">
        <v>34</v>
      </c>
      <c r="G30" s="29" t="s">
        <v>124</v>
      </c>
      <c r="H30" s="28" t="s">
        <v>125</v>
      </c>
      <c r="I30" s="28" t="s">
        <v>30</v>
      </c>
      <c r="J30" s="34">
        <v>100</v>
      </c>
      <c r="K30" s="31"/>
      <c r="L30" s="30">
        <f t="shared" si="0"/>
        <v>0</v>
      </c>
      <c r="M30" s="32" t="str">
        <f t="shared" si="1"/>
        <v>OK</v>
      </c>
      <c r="N30" s="41"/>
      <c r="O30" s="41"/>
      <c r="P30" s="42"/>
      <c r="Q30" s="41"/>
      <c r="R30" s="42"/>
      <c r="S30" s="42"/>
      <c r="T30" s="42"/>
      <c r="U30" s="42"/>
      <c r="V30" s="42"/>
      <c r="W30" s="42"/>
      <c r="X30" s="42"/>
      <c r="Y30" s="42"/>
    </row>
    <row r="31" spans="1:25" ht="80.099999999999994" customHeight="1" x14ac:dyDescent="0.25">
      <c r="A31" s="78"/>
      <c r="B31" s="28">
        <v>28</v>
      </c>
      <c r="C31" s="78"/>
      <c r="D31" s="46" t="s">
        <v>40</v>
      </c>
      <c r="E31" s="29" t="s">
        <v>123</v>
      </c>
      <c r="F31" s="29" t="s">
        <v>29</v>
      </c>
      <c r="G31" s="29" t="s">
        <v>124</v>
      </c>
      <c r="H31" s="28" t="s">
        <v>125</v>
      </c>
      <c r="I31" s="28" t="s">
        <v>30</v>
      </c>
      <c r="J31" s="34">
        <v>200</v>
      </c>
      <c r="K31" s="31"/>
      <c r="L31" s="30">
        <f t="shared" si="0"/>
        <v>0</v>
      </c>
      <c r="M31" s="32" t="str">
        <f t="shared" si="1"/>
        <v>OK</v>
      </c>
      <c r="N31" s="41"/>
      <c r="O31" s="41"/>
      <c r="P31" s="42"/>
      <c r="Q31" s="41"/>
      <c r="R31" s="44"/>
      <c r="S31" s="42"/>
      <c r="T31" s="42"/>
      <c r="U31" s="42"/>
      <c r="V31" s="42"/>
      <c r="W31" s="42"/>
      <c r="X31" s="42"/>
      <c r="Y31" s="42"/>
    </row>
    <row r="32" spans="1:25"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1"/>
      <c r="O32" s="41"/>
      <c r="P32" s="42"/>
      <c r="Q32" s="41"/>
      <c r="R32" s="42"/>
      <c r="S32" s="42"/>
      <c r="T32" s="42"/>
      <c r="U32" s="42"/>
      <c r="V32" s="42"/>
      <c r="W32" s="42"/>
      <c r="X32" s="42"/>
      <c r="Y32" s="42"/>
    </row>
    <row r="33" spans="1:25"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1"/>
      <c r="O33" s="41"/>
      <c r="P33" s="42"/>
      <c r="Q33" s="41"/>
      <c r="R33" s="42"/>
      <c r="S33" s="42"/>
      <c r="T33" s="42"/>
      <c r="U33" s="42"/>
      <c r="V33" s="42"/>
      <c r="W33" s="42"/>
      <c r="X33" s="42"/>
      <c r="Y33" s="42"/>
    </row>
    <row r="34" spans="1:25"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1"/>
      <c r="O34" s="41"/>
      <c r="P34" s="42"/>
      <c r="Q34" s="41"/>
      <c r="R34" s="42"/>
      <c r="S34" s="42"/>
      <c r="T34" s="42"/>
      <c r="U34" s="42"/>
      <c r="V34" s="42"/>
      <c r="W34" s="42"/>
      <c r="X34" s="42"/>
      <c r="Y34" s="42"/>
    </row>
    <row r="35" spans="1:25"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1"/>
      <c r="O35" s="41"/>
      <c r="P35" s="42"/>
      <c r="Q35" s="41"/>
      <c r="R35" s="42"/>
      <c r="S35" s="42"/>
      <c r="T35" s="42"/>
      <c r="U35" s="42"/>
      <c r="V35" s="42"/>
      <c r="W35" s="42"/>
      <c r="X35" s="42"/>
      <c r="Y35" s="42"/>
    </row>
    <row r="36" spans="1:25"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1"/>
      <c r="O36" s="41"/>
      <c r="P36" s="42"/>
      <c r="Q36" s="41"/>
      <c r="R36" s="42"/>
      <c r="S36" s="42"/>
      <c r="T36" s="42"/>
      <c r="U36" s="42"/>
      <c r="V36" s="42"/>
      <c r="W36" s="42"/>
      <c r="X36" s="42"/>
      <c r="Y36" s="42"/>
    </row>
    <row r="37" spans="1:25"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1"/>
      <c r="O37" s="41"/>
      <c r="P37" s="42"/>
      <c r="Q37" s="41"/>
      <c r="R37" s="42"/>
      <c r="S37" s="42"/>
      <c r="T37" s="42"/>
      <c r="U37" s="42"/>
      <c r="V37" s="42"/>
      <c r="W37" s="42"/>
      <c r="X37" s="42"/>
      <c r="Y37" s="42"/>
    </row>
    <row r="38" spans="1:25"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1"/>
      <c r="O38" s="41"/>
      <c r="P38" s="42"/>
      <c r="Q38" s="41"/>
      <c r="R38" s="42"/>
      <c r="S38" s="42"/>
      <c r="T38" s="42"/>
      <c r="U38" s="42"/>
      <c r="V38" s="42"/>
      <c r="W38" s="42"/>
      <c r="X38" s="42"/>
      <c r="Y38" s="42"/>
    </row>
    <row r="39" spans="1:25"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1"/>
      <c r="O39" s="41"/>
      <c r="P39" s="42"/>
      <c r="Q39" s="41"/>
      <c r="R39" s="42"/>
      <c r="S39" s="42"/>
      <c r="T39" s="42"/>
      <c r="U39" s="42"/>
      <c r="V39" s="42"/>
      <c r="W39" s="42"/>
      <c r="X39" s="42"/>
      <c r="Y39" s="42"/>
    </row>
    <row r="40" spans="1:25"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1"/>
      <c r="O40" s="41"/>
      <c r="P40" s="42"/>
      <c r="Q40" s="41"/>
      <c r="R40" s="42"/>
      <c r="S40" s="42"/>
      <c r="T40" s="42"/>
      <c r="U40" s="42"/>
      <c r="V40" s="42"/>
      <c r="W40" s="42"/>
      <c r="X40" s="42"/>
      <c r="Y40" s="42"/>
    </row>
    <row r="41" spans="1:25"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1"/>
      <c r="O41" s="41"/>
      <c r="P41" s="42"/>
      <c r="Q41" s="41"/>
      <c r="R41" s="42"/>
      <c r="S41" s="42"/>
      <c r="T41" s="42"/>
      <c r="U41" s="42"/>
      <c r="V41" s="42"/>
      <c r="W41" s="42"/>
      <c r="X41" s="42"/>
      <c r="Y41" s="42"/>
    </row>
    <row r="42" spans="1:25"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1"/>
      <c r="O42" s="41"/>
      <c r="P42" s="42"/>
      <c r="Q42" s="41"/>
      <c r="R42" s="42"/>
      <c r="S42" s="42"/>
      <c r="T42" s="42"/>
      <c r="U42" s="42"/>
      <c r="V42" s="42"/>
      <c r="W42" s="42"/>
      <c r="X42" s="42"/>
      <c r="Y42" s="42"/>
    </row>
    <row r="43" spans="1:25"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62"/>
      <c r="O43" s="62"/>
      <c r="P43" s="20"/>
      <c r="Q43" s="50"/>
      <c r="R43" s="50"/>
      <c r="S43" s="20"/>
      <c r="T43" s="20"/>
      <c r="U43" s="20"/>
      <c r="V43" s="20"/>
      <c r="W43" s="20"/>
      <c r="X43" s="20"/>
      <c r="Y43" s="20"/>
    </row>
    <row r="44" spans="1:25" ht="80.099999999999994" customHeight="1" x14ac:dyDescent="0.25">
      <c r="A44" s="72">
        <v>24</v>
      </c>
      <c r="B44" s="48">
        <v>41</v>
      </c>
      <c r="C44" s="72" t="s">
        <v>121</v>
      </c>
      <c r="D44" s="49" t="s">
        <v>28</v>
      </c>
      <c r="E44" s="48" t="s">
        <v>123</v>
      </c>
      <c r="F44" s="48" t="s">
        <v>29</v>
      </c>
      <c r="G44" s="48" t="s">
        <v>124</v>
      </c>
      <c r="H44" s="48" t="s">
        <v>125</v>
      </c>
      <c r="I44" s="48" t="s">
        <v>30</v>
      </c>
      <c r="J44" s="49">
        <v>800</v>
      </c>
      <c r="K44" s="31">
        <v>12</v>
      </c>
      <c r="L44" s="30">
        <f t="shared" si="0"/>
        <v>9</v>
      </c>
      <c r="M44" s="32" t="str">
        <f t="shared" si="1"/>
        <v>OK</v>
      </c>
      <c r="N44" s="62"/>
      <c r="O44" s="62">
        <v>3</v>
      </c>
      <c r="P44" s="20"/>
      <c r="Q44" s="20"/>
      <c r="R44" s="20"/>
      <c r="S44" s="20"/>
      <c r="T44" s="20"/>
      <c r="U44" s="20"/>
      <c r="V44" s="20"/>
      <c r="W44" s="20"/>
      <c r="X44" s="20"/>
      <c r="Y44" s="20"/>
    </row>
    <row r="45" spans="1:25" ht="80.099999999999994" customHeight="1" x14ac:dyDescent="0.25">
      <c r="A45" s="73"/>
      <c r="B45" s="48">
        <v>42</v>
      </c>
      <c r="C45" s="73"/>
      <c r="D45" s="49" t="s">
        <v>31</v>
      </c>
      <c r="E45" s="48" t="s">
        <v>123</v>
      </c>
      <c r="F45" s="48" t="s">
        <v>29</v>
      </c>
      <c r="G45" s="48" t="s">
        <v>124</v>
      </c>
      <c r="H45" s="48" t="s">
        <v>125</v>
      </c>
      <c r="I45" s="48" t="s">
        <v>30</v>
      </c>
      <c r="J45" s="49">
        <v>950</v>
      </c>
      <c r="K45" s="31">
        <v>3</v>
      </c>
      <c r="L45" s="30">
        <f t="shared" si="0"/>
        <v>3</v>
      </c>
      <c r="M45" s="32" t="str">
        <f t="shared" si="1"/>
        <v>OK</v>
      </c>
      <c r="N45" s="62"/>
      <c r="O45" s="62"/>
      <c r="P45" s="20"/>
      <c r="Q45" s="20"/>
      <c r="R45" s="20"/>
      <c r="S45" s="20"/>
      <c r="T45" s="20"/>
      <c r="U45" s="20"/>
      <c r="V45" s="20"/>
      <c r="W45" s="20"/>
      <c r="X45" s="20"/>
      <c r="Y45" s="20"/>
    </row>
    <row r="46" spans="1:25" ht="80.099999999999994" customHeight="1" x14ac:dyDescent="0.25">
      <c r="A46" s="73"/>
      <c r="B46" s="48">
        <v>43</v>
      </c>
      <c r="C46" s="73"/>
      <c r="D46" s="49" t="s">
        <v>32</v>
      </c>
      <c r="E46" s="48" t="s">
        <v>123</v>
      </c>
      <c r="F46" s="48" t="s">
        <v>29</v>
      </c>
      <c r="G46" s="48" t="s">
        <v>124</v>
      </c>
      <c r="H46" s="48" t="s">
        <v>125</v>
      </c>
      <c r="I46" s="48" t="s">
        <v>30</v>
      </c>
      <c r="J46" s="49">
        <v>1200</v>
      </c>
      <c r="K46" s="31">
        <v>3</v>
      </c>
      <c r="L46" s="30">
        <f t="shared" si="0"/>
        <v>3</v>
      </c>
      <c r="M46" s="32" t="str">
        <f t="shared" si="1"/>
        <v>OK</v>
      </c>
      <c r="N46" s="62"/>
      <c r="O46" s="62"/>
      <c r="P46" s="20"/>
      <c r="Q46" s="20"/>
      <c r="R46" s="20"/>
      <c r="S46" s="20"/>
      <c r="T46" s="20"/>
      <c r="U46" s="20"/>
      <c r="V46" s="20"/>
      <c r="W46" s="20"/>
      <c r="X46" s="20"/>
      <c r="Y46" s="20"/>
    </row>
    <row r="47" spans="1:25" ht="80.099999999999994" customHeight="1" x14ac:dyDescent="0.25">
      <c r="A47" s="73"/>
      <c r="B47" s="48">
        <v>44</v>
      </c>
      <c r="C47" s="73"/>
      <c r="D47" s="49" t="s">
        <v>33</v>
      </c>
      <c r="E47" s="48" t="s">
        <v>123</v>
      </c>
      <c r="F47" s="48" t="s">
        <v>34</v>
      </c>
      <c r="G47" s="48" t="s">
        <v>124</v>
      </c>
      <c r="H47" s="48" t="s">
        <v>125</v>
      </c>
      <c r="I47" s="48" t="s">
        <v>30</v>
      </c>
      <c r="J47" s="49">
        <v>100</v>
      </c>
      <c r="K47" s="31">
        <v>4</v>
      </c>
      <c r="L47" s="30">
        <f t="shared" si="0"/>
        <v>4</v>
      </c>
      <c r="M47" s="32" t="str">
        <f t="shared" si="1"/>
        <v>OK</v>
      </c>
      <c r="N47" s="62"/>
      <c r="O47" s="62"/>
      <c r="P47" s="20"/>
      <c r="Q47" s="20"/>
      <c r="R47" s="20"/>
      <c r="S47" s="20"/>
      <c r="T47" s="20"/>
      <c r="U47" s="20"/>
      <c r="V47" s="20"/>
      <c r="W47" s="20"/>
      <c r="X47" s="20"/>
      <c r="Y47" s="20"/>
    </row>
    <row r="48" spans="1:25" ht="80.099999999999994" customHeight="1" x14ac:dyDescent="0.25">
      <c r="A48" s="73"/>
      <c r="B48" s="48">
        <v>45</v>
      </c>
      <c r="C48" s="73"/>
      <c r="D48" s="49" t="s">
        <v>39</v>
      </c>
      <c r="E48" s="48" t="s">
        <v>123</v>
      </c>
      <c r="F48" s="48" t="s">
        <v>34</v>
      </c>
      <c r="G48" s="48" t="s">
        <v>124</v>
      </c>
      <c r="H48" s="48" t="s">
        <v>125</v>
      </c>
      <c r="I48" s="48" t="s">
        <v>30</v>
      </c>
      <c r="J48" s="49">
        <v>120</v>
      </c>
      <c r="K48" s="31">
        <v>4</v>
      </c>
      <c r="L48" s="30">
        <f t="shared" si="0"/>
        <v>4</v>
      </c>
      <c r="M48" s="32" t="str">
        <f t="shared" si="1"/>
        <v>OK</v>
      </c>
      <c r="N48" s="62"/>
      <c r="O48" s="62"/>
      <c r="P48" s="20"/>
      <c r="Q48" s="20"/>
      <c r="R48" s="20"/>
      <c r="S48" s="20"/>
      <c r="T48" s="20"/>
      <c r="U48" s="20"/>
      <c r="V48" s="20"/>
      <c r="W48" s="20"/>
      <c r="X48" s="20"/>
      <c r="Y48" s="20"/>
    </row>
    <row r="49" spans="1:25" ht="80.099999999999994" customHeight="1" x14ac:dyDescent="0.25">
      <c r="A49" s="73"/>
      <c r="B49" s="48">
        <v>46</v>
      </c>
      <c r="C49" s="73"/>
      <c r="D49" s="49" t="s">
        <v>35</v>
      </c>
      <c r="E49" s="48" t="s">
        <v>123</v>
      </c>
      <c r="F49" s="48" t="s">
        <v>34</v>
      </c>
      <c r="G49" s="48" t="s">
        <v>124</v>
      </c>
      <c r="H49" s="48" t="s">
        <v>125</v>
      </c>
      <c r="I49" s="48" t="s">
        <v>30</v>
      </c>
      <c r="J49" s="49">
        <v>140</v>
      </c>
      <c r="K49" s="31">
        <v>3</v>
      </c>
      <c r="L49" s="30">
        <f t="shared" si="0"/>
        <v>3</v>
      </c>
      <c r="M49" s="32" t="str">
        <f t="shared" si="1"/>
        <v>OK</v>
      </c>
      <c r="N49" s="62"/>
      <c r="O49" s="62"/>
      <c r="P49" s="20"/>
      <c r="Q49" s="20"/>
      <c r="R49" s="20"/>
      <c r="S49" s="20"/>
      <c r="T49" s="20"/>
      <c r="U49" s="20"/>
      <c r="V49" s="20"/>
      <c r="W49" s="20"/>
      <c r="X49" s="20"/>
      <c r="Y49" s="20"/>
    </row>
    <row r="50" spans="1:25" ht="80.099999999999994" customHeight="1" x14ac:dyDescent="0.25">
      <c r="A50" s="74"/>
      <c r="B50" s="48">
        <v>47</v>
      </c>
      <c r="C50" s="74"/>
      <c r="D50" s="49" t="s">
        <v>40</v>
      </c>
      <c r="E50" s="48" t="s">
        <v>123</v>
      </c>
      <c r="F50" s="48" t="s">
        <v>29</v>
      </c>
      <c r="G50" s="48" t="s">
        <v>124</v>
      </c>
      <c r="H50" s="48" t="s">
        <v>125</v>
      </c>
      <c r="I50" s="48" t="s">
        <v>30</v>
      </c>
      <c r="J50" s="49">
        <v>268.75</v>
      </c>
      <c r="K50" s="31">
        <v>8</v>
      </c>
      <c r="L50" s="30">
        <f t="shared" si="0"/>
        <v>8</v>
      </c>
      <c r="M50" s="32" t="str">
        <f t="shared" si="1"/>
        <v>OK</v>
      </c>
      <c r="N50" s="62"/>
      <c r="O50" s="62"/>
      <c r="P50" s="20"/>
      <c r="Q50" s="20"/>
      <c r="R50" s="20"/>
      <c r="S50" s="20"/>
      <c r="T50" s="20"/>
      <c r="U50" s="20"/>
      <c r="V50" s="20"/>
      <c r="W50" s="20"/>
      <c r="X50" s="20"/>
      <c r="Y50" s="20"/>
    </row>
    <row r="51" spans="1:25" ht="80.099999999999994" customHeight="1" x14ac:dyDescent="0.25"/>
  </sheetData>
  <mergeCells count="24">
    <mergeCell ref="A1:C1"/>
    <mergeCell ref="V1:V2"/>
    <mergeCell ref="N1:N2"/>
    <mergeCell ref="O1:O2"/>
    <mergeCell ref="P1:P2"/>
    <mergeCell ref="Q1:Q2"/>
    <mergeCell ref="R1:R2"/>
    <mergeCell ref="S1:S2"/>
    <mergeCell ref="A44:A50"/>
    <mergeCell ref="C44:C50"/>
    <mergeCell ref="Y1:Y2"/>
    <mergeCell ref="A2:M2"/>
    <mergeCell ref="A24:A32"/>
    <mergeCell ref="C24:C32"/>
    <mergeCell ref="A33:A40"/>
    <mergeCell ref="C33:C40"/>
    <mergeCell ref="D1:J1"/>
    <mergeCell ref="K1:M1"/>
    <mergeCell ref="W1:W2"/>
    <mergeCell ref="X1:X2"/>
    <mergeCell ref="A41:A43"/>
    <mergeCell ref="C41:C43"/>
    <mergeCell ref="T1:T2"/>
    <mergeCell ref="U1:U2"/>
  </mergeCells>
  <conditionalFormatting sqref="M4:M50">
    <cfRule type="cellIs" dxfId="4" priority="3" operator="equal">
      <formula>"ATENÇÃO"</formula>
    </cfRule>
  </conditionalFormatting>
  <conditionalFormatting sqref="M1:M3 M51:M1048576">
    <cfRule type="cellIs" dxfId="3" priority="4" operator="equal">
      <formula>"ATENÇÃO"</formula>
    </cfRule>
  </conditionalFormatting>
  <conditionalFormatting sqref="N4:O50">
    <cfRule type="cellIs" dxfId="2" priority="1" operator="greaterThan">
      <formula>0</formula>
    </cfRule>
  </conditionalFormatting>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abSelected="1" topLeftCell="A55" zoomScale="80" zoomScaleNormal="80" workbookViewId="0">
      <selection activeCell="K61" sqref="K61:O61"/>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4" width="20" style="15" customWidth="1"/>
    <col min="15" max="15" width="19.140625" style="15" customWidth="1"/>
    <col min="16" max="16384" width="9.7109375" style="15"/>
  </cols>
  <sheetData>
    <row r="1" spans="1:15" ht="33" customHeight="1" x14ac:dyDescent="0.25">
      <c r="A1" s="76" t="s">
        <v>49</v>
      </c>
      <c r="B1" s="76"/>
      <c r="C1" s="76"/>
      <c r="D1" s="76" t="s">
        <v>36</v>
      </c>
      <c r="E1" s="76"/>
      <c r="F1" s="76"/>
      <c r="G1" s="76"/>
      <c r="H1" s="76"/>
      <c r="I1" s="76"/>
      <c r="J1" s="76"/>
      <c r="K1" s="101" t="s">
        <v>50</v>
      </c>
      <c r="L1" s="102"/>
      <c r="M1" s="102"/>
      <c r="N1" s="102"/>
      <c r="O1" s="103"/>
    </row>
    <row r="2" spans="1:15" ht="24.75" customHeight="1" x14ac:dyDescent="0.25">
      <c r="A2" s="104" t="s">
        <v>44</v>
      </c>
      <c r="B2" s="104"/>
      <c r="C2" s="104"/>
      <c r="D2" s="105"/>
      <c r="E2" s="51"/>
      <c r="F2" s="51"/>
      <c r="G2" s="51"/>
      <c r="H2" s="51"/>
      <c r="I2" s="51"/>
      <c r="J2" s="51"/>
      <c r="K2" s="51"/>
      <c r="L2" s="51"/>
      <c r="M2" s="51"/>
      <c r="N2" s="51"/>
      <c r="O2" s="51"/>
    </row>
    <row r="3" spans="1:1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25</v>
      </c>
      <c r="M3" s="21" t="s">
        <v>41</v>
      </c>
      <c r="N3" s="21" t="s">
        <v>42</v>
      </c>
      <c r="O3" s="21" t="s">
        <v>43</v>
      </c>
    </row>
    <row r="4" spans="1:15" ht="150" customHeight="1" x14ac:dyDescent="0.25">
      <c r="A4" s="29">
        <v>1</v>
      </c>
      <c r="B4" s="28">
        <v>1</v>
      </c>
      <c r="C4" s="29" t="s">
        <v>60</v>
      </c>
      <c r="D4" s="46" t="s">
        <v>61</v>
      </c>
      <c r="E4" s="45" t="s">
        <v>62</v>
      </c>
      <c r="F4" s="29" t="s">
        <v>26</v>
      </c>
      <c r="G4" s="29" t="s">
        <v>63</v>
      </c>
      <c r="H4" s="29" t="s">
        <v>64</v>
      </c>
      <c r="I4" s="29" t="s">
        <v>27</v>
      </c>
      <c r="J4" s="52">
        <v>1651.72</v>
      </c>
      <c r="K4" s="31">
        <f>REITORIA!K4+MUSEU!K4+ESAG!K4+CEART!K4+FAED!K4+CEAD!K4+CEFID!K4+CERES!K4+CESFI!K4+CEAVI!K4+CEPLAN!K4+CCT!K4+CAV!K4+CEO!K4</f>
        <v>29</v>
      </c>
      <c r="L4" s="30">
        <f>(REITORIA!K4-REITORIA!L4)+(MUSEU!K4-MUSEU!L4)+(ESAG!K4-ESAG!L4)+(CEART!K4-CEART!L4)+(FAED!K4-FAED!L4)+(CEAD!K4-CEAD!L4)+(CEFID!K4-CEFID!L4)+(CERES!K4-CERES!L4)+(CESFI!K4-CESFI!L4)+(CEAVI!K4-CEAVI!L4)+(CEPLAN!K4-CEPLAN!L4)+(CCT!K4-CCT!L4)+(CAV!K4-CAV!L4)+(CEO!K4-CEO!L4)</f>
        <v>17</v>
      </c>
      <c r="M4" s="35">
        <f>K4-L4</f>
        <v>12</v>
      </c>
      <c r="N4" s="36">
        <f>J4*K4</f>
        <v>47899.88</v>
      </c>
      <c r="O4" s="36">
        <f>J4*L4</f>
        <v>28079.24</v>
      </c>
    </row>
    <row r="5" spans="1:15" ht="150" customHeight="1" x14ac:dyDescent="0.25">
      <c r="A5" s="29">
        <v>2</v>
      </c>
      <c r="B5" s="28">
        <v>2</v>
      </c>
      <c r="C5" s="29" t="s">
        <v>65</v>
      </c>
      <c r="D5" s="46" t="s">
        <v>66</v>
      </c>
      <c r="E5" s="45" t="s">
        <v>67</v>
      </c>
      <c r="F5" s="29" t="s">
        <v>26</v>
      </c>
      <c r="G5" s="29" t="s">
        <v>63</v>
      </c>
      <c r="H5" s="29" t="s">
        <v>64</v>
      </c>
      <c r="I5" s="29" t="s">
        <v>27</v>
      </c>
      <c r="J5" s="52">
        <v>1933.38</v>
      </c>
      <c r="K5" s="31">
        <f>REITORIA!K5+MUSEU!K5+ESAG!K5+CEART!K5+FAED!K5+CEAD!K5+CEFID!K5+CERES!K5+CESFI!K5+CEAVI!K5+CEPLAN!K5+CCT!K5+CAV!K5+CEO!K5</f>
        <v>13</v>
      </c>
      <c r="L5" s="30">
        <f>(REITORIA!K5-REITORIA!L5)+(MUSEU!K5-MUSEU!L5)+(ESAG!K5-ESAG!L5)+(CEART!K5-CEART!L5)+(FAED!K5-FAED!L5)+(CEAD!K5-CEAD!L5)+(CEFID!K5-CEFID!L5)+(CERES!K5-CERES!L5)+(CESFI!K5-CESFI!L5)+(CEAVI!K5-CEAVI!L5)+(CEPLAN!K5-CEPLAN!L5)+(CCT!K5-CCT!L5)+(CAV!K5-CAV!L5)+(CEO!K5-CEO!L5)</f>
        <v>9</v>
      </c>
      <c r="M5" s="35">
        <f t="shared" ref="M5:M50" si="0">K5-L5</f>
        <v>4</v>
      </c>
      <c r="N5" s="36">
        <f t="shared" ref="N5:N42" si="1">J5*K5</f>
        <v>25133.940000000002</v>
      </c>
      <c r="O5" s="36">
        <f t="shared" ref="O5:O42" si="2">J5*L5</f>
        <v>17400.420000000002</v>
      </c>
    </row>
    <row r="6" spans="1:15" ht="150" customHeight="1" x14ac:dyDescent="0.25">
      <c r="A6" s="29">
        <v>3</v>
      </c>
      <c r="B6" s="28">
        <v>3</v>
      </c>
      <c r="C6" s="29" t="s">
        <v>65</v>
      </c>
      <c r="D6" s="46" t="s">
        <v>68</v>
      </c>
      <c r="E6" s="45" t="s">
        <v>69</v>
      </c>
      <c r="F6" s="29" t="s">
        <v>26</v>
      </c>
      <c r="G6" s="29" t="s">
        <v>63</v>
      </c>
      <c r="H6" s="29" t="s">
        <v>70</v>
      </c>
      <c r="I6" s="29" t="s">
        <v>27</v>
      </c>
      <c r="J6" s="52">
        <v>2048.4499999999998</v>
      </c>
      <c r="K6" s="31">
        <f>REITORIA!K6+MUSEU!K6+ESAG!K6+CEART!K6+FAED!K6+CEAD!K6+CEFID!K6+CERES!K6+CESFI!K6+CEAVI!K6+CEPLAN!K6+CCT!K6+CAV!K6+CEO!K6</f>
        <v>51</v>
      </c>
      <c r="L6" s="30">
        <f>(REITORIA!K6-REITORIA!L6)+(MUSEU!K6-MUSEU!L6)+(ESAG!K6-ESAG!L6)+(CEART!K6-CEART!L6)+(FAED!K6-FAED!L6)+(CEAD!K6-CEAD!L6)+(CEFID!K6-CEFID!L6)+(CERES!K6-CERES!L6)+(CESFI!K6-CESFI!L6)+(CEAVI!K6-CEAVI!L6)+(CEPLAN!K6-CEPLAN!L6)+(CCT!K6-CCT!L6)+(CAV!K6-CAV!L6)+(CEO!K6-CEO!L6)</f>
        <v>22</v>
      </c>
      <c r="M6" s="35">
        <f t="shared" si="0"/>
        <v>29</v>
      </c>
      <c r="N6" s="36">
        <f t="shared" si="1"/>
        <v>104470.95</v>
      </c>
      <c r="O6" s="36">
        <f t="shared" si="2"/>
        <v>45065.899999999994</v>
      </c>
    </row>
    <row r="7" spans="1:15" ht="150" customHeight="1" x14ac:dyDescent="0.25">
      <c r="A7" s="29">
        <v>4</v>
      </c>
      <c r="B7" s="28">
        <v>4</v>
      </c>
      <c r="C7" s="29" t="s">
        <v>65</v>
      </c>
      <c r="D7" s="46" t="s">
        <v>71</v>
      </c>
      <c r="E7" s="45" t="s">
        <v>72</v>
      </c>
      <c r="F7" s="29" t="s">
        <v>26</v>
      </c>
      <c r="G7" s="29" t="s">
        <v>63</v>
      </c>
      <c r="H7" s="28" t="s">
        <v>73</v>
      </c>
      <c r="I7" s="29" t="s">
        <v>27</v>
      </c>
      <c r="J7" s="52">
        <v>2188.33</v>
      </c>
      <c r="K7" s="31">
        <f>REITORIA!K7+MUSEU!K7+ESAG!K7+CEART!K7+FAED!K7+CEAD!K7+CEFID!K7+CERES!K7+CESFI!K7+CEAVI!K7+CEPLAN!K7+CCT!K7+CAV!K7+CEO!K7</f>
        <v>27</v>
      </c>
      <c r="L7" s="30">
        <f>(REITORIA!K7-REITORIA!L7)+(MUSEU!K7-MUSEU!L7)+(ESAG!K7-ESAG!L7)+(CEART!K7-CEART!L7)+(FAED!K7-FAED!L7)+(CEAD!K7-CEAD!L7)+(CEFID!K7-CEFID!L7)+(CERES!K7-CERES!L7)+(CESFI!K7-CESFI!L7)+(CEAVI!K7-CEAVI!L7)+(CEPLAN!K7-CEPLAN!L7)+(CCT!K7-CCT!L7)+(CAV!K7-CAV!L7)+(CEO!K7-CEO!L7)</f>
        <v>10</v>
      </c>
      <c r="M7" s="35">
        <f t="shared" si="0"/>
        <v>17</v>
      </c>
      <c r="N7" s="36">
        <f t="shared" si="1"/>
        <v>59084.909999999996</v>
      </c>
      <c r="O7" s="36">
        <f t="shared" si="2"/>
        <v>21883.3</v>
      </c>
    </row>
    <row r="8" spans="1:15" ht="150" customHeight="1" x14ac:dyDescent="0.25">
      <c r="A8" s="29">
        <v>5</v>
      </c>
      <c r="B8" s="28">
        <v>5</v>
      </c>
      <c r="C8" s="29" t="s">
        <v>60</v>
      </c>
      <c r="D8" s="46" t="s">
        <v>74</v>
      </c>
      <c r="E8" s="45" t="s">
        <v>75</v>
      </c>
      <c r="F8" s="29" t="s">
        <v>26</v>
      </c>
      <c r="G8" s="29" t="s">
        <v>63</v>
      </c>
      <c r="H8" s="28" t="s">
        <v>76</v>
      </c>
      <c r="I8" s="28" t="s">
        <v>27</v>
      </c>
      <c r="J8" s="52">
        <v>2536.1799999999998</v>
      </c>
      <c r="K8" s="31">
        <f>REITORIA!K8+MUSEU!K8+ESAG!K8+CEART!K8+FAED!K8+CEAD!K8+CEFID!K8+CERES!K8+CESFI!K8+CEAVI!K8+CEPLAN!K8+CCT!K8+CAV!K8+CEO!K8</f>
        <v>55</v>
      </c>
      <c r="L8" s="30">
        <f>(REITORIA!K8-REITORIA!L8)+(MUSEU!K8-MUSEU!L8)+(ESAG!K8-ESAG!L8)+(CEART!K8-CEART!L8)+(FAED!K8-FAED!L8)+(CEAD!K8-CEAD!L8)+(CEFID!K8-CEFID!L8)+(CERES!K8-CERES!L8)+(CESFI!K8-CESFI!L8)+(CEAVI!K8-CEAVI!L8)+(CEPLAN!K8-CEPLAN!L8)+(CCT!K8-CCT!L8)+(CAV!K8-CAV!L8)+(CEO!K8-CEO!L8)</f>
        <v>19</v>
      </c>
      <c r="M8" s="35">
        <f t="shared" si="0"/>
        <v>36</v>
      </c>
      <c r="N8" s="36">
        <f t="shared" si="1"/>
        <v>139489.9</v>
      </c>
      <c r="O8" s="36">
        <f t="shared" si="2"/>
        <v>48187.42</v>
      </c>
    </row>
    <row r="9" spans="1:15" ht="150" customHeight="1" x14ac:dyDescent="0.25">
      <c r="A9" s="29">
        <v>6</v>
      </c>
      <c r="B9" s="28">
        <v>6</v>
      </c>
      <c r="C9" s="29" t="s">
        <v>77</v>
      </c>
      <c r="D9" s="46" t="s">
        <v>78</v>
      </c>
      <c r="E9" s="45" t="s">
        <v>79</v>
      </c>
      <c r="F9" s="29" t="s">
        <v>26</v>
      </c>
      <c r="G9" s="29" t="s">
        <v>63</v>
      </c>
      <c r="H9" s="28" t="s">
        <v>80</v>
      </c>
      <c r="I9" s="28" t="s">
        <v>27</v>
      </c>
      <c r="J9" s="52">
        <v>2823.5</v>
      </c>
      <c r="K9" s="31">
        <f>REITORIA!K9+MUSEU!K9+ESAG!K9+CEART!K9+FAED!K9+CEAD!K9+CEFID!K9+CERES!K9+CESFI!K9+CEAVI!K9+CEPLAN!K9+CCT!K9+CAV!K9+CEO!K9</f>
        <v>17</v>
      </c>
      <c r="L9" s="30">
        <f>(REITORIA!K9-REITORIA!L9)+(MUSEU!K9-MUSEU!L9)+(ESAG!K9-ESAG!L9)+(CEART!K9-CEART!L9)+(FAED!K9-FAED!L9)+(CEAD!K9-CEAD!L9)+(CEFID!K9-CEFID!L9)+(CERES!K9-CERES!L9)+(CESFI!K9-CESFI!L9)+(CEAVI!K9-CEAVI!L9)+(CEPLAN!K9-CEPLAN!L9)+(CCT!K9-CCT!L9)+(CAV!K9-CAV!L9)+(CEO!K9-CEO!L9)</f>
        <v>9</v>
      </c>
      <c r="M9" s="35">
        <f t="shared" si="0"/>
        <v>8</v>
      </c>
      <c r="N9" s="36">
        <f t="shared" si="1"/>
        <v>47999.5</v>
      </c>
      <c r="O9" s="36">
        <f t="shared" si="2"/>
        <v>25411.5</v>
      </c>
    </row>
    <row r="10" spans="1:15" ht="150" customHeight="1" x14ac:dyDescent="0.25">
      <c r="A10" s="29">
        <v>7</v>
      </c>
      <c r="B10" s="28">
        <v>7</v>
      </c>
      <c r="C10" s="29" t="s">
        <v>77</v>
      </c>
      <c r="D10" s="46" t="s">
        <v>81</v>
      </c>
      <c r="E10" s="45" t="s">
        <v>82</v>
      </c>
      <c r="F10" s="29" t="s">
        <v>26</v>
      </c>
      <c r="G10" s="29" t="s">
        <v>63</v>
      </c>
      <c r="H10" s="28" t="s">
        <v>80</v>
      </c>
      <c r="I10" s="28" t="s">
        <v>27</v>
      </c>
      <c r="J10" s="52">
        <v>8250</v>
      </c>
      <c r="K10" s="31">
        <f>REITORIA!K10+MUSEU!K10+ESAG!K10+CEART!K10+FAED!K10+CEAD!K10+CEFID!K10+CERES!K10+CESFI!K10+CEAVI!K10+CEPLAN!K10+CCT!K10+CAV!K10+CEO!K10</f>
        <v>2</v>
      </c>
      <c r="L10" s="30">
        <f>(REITORIA!K10-REITORIA!L10)+(MUSEU!K10-MUSEU!L10)+(ESAG!K10-ESAG!L10)+(CEART!K10-CEART!L10)+(FAED!K10-FAED!L10)+(CEAD!K10-CEAD!L10)+(CEFID!K10-CEFID!L10)+(CERES!K10-CERES!L10)+(CESFI!K10-CESFI!L10)+(CEAVI!K10-CEAVI!L10)+(CEPLAN!K10-CEPLAN!L10)+(CCT!K10-CCT!L10)+(CAV!K10-CAV!L10)+(CEO!K10-CEO!L10)</f>
        <v>0</v>
      </c>
      <c r="M10" s="35">
        <f t="shared" si="0"/>
        <v>2</v>
      </c>
      <c r="N10" s="36">
        <f t="shared" si="1"/>
        <v>16500</v>
      </c>
      <c r="O10" s="36">
        <f t="shared" si="2"/>
        <v>0</v>
      </c>
    </row>
    <row r="11" spans="1:15" ht="150" customHeight="1" x14ac:dyDescent="0.25">
      <c r="A11" s="29">
        <v>8</v>
      </c>
      <c r="B11" s="28">
        <v>8</v>
      </c>
      <c r="C11" s="29" t="s">
        <v>77</v>
      </c>
      <c r="D11" s="46" t="s">
        <v>83</v>
      </c>
      <c r="E11" s="46" t="s">
        <v>84</v>
      </c>
      <c r="F11" s="29" t="s">
        <v>26</v>
      </c>
      <c r="G11" s="29" t="s">
        <v>63</v>
      </c>
      <c r="H11" s="28" t="s">
        <v>85</v>
      </c>
      <c r="I11" s="28" t="s">
        <v>27</v>
      </c>
      <c r="J11" s="52">
        <v>7625</v>
      </c>
      <c r="K11" s="31">
        <f>REITORIA!K11+MUSEU!K11+ESAG!K11+CEART!K11+FAED!K11+CEAD!K11+CEFID!K11+CERES!K11+CESFI!K11+CEAVI!K11+CEPLAN!K11+CCT!K11+CAV!K11+CEO!K11</f>
        <v>16</v>
      </c>
      <c r="L11" s="30">
        <f>(REITORIA!K11-REITORIA!L11)+(MUSEU!K11-MUSEU!L11)+(ESAG!K11-ESAG!L11)+(CEART!K11-CEART!L11)+(FAED!K11-FAED!L11)+(CEAD!K11-CEAD!L11)+(CEFID!K11-CEFID!L11)+(CERES!K11-CERES!L11)+(CESFI!K11-CESFI!L11)+(CEAVI!K11-CEAVI!L11)+(CEPLAN!K11-CEPLAN!L11)+(CCT!K11-CCT!L11)+(CAV!K11-CAV!L11)+(CEO!K11-CEO!L11)</f>
        <v>5</v>
      </c>
      <c r="M11" s="35">
        <f t="shared" si="0"/>
        <v>11</v>
      </c>
      <c r="N11" s="36">
        <f t="shared" si="1"/>
        <v>122000</v>
      </c>
      <c r="O11" s="36">
        <f t="shared" si="2"/>
        <v>38125</v>
      </c>
    </row>
    <row r="12" spans="1:15" ht="150" customHeight="1" x14ac:dyDescent="0.25">
      <c r="A12" s="29">
        <v>9</v>
      </c>
      <c r="B12" s="28">
        <v>9</v>
      </c>
      <c r="C12" s="29" t="s">
        <v>77</v>
      </c>
      <c r="D12" s="46" t="s">
        <v>86</v>
      </c>
      <c r="E12" s="45" t="s">
        <v>79</v>
      </c>
      <c r="F12" s="29" t="s">
        <v>26</v>
      </c>
      <c r="G12" s="29" t="s">
        <v>63</v>
      </c>
      <c r="H12" s="29" t="s">
        <v>85</v>
      </c>
      <c r="I12" s="29" t="s">
        <v>27</v>
      </c>
      <c r="J12" s="53">
        <v>3863.6</v>
      </c>
      <c r="K12" s="31">
        <f>REITORIA!K12+MUSEU!K12+ESAG!K12+CEART!K12+FAED!K12+CEAD!K12+CEFID!K12+CERES!K12+CESFI!K12+CEAVI!K12+CEPLAN!K12+CCT!K12+CAV!K12+CEO!K12</f>
        <v>33</v>
      </c>
      <c r="L12" s="30">
        <f>(REITORIA!K12-REITORIA!L12)+(MUSEU!K12-MUSEU!L12)+(ESAG!K12-ESAG!L12)+(CEART!K12-CEART!L12)+(FAED!K12-FAED!L12)+(CEAD!K12-CEAD!L12)+(CEFID!K12-CEFID!L12)+(CERES!K12-CERES!L12)+(CESFI!K12-CESFI!L12)+(CEAVI!K12-CEAVI!L12)+(CEPLAN!K12-CEPLAN!L12)+(CCT!K12-CCT!L12)+(CAV!K12-CAV!L12)+(CEO!K12-CEO!L12)</f>
        <v>5</v>
      </c>
      <c r="M12" s="35">
        <f t="shared" si="0"/>
        <v>28</v>
      </c>
      <c r="N12" s="36">
        <f t="shared" si="1"/>
        <v>127498.8</v>
      </c>
      <c r="O12" s="36">
        <f t="shared" si="2"/>
        <v>19318</v>
      </c>
    </row>
    <row r="13" spans="1:15" ht="150" customHeight="1" x14ac:dyDescent="0.25">
      <c r="A13" s="29">
        <v>10</v>
      </c>
      <c r="B13" s="28">
        <v>10</v>
      </c>
      <c r="C13" s="29" t="s">
        <v>77</v>
      </c>
      <c r="D13" s="46" t="s">
        <v>87</v>
      </c>
      <c r="E13" s="45" t="s">
        <v>88</v>
      </c>
      <c r="F13" s="29" t="s">
        <v>26</v>
      </c>
      <c r="G13" s="29" t="s">
        <v>63</v>
      </c>
      <c r="H13" s="29" t="s">
        <v>85</v>
      </c>
      <c r="I13" s="29" t="s">
        <v>27</v>
      </c>
      <c r="J13" s="53">
        <v>10000</v>
      </c>
      <c r="K13" s="31">
        <f>REITORIA!K13+MUSEU!K13+ESAG!K13+CEART!K13+FAED!K13+CEAD!K13+CEFID!K13+CERES!K13+CESFI!K13+CEAVI!K13+CEPLAN!K13+CCT!K13+CAV!K13+CEO!K13</f>
        <v>2</v>
      </c>
      <c r="L13" s="30">
        <f>(REITORIA!K13-REITORIA!L13)+(MUSEU!K13-MUSEU!L13)+(ESAG!K13-ESAG!L13)+(CEART!K13-CEART!L13)+(FAED!K13-FAED!L13)+(CEAD!K13-CEAD!L13)+(CEFID!K13-CEFID!L13)+(CERES!K13-CERES!L13)+(CESFI!K13-CESFI!L13)+(CEAVI!K13-CEAVI!L13)+(CEPLAN!K13-CEPLAN!L13)+(CCT!K13-CCT!L13)+(CAV!K13-CAV!L13)+(CEO!K13-CEO!L13)</f>
        <v>0</v>
      </c>
      <c r="M13" s="35">
        <f t="shared" si="0"/>
        <v>2</v>
      </c>
      <c r="N13" s="36">
        <f t="shared" si="1"/>
        <v>20000</v>
      </c>
      <c r="O13" s="36">
        <f t="shared" si="2"/>
        <v>0</v>
      </c>
    </row>
    <row r="14" spans="1:15" ht="150" customHeight="1" x14ac:dyDescent="0.25">
      <c r="A14" s="29">
        <v>11</v>
      </c>
      <c r="B14" s="28">
        <v>11</v>
      </c>
      <c r="C14" s="29" t="s">
        <v>65</v>
      </c>
      <c r="D14" s="46" t="s">
        <v>89</v>
      </c>
      <c r="E14" s="45" t="s">
        <v>90</v>
      </c>
      <c r="F14" s="29" t="s">
        <v>26</v>
      </c>
      <c r="G14" s="29" t="s">
        <v>63</v>
      </c>
      <c r="H14" s="29" t="s">
        <v>91</v>
      </c>
      <c r="I14" s="29" t="s">
        <v>27</v>
      </c>
      <c r="J14" s="53">
        <v>10299.66</v>
      </c>
      <c r="K14" s="31">
        <f>REITORIA!K14+MUSEU!K14+ESAG!K14+CEART!K14+FAED!K14+CEAD!K14+CEFID!K14+CERES!K14+CESFI!K14+CEAVI!K14+CEPLAN!K14+CCT!K14+CAV!K14+CEO!K14</f>
        <v>3</v>
      </c>
      <c r="L14" s="30">
        <f>(REITORIA!K14-REITORIA!L14)+(MUSEU!K14-MUSEU!L14)+(ESAG!K14-ESAG!L14)+(CEART!K14-CEART!L14)+(FAED!K14-FAED!L14)+(CEAD!K14-CEAD!L14)+(CEFID!K14-CEFID!L14)+(CERES!K14-CERES!L14)+(CESFI!K14-CESFI!L14)+(CEAVI!K14-CEAVI!L14)+(CEPLAN!K14-CEPLAN!L14)+(CCT!K14-CCT!L14)+(CAV!K14-CAV!L14)+(CEO!K14-CEO!L14)</f>
        <v>2</v>
      </c>
      <c r="M14" s="35">
        <f t="shared" si="0"/>
        <v>1</v>
      </c>
      <c r="N14" s="36">
        <f t="shared" si="1"/>
        <v>30898.98</v>
      </c>
      <c r="O14" s="36">
        <f t="shared" si="2"/>
        <v>20599.32</v>
      </c>
    </row>
    <row r="15" spans="1:15" ht="150" customHeight="1" x14ac:dyDescent="0.25">
      <c r="A15" s="29">
        <v>12</v>
      </c>
      <c r="B15" s="28">
        <v>12</v>
      </c>
      <c r="C15" s="29" t="s">
        <v>60</v>
      </c>
      <c r="D15" s="46" t="s">
        <v>92</v>
      </c>
      <c r="E15" s="45" t="s">
        <v>93</v>
      </c>
      <c r="F15" s="29" t="s">
        <v>26</v>
      </c>
      <c r="G15" s="29" t="s">
        <v>63</v>
      </c>
      <c r="H15" s="28" t="s">
        <v>94</v>
      </c>
      <c r="I15" s="29" t="s">
        <v>27</v>
      </c>
      <c r="J15" s="53">
        <v>6601</v>
      </c>
      <c r="K15" s="31">
        <f>REITORIA!K15+MUSEU!K15+ESAG!K15+CEART!K15+FAED!K15+CEAD!K15+CEFID!K15+CERES!K15+CESFI!K15+CEAVI!K15+CEPLAN!K15+CCT!K15+CAV!K15+CEO!K15</f>
        <v>12</v>
      </c>
      <c r="L15" s="30">
        <f>(REITORIA!K15-REITORIA!L15)+(MUSEU!K15-MUSEU!L15)+(ESAG!K15-ESAG!L15)+(CEART!K15-CEART!L15)+(FAED!K15-FAED!L15)+(CEAD!K15-CEAD!L15)+(CEFID!K15-CEFID!L15)+(CERES!K15-CERES!L15)+(CESFI!K15-CESFI!L15)+(CEAVI!K15-CEAVI!L15)+(CEPLAN!K15-CEPLAN!L15)+(CCT!K15-CCT!L15)+(CAV!K15-CAV!L15)+(CEO!K15-CEO!L15)</f>
        <v>7</v>
      </c>
      <c r="M15" s="35">
        <f t="shared" si="0"/>
        <v>5</v>
      </c>
      <c r="N15" s="36">
        <f t="shared" si="1"/>
        <v>79212</v>
      </c>
      <c r="O15" s="36">
        <f t="shared" si="2"/>
        <v>46207</v>
      </c>
    </row>
    <row r="16" spans="1:15" ht="150" customHeight="1" x14ac:dyDescent="0.25">
      <c r="A16" s="29">
        <v>13</v>
      </c>
      <c r="B16" s="28">
        <v>13</v>
      </c>
      <c r="C16" s="29" t="s">
        <v>65</v>
      </c>
      <c r="D16" s="46" t="s">
        <v>95</v>
      </c>
      <c r="E16" s="45" t="s">
        <v>96</v>
      </c>
      <c r="F16" s="29" t="s">
        <v>26</v>
      </c>
      <c r="G16" s="29" t="s">
        <v>63</v>
      </c>
      <c r="H16" s="29" t="s">
        <v>97</v>
      </c>
      <c r="I16" s="29" t="s">
        <v>27</v>
      </c>
      <c r="J16" s="53">
        <v>11042.77</v>
      </c>
      <c r="K16" s="31">
        <f>REITORIA!K16+MUSEU!K16+ESAG!K16+CEART!K16+FAED!K16+CEAD!K16+CEFID!K16+CERES!K16+CESFI!K16+CEAVI!K16+CEPLAN!K16+CCT!K16+CAV!K16+CEO!K16</f>
        <v>9</v>
      </c>
      <c r="L16" s="30">
        <f>(REITORIA!K16-REITORIA!L16)+(MUSEU!K16-MUSEU!L16)+(ESAG!K16-ESAG!L16)+(CEART!K16-CEART!L16)+(FAED!K16-FAED!L16)+(CEAD!K16-CEAD!L16)+(CEFID!K16-CEFID!L16)+(CERES!K16-CERES!L16)+(CESFI!K16-CESFI!L16)+(CEAVI!K16-CEAVI!L16)+(CEPLAN!K16-CEPLAN!L16)+(CCT!K16-CCT!L16)+(CAV!K16-CAV!L16)+(CEO!K16-CEO!L16)</f>
        <v>1</v>
      </c>
      <c r="M16" s="35">
        <f t="shared" si="0"/>
        <v>8</v>
      </c>
      <c r="N16" s="36">
        <f t="shared" si="1"/>
        <v>99384.930000000008</v>
      </c>
      <c r="O16" s="36">
        <f t="shared" si="2"/>
        <v>11042.77</v>
      </c>
    </row>
    <row r="17" spans="1:15" ht="150" customHeight="1" x14ac:dyDescent="0.25">
      <c r="A17" s="29">
        <v>14</v>
      </c>
      <c r="B17" s="28">
        <v>14</v>
      </c>
      <c r="C17" s="29" t="s">
        <v>77</v>
      </c>
      <c r="D17" s="46" t="s">
        <v>98</v>
      </c>
      <c r="E17" s="45" t="s">
        <v>99</v>
      </c>
      <c r="F17" s="29" t="s">
        <v>26</v>
      </c>
      <c r="G17" s="29" t="s">
        <v>63</v>
      </c>
      <c r="H17" s="28" t="s">
        <v>100</v>
      </c>
      <c r="I17" s="28" t="s">
        <v>27</v>
      </c>
      <c r="J17" s="53">
        <v>11096</v>
      </c>
      <c r="K17" s="31">
        <f>REITORIA!K17+MUSEU!K17+ESAG!K17+CEART!K17+FAED!K17+CEAD!K17+CEFID!K17+CERES!K17+CESFI!K17+CEAVI!K17+CEPLAN!K17+CCT!K17+CAV!K17+CEO!K17</f>
        <v>5</v>
      </c>
      <c r="L17" s="30">
        <f>(REITORIA!K17-REITORIA!L17)+(MUSEU!K17-MUSEU!L17)+(ESAG!K17-ESAG!L17)+(CEART!K17-CEART!L17)+(FAED!K17-FAED!L17)+(CEAD!K17-CEAD!L17)+(CEFID!K17-CEFID!L17)+(CERES!K17-CERES!L17)+(CESFI!K17-CESFI!L17)+(CEAVI!K17-CEAVI!L17)+(CEPLAN!K17-CEPLAN!L17)+(CCT!K17-CCT!L17)+(CAV!K17-CAV!L17)+(CEO!K17-CEO!L17)</f>
        <v>1</v>
      </c>
      <c r="M17" s="35">
        <f t="shared" si="0"/>
        <v>4</v>
      </c>
      <c r="N17" s="36">
        <f t="shared" si="1"/>
        <v>55480</v>
      </c>
      <c r="O17" s="36">
        <f t="shared" si="2"/>
        <v>11096</v>
      </c>
    </row>
    <row r="18" spans="1:15" ht="150" customHeight="1" x14ac:dyDescent="0.25">
      <c r="A18" s="29">
        <v>15</v>
      </c>
      <c r="B18" s="28">
        <v>15</v>
      </c>
      <c r="C18" s="29" t="s">
        <v>77</v>
      </c>
      <c r="D18" s="46" t="s">
        <v>101</v>
      </c>
      <c r="E18" s="45" t="s">
        <v>102</v>
      </c>
      <c r="F18" s="29" t="s">
        <v>26</v>
      </c>
      <c r="G18" s="29" t="s">
        <v>63</v>
      </c>
      <c r="H18" s="28" t="s">
        <v>103</v>
      </c>
      <c r="I18" s="28" t="s">
        <v>27</v>
      </c>
      <c r="J18" s="53">
        <v>13687.5</v>
      </c>
      <c r="K18" s="31">
        <f>REITORIA!K18+MUSEU!K18+ESAG!K18+CEART!K18+FAED!K18+CEAD!K18+CEFID!K18+CERES!K18+CESFI!K18+CEAVI!K18+CEPLAN!K18+CCT!K18+CAV!K18+CEO!K18</f>
        <v>16</v>
      </c>
      <c r="L18" s="30">
        <f>(REITORIA!K18-REITORIA!L18)+(MUSEU!K18-MUSEU!L18)+(ESAG!K18-ESAG!L18)+(CEART!K18-CEART!L18)+(FAED!K18-FAED!L18)+(CEAD!K18-CEAD!L18)+(CEFID!K18-CEFID!L18)+(CERES!K18-CERES!L18)+(CESFI!K18-CESFI!L18)+(CEAVI!K18-CEAVI!L18)+(CEPLAN!K18-CEPLAN!L18)+(CCT!K18-CCT!L18)+(CAV!K18-CAV!L18)+(CEO!K18-CEO!L18)</f>
        <v>2</v>
      </c>
      <c r="M18" s="35">
        <f t="shared" si="0"/>
        <v>14</v>
      </c>
      <c r="N18" s="36">
        <f t="shared" si="1"/>
        <v>219000</v>
      </c>
      <c r="O18" s="36">
        <f t="shared" si="2"/>
        <v>27375</v>
      </c>
    </row>
    <row r="19" spans="1:15" ht="150" customHeight="1" x14ac:dyDescent="0.25">
      <c r="A19" s="29">
        <v>16</v>
      </c>
      <c r="B19" s="28">
        <v>16</v>
      </c>
      <c r="C19" s="29" t="s">
        <v>60</v>
      </c>
      <c r="D19" s="46" t="s">
        <v>104</v>
      </c>
      <c r="E19" s="45" t="s">
        <v>105</v>
      </c>
      <c r="F19" s="29" t="s">
        <v>26</v>
      </c>
      <c r="G19" s="29" t="s">
        <v>63</v>
      </c>
      <c r="H19" s="28" t="s">
        <v>106</v>
      </c>
      <c r="I19" s="28" t="s">
        <v>27</v>
      </c>
      <c r="J19" s="53">
        <v>14977.75</v>
      </c>
      <c r="K19" s="31">
        <f>REITORIA!K19+MUSEU!K19+ESAG!K19+CEART!K19+FAED!K19+CEAD!K19+CEFID!K19+CERES!K19+CESFI!K19+CEAVI!K19+CEPLAN!K19+CCT!K19+CAV!K19+CEO!K19</f>
        <v>5</v>
      </c>
      <c r="L19" s="30">
        <f>(REITORIA!K19-REITORIA!L19)+(MUSEU!K19-MUSEU!L19)+(ESAG!K19-ESAG!L19)+(CEART!K19-CEART!L19)+(FAED!K19-FAED!L19)+(CEAD!K19-CEAD!L19)+(CEFID!K19-CEFID!L19)+(CERES!K19-CERES!L19)+(CESFI!K19-CESFI!L19)+(CEAVI!K19-CEAVI!L19)+(CEPLAN!K19-CEPLAN!L19)+(CCT!K19-CCT!L19)+(CAV!K19-CAV!L19)+(CEO!K19-CEO!L19)</f>
        <v>2</v>
      </c>
      <c r="M19" s="35">
        <f t="shared" si="0"/>
        <v>3</v>
      </c>
      <c r="N19" s="36">
        <f t="shared" si="1"/>
        <v>74888.75</v>
      </c>
      <c r="O19" s="36">
        <f t="shared" si="2"/>
        <v>29955.5</v>
      </c>
    </row>
    <row r="20" spans="1:15" ht="150" customHeight="1" x14ac:dyDescent="0.25">
      <c r="A20" s="29">
        <v>17</v>
      </c>
      <c r="B20" s="28">
        <v>17</v>
      </c>
      <c r="C20" s="29" t="s">
        <v>60</v>
      </c>
      <c r="D20" s="46" t="s">
        <v>107</v>
      </c>
      <c r="E20" s="45" t="s">
        <v>108</v>
      </c>
      <c r="F20" s="29" t="s">
        <v>26</v>
      </c>
      <c r="G20" s="29" t="s">
        <v>63</v>
      </c>
      <c r="H20" s="28" t="s">
        <v>109</v>
      </c>
      <c r="I20" s="28" t="s">
        <v>27</v>
      </c>
      <c r="J20" s="53">
        <v>16123.5</v>
      </c>
      <c r="K20" s="31">
        <f>REITORIA!K20+MUSEU!K20+ESAG!K20+CEART!K20+FAED!K20+CEAD!K20+CEFID!K20+CERES!K20+CESFI!K20+CEAVI!K20+CEPLAN!K20+CCT!K20+CAV!K20+CEO!K20</f>
        <v>2</v>
      </c>
      <c r="L20" s="30">
        <f>(REITORIA!K20-REITORIA!L20)+(MUSEU!K20-MUSEU!L20)+(ESAG!K20-ESAG!L20)+(CEART!K20-CEART!L20)+(FAED!K20-FAED!L20)+(CEAD!K20-CEAD!L20)+(CEFID!K20-CEFID!L20)+(CERES!K20-CERES!L20)+(CESFI!K20-CESFI!L20)+(CEAVI!K20-CEAVI!L20)+(CEPLAN!K20-CEPLAN!L20)+(CCT!K20-CCT!L20)+(CAV!K20-CAV!L20)+(CEO!K20-CEO!L20)</f>
        <v>0</v>
      </c>
      <c r="M20" s="35">
        <f t="shared" si="0"/>
        <v>2</v>
      </c>
      <c r="N20" s="36">
        <f t="shared" si="1"/>
        <v>32247</v>
      </c>
      <c r="O20" s="36">
        <f t="shared" si="2"/>
        <v>0</v>
      </c>
    </row>
    <row r="21" spans="1:15" ht="150" customHeight="1" x14ac:dyDescent="0.25">
      <c r="A21" s="29">
        <v>18</v>
      </c>
      <c r="B21" s="28">
        <v>18</v>
      </c>
      <c r="C21" s="29" t="s">
        <v>110</v>
      </c>
      <c r="D21" s="46" t="s">
        <v>111</v>
      </c>
      <c r="E21" s="45" t="s">
        <v>112</v>
      </c>
      <c r="F21" s="29" t="s">
        <v>26</v>
      </c>
      <c r="G21" s="29" t="s">
        <v>63</v>
      </c>
      <c r="H21" s="28" t="s">
        <v>106</v>
      </c>
      <c r="I21" s="28" t="s">
        <v>27</v>
      </c>
      <c r="J21" s="53">
        <v>19025</v>
      </c>
      <c r="K21" s="31">
        <f>REITORIA!K21+MUSEU!K21+ESAG!K21+CEART!K21+FAED!K21+CEAD!K21+CEFID!K21+CERES!K21+CESFI!K21+CEAVI!K21+CEPLAN!K21+CCT!K21+CAV!K21+CEO!K21</f>
        <v>3</v>
      </c>
      <c r="L21" s="30">
        <f>(REITORIA!K21-REITORIA!L21)+(MUSEU!K21-MUSEU!L21)+(ESAG!K21-ESAG!L21)+(CEART!K21-CEART!L21)+(FAED!K21-FAED!L21)+(CEAD!K21-CEAD!L21)+(CEFID!K21-CEFID!L21)+(CERES!K21-CERES!L21)+(CESFI!K21-CESFI!L21)+(CEAVI!K21-CEAVI!L21)+(CEPLAN!K21-CEPLAN!L21)+(CCT!K21-CCT!L21)+(CAV!K21-CAV!L21)+(CEO!K21-CEO!L21)</f>
        <v>0</v>
      </c>
      <c r="M21" s="35">
        <f t="shared" si="0"/>
        <v>3</v>
      </c>
      <c r="N21" s="36">
        <f t="shared" si="1"/>
        <v>57075</v>
      </c>
      <c r="O21" s="36">
        <f t="shared" si="2"/>
        <v>0</v>
      </c>
    </row>
    <row r="22" spans="1:15" ht="150" customHeight="1" x14ac:dyDescent="0.25">
      <c r="A22" s="29">
        <v>19</v>
      </c>
      <c r="B22" s="28">
        <v>19</v>
      </c>
      <c r="C22" s="29" t="s">
        <v>77</v>
      </c>
      <c r="D22" s="46" t="s">
        <v>38</v>
      </c>
      <c r="E22" s="45" t="s">
        <v>113</v>
      </c>
      <c r="F22" s="29" t="s">
        <v>26</v>
      </c>
      <c r="G22" s="29" t="s">
        <v>114</v>
      </c>
      <c r="H22" s="28" t="s">
        <v>115</v>
      </c>
      <c r="I22" s="28" t="s">
        <v>27</v>
      </c>
      <c r="J22" s="53">
        <v>833.3</v>
      </c>
      <c r="K22" s="31">
        <f>REITORIA!K22+MUSEU!K22+ESAG!K22+CEART!K22+FAED!K22+CEAD!K22+CEFID!K22+CERES!K22+CESFI!K22+CEAVI!K22+CEPLAN!K22+CCT!K22+CAV!K22+CEO!K22</f>
        <v>12</v>
      </c>
      <c r="L22" s="30">
        <f>(REITORIA!K22-REITORIA!L22)+(MUSEU!K22-MUSEU!L22)+(ESAG!K22-ESAG!L22)+(CEART!K22-CEART!L22)+(FAED!K22-FAED!L22)+(CEAD!K22-CEAD!L22)+(CEFID!K22-CEFID!L22)+(CERES!K22-CERES!L22)+(CESFI!K22-CESFI!L22)+(CEAVI!K22-CEAVI!L22)+(CEPLAN!K22-CEPLAN!L22)+(CCT!K22-CCT!L22)+(CAV!K22-CAV!L22)+(CEO!K22-CEO!L22)</f>
        <v>8</v>
      </c>
      <c r="M22" s="35">
        <f t="shared" si="0"/>
        <v>4</v>
      </c>
      <c r="N22" s="36">
        <f t="shared" si="1"/>
        <v>9999.5999999999985</v>
      </c>
      <c r="O22" s="36">
        <f t="shared" si="2"/>
        <v>6666.4</v>
      </c>
    </row>
    <row r="23" spans="1:15" ht="150" customHeight="1" x14ac:dyDescent="0.25">
      <c r="A23" s="29">
        <v>20</v>
      </c>
      <c r="B23" s="28">
        <v>20</v>
      </c>
      <c r="C23" s="29" t="s">
        <v>65</v>
      </c>
      <c r="D23" s="46" t="s">
        <v>116</v>
      </c>
      <c r="E23" s="45" t="s">
        <v>117</v>
      </c>
      <c r="F23" s="29" t="s">
        <v>26</v>
      </c>
      <c r="G23" s="29" t="s">
        <v>118</v>
      </c>
      <c r="H23" s="28" t="s">
        <v>119</v>
      </c>
      <c r="I23" s="28" t="s">
        <v>120</v>
      </c>
      <c r="J23" s="53">
        <v>463.91</v>
      </c>
      <c r="K23" s="31">
        <f>REITORIA!K23+MUSEU!K23+ESAG!K23+CEART!K23+FAED!K23+CEAD!K23+CEFID!K23+CERES!K23+CESFI!K23+CEAVI!K23+CEPLAN!K23+CCT!K23+CAV!K23+CEO!K23</f>
        <v>13</v>
      </c>
      <c r="L23" s="30">
        <f>(REITORIA!K23-REITORIA!L23)+(MUSEU!K23-MUSEU!L23)+(ESAG!K23-ESAG!L23)+(CEART!K23-CEART!L23)+(FAED!K23-FAED!L23)+(CEAD!K23-CEAD!L23)+(CEFID!K23-CEFID!L23)+(CERES!K23-CERES!L23)+(CESFI!K23-CESFI!L23)+(CEAVI!K23-CEAVI!L23)+(CEPLAN!K23-CEPLAN!L23)+(CCT!K23-CCT!L23)+(CAV!K23-CAV!L23)+(CEO!K23-CEO!L23)</f>
        <v>6</v>
      </c>
      <c r="M23" s="35">
        <f t="shared" si="0"/>
        <v>7</v>
      </c>
      <c r="N23" s="36">
        <f t="shared" si="1"/>
        <v>6030.83</v>
      </c>
      <c r="O23" s="36">
        <f t="shared" si="2"/>
        <v>2783.46</v>
      </c>
    </row>
    <row r="24" spans="1:15" ht="80.099999999999994" customHeight="1" x14ac:dyDescent="0.25">
      <c r="A24" s="77">
        <v>21</v>
      </c>
      <c r="B24" s="28">
        <v>21</v>
      </c>
      <c r="C24" s="77" t="s">
        <v>121</v>
      </c>
      <c r="D24" s="46" t="s">
        <v>122</v>
      </c>
      <c r="E24" s="29" t="s">
        <v>123</v>
      </c>
      <c r="F24" s="29" t="s">
        <v>29</v>
      </c>
      <c r="G24" s="29" t="s">
        <v>124</v>
      </c>
      <c r="H24" s="28" t="s">
        <v>125</v>
      </c>
      <c r="I24" s="28" t="s">
        <v>30</v>
      </c>
      <c r="J24" s="53">
        <v>200.09</v>
      </c>
      <c r="K24" s="31">
        <f>REITORIA!K24+MUSEU!K24+ESAG!K24+CEART!K24+FAED!K24+CEAD!K24+CEFID!K24+CERES!K24+CESFI!K24+CEAVI!K24+CEPLAN!K24+CCT!K24+CAV!K24+CEO!K24</f>
        <v>8</v>
      </c>
      <c r="L24" s="30">
        <f>(REITORIA!K24-REITORIA!L24)+(MUSEU!K24-MUSEU!L24)+(ESAG!K24-ESAG!L24)+(CEART!K24-CEART!L24)+(FAED!K24-FAED!L24)+(CEAD!K24-CEAD!L24)+(CEFID!K24-CEFID!L24)+(CERES!K24-CERES!L24)+(CESFI!K24-CESFI!L24)+(CEAVI!K24-CEAVI!L24)+(CEPLAN!K24-CEPLAN!L24)+(CCT!K24-CCT!L24)+(CAV!K24-CAV!L24)+(CEO!K24-CEO!L24)</f>
        <v>6</v>
      </c>
      <c r="M24" s="35">
        <f t="shared" si="0"/>
        <v>2</v>
      </c>
      <c r="N24" s="36">
        <f t="shared" si="1"/>
        <v>1600.72</v>
      </c>
      <c r="O24" s="36">
        <f t="shared" si="2"/>
        <v>1200.54</v>
      </c>
    </row>
    <row r="25" spans="1:15" ht="80.099999999999994" customHeight="1" x14ac:dyDescent="0.25">
      <c r="A25" s="78"/>
      <c r="B25" s="28">
        <v>22</v>
      </c>
      <c r="C25" s="78"/>
      <c r="D25" s="46" t="s">
        <v>28</v>
      </c>
      <c r="E25" s="29" t="s">
        <v>123</v>
      </c>
      <c r="F25" s="29" t="s">
        <v>29</v>
      </c>
      <c r="G25" s="29" t="s">
        <v>124</v>
      </c>
      <c r="H25" s="28" t="s">
        <v>125</v>
      </c>
      <c r="I25" s="28" t="s">
        <v>30</v>
      </c>
      <c r="J25" s="53">
        <v>575.29</v>
      </c>
      <c r="K25" s="31">
        <f>REITORIA!K25+MUSEU!K25+ESAG!K25+CEART!K25+FAED!K25+CEAD!K25+CEFID!K25+CERES!K25+CESFI!K25+CEAVI!K25+CEPLAN!K25+CCT!K25+CAV!K25+CEO!K25</f>
        <v>153</v>
      </c>
      <c r="L25" s="30">
        <f>(REITORIA!K25-REITORIA!L25)+(MUSEU!K25-MUSEU!L25)+(ESAG!K25-ESAG!L25)+(CEART!K25-CEART!L25)+(FAED!K25-FAED!L25)+(CEAD!K25-CEAD!L25)+(CEFID!K25-CEFID!L25)+(CERES!K25-CERES!L25)+(CESFI!K25-CESFI!L25)+(CEAVI!K25-CEAVI!L25)+(CEPLAN!K25-CEPLAN!L25)+(CCT!K25-CCT!L25)+(CAV!K25-CAV!L25)+(CEO!K25-CEO!L25)</f>
        <v>77</v>
      </c>
      <c r="M25" s="35">
        <f t="shared" si="0"/>
        <v>76</v>
      </c>
      <c r="N25" s="36">
        <f t="shared" si="1"/>
        <v>88019.37</v>
      </c>
      <c r="O25" s="36">
        <f t="shared" si="2"/>
        <v>44297.329999999994</v>
      </c>
    </row>
    <row r="26" spans="1:15" ht="80.099999999999994" customHeight="1" x14ac:dyDescent="0.25">
      <c r="A26" s="78"/>
      <c r="B26" s="28">
        <v>23</v>
      </c>
      <c r="C26" s="78"/>
      <c r="D26" s="46" t="s">
        <v>31</v>
      </c>
      <c r="E26" s="29" t="s">
        <v>123</v>
      </c>
      <c r="F26" s="29" t="s">
        <v>29</v>
      </c>
      <c r="G26" s="29" t="s">
        <v>124</v>
      </c>
      <c r="H26" s="28" t="s">
        <v>125</v>
      </c>
      <c r="I26" s="28" t="s">
        <v>30</v>
      </c>
      <c r="J26" s="53">
        <v>750</v>
      </c>
      <c r="K26" s="31">
        <f>REITORIA!K26+MUSEU!K26+ESAG!K26+CEART!K26+FAED!K26+CEAD!K26+CEFID!K26+CERES!K26+CESFI!K26+CEAVI!K26+CEPLAN!K26+CCT!K26+CAV!K26+CEO!K26</f>
        <v>60</v>
      </c>
      <c r="L26" s="30">
        <f>(REITORIA!K26-REITORIA!L26)+(MUSEU!K26-MUSEU!L26)+(ESAG!K26-ESAG!L26)+(CEART!K26-CEART!L26)+(FAED!K26-FAED!L26)+(CEAD!K26-CEAD!L26)+(CEFID!K26-CEFID!L26)+(CERES!K26-CERES!L26)+(CESFI!K26-CESFI!L26)+(CEAVI!K26-CEAVI!L26)+(CEPLAN!K26-CEPLAN!L26)+(CCT!K26-CCT!L26)+(CAV!K26-CAV!L26)+(CEO!K26-CEO!L26)</f>
        <v>9</v>
      </c>
      <c r="M26" s="35">
        <f t="shared" si="0"/>
        <v>51</v>
      </c>
      <c r="N26" s="36">
        <f t="shared" si="1"/>
        <v>45000</v>
      </c>
      <c r="O26" s="36">
        <f t="shared" si="2"/>
        <v>6750</v>
      </c>
    </row>
    <row r="27" spans="1:15" ht="80.099999999999994" customHeight="1" x14ac:dyDescent="0.25">
      <c r="A27" s="78"/>
      <c r="B27" s="28">
        <v>24</v>
      </c>
      <c r="C27" s="78"/>
      <c r="D27" s="46" t="s">
        <v>32</v>
      </c>
      <c r="E27" s="29" t="s">
        <v>123</v>
      </c>
      <c r="F27" s="29" t="s">
        <v>29</v>
      </c>
      <c r="G27" s="29" t="s">
        <v>124</v>
      </c>
      <c r="H27" s="28" t="s">
        <v>125</v>
      </c>
      <c r="I27" s="28" t="s">
        <v>30</v>
      </c>
      <c r="J27" s="53">
        <v>1000</v>
      </c>
      <c r="K27" s="31">
        <f>REITORIA!K27+MUSEU!K27+ESAG!K27+CEART!K27+FAED!K27+CEAD!K27+CEFID!K27+CERES!K27+CESFI!K27+CEAVI!K27+CEPLAN!K27+CCT!K27+CAV!K27+CEO!K27</f>
        <v>29</v>
      </c>
      <c r="L27" s="30">
        <f>(REITORIA!K27-REITORIA!L27)+(MUSEU!K27-MUSEU!L27)+(ESAG!K27-ESAG!L27)+(CEART!K27-CEART!L27)+(FAED!K27-FAED!L27)+(CEAD!K27-CEAD!L27)+(CEFID!K27-CEFID!L27)+(CERES!K27-CERES!L27)+(CESFI!K27-CESFI!L27)+(CEAVI!K27-CEAVI!L27)+(CEPLAN!K27-CEPLAN!L27)+(CCT!K27-CCT!L27)+(CAV!K27-CAV!L27)+(CEO!K27-CEO!L27)</f>
        <v>5</v>
      </c>
      <c r="M27" s="35">
        <f t="shared" si="0"/>
        <v>24</v>
      </c>
      <c r="N27" s="36">
        <f t="shared" si="1"/>
        <v>29000</v>
      </c>
      <c r="O27" s="36">
        <f t="shared" si="2"/>
        <v>5000</v>
      </c>
    </row>
    <row r="28" spans="1:15" ht="80.099999999999994" customHeight="1" x14ac:dyDescent="0.25">
      <c r="A28" s="78"/>
      <c r="B28" s="28">
        <v>25</v>
      </c>
      <c r="C28" s="78"/>
      <c r="D28" s="46" t="s">
        <v>33</v>
      </c>
      <c r="E28" s="29" t="s">
        <v>123</v>
      </c>
      <c r="F28" s="29" t="s">
        <v>34</v>
      </c>
      <c r="G28" s="29" t="s">
        <v>124</v>
      </c>
      <c r="H28" s="28" t="s">
        <v>125</v>
      </c>
      <c r="I28" s="28" t="s">
        <v>30</v>
      </c>
      <c r="J28" s="53">
        <v>80</v>
      </c>
      <c r="K28" s="31">
        <f>REITORIA!K28+MUSEU!K28+ESAG!K28+CEART!K28+FAED!K28+CEAD!K28+CEFID!K28+CERES!K28+CESFI!K28+CEAVI!K28+CEPLAN!K28+CCT!K28+CAV!K28+CEO!K28</f>
        <v>486</v>
      </c>
      <c r="L28" s="30">
        <f>(REITORIA!K28-REITORIA!L28)+(MUSEU!K28-MUSEU!L28)+(ESAG!K28-ESAG!L28)+(CEART!K28-CEART!L28)+(FAED!K28-FAED!L28)+(CEAD!K28-CEAD!L28)+(CEFID!K28-CEFID!L28)+(CERES!K28-CERES!L28)+(CESFI!K28-CESFI!L28)+(CEAVI!K28-CEAVI!L28)+(CEPLAN!K28-CEPLAN!L28)+(CCT!K28-CCT!L28)+(CAV!K28-CAV!L28)+(CEO!K28-CEO!L28)</f>
        <v>148</v>
      </c>
      <c r="M28" s="35">
        <f t="shared" si="0"/>
        <v>338</v>
      </c>
      <c r="N28" s="36">
        <f t="shared" si="1"/>
        <v>38880</v>
      </c>
      <c r="O28" s="36">
        <f t="shared" si="2"/>
        <v>11840</v>
      </c>
    </row>
    <row r="29" spans="1:15" ht="80.099999999999994" customHeight="1" x14ac:dyDescent="0.25">
      <c r="A29" s="78"/>
      <c r="B29" s="28">
        <v>26</v>
      </c>
      <c r="C29" s="78"/>
      <c r="D29" s="46" t="s">
        <v>39</v>
      </c>
      <c r="E29" s="29" t="s">
        <v>123</v>
      </c>
      <c r="F29" s="29" t="s">
        <v>34</v>
      </c>
      <c r="G29" s="29" t="s">
        <v>124</v>
      </c>
      <c r="H29" s="28" t="s">
        <v>125</v>
      </c>
      <c r="I29" s="28" t="s">
        <v>30</v>
      </c>
      <c r="J29" s="53">
        <v>100</v>
      </c>
      <c r="K29" s="31">
        <f>REITORIA!K29+MUSEU!K29+ESAG!K29+CEART!K29+FAED!K29+CEAD!K29+CEFID!K29+CERES!K29+CESFI!K29+CEAVI!K29+CEPLAN!K29+CCT!K29+CAV!K29+CEO!K29</f>
        <v>240</v>
      </c>
      <c r="L29" s="30">
        <f>(REITORIA!K29-REITORIA!L29)+(MUSEU!K29-MUSEU!L29)+(ESAG!K29-ESAG!L29)+(CEART!K29-CEART!L29)+(FAED!K29-FAED!L29)+(CEAD!K29-CEAD!L29)+(CEFID!K29-CEFID!L29)+(CERES!K29-CERES!L29)+(CESFI!K29-CESFI!L29)+(CEAVI!K29-CEAVI!L29)+(CEPLAN!K29-CEPLAN!L29)+(CCT!K29-CCT!L29)+(CAV!K29-CAV!L29)+(CEO!K29-CEO!L29)</f>
        <v>59</v>
      </c>
      <c r="M29" s="35">
        <f t="shared" si="0"/>
        <v>181</v>
      </c>
      <c r="N29" s="36">
        <f t="shared" si="1"/>
        <v>24000</v>
      </c>
      <c r="O29" s="36">
        <f t="shared" si="2"/>
        <v>5900</v>
      </c>
    </row>
    <row r="30" spans="1:15" ht="80.099999999999994" customHeight="1" x14ac:dyDescent="0.25">
      <c r="A30" s="78"/>
      <c r="B30" s="28">
        <v>27</v>
      </c>
      <c r="C30" s="78"/>
      <c r="D30" s="46" t="s">
        <v>35</v>
      </c>
      <c r="E30" s="29" t="s">
        <v>123</v>
      </c>
      <c r="F30" s="29" t="s">
        <v>34</v>
      </c>
      <c r="G30" s="29" t="s">
        <v>124</v>
      </c>
      <c r="H30" s="28" t="s">
        <v>125</v>
      </c>
      <c r="I30" s="28" t="s">
        <v>30</v>
      </c>
      <c r="J30" s="53">
        <v>100</v>
      </c>
      <c r="K30" s="31">
        <f>REITORIA!K30+MUSEU!K30+ESAG!K30+CEART!K30+FAED!K30+CEAD!K30+CEFID!K30+CERES!K30+CESFI!K30+CEAVI!K30+CEPLAN!K30+CCT!K30+CAV!K30+CEO!K30</f>
        <v>211</v>
      </c>
      <c r="L30" s="30">
        <f>(REITORIA!K30-REITORIA!L30)+(MUSEU!K30-MUSEU!L30)+(ESAG!K30-ESAG!L30)+(CEART!K30-CEART!L30)+(FAED!K30-FAED!L30)+(CEAD!K30-CEAD!L30)+(CEFID!K30-CEFID!L30)+(CERES!K30-CERES!L30)+(CESFI!K30-CESFI!L30)+(CEAVI!K30-CEAVI!L30)+(CEPLAN!K30-CEPLAN!L30)+(CCT!K30-CCT!L30)+(CAV!K30-CAV!L30)+(CEO!K30-CEO!L30)</f>
        <v>6</v>
      </c>
      <c r="M30" s="35">
        <f t="shared" si="0"/>
        <v>205</v>
      </c>
      <c r="N30" s="36">
        <f t="shared" si="1"/>
        <v>21100</v>
      </c>
      <c r="O30" s="36">
        <f t="shared" si="2"/>
        <v>600</v>
      </c>
    </row>
    <row r="31" spans="1:15" ht="80.099999999999994" customHeight="1" x14ac:dyDescent="0.25">
      <c r="A31" s="78"/>
      <c r="B31" s="28">
        <v>28</v>
      </c>
      <c r="C31" s="78"/>
      <c r="D31" s="46" t="s">
        <v>40</v>
      </c>
      <c r="E31" s="29" t="s">
        <v>123</v>
      </c>
      <c r="F31" s="29" t="s">
        <v>29</v>
      </c>
      <c r="G31" s="29" t="s">
        <v>124</v>
      </c>
      <c r="H31" s="28" t="s">
        <v>125</v>
      </c>
      <c r="I31" s="28" t="s">
        <v>30</v>
      </c>
      <c r="J31" s="53">
        <v>200</v>
      </c>
      <c r="K31" s="31">
        <f>REITORIA!K31+MUSEU!K31+ESAG!K31+CEART!K31+FAED!K31+CEAD!K31+CEFID!K31+CERES!K31+CESFI!K31+CEAVI!K31+CEPLAN!K31+CCT!K31+CAV!K31+CEO!K31</f>
        <v>166</v>
      </c>
      <c r="L31" s="30">
        <f>(REITORIA!K31-REITORIA!L31)+(MUSEU!K31-MUSEU!L31)+(ESAG!K31-ESAG!L31)+(CEART!K31-CEART!L31)+(FAED!K31-FAED!L31)+(CEAD!K31-CEAD!L31)+(CEFID!K31-CEFID!L31)+(CERES!K31-CERES!L31)+(CESFI!K31-CESFI!L31)+(CEAVI!K31-CEAVI!L31)+(CEPLAN!K31-CEPLAN!L31)+(CCT!K31-CCT!L31)+(CAV!K31-CAV!L31)+(CEO!K31-CEO!L31)</f>
        <v>56</v>
      </c>
      <c r="M31" s="35">
        <f t="shared" si="0"/>
        <v>110</v>
      </c>
      <c r="N31" s="36">
        <f t="shared" si="1"/>
        <v>33200</v>
      </c>
      <c r="O31" s="36">
        <f t="shared" si="2"/>
        <v>11200</v>
      </c>
    </row>
    <row r="32" spans="1:15" ht="80.099999999999994" customHeight="1" x14ac:dyDescent="0.25">
      <c r="A32" s="79"/>
      <c r="B32" s="28">
        <v>29</v>
      </c>
      <c r="C32" s="79"/>
      <c r="D32" s="46" t="s">
        <v>126</v>
      </c>
      <c r="E32" s="29" t="s">
        <v>123</v>
      </c>
      <c r="F32" s="29" t="s">
        <v>29</v>
      </c>
      <c r="G32" s="29" t="s">
        <v>124</v>
      </c>
      <c r="H32" s="28" t="s">
        <v>125</v>
      </c>
      <c r="I32" s="28" t="s">
        <v>30</v>
      </c>
      <c r="J32" s="53">
        <v>100</v>
      </c>
      <c r="K32" s="31">
        <f>REITORIA!K32+MUSEU!K32+ESAG!K32+CEART!K32+FAED!K32+CEAD!K32+CEFID!K32+CERES!K32+CESFI!K32+CEAVI!K32+CEPLAN!K32+CCT!K32+CAV!K32+CEO!K32</f>
        <v>13</v>
      </c>
      <c r="L32" s="30">
        <f>(REITORIA!K32-REITORIA!L32)+(MUSEU!K32-MUSEU!L32)+(ESAG!K32-ESAG!L32)+(CEART!K32-CEART!L32)+(FAED!K32-FAED!L32)+(CEAD!K32-CEAD!L32)+(CEFID!K32-CEFID!L32)+(CERES!K32-CERES!L32)+(CESFI!K32-CESFI!L32)+(CEAVI!K32-CEAVI!L32)+(CEPLAN!K32-CEPLAN!L32)+(CCT!K32-CCT!L32)+(CAV!K32-CAV!L32)+(CEO!K32-CEO!L32)</f>
        <v>2</v>
      </c>
      <c r="M32" s="35">
        <f t="shared" si="0"/>
        <v>11</v>
      </c>
      <c r="N32" s="36">
        <f t="shared" si="1"/>
        <v>1300</v>
      </c>
      <c r="O32" s="36">
        <f t="shared" si="2"/>
        <v>200</v>
      </c>
    </row>
    <row r="33" spans="1:15" ht="80.099999999999994" customHeight="1" x14ac:dyDescent="0.25">
      <c r="A33" s="77">
        <v>22</v>
      </c>
      <c r="B33" s="28">
        <v>30</v>
      </c>
      <c r="C33" s="77" t="s">
        <v>121</v>
      </c>
      <c r="D33" s="46" t="s">
        <v>122</v>
      </c>
      <c r="E33" s="29" t="s">
        <v>123</v>
      </c>
      <c r="F33" s="29" t="s">
        <v>29</v>
      </c>
      <c r="G33" s="29" t="s">
        <v>124</v>
      </c>
      <c r="H33" s="28" t="s">
        <v>125</v>
      </c>
      <c r="I33" s="28" t="s">
        <v>30</v>
      </c>
      <c r="J33" s="53">
        <v>200</v>
      </c>
      <c r="K33" s="31">
        <f>REITORIA!K33+MUSEU!K33+ESAG!K33+CEART!K33+FAED!K33+CEAD!K33+CEFID!K33+CERES!K33+CESFI!K33+CEAVI!K33+CEPLAN!K33+CCT!K33+CAV!K33+CEO!K33</f>
        <v>6</v>
      </c>
      <c r="L33" s="30">
        <f>(REITORIA!K33-REITORIA!L33)+(MUSEU!K33-MUSEU!L33)+(ESAG!K33-ESAG!L33)+(CEART!K33-CEART!L33)+(FAED!K33-FAED!L33)+(CEAD!K33-CEAD!L33)+(CEFID!K33-CEFID!L33)+(CERES!K33-CERES!L33)+(CESFI!K33-CESFI!L33)+(CEAVI!K33-CEAVI!L33)+(CEPLAN!K33-CEPLAN!L33)+(CCT!K33-CCT!L33)+(CAV!K33-CAV!L33)+(CEO!K33-CEO!L33)</f>
        <v>0</v>
      </c>
      <c r="M33" s="35">
        <f t="shared" si="0"/>
        <v>6</v>
      </c>
      <c r="N33" s="36">
        <f t="shared" si="1"/>
        <v>1200</v>
      </c>
      <c r="O33" s="36">
        <f t="shared" si="2"/>
        <v>0</v>
      </c>
    </row>
    <row r="34" spans="1:15" ht="80.099999999999994" customHeight="1" x14ac:dyDescent="0.25">
      <c r="A34" s="78"/>
      <c r="B34" s="28">
        <v>31</v>
      </c>
      <c r="C34" s="78"/>
      <c r="D34" s="46" t="s">
        <v>28</v>
      </c>
      <c r="E34" s="29" t="s">
        <v>123</v>
      </c>
      <c r="F34" s="29" t="s">
        <v>29</v>
      </c>
      <c r="G34" s="29" t="s">
        <v>124</v>
      </c>
      <c r="H34" s="28" t="s">
        <v>125</v>
      </c>
      <c r="I34" s="28" t="s">
        <v>30</v>
      </c>
      <c r="J34" s="53">
        <v>670</v>
      </c>
      <c r="K34" s="31">
        <f>REITORIA!K34+MUSEU!K34+ESAG!K34+CEART!K34+FAED!K34+CEAD!K34+CEFID!K34+CERES!K34+CESFI!K34+CEAVI!K34+CEPLAN!K34+CCT!K34+CAV!K34+CEO!K34</f>
        <v>60</v>
      </c>
      <c r="L34" s="30">
        <f>(REITORIA!K34-REITORIA!L34)+(MUSEU!K34-MUSEU!L34)+(ESAG!K34-ESAG!L34)+(CEART!K34-CEART!L34)+(FAED!K34-FAED!L34)+(CEAD!K34-CEAD!L34)+(CEFID!K34-CEFID!L34)+(CERES!K34-CERES!L34)+(CESFI!K34-CESFI!L34)+(CEAVI!K34-CEAVI!L34)+(CEPLAN!K34-CEPLAN!L34)+(CCT!K34-CCT!L34)+(CAV!K34-CAV!L34)+(CEO!K34-CEO!L34)</f>
        <v>0</v>
      </c>
      <c r="M34" s="35">
        <f t="shared" si="0"/>
        <v>60</v>
      </c>
      <c r="N34" s="36">
        <f t="shared" si="1"/>
        <v>40200</v>
      </c>
      <c r="O34" s="36">
        <f t="shared" si="2"/>
        <v>0</v>
      </c>
    </row>
    <row r="35" spans="1:15" ht="80.099999999999994" customHeight="1" x14ac:dyDescent="0.25">
      <c r="A35" s="78"/>
      <c r="B35" s="28">
        <v>32</v>
      </c>
      <c r="C35" s="78"/>
      <c r="D35" s="46" t="s">
        <v>31</v>
      </c>
      <c r="E35" s="29" t="s">
        <v>123</v>
      </c>
      <c r="F35" s="29" t="s">
        <v>29</v>
      </c>
      <c r="G35" s="29" t="s">
        <v>124</v>
      </c>
      <c r="H35" s="28" t="s">
        <v>125</v>
      </c>
      <c r="I35" s="28" t="s">
        <v>30</v>
      </c>
      <c r="J35" s="53">
        <v>950</v>
      </c>
      <c r="K35" s="31">
        <f>REITORIA!K35+MUSEU!K35+ESAG!K35+CEART!K35+FAED!K35+CEAD!K35+CEFID!K35+CERES!K35+CESFI!K35+CEAVI!K35+CEPLAN!K35+CCT!K35+CAV!K35+CEO!K35</f>
        <v>10</v>
      </c>
      <c r="L35" s="30">
        <f>(REITORIA!K35-REITORIA!L35)+(MUSEU!K35-MUSEU!L35)+(ESAG!K35-ESAG!L35)+(CEART!K35-CEART!L35)+(FAED!K35-FAED!L35)+(CEAD!K35-CEAD!L35)+(CEFID!K35-CEFID!L35)+(CERES!K35-CERES!L35)+(CESFI!K35-CESFI!L35)+(CEAVI!K35-CEAVI!L35)+(CEPLAN!K35-CEPLAN!L35)+(CCT!K35-CCT!L35)+(CAV!K35-CAV!L35)+(CEO!K35-CEO!L35)</f>
        <v>0</v>
      </c>
      <c r="M35" s="35">
        <f t="shared" si="0"/>
        <v>10</v>
      </c>
      <c r="N35" s="36">
        <f t="shared" si="1"/>
        <v>9500</v>
      </c>
      <c r="O35" s="36">
        <f t="shared" si="2"/>
        <v>0</v>
      </c>
    </row>
    <row r="36" spans="1:15" ht="80.099999999999994" customHeight="1" x14ac:dyDescent="0.25">
      <c r="A36" s="78"/>
      <c r="B36" s="28">
        <v>33</v>
      </c>
      <c r="C36" s="78"/>
      <c r="D36" s="46" t="s">
        <v>32</v>
      </c>
      <c r="E36" s="29" t="s">
        <v>123</v>
      </c>
      <c r="F36" s="29" t="s">
        <v>29</v>
      </c>
      <c r="G36" s="29" t="s">
        <v>124</v>
      </c>
      <c r="H36" s="28" t="s">
        <v>125</v>
      </c>
      <c r="I36" s="28" t="s">
        <v>30</v>
      </c>
      <c r="J36" s="53">
        <v>1200</v>
      </c>
      <c r="K36" s="31">
        <f>REITORIA!K36+MUSEU!K36+ESAG!K36+CEART!K36+FAED!K36+CEAD!K36+CEFID!K36+CERES!K36+CESFI!K36+CEAVI!K36+CEPLAN!K36+CCT!K36+CAV!K36+CEO!K36</f>
        <v>6</v>
      </c>
      <c r="L36" s="30">
        <f>(REITORIA!K36-REITORIA!L36)+(MUSEU!K36-MUSEU!L36)+(ESAG!K36-ESAG!L36)+(CEART!K36-CEART!L36)+(FAED!K36-FAED!L36)+(CEAD!K36-CEAD!L36)+(CEFID!K36-CEFID!L36)+(CERES!K36-CERES!L36)+(CESFI!K36-CESFI!L36)+(CEAVI!K36-CEAVI!L36)+(CEPLAN!K36-CEPLAN!L36)+(CCT!K36-CCT!L36)+(CAV!K36-CAV!L36)+(CEO!K36-CEO!L36)</f>
        <v>0</v>
      </c>
      <c r="M36" s="35">
        <f t="shared" si="0"/>
        <v>6</v>
      </c>
      <c r="N36" s="36">
        <f t="shared" si="1"/>
        <v>7200</v>
      </c>
      <c r="O36" s="36">
        <f t="shared" si="2"/>
        <v>0</v>
      </c>
    </row>
    <row r="37" spans="1:15" ht="80.099999999999994" customHeight="1" x14ac:dyDescent="0.25">
      <c r="A37" s="78"/>
      <c r="B37" s="28">
        <v>34</v>
      </c>
      <c r="C37" s="78"/>
      <c r="D37" s="46" t="s">
        <v>33</v>
      </c>
      <c r="E37" s="29" t="s">
        <v>123</v>
      </c>
      <c r="F37" s="29" t="s">
        <v>34</v>
      </c>
      <c r="G37" s="29" t="s">
        <v>124</v>
      </c>
      <c r="H37" s="28" t="s">
        <v>125</v>
      </c>
      <c r="I37" s="28" t="s">
        <v>30</v>
      </c>
      <c r="J37" s="53">
        <v>80</v>
      </c>
      <c r="K37" s="31">
        <f>REITORIA!K37+MUSEU!K37+ESAG!K37+CEART!K37+FAED!K37+CEAD!K37+CEFID!K37+CERES!K37+CESFI!K37+CEAVI!K37+CEPLAN!K37+CCT!K37+CAV!K37+CEO!K37</f>
        <v>55</v>
      </c>
      <c r="L37" s="30">
        <f>(REITORIA!K37-REITORIA!L37)+(MUSEU!K37-MUSEU!L37)+(ESAG!K37-ESAG!L37)+(CEART!K37-CEART!L37)+(FAED!K37-FAED!L37)+(CEAD!K37-CEAD!L37)+(CEFID!K37-CEFID!L37)+(CERES!K37-CERES!L37)+(CESFI!K37-CESFI!L37)+(CEAVI!K37-CEAVI!L37)+(CEPLAN!K37-CEPLAN!L37)+(CCT!K37-CCT!L37)+(CAV!K37-CAV!L37)+(CEO!K37-CEO!L37)</f>
        <v>0</v>
      </c>
      <c r="M37" s="35">
        <f t="shared" si="0"/>
        <v>55</v>
      </c>
      <c r="N37" s="36">
        <f t="shared" si="1"/>
        <v>4400</v>
      </c>
      <c r="O37" s="36">
        <f t="shared" si="2"/>
        <v>0</v>
      </c>
    </row>
    <row r="38" spans="1:15" ht="80.099999999999994" customHeight="1" x14ac:dyDescent="0.25">
      <c r="A38" s="78"/>
      <c r="B38" s="28">
        <v>35</v>
      </c>
      <c r="C38" s="78"/>
      <c r="D38" s="46" t="s">
        <v>39</v>
      </c>
      <c r="E38" s="29" t="s">
        <v>123</v>
      </c>
      <c r="F38" s="29" t="s">
        <v>34</v>
      </c>
      <c r="G38" s="29" t="s">
        <v>124</v>
      </c>
      <c r="H38" s="28" t="s">
        <v>125</v>
      </c>
      <c r="I38" s="28" t="s">
        <v>30</v>
      </c>
      <c r="J38" s="53">
        <v>100</v>
      </c>
      <c r="K38" s="31">
        <f>REITORIA!K38+MUSEU!K38+ESAG!K38+CEART!K38+FAED!K38+CEAD!K38+CEFID!K38+CERES!K38+CESFI!K38+CEAVI!K38+CEPLAN!K38+CCT!K38+CAV!K38+CEO!K38</f>
        <v>35</v>
      </c>
      <c r="L38" s="30">
        <f>(REITORIA!K38-REITORIA!L38)+(MUSEU!K38-MUSEU!L38)+(ESAG!K38-ESAG!L38)+(CEART!K38-CEART!L38)+(FAED!K38-FAED!L38)+(CEAD!K38-CEAD!L38)+(CEFID!K38-CEFID!L38)+(CERES!K38-CERES!L38)+(CESFI!K38-CESFI!L38)+(CEAVI!K38-CEAVI!L38)+(CEPLAN!K38-CEPLAN!L38)+(CCT!K38-CCT!L38)+(CAV!K38-CAV!L38)+(CEO!K38-CEO!L38)</f>
        <v>0</v>
      </c>
      <c r="M38" s="35">
        <f t="shared" si="0"/>
        <v>35</v>
      </c>
      <c r="N38" s="36">
        <f t="shared" si="1"/>
        <v>3500</v>
      </c>
      <c r="O38" s="36">
        <f t="shared" si="2"/>
        <v>0</v>
      </c>
    </row>
    <row r="39" spans="1:15" ht="80.099999999999994" customHeight="1" x14ac:dyDescent="0.25">
      <c r="A39" s="78"/>
      <c r="B39" s="28">
        <v>36</v>
      </c>
      <c r="C39" s="78"/>
      <c r="D39" s="46" t="s">
        <v>35</v>
      </c>
      <c r="E39" s="29" t="s">
        <v>123</v>
      </c>
      <c r="F39" s="29" t="s">
        <v>34</v>
      </c>
      <c r="G39" s="29" t="s">
        <v>124</v>
      </c>
      <c r="H39" s="28" t="s">
        <v>125</v>
      </c>
      <c r="I39" s="28" t="s">
        <v>30</v>
      </c>
      <c r="J39" s="53">
        <v>100</v>
      </c>
      <c r="K39" s="31">
        <f>REITORIA!K39+MUSEU!K39+ESAG!K39+CEART!K39+FAED!K39+CEAD!K39+CEFID!K39+CERES!K39+CESFI!K39+CEAVI!K39+CEPLAN!K39+CCT!K39+CAV!K39+CEO!K39</f>
        <v>10</v>
      </c>
      <c r="L39" s="30">
        <f>(REITORIA!K39-REITORIA!L39)+(MUSEU!K39-MUSEU!L39)+(ESAG!K39-ESAG!L39)+(CEART!K39-CEART!L39)+(FAED!K39-FAED!L39)+(CEAD!K39-CEAD!L39)+(CEFID!K39-CEFID!L39)+(CERES!K39-CERES!L39)+(CESFI!K39-CESFI!L39)+(CEAVI!K39-CEAVI!L39)+(CEPLAN!K39-CEPLAN!L39)+(CCT!K39-CCT!L39)+(CAV!K39-CAV!L39)+(CEO!K39-CEO!L39)</f>
        <v>0</v>
      </c>
      <c r="M39" s="35">
        <f t="shared" si="0"/>
        <v>10</v>
      </c>
      <c r="N39" s="36">
        <f t="shared" si="1"/>
        <v>1000</v>
      </c>
      <c r="O39" s="36">
        <f t="shared" si="2"/>
        <v>0</v>
      </c>
    </row>
    <row r="40" spans="1:15" ht="80.099999999999994" customHeight="1" x14ac:dyDescent="0.25">
      <c r="A40" s="79"/>
      <c r="B40" s="28">
        <v>37</v>
      </c>
      <c r="C40" s="79"/>
      <c r="D40" s="46" t="s">
        <v>40</v>
      </c>
      <c r="E40" s="29" t="s">
        <v>123</v>
      </c>
      <c r="F40" s="29" t="s">
        <v>29</v>
      </c>
      <c r="G40" s="29" t="s">
        <v>124</v>
      </c>
      <c r="H40" s="28" t="s">
        <v>125</v>
      </c>
      <c r="I40" s="28" t="s">
        <v>30</v>
      </c>
      <c r="J40" s="53">
        <v>150</v>
      </c>
      <c r="K40" s="31">
        <f>REITORIA!K40+MUSEU!K40+ESAG!K40+CEART!K40+FAED!K40+CEAD!K40+CEFID!K40+CERES!K40+CESFI!K40+CEAVI!K40+CEPLAN!K40+CCT!K40+CAV!K40+CEO!K40</f>
        <v>20</v>
      </c>
      <c r="L40" s="30">
        <f>(REITORIA!K40-REITORIA!L40)+(MUSEU!K40-MUSEU!L40)+(ESAG!K40-ESAG!L40)+(CEART!K40-CEART!L40)+(FAED!K40-FAED!L40)+(CEAD!K40-CEAD!L40)+(CEFID!K40-CEFID!L40)+(CERES!K40-CERES!L40)+(CESFI!K40-CESFI!L40)+(CEAVI!K40-CEAVI!L40)+(CEPLAN!K40-CEPLAN!L40)+(CCT!K40-CCT!L40)+(CAV!K40-CAV!L40)+(CEO!K40-CEO!L40)</f>
        <v>0</v>
      </c>
      <c r="M40" s="35">
        <f t="shared" si="0"/>
        <v>20</v>
      </c>
      <c r="N40" s="36">
        <f t="shared" si="1"/>
        <v>3000</v>
      </c>
      <c r="O40" s="36">
        <f t="shared" si="2"/>
        <v>0</v>
      </c>
    </row>
    <row r="41" spans="1:15" ht="80.099999999999994" customHeight="1" x14ac:dyDescent="0.25">
      <c r="A41" s="77">
        <v>23</v>
      </c>
      <c r="B41" s="28">
        <v>38</v>
      </c>
      <c r="C41" s="77" t="s">
        <v>121</v>
      </c>
      <c r="D41" s="46" t="s">
        <v>28</v>
      </c>
      <c r="E41" s="29" t="s">
        <v>123</v>
      </c>
      <c r="F41" s="29" t="s">
        <v>29</v>
      </c>
      <c r="G41" s="29" t="s">
        <v>124</v>
      </c>
      <c r="H41" s="28" t="s">
        <v>125</v>
      </c>
      <c r="I41" s="28" t="s">
        <v>30</v>
      </c>
      <c r="J41" s="53">
        <v>791.01</v>
      </c>
      <c r="K41" s="31">
        <f>REITORIA!K41+MUSEU!K41+ESAG!K41+CEART!K41+FAED!K41+CEAD!K41+CEFID!K41+CERES!K41+CESFI!K41+CEAVI!K41+CEPLAN!K41+CCT!K41+CAV!K41+CEO!K41</f>
        <v>28</v>
      </c>
      <c r="L41" s="30">
        <f>(REITORIA!K41-REITORIA!L41)+(MUSEU!K41-MUSEU!L41)+(ESAG!K41-ESAG!L41)+(CEART!K41-CEART!L41)+(FAED!K41-FAED!L41)+(CEAD!K41-CEAD!L41)+(CEFID!K41-CEFID!L41)+(CERES!K41-CERES!L41)+(CESFI!K41-CESFI!L41)+(CEAVI!K41-CEAVI!L41)+(CEPLAN!K41-CEPLAN!L41)+(CCT!K41-CCT!L41)+(CAV!K41-CAV!L41)+(CEO!K41-CEO!L41)</f>
        <v>24</v>
      </c>
      <c r="M41" s="35">
        <f t="shared" si="0"/>
        <v>4</v>
      </c>
      <c r="N41" s="36">
        <f t="shared" si="1"/>
        <v>22148.28</v>
      </c>
      <c r="O41" s="36">
        <f t="shared" si="2"/>
        <v>18984.239999999998</v>
      </c>
    </row>
    <row r="42" spans="1:15" ht="80.099999999999994" customHeight="1" x14ac:dyDescent="0.25">
      <c r="A42" s="78"/>
      <c r="B42" s="28">
        <v>39</v>
      </c>
      <c r="C42" s="78"/>
      <c r="D42" s="46" t="s">
        <v>31</v>
      </c>
      <c r="E42" s="29" t="s">
        <v>123</v>
      </c>
      <c r="F42" s="29" t="s">
        <v>29</v>
      </c>
      <c r="G42" s="29" t="s">
        <v>124</v>
      </c>
      <c r="H42" s="28" t="s">
        <v>125</v>
      </c>
      <c r="I42" s="28" t="s">
        <v>30</v>
      </c>
      <c r="J42" s="53">
        <v>950</v>
      </c>
      <c r="K42" s="31">
        <f>REITORIA!K42+MUSEU!K42+ESAG!K42+CEART!K42+FAED!K42+CEAD!K42+CEFID!K42+CERES!K42+CESFI!K42+CEAVI!K42+CEPLAN!K42+CCT!K42+CAV!K42+CEO!K42</f>
        <v>6</v>
      </c>
      <c r="L42" s="30">
        <f>(REITORIA!K42-REITORIA!L42)+(MUSEU!K42-MUSEU!L42)+(ESAG!K42-ESAG!L42)+(CEART!K42-CEART!L42)+(FAED!K42-FAED!L42)+(CEAD!K42-CEAD!L42)+(CEFID!K42-CEFID!L42)+(CERES!K42-CERES!L42)+(CESFI!K42-CESFI!L42)+(CEAVI!K42-CEAVI!L42)+(CEPLAN!K42-CEPLAN!L42)+(CCT!K42-CCT!L42)+(CAV!K42-CAV!L42)+(CEO!K42-CEO!L42)</f>
        <v>6</v>
      </c>
      <c r="M42" s="35">
        <f t="shared" si="0"/>
        <v>0</v>
      </c>
      <c r="N42" s="36">
        <f t="shared" si="1"/>
        <v>5700</v>
      </c>
      <c r="O42" s="36">
        <f t="shared" si="2"/>
        <v>5700</v>
      </c>
    </row>
    <row r="43" spans="1:15" ht="80.099999999999994" customHeight="1" x14ac:dyDescent="0.25">
      <c r="A43" s="79"/>
      <c r="B43" s="48">
        <v>40</v>
      </c>
      <c r="C43" s="79"/>
      <c r="D43" s="49" t="s">
        <v>40</v>
      </c>
      <c r="E43" s="48" t="s">
        <v>123</v>
      </c>
      <c r="F43" s="48" t="s">
        <v>29</v>
      </c>
      <c r="G43" s="48" t="s">
        <v>124</v>
      </c>
      <c r="H43" s="48" t="s">
        <v>125</v>
      </c>
      <c r="I43" s="48" t="s">
        <v>30</v>
      </c>
      <c r="J43" s="49">
        <v>245.16</v>
      </c>
      <c r="K43" s="31">
        <f>REITORIA!K43+MUSEU!K43+ESAG!K43+CEART!K43+FAED!K43+CEAD!K43+CEFID!K43+CERES!K43+CESFI!K43+CEAVI!K43+CEPLAN!K43+CCT!K43+CAV!K43+CEO!K43</f>
        <v>10</v>
      </c>
      <c r="L43" s="30">
        <f>(REITORIA!K43-REITORIA!L43)+(MUSEU!K43-MUSEU!L43)+(ESAG!K43-ESAG!L43)+(CEART!K43-CEART!L43)+(FAED!K43-FAED!L43)+(CEAD!K43-CEAD!L43)+(CEFID!K43-CEFID!L43)+(CERES!K43-CERES!L43)+(CESFI!K43-CESFI!L43)+(CEAVI!K43-CEAVI!L43)+(CEPLAN!K43-CEPLAN!L43)+(CCT!K43-CCT!L43)+(CAV!K43-CAV!L43)+(CEO!K43-CEO!L43)</f>
        <v>4</v>
      </c>
      <c r="M43" s="35">
        <f t="shared" si="0"/>
        <v>6</v>
      </c>
      <c r="N43" s="36">
        <f t="shared" ref="N43:N50" si="3">J43*K43</f>
        <v>2451.6</v>
      </c>
      <c r="O43" s="36">
        <f t="shared" ref="O43:O50" si="4">J43*L43</f>
        <v>980.64</v>
      </c>
    </row>
    <row r="44" spans="1:15" ht="80.099999999999994" customHeight="1" x14ac:dyDescent="0.25">
      <c r="A44" s="72">
        <v>24</v>
      </c>
      <c r="B44" s="48">
        <v>41</v>
      </c>
      <c r="C44" s="72" t="s">
        <v>121</v>
      </c>
      <c r="D44" s="49" t="s">
        <v>28</v>
      </c>
      <c r="E44" s="48" t="s">
        <v>123</v>
      </c>
      <c r="F44" s="48" t="s">
        <v>29</v>
      </c>
      <c r="G44" s="48" t="s">
        <v>124</v>
      </c>
      <c r="H44" s="48" t="s">
        <v>125</v>
      </c>
      <c r="I44" s="48" t="s">
        <v>30</v>
      </c>
      <c r="J44" s="49">
        <v>800</v>
      </c>
      <c r="K44" s="31">
        <f>REITORIA!K44+MUSEU!K44+ESAG!K44+CEART!K44+FAED!K44+CEAD!K44+CEFID!K44+CERES!K44+CESFI!K44+CEAVI!K44+CEPLAN!K44+CCT!K44+CAV!K44+CEO!K44</f>
        <v>12</v>
      </c>
      <c r="L44" s="30">
        <f>(REITORIA!K44-REITORIA!L44)+(MUSEU!K44-MUSEU!L44)+(ESAG!K44-ESAG!L44)+(CEART!K44-CEART!L44)+(FAED!K44-FAED!L44)+(CEAD!K44-CEAD!L44)+(CEFID!K44-CEFID!L44)+(CERES!K44-CERES!L44)+(CESFI!K44-CESFI!L44)+(CEAVI!K44-CEAVI!L44)+(CEPLAN!K44-CEPLAN!L44)+(CCT!K44-CCT!L44)+(CAV!K44-CAV!L44)+(CEO!K44-CEO!L44)</f>
        <v>3</v>
      </c>
      <c r="M44" s="35">
        <f t="shared" si="0"/>
        <v>9</v>
      </c>
      <c r="N44" s="36">
        <f t="shared" si="3"/>
        <v>9600</v>
      </c>
      <c r="O44" s="36">
        <f t="shared" si="4"/>
        <v>2400</v>
      </c>
    </row>
    <row r="45" spans="1:15" ht="80.099999999999994" customHeight="1" x14ac:dyDescent="0.25">
      <c r="A45" s="73"/>
      <c r="B45" s="48">
        <v>42</v>
      </c>
      <c r="C45" s="73"/>
      <c r="D45" s="49" t="s">
        <v>31</v>
      </c>
      <c r="E45" s="48" t="s">
        <v>123</v>
      </c>
      <c r="F45" s="48" t="s">
        <v>29</v>
      </c>
      <c r="G45" s="48" t="s">
        <v>124</v>
      </c>
      <c r="H45" s="48" t="s">
        <v>125</v>
      </c>
      <c r="I45" s="48" t="s">
        <v>30</v>
      </c>
      <c r="J45" s="49">
        <v>950</v>
      </c>
      <c r="K45" s="31">
        <f>REITORIA!K45+MUSEU!K45+ESAG!K45+CEART!K45+FAED!K45+CEAD!K45+CEFID!K45+CERES!K45+CESFI!K45+CEAVI!K45+CEPLAN!K45+CCT!K45+CAV!K45+CEO!K45</f>
        <v>3</v>
      </c>
      <c r="L45" s="30">
        <f>(REITORIA!K45-REITORIA!L45)+(MUSEU!K45-MUSEU!L45)+(ESAG!K45-ESAG!L45)+(CEART!K45-CEART!L45)+(FAED!K45-FAED!L45)+(CEAD!K45-CEAD!L45)+(CEFID!K45-CEFID!L45)+(CERES!K45-CERES!L45)+(CESFI!K45-CESFI!L45)+(CEAVI!K45-CEAVI!L45)+(CEPLAN!K45-CEPLAN!L45)+(CCT!K45-CCT!L45)+(CAV!K45-CAV!L45)+(CEO!K45-CEO!L45)</f>
        <v>0</v>
      </c>
      <c r="M45" s="35">
        <f t="shared" si="0"/>
        <v>3</v>
      </c>
      <c r="N45" s="36">
        <f t="shared" si="3"/>
        <v>2850</v>
      </c>
      <c r="O45" s="36">
        <f t="shared" si="4"/>
        <v>0</v>
      </c>
    </row>
    <row r="46" spans="1:15" ht="80.099999999999994" customHeight="1" x14ac:dyDescent="0.25">
      <c r="A46" s="73"/>
      <c r="B46" s="48">
        <v>43</v>
      </c>
      <c r="C46" s="73"/>
      <c r="D46" s="49" t="s">
        <v>32</v>
      </c>
      <c r="E46" s="48" t="s">
        <v>123</v>
      </c>
      <c r="F46" s="48" t="s">
        <v>29</v>
      </c>
      <c r="G46" s="48" t="s">
        <v>124</v>
      </c>
      <c r="H46" s="48" t="s">
        <v>125</v>
      </c>
      <c r="I46" s="48" t="s">
        <v>30</v>
      </c>
      <c r="J46" s="49">
        <v>1200</v>
      </c>
      <c r="K46" s="31">
        <f>REITORIA!K46+MUSEU!K46+ESAG!K46+CEART!K46+FAED!K46+CEAD!K46+CEFID!K46+CERES!K46+CESFI!K46+CEAVI!K46+CEPLAN!K46+CCT!K46+CAV!K46+CEO!K46</f>
        <v>3</v>
      </c>
      <c r="L46" s="30">
        <f>(REITORIA!K46-REITORIA!L46)+(MUSEU!K46-MUSEU!L46)+(ESAG!K46-ESAG!L46)+(CEART!K46-CEART!L46)+(FAED!K46-FAED!L46)+(CEAD!K46-CEAD!L46)+(CEFID!K46-CEFID!L46)+(CERES!K46-CERES!L46)+(CESFI!K46-CESFI!L46)+(CEAVI!K46-CEAVI!L46)+(CEPLAN!K46-CEPLAN!L46)+(CCT!K46-CCT!L46)+(CAV!K46-CAV!L46)+(CEO!K46-CEO!L46)</f>
        <v>0</v>
      </c>
      <c r="M46" s="35">
        <f t="shared" si="0"/>
        <v>3</v>
      </c>
      <c r="N46" s="36">
        <f t="shared" si="3"/>
        <v>3600</v>
      </c>
      <c r="O46" s="36">
        <f t="shared" si="4"/>
        <v>0</v>
      </c>
    </row>
    <row r="47" spans="1:15" ht="80.099999999999994" customHeight="1" x14ac:dyDescent="0.25">
      <c r="A47" s="73"/>
      <c r="B47" s="48">
        <v>44</v>
      </c>
      <c r="C47" s="73"/>
      <c r="D47" s="49" t="s">
        <v>33</v>
      </c>
      <c r="E47" s="48" t="s">
        <v>123</v>
      </c>
      <c r="F47" s="48" t="s">
        <v>34</v>
      </c>
      <c r="G47" s="48" t="s">
        <v>124</v>
      </c>
      <c r="H47" s="48" t="s">
        <v>125</v>
      </c>
      <c r="I47" s="48" t="s">
        <v>30</v>
      </c>
      <c r="J47" s="49">
        <v>100</v>
      </c>
      <c r="K47" s="31">
        <f>REITORIA!K47+MUSEU!K47+ESAG!K47+CEART!K47+FAED!K47+CEAD!K47+CEFID!K47+CERES!K47+CESFI!K47+CEAVI!K47+CEPLAN!K47+CCT!K47+CAV!K47+CEO!K47</f>
        <v>4</v>
      </c>
      <c r="L47" s="30">
        <f>(REITORIA!K47-REITORIA!L47)+(MUSEU!K47-MUSEU!L47)+(ESAG!K47-ESAG!L47)+(CEART!K47-CEART!L47)+(FAED!K47-FAED!L47)+(CEAD!K47-CEAD!L47)+(CEFID!K47-CEFID!L47)+(CERES!K47-CERES!L47)+(CESFI!K47-CESFI!L47)+(CEAVI!K47-CEAVI!L47)+(CEPLAN!K47-CEPLAN!L47)+(CCT!K47-CCT!L47)+(CAV!K47-CAV!L47)+(CEO!K47-CEO!L47)</f>
        <v>0</v>
      </c>
      <c r="M47" s="35">
        <f t="shared" si="0"/>
        <v>4</v>
      </c>
      <c r="N47" s="36">
        <f t="shared" si="3"/>
        <v>400</v>
      </c>
      <c r="O47" s="36">
        <f t="shared" si="4"/>
        <v>0</v>
      </c>
    </row>
    <row r="48" spans="1:15" ht="80.099999999999994" customHeight="1" x14ac:dyDescent="0.25">
      <c r="A48" s="73"/>
      <c r="B48" s="48">
        <v>45</v>
      </c>
      <c r="C48" s="73"/>
      <c r="D48" s="49" t="s">
        <v>39</v>
      </c>
      <c r="E48" s="48" t="s">
        <v>123</v>
      </c>
      <c r="F48" s="48" t="s">
        <v>34</v>
      </c>
      <c r="G48" s="48" t="s">
        <v>124</v>
      </c>
      <c r="H48" s="48" t="s">
        <v>125</v>
      </c>
      <c r="I48" s="48" t="s">
        <v>30</v>
      </c>
      <c r="J48" s="49">
        <v>120</v>
      </c>
      <c r="K48" s="31">
        <f>REITORIA!K48+MUSEU!K48+ESAG!K48+CEART!K48+FAED!K48+CEAD!K48+CEFID!K48+CERES!K48+CESFI!K48+CEAVI!K48+CEPLAN!K48+CCT!K48+CAV!K48+CEO!K48</f>
        <v>4</v>
      </c>
      <c r="L48" s="30">
        <f>(REITORIA!K48-REITORIA!L48)+(MUSEU!K48-MUSEU!L48)+(ESAG!K48-ESAG!L48)+(CEART!K48-CEART!L48)+(FAED!K48-FAED!L48)+(CEAD!K48-CEAD!L48)+(CEFID!K48-CEFID!L48)+(CERES!K48-CERES!L48)+(CESFI!K48-CESFI!L48)+(CEAVI!K48-CEAVI!L48)+(CEPLAN!K48-CEPLAN!L48)+(CCT!K48-CCT!L48)+(CAV!K48-CAV!L48)+(CEO!K48-CEO!L48)</f>
        <v>0</v>
      </c>
      <c r="M48" s="35">
        <f t="shared" si="0"/>
        <v>4</v>
      </c>
      <c r="N48" s="36">
        <f t="shared" si="3"/>
        <v>480</v>
      </c>
      <c r="O48" s="36">
        <f t="shared" si="4"/>
        <v>0</v>
      </c>
    </row>
    <row r="49" spans="1:15" ht="80.099999999999994" customHeight="1" x14ac:dyDescent="0.25">
      <c r="A49" s="73"/>
      <c r="B49" s="48">
        <v>46</v>
      </c>
      <c r="C49" s="73"/>
      <c r="D49" s="49" t="s">
        <v>35</v>
      </c>
      <c r="E49" s="48" t="s">
        <v>123</v>
      </c>
      <c r="F49" s="48" t="s">
        <v>34</v>
      </c>
      <c r="G49" s="48" t="s">
        <v>124</v>
      </c>
      <c r="H49" s="48" t="s">
        <v>125</v>
      </c>
      <c r="I49" s="48" t="s">
        <v>30</v>
      </c>
      <c r="J49" s="49">
        <v>140</v>
      </c>
      <c r="K49" s="31">
        <f>REITORIA!K49+MUSEU!K49+ESAG!K49+CEART!K49+FAED!K49+CEAD!K49+CEFID!K49+CERES!K49+CESFI!K49+CEAVI!K49+CEPLAN!K49+CCT!K49+CAV!K49+CEO!K49</f>
        <v>3</v>
      </c>
      <c r="L49" s="30">
        <f>(REITORIA!K49-REITORIA!L49)+(MUSEU!K49-MUSEU!L49)+(ESAG!K49-ESAG!L49)+(CEART!K49-CEART!L49)+(FAED!K49-FAED!L49)+(CEAD!K49-CEAD!L49)+(CEFID!K49-CEFID!L49)+(CERES!K49-CERES!L49)+(CESFI!K49-CESFI!L49)+(CEAVI!K49-CEAVI!L49)+(CEPLAN!K49-CEPLAN!L49)+(CCT!K49-CCT!L49)+(CAV!K49-CAV!L49)+(CEO!K49-CEO!L49)</f>
        <v>0</v>
      </c>
      <c r="M49" s="35">
        <f t="shared" si="0"/>
        <v>3</v>
      </c>
      <c r="N49" s="36">
        <f t="shared" si="3"/>
        <v>420</v>
      </c>
      <c r="O49" s="36">
        <f t="shared" si="4"/>
        <v>0</v>
      </c>
    </row>
    <row r="50" spans="1:15" ht="80.099999999999994" customHeight="1" x14ac:dyDescent="0.25">
      <c r="A50" s="74"/>
      <c r="B50" s="48">
        <v>47</v>
      </c>
      <c r="C50" s="74"/>
      <c r="D50" s="49" t="s">
        <v>40</v>
      </c>
      <c r="E50" s="48" t="s">
        <v>123</v>
      </c>
      <c r="F50" s="48" t="s">
        <v>29</v>
      </c>
      <c r="G50" s="48" t="s">
        <v>124</v>
      </c>
      <c r="H50" s="48" t="s">
        <v>125</v>
      </c>
      <c r="I50" s="48" t="s">
        <v>30</v>
      </c>
      <c r="J50" s="49">
        <v>268.75</v>
      </c>
      <c r="K50" s="31">
        <f>REITORIA!K50+MUSEU!K50+ESAG!K50+CEART!K50+FAED!K50+CEAD!K50+CEFID!K50+CERES!K50+CESFI!K50+CEAVI!K50+CEPLAN!K50+CCT!K50+CAV!K50+CEO!K50</f>
        <v>8</v>
      </c>
      <c r="L50" s="30">
        <f>(REITORIA!K50-REITORIA!L50)+(MUSEU!K50-MUSEU!L50)+(ESAG!K50-ESAG!L50)+(CEART!K50-CEART!L50)+(FAED!K50-FAED!L50)+(CEAD!K50-CEAD!L50)+(CEFID!K50-CEFID!L50)+(CERES!K50-CERES!L50)+(CESFI!K50-CESFI!L50)+(CEAVI!K50-CEAVI!L50)+(CEPLAN!K50-CEPLAN!L50)+(CCT!K50-CCT!L50)+(CAV!K50-CAV!L50)+(CEO!K50-CEO!L50)</f>
        <v>0</v>
      </c>
      <c r="M50" s="35">
        <f t="shared" si="0"/>
        <v>8</v>
      </c>
      <c r="N50" s="36">
        <f t="shared" si="3"/>
        <v>2150</v>
      </c>
      <c r="O50" s="36">
        <f t="shared" si="4"/>
        <v>0</v>
      </c>
    </row>
    <row r="51" spans="1:15" ht="36" customHeight="1" x14ac:dyDescent="0.25">
      <c r="K51" s="15"/>
      <c r="L51" s="15"/>
      <c r="M51" s="15"/>
      <c r="N51" s="54">
        <f>SUM(N4:N50)</f>
        <v>1776194.9400000002</v>
      </c>
      <c r="O51" s="54">
        <f>SUM(O4:O50)</f>
        <v>514248.98000000004</v>
      </c>
    </row>
    <row r="52" spans="1:15" x14ac:dyDescent="0.25">
      <c r="K52" s="15"/>
      <c r="L52" s="15"/>
      <c r="M52" s="15"/>
    </row>
    <row r="53" spans="1:15" x14ac:dyDescent="0.25">
      <c r="K53" s="15"/>
      <c r="L53" s="15"/>
      <c r="M53" s="15"/>
    </row>
    <row r="54" spans="1:15" ht="39.950000000000003" customHeight="1" x14ac:dyDescent="0.25">
      <c r="K54" s="92" t="s">
        <v>49</v>
      </c>
      <c r="L54" s="93"/>
      <c r="M54" s="93"/>
      <c r="N54" s="93"/>
      <c r="O54" s="94"/>
    </row>
    <row r="55" spans="1:15" ht="39.950000000000003" customHeight="1" x14ac:dyDescent="0.25">
      <c r="K55" s="92" t="s">
        <v>48</v>
      </c>
      <c r="L55" s="93"/>
      <c r="M55" s="93"/>
      <c r="N55" s="93"/>
      <c r="O55" s="94"/>
    </row>
    <row r="56" spans="1:15" ht="39.950000000000003" customHeight="1" x14ac:dyDescent="0.25">
      <c r="K56" s="95" t="s">
        <v>50</v>
      </c>
      <c r="L56" s="96"/>
      <c r="M56" s="96"/>
      <c r="N56" s="96"/>
      <c r="O56" s="97"/>
    </row>
    <row r="57" spans="1:15" ht="39.950000000000003" customHeight="1" x14ac:dyDescent="0.25">
      <c r="K57" s="98" t="s">
        <v>45</v>
      </c>
      <c r="L57" s="99"/>
      <c r="M57" s="99"/>
      <c r="N57" s="100"/>
      <c r="O57" s="37">
        <f>N51</f>
        <v>1776194.9400000002</v>
      </c>
    </row>
    <row r="58" spans="1:15" ht="39.950000000000003" customHeight="1" x14ac:dyDescent="0.25">
      <c r="K58" s="83" t="s">
        <v>43</v>
      </c>
      <c r="L58" s="84"/>
      <c r="M58" s="84"/>
      <c r="N58" s="85"/>
      <c r="O58" s="38">
        <f>O51</f>
        <v>514248.98000000004</v>
      </c>
    </row>
    <row r="59" spans="1:15" ht="39.950000000000003" customHeight="1" x14ac:dyDescent="0.25">
      <c r="K59" s="83" t="s">
        <v>46</v>
      </c>
      <c r="L59" s="84"/>
      <c r="M59" s="84"/>
      <c r="N59" s="85"/>
      <c r="O59" s="40"/>
    </row>
    <row r="60" spans="1:15" ht="39.950000000000003" customHeight="1" x14ac:dyDescent="0.25">
      <c r="K60" s="86" t="s">
        <v>47</v>
      </c>
      <c r="L60" s="87"/>
      <c r="M60" s="87"/>
      <c r="N60" s="88"/>
      <c r="O60" s="39">
        <f>O58/O57</f>
        <v>0.28952282681314245</v>
      </c>
    </row>
    <row r="61" spans="1:15" ht="39.950000000000003" customHeight="1" x14ac:dyDescent="0.25">
      <c r="K61" s="89" t="s">
        <v>211</v>
      </c>
      <c r="L61" s="90"/>
      <c r="M61" s="90"/>
      <c r="N61" s="90"/>
      <c r="O61" s="91"/>
    </row>
  </sheetData>
  <mergeCells count="20">
    <mergeCell ref="K1:O1"/>
    <mergeCell ref="A1:C1"/>
    <mergeCell ref="D1:J1"/>
    <mergeCell ref="A24:A32"/>
    <mergeCell ref="C24:C32"/>
    <mergeCell ref="A2:D2"/>
    <mergeCell ref="A33:A40"/>
    <mergeCell ref="C33:C40"/>
    <mergeCell ref="A41:A43"/>
    <mergeCell ref="C41:C43"/>
    <mergeCell ref="A44:A50"/>
    <mergeCell ref="C44:C50"/>
    <mergeCell ref="K59:N59"/>
    <mergeCell ref="K60:N60"/>
    <mergeCell ref="K61:O61"/>
    <mergeCell ref="K54:O54"/>
    <mergeCell ref="K55:O55"/>
    <mergeCell ref="K56:O56"/>
    <mergeCell ref="K57:N57"/>
    <mergeCell ref="K58:N58"/>
  </mergeCells>
  <conditionalFormatting sqref="M62:M1048576 M3:M50">
    <cfRule type="cellIs" dxfId="1" priority="2" operator="equal">
      <formula>"ATENÇÃO"</formula>
    </cfRule>
  </conditionalFormatting>
  <conditionalFormatting sqref="N3:O3">
    <cfRule type="cellIs" dxfId="0" priority="1" operator="equal">
      <formula>"ATENÇÃO"</formula>
    </cfRule>
  </conditionalFormatting>
  <pageMargins left="0.511811024" right="0.511811024" top="0.78740157499999996" bottom="0.78740157499999996" header="0.31496062000000002" footer="0.31496062000000002"/>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A19" sqref="A19:H19"/>
    </sheetView>
  </sheetViews>
  <sheetFormatPr defaultRowHeight="12.75" x14ac:dyDescent="0.2"/>
  <cols>
    <col min="1" max="1" width="4.5703125" style="2" customWidth="1"/>
    <col min="2" max="2" width="6.85546875" style="2" customWidth="1"/>
    <col min="3" max="3" width="31" style="2" customWidth="1"/>
    <col min="4" max="4" width="8.5703125" style="2" bestFit="1" customWidth="1"/>
    <col min="5" max="5" width="9.5703125" style="2" customWidth="1"/>
    <col min="6" max="6" width="14.7109375" style="2" customWidth="1"/>
    <col min="7" max="7" width="16" style="2" customWidth="1"/>
    <col min="8" max="8" width="11.140625" style="2" customWidth="1"/>
    <col min="9" max="16384" width="9.140625" style="2"/>
  </cols>
  <sheetData>
    <row r="1" spans="1:8" ht="20.25" customHeight="1" x14ac:dyDescent="0.2">
      <c r="A1" s="107" t="s">
        <v>7</v>
      </c>
      <c r="B1" s="107"/>
      <c r="C1" s="107"/>
      <c r="D1" s="107"/>
      <c r="E1" s="107"/>
      <c r="F1" s="107"/>
      <c r="G1" s="107"/>
      <c r="H1" s="107"/>
    </row>
    <row r="2" spans="1:8" ht="20.25" x14ac:dyDescent="0.2">
      <c r="B2" s="3"/>
    </row>
    <row r="3" spans="1:8" ht="47.25" customHeight="1" x14ac:dyDescent="0.2">
      <c r="A3" s="108" t="s">
        <v>8</v>
      </c>
      <c r="B3" s="108"/>
      <c r="C3" s="108"/>
      <c r="D3" s="108"/>
      <c r="E3" s="108"/>
      <c r="F3" s="108"/>
      <c r="G3" s="108"/>
      <c r="H3" s="108"/>
    </row>
    <row r="4" spans="1:8" ht="35.25" customHeight="1" x14ac:dyDescent="0.2">
      <c r="B4" s="4"/>
    </row>
    <row r="5" spans="1:8" ht="15" customHeight="1" x14ac:dyDescent="0.2">
      <c r="A5" s="109" t="s">
        <v>9</v>
      </c>
      <c r="B5" s="109"/>
      <c r="C5" s="109"/>
      <c r="D5" s="109"/>
      <c r="E5" s="109"/>
      <c r="F5" s="109"/>
      <c r="G5" s="109"/>
      <c r="H5" s="109"/>
    </row>
    <row r="6" spans="1:8" ht="15" customHeight="1" x14ac:dyDescent="0.2">
      <c r="A6" s="109" t="s">
        <v>10</v>
      </c>
      <c r="B6" s="109"/>
      <c r="C6" s="109"/>
      <c r="D6" s="109"/>
      <c r="E6" s="109"/>
      <c r="F6" s="109"/>
      <c r="G6" s="109"/>
      <c r="H6" s="109"/>
    </row>
    <row r="7" spans="1:8" ht="15" customHeight="1" x14ac:dyDescent="0.2">
      <c r="A7" s="109" t="s">
        <v>11</v>
      </c>
      <c r="B7" s="109"/>
      <c r="C7" s="109"/>
      <c r="D7" s="109"/>
      <c r="E7" s="109"/>
      <c r="F7" s="109"/>
      <c r="G7" s="109"/>
      <c r="H7" s="109"/>
    </row>
    <row r="8" spans="1:8" ht="15" customHeight="1" x14ac:dyDescent="0.2">
      <c r="A8" s="109" t="s">
        <v>12</v>
      </c>
      <c r="B8" s="109"/>
      <c r="C8" s="109"/>
      <c r="D8" s="109"/>
      <c r="E8" s="109"/>
      <c r="F8" s="109"/>
      <c r="G8" s="109"/>
      <c r="H8" s="109"/>
    </row>
    <row r="9" spans="1:8" ht="30" customHeight="1" x14ac:dyDescent="0.2">
      <c r="B9" s="5"/>
    </row>
    <row r="10" spans="1:8" ht="105" customHeight="1" x14ac:dyDescent="0.2">
      <c r="A10" s="110" t="s">
        <v>13</v>
      </c>
      <c r="B10" s="110"/>
      <c r="C10" s="110"/>
      <c r="D10" s="110"/>
      <c r="E10" s="110"/>
      <c r="F10" s="110"/>
      <c r="G10" s="110"/>
      <c r="H10" s="110"/>
    </row>
    <row r="11" spans="1:8" ht="15.75" thickBot="1" x14ac:dyDescent="0.25">
      <c r="B11" s="6"/>
    </row>
    <row r="12" spans="1:8" ht="48.75" thickBot="1" x14ac:dyDescent="0.25">
      <c r="A12" s="7" t="s">
        <v>6</v>
      </c>
      <c r="B12" s="7" t="s">
        <v>4</v>
      </c>
      <c r="C12" s="8" t="s">
        <v>14</v>
      </c>
      <c r="D12" s="8" t="s">
        <v>5</v>
      </c>
      <c r="E12" s="8" t="s">
        <v>15</v>
      </c>
      <c r="F12" s="8" t="s">
        <v>16</v>
      </c>
      <c r="G12" s="8" t="s">
        <v>17</v>
      </c>
      <c r="H12" s="8" t="s">
        <v>18</v>
      </c>
    </row>
    <row r="13" spans="1:8" ht="15.75" thickBot="1" x14ac:dyDescent="0.25">
      <c r="A13" s="9"/>
      <c r="B13" s="9"/>
      <c r="C13" s="10"/>
      <c r="D13" s="10"/>
      <c r="E13" s="10"/>
      <c r="F13" s="10"/>
      <c r="G13" s="10"/>
      <c r="H13" s="10"/>
    </row>
    <row r="14" spans="1:8" ht="15.75" thickBot="1" x14ac:dyDescent="0.25">
      <c r="A14" s="9"/>
      <c r="B14" s="9"/>
      <c r="C14" s="10"/>
      <c r="D14" s="10"/>
      <c r="E14" s="10"/>
      <c r="F14" s="10"/>
      <c r="G14" s="10"/>
      <c r="H14" s="10"/>
    </row>
    <row r="15" spans="1:8" ht="15.75" thickBot="1" x14ac:dyDescent="0.25">
      <c r="A15" s="9"/>
      <c r="B15" s="9"/>
      <c r="C15" s="10"/>
      <c r="D15" s="10"/>
      <c r="E15" s="10"/>
      <c r="F15" s="10"/>
      <c r="G15" s="10"/>
      <c r="H15" s="10"/>
    </row>
    <row r="16" spans="1:8" ht="15.75" thickBot="1" x14ac:dyDescent="0.25">
      <c r="A16" s="9"/>
      <c r="B16" s="9"/>
      <c r="C16" s="10"/>
      <c r="D16" s="10"/>
      <c r="E16" s="10"/>
      <c r="F16" s="10"/>
      <c r="G16" s="10"/>
      <c r="H16" s="10"/>
    </row>
    <row r="17" spans="1:8" ht="15.75" thickBot="1" x14ac:dyDescent="0.25">
      <c r="A17" s="11"/>
      <c r="B17" s="11"/>
      <c r="C17" s="12"/>
      <c r="D17" s="12"/>
      <c r="E17" s="12"/>
      <c r="F17" s="12"/>
      <c r="G17" s="12"/>
      <c r="H17" s="12"/>
    </row>
    <row r="18" spans="1:8" ht="42" customHeight="1" x14ac:dyDescent="0.2">
      <c r="B18" s="13"/>
      <c r="C18" s="14"/>
      <c r="D18" s="14"/>
      <c r="E18" s="14"/>
      <c r="F18" s="14"/>
      <c r="G18" s="14"/>
      <c r="H18" s="14"/>
    </row>
    <row r="19" spans="1:8" ht="15" customHeight="1" x14ac:dyDescent="0.2">
      <c r="A19" s="111" t="s">
        <v>19</v>
      </c>
      <c r="B19" s="111"/>
      <c r="C19" s="111"/>
      <c r="D19" s="111"/>
      <c r="E19" s="111"/>
      <c r="F19" s="111"/>
      <c r="G19" s="111"/>
      <c r="H19" s="111"/>
    </row>
    <row r="20" spans="1:8" ht="14.25" x14ac:dyDescent="0.2">
      <c r="A20" s="112" t="s">
        <v>20</v>
      </c>
      <c r="B20" s="112"/>
      <c r="C20" s="112"/>
      <c r="D20" s="112"/>
      <c r="E20" s="112"/>
      <c r="F20" s="112"/>
      <c r="G20" s="112"/>
      <c r="H20" s="112"/>
    </row>
    <row r="21" spans="1:8" ht="15" x14ac:dyDescent="0.2">
      <c r="B21" s="6"/>
    </row>
    <row r="22" spans="1:8" ht="15" x14ac:dyDescent="0.2">
      <c r="B22" s="6"/>
    </row>
    <row r="23" spans="1:8" ht="15" x14ac:dyDescent="0.2">
      <c r="B23" s="6"/>
    </row>
    <row r="24" spans="1:8" ht="15" customHeight="1" x14ac:dyDescent="0.2">
      <c r="A24" s="113" t="s">
        <v>21</v>
      </c>
      <c r="B24" s="113"/>
      <c r="C24" s="113"/>
      <c r="D24" s="113"/>
      <c r="E24" s="113"/>
      <c r="F24" s="113"/>
      <c r="G24" s="113"/>
      <c r="H24" s="113"/>
    </row>
    <row r="25" spans="1:8" ht="15" customHeight="1" x14ac:dyDescent="0.2">
      <c r="A25" s="113" t="s">
        <v>22</v>
      </c>
      <c r="B25" s="113"/>
      <c r="C25" s="113"/>
      <c r="D25" s="113"/>
      <c r="E25" s="113"/>
      <c r="F25" s="113"/>
      <c r="G25" s="113"/>
      <c r="H25" s="113"/>
    </row>
    <row r="26" spans="1:8" ht="15" customHeight="1" x14ac:dyDescent="0.2">
      <c r="A26" s="106" t="s">
        <v>23</v>
      </c>
      <c r="B26" s="106"/>
      <c r="C26" s="106"/>
      <c r="D26" s="106"/>
      <c r="E26" s="106"/>
      <c r="F26" s="106"/>
      <c r="G26" s="106"/>
      <c r="H26" s="106"/>
    </row>
  </sheetData>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B44" zoomScale="80" zoomScaleNormal="80" workbookViewId="0">
      <selection activeCell="L4"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131</v>
      </c>
      <c r="O1" s="75" t="s">
        <v>132</v>
      </c>
      <c r="P1" s="75" t="s">
        <v>133</v>
      </c>
      <c r="Q1" s="75" t="s">
        <v>130</v>
      </c>
      <c r="R1" s="75" t="s">
        <v>188</v>
      </c>
      <c r="S1" s="75" t="s">
        <v>189</v>
      </c>
      <c r="T1" s="75" t="s">
        <v>51</v>
      </c>
      <c r="U1" s="75" t="s">
        <v>51</v>
      </c>
      <c r="V1" s="75" t="s">
        <v>51</v>
      </c>
      <c r="W1" s="75" t="s">
        <v>51</v>
      </c>
      <c r="X1" s="75" t="s">
        <v>51</v>
      </c>
      <c r="Y1" s="75" t="s">
        <v>51</v>
      </c>
    </row>
    <row r="2" spans="1:25"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43210</v>
      </c>
      <c r="O3" s="55">
        <v>43210</v>
      </c>
      <c r="P3" s="55">
        <v>43210</v>
      </c>
      <c r="Q3" s="55">
        <v>43256</v>
      </c>
      <c r="R3" s="55">
        <v>43304</v>
      </c>
      <c r="S3" s="55">
        <v>43304</v>
      </c>
      <c r="T3" s="26" t="s">
        <v>1</v>
      </c>
      <c r="U3" s="26" t="s">
        <v>1</v>
      </c>
      <c r="V3" s="26" t="s">
        <v>1</v>
      </c>
      <c r="W3" s="26" t="s">
        <v>1</v>
      </c>
      <c r="X3" s="26" t="s">
        <v>1</v>
      </c>
      <c r="Y3" s="26" t="s">
        <v>1</v>
      </c>
    </row>
    <row r="4" spans="1:25" ht="150" customHeight="1" x14ac:dyDescent="0.25">
      <c r="A4" s="29">
        <v>1</v>
      </c>
      <c r="B4" s="28">
        <v>1</v>
      </c>
      <c r="C4" s="29" t="s">
        <v>60</v>
      </c>
      <c r="D4" s="46" t="s">
        <v>61</v>
      </c>
      <c r="E4" s="45" t="s">
        <v>62</v>
      </c>
      <c r="F4" s="29" t="s">
        <v>26</v>
      </c>
      <c r="G4" s="29" t="s">
        <v>63</v>
      </c>
      <c r="H4" s="29" t="s">
        <v>64</v>
      </c>
      <c r="I4" s="29" t="s">
        <v>27</v>
      </c>
      <c r="J4" s="33">
        <v>1651.72</v>
      </c>
      <c r="K4" s="31"/>
      <c r="L4" s="30">
        <f t="shared" ref="L4:L50" si="0">K4-SUM(N4:X4)</f>
        <v>0</v>
      </c>
      <c r="M4" s="32" t="str">
        <f>IF(L4&lt;0,"ATENÇÃO","OK")</f>
        <v>OK</v>
      </c>
      <c r="N4" s="42"/>
      <c r="O4" s="43"/>
      <c r="P4" s="42"/>
      <c r="Q4" s="42"/>
      <c r="R4" s="42"/>
      <c r="S4" s="42"/>
      <c r="T4" s="42"/>
      <c r="U4" s="42"/>
      <c r="V4" s="42"/>
      <c r="W4" s="42"/>
      <c r="X4" s="42"/>
      <c r="Y4" s="42"/>
    </row>
    <row r="5" spans="1:25" ht="150" customHeight="1" x14ac:dyDescent="0.25">
      <c r="A5" s="29">
        <v>2</v>
      </c>
      <c r="B5" s="28">
        <v>2</v>
      </c>
      <c r="C5" s="29" t="s">
        <v>65</v>
      </c>
      <c r="D5" s="46" t="s">
        <v>66</v>
      </c>
      <c r="E5" s="45" t="s">
        <v>67</v>
      </c>
      <c r="F5" s="29" t="s">
        <v>26</v>
      </c>
      <c r="G5" s="29" t="s">
        <v>63</v>
      </c>
      <c r="H5" s="29" t="s">
        <v>64</v>
      </c>
      <c r="I5" s="29" t="s">
        <v>27</v>
      </c>
      <c r="J5" s="33">
        <v>1933.38</v>
      </c>
      <c r="K5" s="31"/>
      <c r="L5" s="30">
        <f t="shared" si="0"/>
        <v>0</v>
      </c>
      <c r="M5" s="32" t="str">
        <f t="shared" ref="M5:M50" si="1">IF(L5&lt;0,"ATENÇÃO","OK")</f>
        <v>OK</v>
      </c>
      <c r="N5" s="41"/>
      <c r="O5" s="43"/>
      <c r="P5" s="42"/>
      <c r="Q5" s="42"/>
      <c r="R5" s="42"/>
      <c r="S5" s="42"/>
      <c r="T5" s="42"/>
      <c r="U5" s="42"/>
      <c r="V5" s="42"/>
      <c r="W5" s="42"/>
      <c r="X5" s="42"/>
      <c r="Y5" s="42"/>
    </row>
    <row r="6" spans="1:25" ht="150" customHeight="1" x14ac:dyDescent="0.25">
      <c r="A6" s="29">
        <v>3</v>
      </c>
      <c r="B6" s="28">
        <v>3</v>
      </c>
      <c r="C6" s="29" t="s">
        <v>65</v>
      </c>
      <c r="D6" s="46" t="s">
        <v>68</v>
      </c>
      <c r="E6" s="45" t="s">
        <v>69</v>
      </c>
      <c r="F6" s="29" t="s">
        <v>26</v>
      </c>
      <c r="G6" s="29" t="s">
        <v>63</v>
      </c>
      <c r="H6" s="29" t="s">
        <v>70</v>
      </c>
      <c r="I6" s="29" t="s">
        <v>27</v>
      </c>
      <c r="J6" s="33">
        <v>2048.4499999999998</v>
      </c>
      <c r="K6" s="31"/>
      <c r="L6" s="30">
        <f t="shared" si="0"/>
        <v>0</v>
      </c>
      <c r="M6" s="32" t="str">
        <f t="shared" si="1"/>
        <v>OK</v>
      </c>
      <c r="N6" s="42"/>
      <c r="O6" s="43"/>
      <c r="P6" s="42"/>
      <c r="Q6" s="42"/>
      <c r="R6" s="42"/>
      <c r="S6" s="42"/>
      <c r="T6" s="42"/>
      <c r="U6" s="42"/>
      <c r="V6" s="42"/>
      <c r="W6" s="42"/>
      <c r="X6" s="42"/>
      <c r="Y6" s="42"/>
    </row>
    <row r="7" spans="1:25" ht="150" customHeight="1" x14ac:dyDescent="0.25">
      <c r="A7" s="29">
        <v>4</v>
      </c>
      <c r="B7" s="28">
        <v>4</v>
      </c>
      <c r="C7" s="29" t="s">
        <v>65</v>
      </c>
      <c r="D7" s="46" t="s">
        <v>71</v>
      </c>
      <c r="E7" s="45" t="s">
        <v>72</v>
      </c>
      <c r="F7" s="29" t="s">
        <v>26</v>
      </c>
      <c r="G7" s="29" t="s">
        <v>63</v>
      </c>
      <c r="H7" s="28" t="s">
        <v>73</v>
      </c>
      <c r="I7" s="29" t="s">
        <v>27</v>
      </c>
      <c r="J7" s="33">
        <v>2188.33</v>
      </c>
      <c r="K7" s="31"/>
      <c r="L7" s="30">
        <f t="shared" si="0"/>
        <v>0</v>
      </c>
      <c r="M7" s="32" t="str">
        <f t="shared" si="1"/>
        <v>OK</v>
      </c>
      <c r="N7" s="42"/>
      <c r="O7" s="43"/>
      <c r="P7" s="41"/>
      <c r="Q7" s="42"/>
      <c r="R7" s="42"/>
      <c r="S7" s="42"/>
      <c r="T7" s="42"/>
      <c r="U7" s="42"/>
      <c r="V7" s="42"/>
      <c r="W7" s="42"/>
      <c r="X7" s="42"/>
      <c r="Y7" s="42"/>
    </row>
    <row r="8" spans="1:25" ht="150" customHeight="1" x14ac:dyDescent="0.25">
      <c r="A8" s="29">
        <v>5</v>
      </c>
      <c r="B8" s="28">
        <v>5</v>
      </c>
      <c r="C8" s="29" t="s">
        <v>60</v>
      </c>
      <c r="D8" s="46" t="s">
        <v>74</v>
      </c>
      <c r="E8" s="45" t="s">
        <v>75</v>
      </c>
      <c r="F8" s="29" t="s">
        <v>26</v>
      </c>
      <c r="G8" s="29" t="s">
        <v>63</v>
      </c>
      <c r="H8" s="28" t="s">
        <v>76</v>
      </c>
      <c r="I8" s="28" t="s">
        <v>27</v>
      </c>
      <c r="J8" s="33">
        <v>2536.1799999999998</v>
      </c>
      <c r="K8" s="31"/>
      <c r="L8" s="30">
        <f t="shared" si="0"/>
        <v>0</v>
      </c>
      <c r="M8" s="32" t="str">
        <f t="shared" si="1"/>
        <v>OK</v>
      </c>
      <c r="N8" s="42"/>
      <c r="O8" s="43"/>
      <c r="P8" s="42"/>
      <c r="Q8" s="42"/>
      <c r="R8" s="42"/>
      <c r="S8" s="42"/>
      <c r="T8" s="42"/>
      <c r="U8" s="42"/>
      <c r="V8" s="42"/>
      <c r="W8" s="42"/>
      <c r="X8" s="42"/>
      <c r="Y8" s="42"/>
    </row>
    <row r="9" spans="1:25" ht="150" customHeight="1" x14ac:dyDescent="0.25">
      <c r="A9" s="29">
        <v>6</v>
      </c>
      <c r="B9" s="28">
        <v>6</v>
      </c>
      <c r="C9" s="29" t="s">
        <v>77</v>
      </c>
      <c r="D9" s="46" t="s">
        <v>78</v>
      </c>
      <c r="E9" s="45" t="s">
        <v>79</v>
      </c>
      <c r="F9" s="29" t="s">
        <v>26</v>
      </c>
      <c r="G9" s="29" t="s">
        <v>63</v>
      </c>
      <c r="H9" s="28" t="s">
        <v>80</v>
      </c>
      <c r="I9" s="28" t="s">
        <v>27</v>
      </c>
      <c r="J9" s="33">
        <v>2823.5</v>
      </c>
      <c r="K9" s="31"/>
      <c r="L9" s="30">
        <f t="shared" si="0"/>
        <v>0</v>
      </c>
      <c r="M9" s="32" t="str">
        <f t="shared" si="1"/>
        <v>OK</v>
      </c>
      <c r="N9" s="42"/>
      <c r="O9" s="43"/>
      <c r="P9" s="42"/>
      <c r="Q9" s="41"/>
      <c r="R9" s="44"/>
      <c r="S9" s="42"/>
      <c r="T9" s="42"/>
      <c r="U9" s="42"/>
      <c r="V9" s="42"/>
      <c r="W9" s="42"/>
      <c r="X9" s="42"/>
      <c r="Y9" s="42"/>
    </row>
    <row r="10" spans="1:25"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c r="X10" s="42"/>
      <c r="Y10" s="42"/>
    </row>
    <row r="11" spans="1:25" ht="150" customHeight="1" x14ac:dyDescent="0.25">
      <c r="A11" s="29">
        <v>8</v>
      </c>
      <c r="B11" s="28">
        <v>8</v>
      </c>
      <c r="C11" s="29" t="s">
        <v>77</v>
      </c>
      <c r="D11" s="46" t="s">
        <v>83</v>
      </c>
      <c r="E11" s="46" t="s">
        <v>84</v>
      </c>
      <c r="F11" s="29" t="s">
        <v>26</v>
      </c>
      <c r="G11" s="29" t="s">
        <v>63</v>
      </c>
      <c r="H11" s="28" t="s">
        <v>85</v>
      </c>
      <c r="I11" s="28" t="s">
        <v>27</v>
      </c>
      <c r="J11" s="33">
        <v>7625</v>
      </c>
      <c r="K11" s="31"/>
      <c r="L11" s="30">
        <f t="shared" si="0"/>
        <v>0</v>
      </c>
      <c r="M11" s="32" t="str">
        <f t="shared" si="1"/>
        <v>OK</v>
      </c>
      <c r="N11" s="42"/>
      <c r="O11" s="43"/>
      <c r="P11" s="42"/>
      <c r="Q11" s="42"/>
      <c r="R11" s="42"/>
      <c r="S11" s="42"/>
      <c r="T11" s="42"/>
      <c r="U11" s="42"/>
      <c r="V11" s="42"/>
      <c r="W11" s="42"/>
      <c r="X11" s="42"/>
      <c r="Y11" s="42"/>
    </row>
    <row r="12" spans="1:25" ht="150" customHeight="1" x14ac:dyDescent="0.25">
      <c r="A12" s="29">
        <v>9</v>
      </c>
      <c r="B12" s="28">
        <v>9</v>
      </c>
      <c r="C12" s="29" t="s">
        <v>77</v>
      </c>
      <c r="D12" s="46" t="s">
        <v>86</v>
      </c>
      <c r="E12" s="45" t="s">
        <v>79</v>
      </c>
      <c r="F12" s="29" t="s">
        <v>26</v>
      </c>
      <c r="G12" s="29" t="s">
        <v>63</v>
      </c>
      <c r="H12" s="29" t="s">
        <v>85</v>
      </c>
      <c r="I12" s="29" t="s">
        <v>27</v>
      </c>
      <c r="J12" s="34">
        <v>3863.6</v>
      </c>
      <c r="K12" s="31"/>
      <c r="L12" s="30">
        <f t="shared" si="0"/>
        <v>0</v>
      </c>
      <c r="M12" s="32" t="str">
        <f t="shared" si="1"/>
        <v>OK</v>
      </c>
      <c r="N12" s="42"/>
      <c r="O12" s="43"/>
      <c r="P12" s="42"/>
      <c r="Q12" s="42"/>
      <c r="R12" s="42"/>
      <c r="S12" s="42"/>
      <c r="T12" s="42"/>
      <c r="U12" s="42"/>
      <c r="V12" s="42"/>
      <c r="W12" s="42"/>
      <c r="X12" s="42"/>
      <c r="Y12" s="42"/>
    </row>
    <row r="13" spans="1:25"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1"/>
      <c r="R13" s="44"/>
      <c r="S13" s="42"/>
      <c r="T13" s="42"/>
      <c r="U13" s="42"/>
      <c r="V13" s="42"/>
      <c r="W13" s="42"/>
      <c r="X13" s="42"/>
      <c r="Y13" s="42"/>
    </row>
    <row r="14" spans="1:25"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c r="X14" s="42"/>
      <c r="Y14" s="42"/>
    </row>
    <row r="15" spans="1:25" ht="15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c r="X15" s="42"/>
      <c r="Y15" s="42"/>
    </row>
    <row r="16" spans="1:25" ht="150" customHeight="1" x14ac:dyDescent="0.25">
      <c r="A16" s="29">
        <v>13</v>
      </c>
      <c r="B16" s="28">
        <v>13</v>
      </c>
      <c r="C16" s="29" t="s">
        <v>65</v>
      </c>
      <c r="D16" s="46" t="s">
        <v>95</v>
      </c>
      <c r="E16" s="45" t="s">
        <v>96</v>
      </c>
      <c r="F16" s="29" t="s">
        <v>26</v>
      </c>
      <c r="G16" s="29" t="s">
        <v>63</v>
      </c>
      <c r="H16" s="29" t="s">
        <v>97</v>
      </c>
      <c r="I16" s="29" t="s">
        <v>27</v>
      </c>
      <c r="J16" s="34">
        <v>11042.77</v>
      </c>
      <c r="K16" s="31">
        <v>1</v>
      </c>
      <c r="L16" s="30">
        <f t="shared" si="0"/>
        <v>0</v>
      </c>
      <c r="M16" s="32" t="str">
        <f t="shared" si="1"/>
        <v>OK</v>
      </c>
      <c r="N16" s="56">
        <v>1</v>
      </c>
      <c r="O16" s="43"/>
      <c r="P16" s="42"/>
      <c r="Q16" s="42"/>
      <c r="R16" s="42"/>
      <c r="S16" s="42"/>
      <c r="T16" s="42"/>
      <c r="U16" s="42"/>
      <c r="V16" s="42"/>
      <c r="W16" s="42"/>
      <c r="X16" s="42"/>
      <c r="Y16" s="42"/>
    </row>
    <row r="17" spans="1:25"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c r="X17" s="42"/>
      <c r="Y17" s="42"/>
    </row>
    <row r="18" spans="1:25"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c r="X18" s="42"/>
      <c r="Y18" s="42"/>
    </row>
    <row r="19" spans="1:25" ht="15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2"/>
      <c r="O19" s="43"/>
      <c r="P19" s="42"/>
      <c r="Q19" s="42"/>
      <c r="R19" s="42"/>
      <c r="S19" s="42"/>
      <c r="T19" s="42"/>
      <c r="U19" s="42"/>
      <c r="V19" s="42"/>
      <c r="W19" s="42"/>
      <c r="X19" s="42"/>
      <c r="Y19" s="42"/>
    </row>
    <row r="20" spans="1:25"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c r="Y20" s="42"/>
    </row>
    <row r="21" spans="1:25"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c r="X21" s="42"/>
      <c r="Y21" s="42"/>
    </row>
    <row r="22" spans="1:25" ht="150" customHeight="1" x14ac:dyDescent="0.25">
      <c r="A22" s="29">
        <v>19</v>
      </c>
      <c r="B22" s="28">
        <v>19</v>
      </c>
      <c r="C22" s="29" t="s">
        <v>77</v>
      </c>
      <c r="D22" s="46" t="s">
        <v>38</v>
      </c>
      <c r="E22" s="45" t="s">
        <v>113</v>
      </c>
      <c r="F22" s="29" t="s">
        <v>26</v>
      </c>
      <c r="G22" s="29" t="s">
        <v>114</v>
      </c>
      <c r="H22" s="28" t="s">
        <v>115</v>
      </c>
      <c r="I22" s="28" t="s">
        <v>27</v>
      </c>
      <c r="J22" s="34">
        <v>833.3</v>
      </c>
      <c r="K22" s="31">
        <f>1+2+3</f>
        <v>6</v>
      </c>
      <c r="L22" s="30">
        <f t="shared" si="0"/>
        <v>0</v>
      </c>
      <c r="M22" s="32" t="str">
        <f t="shared" si="1"/>
        <v>OK</v>
      </c>
      <c r="N22" s="44"/>
      <c r="O22" s="56">
        <v>3</v>
      </c>
      <c r="P22" s="42"/>
      <c r="Q22" s="42"/>
      <c r="R22" s="56">
        <v>3</v>
      </c>
      <c r="S22" s="42"/>
      <c r="T22" s="42"/>
      <c r="U22" s="42"/>
      <c r="V22" s="42"/>
      <c r="W22" s="42"/>
      <c r="X22" s="42"/>
      <c r="Y22" s="42"/>
    </row>
    <row r="23" spans="1:25" ht="120" customHeight="1" x14ac:dyDescent="0.25">
      <c r="A23" s="29">
        <v>20</v>
      </c>
      <c r="B23" s="28">
        <v>20</v>
      </c>
      <c r="C23" s="29" t="s">
        <v>65</v>
      </c>
      <c r="D23" s="46" t="s">
        <v>116</v>
      </c>
      <c r="E23" s="45" t="s">
        <v>117</v>
      </c>
      <c r="F23" s="29" t="s">
        <v>26</v>
      </c>
      <c r="G23" s="29" t="s">
        <v>118</v>
      </c>
      <c r="H23" s="28" t="s">
        <v>119</v>
      </c>
      <c r="I23" s="28" t="s">
        <v>120</v>
      </c>
      <c r="J23" s="34">
        <v>463.91</v>
      </c>
      <c r="K23" s="31">
        <v>3</v>
      </c>
      <c r="L23" s="30">
        <f t="shared" si="0"/>
        <v>1</v>
      </c>
      <c r="M23" s="32" t="str">
        <f t="shared" si="1"/>
        <v>OK</v>
      </c>
      <c r="N23" s="56">
        <v>2</v>
      </c>
      <c r="O23" s="43"/>
      <c r="P23" s="42"/>
      <c r="Q23" s="42"/>
      <c r="R23" s="42"/>
      <c r="S23" s="42"/>
      <c r="T23" s="42"/>
      <c r="U23" s="42"/>
      <c r="V23" s="42"/>
      <c r="W23" s="42"/>
      <c r="X23" s="42"/>
      <c r="Y23" s="42"/>
    </row>
    <row r="24" spans="1:25" ht="80.099999999999994" customHeight="1" x14ac:dyDescent="0.25">
      <c r="A24" s="77">
        <v>21</v>
      </c>
      <c r="B24" s="28">
        <v>21</v>
      </c>
      <c r="C24" s="77" t="s">
        <v>121</v>
      </c>
      <c r="D24" s="46" t="s">
        <v>122</v>
      </c>
      <c r="E24" s="29" t="s">
        <v>123</v>
      </c>
      <c r="F24" s="29" t="s">
        <v>29</v>
      </c>
      <c r="G24" s="29" t="s">
        <v>124</v>
      </c>
      <c r="H24" s="28" t="s">
        <v>125</v>
      </c>
      <c r="I24" s="28" t="s">
        <v>30</v>
      </c>
      <c r="J24" s="34">
        <v>200.09</v>
      </c>
      <c r="K24" s="31">
        <f>3+2+1</f>
        <v>6</v>
      </c>
      <c r="L24" s="30">
        <f t="shared" si="0"/>
        <v>0</v>
      </c>
      <c r="M24" s="32" t="str">
        <f t="shared" si="1"/>
        <v>OK</v>
      </c>
      <c r="O24" s="43"/>
      <c r="P24" s="58">
        <v>3</v>
      </c>
      <c r="Q24" s="42"/>
      <c r="R24" s="41"/>
      <c r="S24" s="56">
        <v>3</v>
      </c>
      <c r="T24" s="42"/>
      <c r="U24" s="42"/>
      <c r="V24" s="42"/>
      <c r="W24" s="42"/>
      <c r="X24" s="42"/>
      <c r="Y24" s="42"/>
    </row>
    <row r="25" spans="1:25" ht="80.099999999999994" customHeight="1" x14ac:dyDescent="0.25">
      <c r="A25" s="78"/>
      <c r="B25" s="28">
        <v>22</v>
      </c>
      <c r="C25" s="78"/>
      <c r="D25" s="46" t="s">
        <v>28</v>
      </c>
      <c r="E25" s="29" t="s">
        <v>123</v>
      </c>
      <c r="F25" s="29" t="s">
        <v>29</v>
      </c>
      <c r="G25" s="29" t="s">
        <v>124</v>
      </c>
      <c r="H25" s="28" t="s">
        <v>125</v>
      </c>
      <c r="I25" s="28" t="s">
        <v>30</v>
      </c>
      <c r="J25" s="34">
        <v>575.29</v>
      </c>
      <c r="K25" s="31">
        <v>1</v>
      </c>
      <c r="L25" s="30">
        <f t="shared" si="0"/>
        <v>1</v>
      </c>
      <c r="M25" s="32" t="str">
        <f t="shared" si="1"/>
        <v>OK</v>
      </c>
      <c r="N25" s="41"/>
      <c r="O25" s="41"/>
      <c r="P25" s="42"/>
      <c r="Q25" s="41"/>
      <c r="R25" s="44"/>
      <c r="S25" s="42"/>
      <c r="T25" s="42"/>
      <c r="U25" s="42"/>
      <c r="V25" s="42"/>
      <c r="W25" s="42"/>
      <c r="X25" s="42"/>
      <c r="Y25" s="42"/>
    </row>
    <row r="26" spans="1:25" ht="80.099999999999994" customHeight="1" x14ac:dyDescent="0.25">
      <c r="A26" s="78"/>
      <c r="B26" s="28">
        <v>23</v>
      </c>
      <c r="C26" s="78"/>
      <c r="D26" s="46" t="s">
        <v>31</v>
      </c>
      <c r="E26" s="29" t="s">
        <v>123</v>
      </c>
      <c r="F26" s="29" t="s">
        <v>29</v>
      </c>
      <c r="G26" s="29" t="s">
        <v>124</v>
      </c>
      <c r="H26" s="28" t="s">
        <v>125</v>
      </c>
      <c r="I26" s="28" t="s">
        <v>30</v>
      </c>
      <c r="J26" s="34">
        <v>750</v>
      </c>
      <c r="K26" s="31">
        <v>3</v>
      </c>
      <c r="L26" s="30">
        <f t="shared" si="0"/>
        <v>2</v>
      </c>
      <c r="M26" s="32" t="str">
        <f t="shared" si="1"/>
        <v>OK</v>
      </c>
      <c r="O26" s="41"/>
      <c r="P26" s="56">
        <v>1</v>
      </c>
      <c r="Q26" s="41"/>
      <c r="R26" s="42"/>
      <c r="S26" s="42"/>
      <c r="T26" s="42"/>
      <c r="U26" s="42"/>
      <c r="V26" s="42"/>
      <c r="W26" s="42"/>
      <c r="X26" s="42"/>
      <c r="Y26" s="42"/>
    </row>
    <row r="27" spans="1:25" ht="80.099999999999994" customHeight="1" x14ac:dyDescent="0.25">
      <c r="A27" s="78"/>
      <c r="B27" s="28">
        <v>24</v>
      </c>
      <c r="C27" s="78"/>
      <c r="D27" s="46" t="s">
        <v>32</v>
      </c>
      <c r="E27" s="29" t="s">
        <v>123</v>
      </c>
      <c r="F27" s="29" t="s">
        <v>29</v>
      </c>
      <c r="G27" s="29" t="s">
        <v>124</v>
      </c>
      <c r="H27" s="28" t="s">
        <v>125</v>
      </c>
      <c r="I27" s="28" t="s">
        <v>30</v>
      </c>
      <c r="J27" s="34">
        <v>1000</v>
      </c>
      <c r="K27" s="31">
        <v>2</v>
      </c>
      <c r="L27" s="30">
        <f t="shared" si="0"/>
        <v>2</v>
      </c>
      <c r="M27" s="32" t="str">
        <f t="shared" si="1"/>
        <v>OK</v>
      </c>
      <c r="N27" s="41"/>
      <c r="O27" s="41"/>
      <c r="P27" s="42"/>
      <c r="Q27" s="41"/>
      <c r="R27" s="42"/>
      <c r="S27" s="42"/>
      <c r="T27" s="42"/>
      <c r="U27" s="42"/>
      <c r="V27" s="42"/>
      <c r="W27" s="42"/>
      <c r="X27" s="42"/>
      <c r="Y27" s="42"/>
    </row>
    <row r="28" spans="1:25" ht="80.099999999999994" customHeight="1" x14ac:dyDescent="0.25">
      <c r="A28" s="78"/>
      <c r="B28" s="28">
        <v>25</v>
      </c>
      <c r="C28" s="78"/>
      <c r="D28" s="46" t="s">
        <v>33</v>
      </c>
      <c r="E28" s="29" t="s">
        <v>123</v>
      </c>
      <c r="F28" s="29" t="s">
        <v>34</v>
      </c>
      <c r="G28" s="29" t="s">
        <v>124</v>
      </c>
      <c r="H28" s="28" t="s">
        <v>125</v>
      </c>
      <c r="I28" s="28" t="s">
        <v>30</v>
      </c>
      <c r="J28" s="34">
        <v>80</v>
      </c>
      <c r="K28" s="31">
        <v>10</v>
      </c>
      <c r="L28" s="30">
        <f t="shared" si="0"/>
        <v>10</v>
      </c>
      <c r="M28" s="32" t="str">
        <f t="shared" si="1"/>
        <v>OK</v>
      </c>
      <c r="N28" s="41"/>
      <c r="O28" s="41"/>
      <c r="P28" s="42"/>
      <c r="Q28" s="41"/>
      <c r="R28" s="44"/>
      <c r="S28" s="42"/>
      <c r="T28" s="42"/>
      <c r="U28" s="42"/>
      <c r="V28" s="42"/>
      <c r="W28" s="42"/>
      <c r="X28" s="42"/>
      <c r="Y28" s="42"/>
    </row>
    <row r="29" spans="1:25" ht="80.099999999999994" customHeight="1" x14ac:dyDescent="0.25">
      <c r="A29" s="78"/>
      <c r="B29" s="28">
        <v>26</v>
      </c>
      <c r="C29" s="78"/>
      <c r="D29" s="46" t="s">
        <v>39</v>
      </c>
      <c r="E29" s="29" t="s">
        <v>123</v>
      </c>
      <c r="F29" s="29" t="s">
        <v>34</v>
      </c>
      <c r="G29" s="29" t="s">
        <v>124</v>
      </c>
      <c r="H29" s="28" t="s">
        <v>125</v>
      </c>
      <c r="I29" s="28" t="s">
        <v>30</v>
      </c>
      <c r="J29" s="34">
        <v>100</v>
      </c>
      <c r="K29" s="31">
        <v>20</v>
      </c>
      <c r="L29" s="30">
        <f t="shared" si="0"/>
        <v>0</v>
      </c>
      <c r="M29" s="32" t="str">
        <f t="shared" si="1"/>
        <v>OK</v>
      </c>
      <c r="N29" s="43"/>
      <c r="O29" s="41"/>
      <c r="P29" s="42"/>
      <c r="Q29" s="56">
        <v>20</v>
      </c>
      <c r="R29" s="42"/>
      <c r="S29" s="42"/>
      <c r="T29" s="42"/>
      <c r="U29" s="42"/>
      <c r="V29" s="42"/>
      <c r="W29" s="42"/>
      <c r="X29" s="42"/>
      <c r="Y29" s="42"/>
    </row>
    <row r="30" spans="1:25" ht="80.099999999999994" customHeight="1" x14ac:dyDescent="0.25">
      <c r="A30" s="78"/>
      <c r="B30" s="28">
        <v>27</v>
      </c>
      <c r="C30" s="78"/>
      <c r="D30" s="46" t="s">
        <v>35</v>
      </c>
      <c r="E30" s="29" t="s">
        <v>123</v>
      </c>
      <c r="F30" s="29" t="s">
        <v>34</v>
      </c>
      <c r="G30" s="29" t="s">
        <v>124</v>
      </c>
      <c r="H30" s="28" t="s">
        <v>125</v>
      </c>
      <c r="I30" s="28" t="s">
        <v>30</v>
      </c>
      <c r="J30" s="34">
        <v>100</v>
      </c>
      <c r="K30" s="31">
        <v>20</v>
      </c>
      <c r="L30" s="30">
        <f t="shared" si="0"/>
        <v>20</v>
      </c>
      <c r="M30" s="32" t="str">
        <f t="shared" si="1"/>
        <v>OK</v>
      </c>
      <c r="N30" s="41"/>
      <c r="O30" s="41"/>
      <c r="P30" s="42"/>
      <c r="Q30" s="41"/>
      <c r="R30" s="42"/>
      <c r="S30" s="42"/>
      <c r="T30" s="42"/>
      <c r="U30" s="42"/>
      <c r="V30" s="42"/>
      <c r="W30" s="42"/>
      <c r="X30" s="42"/>
      <c r="Y30" s="42"/>
    </row>
    <row r="31" spans="1:25" ht="80.099999999999994" customHeight="1" x14ac:dyDescent="0.25">
      <c r="A31" s="78"/>
      <c r="B31" s="28">
        <v>28</v>
      </c>
      <c r="C31" s="78"/>
      <c r="D31" s="46" t="s">
        <v>40</v>
      </c>
      <c r="E31" s="29" t="s">
        <v>123</v>
      </c>
      <c r="F31" s="29" t="s">
        <v>29</v>
      </c>
      <c r="G31" s="29" t="s">
        <v>124</v>
      </c>
      <c r="H31" s="28" t="s">
        <v>125</v>
      </c>
      <c r="I31" s="28" t="s">
        <v>30</v>
      </c>
      <c r="J31" s="34">
        <v>200</v>
      </c>
      <c r="K31" s="31">
        <v>1</v>
      </c>
      <c r="L31" s="30">
        <f t="shared" si="0"/>
        <v>1</v>
      </c>
      <c r="M31" s="32" t="str">
        <f t="shared" si="1"/>
        <v>OK</v>
      </c>
      <c r="N31" s="41"/>
      <c r="O31" s="41"/>
      <c r="P31" s="42"/>
      <c r="Q31" s="41"/>
      <c r="R31" s="44"/>
      <c r="S31" s="42"/>
      <c r="T31" s="42"/>
      <c r="U31" s="42"/>
      <c r="V31" s="42"/>
      <c r="W31" s="42"/>
      <c r="X31" s="42"/>
      <c r="Y31" s="42"/>
    </row>
    <row r="32" spans="1:25" ht="80.099999999999994" customHeight="1" x14ac:dyDescent="0.25">
      <c r="A32" s="79"/>
      <c r="B32" s="28">
        <v>29</v>
      </c>
      <c r="C32" s="79"/>
      <c r="D32" s="46" t="s">
        <v>126</v>
      </c>
      <c r="E32" s="29" t="s">
        <v>123</v>
      </c>
      <c r="F32" s="29" t="s">
        <v>29</v>
      </c>
      <c r="G32" s="29" t="s">
        <v>124</v>
      </c>
      <c r="H32" s="28" t="s">
        <v>125</v>
      </c>
      <c r="I32" s="28" t="s">
        <v>30</v>
      </c>
      <c r="J32" s="34">
        <v>100</v>
      </c>
      <c r="K32" s="31">
        <v>3</v>
      </c>
      <c r="L32" s="30">
        <f t="shared" si="0"/>
        <v>1</v>
      </c>
      <c r="M32" s="32" t="str">
        <f t="shared" si="1"/>
        <v>OK</v>
      </c>
      <c r="O32" s="43"/>
      <c r="P32" s="56">
        <v>2</v>
      </c>
      <c r="Q32" s="41"/>
      <c r="R32" s="42"/>
      <c r="S32" s="42"/>
      <c r="T32" s="42"/>
      <c r="U32" s="42"/>
      <c r="V32" s="42"/>
      <c r="W32" s="42"/>
      <c r="X32" s="42"/>
      <c r="Y32" s="42"/>
    </row>
    <row r="33" spans="1:25"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c r="X33" s="42"/>
      <c r="Y33" s="42"/>
    </row>
    <row r="34" spans="1:25"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41"/>
      <c r="R34" s="42"/>
      <c r="S34" s="42"/>
      <c r="T34" s="42"/>
      <c r="U34" s="42"/>
      <c r="V34" s="42"/>
      <c r="W34" s="42"/>
      <c r="X34" s="42"/>
      <c r="Y34" s="42"/>
    </row>
    <row r="35" spans="1:25"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c r="X35" s="42"/>
      <c r="Y35" s="42"/>
    </row>
    <row r="36" spans="1:25"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c r="X36" s="42"/>
      <c r="Y36" s="42"/>
    </row>
    <row r="37" spans="1:25"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41"/>
      <c r="R37" s="42"/>
      <c r="S37" s="42"/>
      <c r="T37" s="42"/>
      <c r="U37" s="42"/>
      <c r="V37" s="42"/>
      <c r="W37" s="42"/>
      <c r="X37" s="42"/>
      <c r="Y37" s="42"/>
    </row>
    <row r="38" spans="1:25"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41"/>
      <c r="R38" s="42"/>
      <c r="S38" s="42"/>
      <c r="T38" s="42"/>
      <c r="U38" s="42"/>
      <c r="V38" s="42"/>
      <c r="W38" s="42"/>
      <c r="X38" s="42"/>
      <c r="Y38" s="42"/>
    </row>
    <row r="39" spans="1:25"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c r="X39" s="42"/>
      <c r="Y39" s="42"/>
    </row>
    <row r="40" spans="1:25"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c r="X40" s="42"/>
      <c r="Y40" s="42"/>
    </row>
    <row r="41" spans="1:25"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1"/>
      <c r="R41" s="42"/>
      <c r="S41" s="42"/>
      <c r="T41" s="42"/>
      <c r="U41" s="42"/>
      <c r="V41" s="42"/>
      <c r="W41" s="42"/>
      <c r="X41" s="42"/>
      <c r="Y41" s="42"/>
    </row>
    <row r="42" spans="1:25"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1"/>
      <c r="R42" s="42"/>
      <c r="S42" s="42"/>
      <c r="T42" s="42"/>
      <c r="U42" s="42"/>
      <c r="V42" s="42"/>
      <c r="W42" s="42"/>
      <c r="X42" s="42"/>
      <c r="Y42" s="42"/>
    </row>
    <row r="43" spans="1:25"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50"/>
      <c r="R43" s="50"/>
      <c r="S43" s="20"/>
      <c r="T43" s="20"/>
      <c r="U43" s="20"/>
      <c r="V43" s="20"/>
      <c r="W43" s="20"/>
      <c r="X43" s="20"/>
      <c r="Y43" s="20"/>
    </row>
    <row r="44" spans="1:25"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c r="X44" s="20"/>
      <c r="Y44" s="20"/>
    </row>
    <row r="45" spans="1:25"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c r="X45" s="20"/>
      <c r="Y45" s="20"/>
    </row>
    <row r="46" spans="1:25"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c r="X46" s="20"/>
      <c r="Y46" s="20"/>
    </row>
    <row r="47" spans="1:25"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c r="X47" s="20"/>
      <c r="Y47" s="20"/>
    </row>
    <row r="48" spans="1:25"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c r="X48" s="20"/>
      <c r="Y48" s="20"/>
    </row>
    <row r="49" spans="1:25"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c r="X49" s="20"/>
      <c r="Y49" s="20"/>
    </row>
    <row r="50" spans="1:25"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c r="X50" s="20"/>
      <c r="Y50" s="20"/>
    </row>
    <row r="51" spans="1:25" ht="80.099999999999994" customHeight="1" x14ac:dyDescent="0.25">
      <c r="N51" s="59">
        <f>SUMPRODUCT(J4:J50,N4:N50)</f>
        <v>11970.59</v>
      </c>
      <c r="O51" s="59">
        <f>SUMPRODUCT(J4:J50,O4:O50)</f>
        <v>2499.8999999999996</v>
      </c>
      <c r="P51" s="59">
        <f>SUMPRODUCT(J4:J50,P4:P50)</f>
        <v>1550.27</v>
      </c>
    </row>
  </sheetData>
  <mergeCells count="24">
    <mergeCell ref="A41:A43"/>
    <mergeCell ref="C41:C43"/>
    <mergeCell ref="A1:C1"/>
    <mergeCell ref="D1:J1"/>
    <mergeCell ref="T1:T2"/>
    <mergeCell ref="K1:M1"/>
    <mergeCell ref="A33:A40"/>
    <mergeCell ref="C33:C40"/>
    <mergeCell ref="A44:A50"/>
    <mergeCell ref="C44:C50"/>
    <mergeCell ref="W1:W2"/>
    <mergeCell ref="X1:X2"/>
    <mergeCell ref="Y1:Y2"/>
    <mergeCell ref="A2:M2"/>
    <mergeCell ref="A24:A32"/>
    <mergeCell ref="C24:C32"/>
    <mergeCell ref="U1:U2"/>
    <mergeCell ref="V1:V2"/>
    <mergeCell ref="N1:N2"/>
    <mergeCell ref="O1:O2"/>
    <mergeCell ref="P1:P2"/>
    <mergeCell ref="Q1:Q2"/>
    <mergeCell ref="R1:R2"/>
    <mergeCell ref="S1:S2"/>
  </mergeCells>
  <conditionalFormatting sqref="M4:M50">
    <cfRule type="cellIs" dxfId="28" priority="1" operator="equal">
      <formula>"ATENÇÃO"</formula>
    </cfRule>
  </conditionalFormatting>
  <conditionalFormatting sqref="M1:M3 M51:M1048576">
    <cfRule type="cellIs" dxfId="27" priority="2" operator="equal">
      <formula>"ATENÇÃO"</formula>
    </cfRule>
  </conditionalFormatting>
  <pageMargins left="0.511811024" right="0.511811024" top="0.78740157499999996" bottom="0.78740157499999996" header="0.31496062000000002" footer="0.31496062000000002"/>
  <pageSetup paperSize="9" scale="60" orientation="landscape" r:id="rId1"/>
  <colBreaks count="1" manualBreakCount="1">
    <brk id="13" max="42"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opLeftCell="A50" zoomScale="80" zoomScaleNormal="80" workbookViewId="0">
      <selection activeCell="L4"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176</v>
      </c>
      <c r="O1" s="75" t="s">
        <v>177</v>
      </c>
      <c r="P1" s="75" t="s">
        <v>178</v>
      </c>
      <c r="Q1" s="75" t="s">
        <v>51</v>
      </c>
      <c r="R1" s="75" t="s">
        <v>51</v>
      </c>
      <c r="S1" s="75" t="s">
        <v>51</v>
      </c>
      <c r="T1" s="75" t="s">
        <v>51</v>
      </c>
      <c r="U1" s="75" t="s">
        <v>51</v>
      </c>
      <c r="V1" s="75" t="s">
        <v>51</v>
      </c>
      <c r="W1" s="75" t="s">
        <v>51</v>
      </c>
      <c r="X1" s="75" t="s">
        <v>51</v>
      </c>
      <c r="Y1" s="75" t="s">
        <v>51</v>
      </c>
    </row>
    <row r="2" spans="1:25"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43465</v>
      </c>
      <c r="O3" s="55">
        <v>43465</v>
      </c>
      <c r="P3" s="55">
        <v>43465</v>
      </c>
      <c r="Q3" s="26" t="s">
        <v>1</v>
      </c>
      <c r="R3" s="26" t="s">
        <v>1</v>
      </c>
      <c r="S3" s="26" t="s">
        <v>1</v>
      </c>
      <c r="T3" s="26" t="s">
        <v>1</v>
      </c>
      <c r="U3" s="26" t="s">
        <v>1</v>
      </c>
      <c r="V3" s="26" t="s">
        <v>1</v>
      </c>
      <c r="W3" s="26" t="s">
        <v>1</v>
      </c>
      <c r="X3" s="26" t="s">
        <v>1</v>
      </c>
      <c r="Y3" s="26" t="s">
        <v>1</v>
      </c>
    </row>
    <row r="4" spans="1:25" ht="150" customHeight="1" x14ac:dyDescent="0.25">
      <c r="A4" s="29">
        <v>1</v>
      </c>
      <c r="B4" s="28">
        <v>1</v>
      </c>
      <c r="C4" s="29" t="s">
        <v>60</v>
      </c>
      <c r="D4" s="46" t="s">
        <v>61</v>
      </c>
      <c r="E4" s="45" t="s">
        <v>62</v>
      </c>
      <c r="F4" s="29" t="s">
        <v>26</v>
      </c>
      <c r="G4" s="29" t="s">
        <v>63</v>
      </c>
      <c r="H4" s="29" t="s">
        <v>64</v>
      </c>
      <c r="I4" s="29" t="s">
        <v>27</v>
      </c>
      <c r="J4" s="33">
        <v>1651.72</v>
      </c>
      <c r="K4" s="31">
        <v>1</v>
      </c>
      <c r="L4" s="30">
        <f t="shared" ref="L4:L50" si="0">K4-SUM(N4:X4)</f>
        <v>0</v>
      </c>
      <c r="M4" s="32" t="str">
        <f>IF(L4&lt;0,"ATENÇÃO","OK")</f>
        <v>OK</v>
      </c>
      <c r="N4" s="42"/>
      <c r="O4" s="43"/>
      <c r="P4" s="56">
        <v>1</v>
      </c>
      <c r="Q4" s="42"/>
      <c r="R4" s="42"/>
      <c r="S4" s="42"/>
      <c r="T4" s="42"/>
      <c r="U4" s="42"/>
      <c r="V4" s="42"/>
      <c r="W4" s="42"/>
      <c r="X4" s="42"/>
      <c r="Y4" s="42"/>
    </row>
    <row r="5" spans="1:25" ht="150" customHeight="1" x14ac:dyDescent="0.25">
      <c r="A5" s="29">
        <v>2</v>
      </c>
      <c r="B5" s="28">
        <v>2</v>
      </c>
      <c r="C5" s="29" t="s">
        <v>65</v>
      </c>
      <c r="D5" s="46" t="s">
        <v>66</v>
      </c>
      <c r="E5" s="45" t="s">
        <v>67</v>
      </c>
      <c r="F5" s="29" t="s">
        <v>26</v>
      </c>
      <c r="G5" s="29" t="s">
        <v>63</v>
      </c>
      <c r="H5" s="29" t="s">
        <v>64</v>
      </c>
      <c r="I5" s="29" t="s">
        <v>27</v>
      </c>
      <c r="J5" s="33">
        <v>1933.38</v>
      </c>
      <c r="K5" s="31"/>
      <c r="L5" s="30">
        <f t="shared" si="0"/>
        <v>0</v>
      </c>
      <c r="M5" s="32" t="str">
        <f t="shared" ref="M5:M50" si="1">IF(L5&lt;0,"ATENÇÃO","OK")</f>
        <v>OK</v>
      </c>
      <c r="N5" s="41"/>
      <c r="O5" s="43"/>
      <c r="P5" s="42"/>
      <c r="Q5" s="42"/>
      <c r="R5" s="42"/>
      <c r="S5" s="42"/>
      <c r="T5" s="42"/>
      <c r="U5" s="42"/>
      <c r="V5" s="42"/>
      <c r="W5" s="42"/>
      <c r="X5" s="42"/>
      <c r="Y5" s="42"/>
    </row>
    <row r="6" spans="1:25" ht="150" customHeight="1" x14ac:dyDescent="0.25">
      <c r="A6" s="29">
        <v>3</v>
      </c>
      <c r="B6" s="28">
        <v>3</v>
      </c>
      <c r="C6" s="29" t="s">
        <v>65</v>
      </c>
      <c r="D6" s="46" t="s">
        <v>68</v>
      </c>
      <c r="E6" s="45" t="s">
        <v>69</v>
      </c>
      <c r="F6" s="29" t="s">
        <v>26</v>
      </c>
      <c r="G6" s="29" t="s">
        <v>63</v>
      </c>
      <c r="H6" s="29" t="s">
        <v>70</v>
      </c>
      <c r="I6" s="29" t="s">
        <v>27</v>
      </c>
      <c r="J6" s="33">
        <v>2048.4499999999998</v>
      </c>
      <c r="K6" s="31">
        <v>4</v>
      </c>
      <c r="L6" s="30">
        <f t="shared" si="0"/>
        <v>0</v>
      </c>
      <c r="M6" s="32" t="str">
        <f t="shared" si="1"/>
        <v>OK</v>
      </c>
      <c r="N6" s="56">
        <v>4</v>
      </c>
      <c r="O6" s="43"/>
      <c r="P6" s="42"/>
      <c r="Q6" s="42"/>
      <c r="R6" s="42"/>
      <c r="S6" s="42"/>
      <c r="T6" s="42"/>
      <c r="U6" s="42"/>
      <c r="V6" s="42"/>
      <c r="W6" s="42"/>
      <c r="X6" s="42"/>
      <c r="Y6" s="42"/>
    </row>
    <row r="7" spans="1:25" ht="150" customHeight="1" x14ac:dyDescent="0.25">
      <c r="A7" s="29">
        <v>4</v>
      </c>
      <c r="B7" s="28">
        <v>4</v>
      </c>
      <c r="C7" s="29" t="s">
        <v>65</v>
      </c>
      <c r="D7" s="46" t="s">
        <v>71</v>
      </c>
      <c r="E7" s="45" t="s">
        <v>72</v>
      </c>
      <c r="F7" s="29" t="s">
        <v>26</v>
      </c>
      <c r="G7" s="29" t="s">
        <v>63</v>
      </c>
      <c r="H7" s="28" t="s">
        <v>73</v>
      </c>
      <c r="I7" s="29" t="s">
        <v>27</v>
      </c>
      <c r="J7" s="33">
        <v>2188.33</v>
      </c>
      <c r="K7" s="31"/>
      <c r="L7" s="30">
        <f t="shared" si="0"/>
        <v>0</v>
      </c>
      <c r="M7" s="32" t="str">
        <f t="shared" si="1"/>
        <v>OK</v>
      </c>
      <c r="N7" s="42"/>
      <c r="O7" s="43"/>
      <c r="P7" s="41"/>
      <c r="Q7" s="42"/>
      <c r="R7" s="42"/>
      <c r="S7" s="42"/>
      <c r="T7" s="42"/>
      <c r="U7" s="42"/>
      <c r="V7" s="42"/>
      <c r="W7" s="42"/>
      <c r="X7" s="42"/>
      <c r="Y7" s="42"/>
    </row>
    <row r="8" spans="1:25" ht="150" customHeight="1" x14ac:dyDescent="0.25">
      <c r="A8" s="29">
        <v>5</v>
      </c>
      <c r="B8" s="28">
        <v>5</v>
      </c>
      <c r="C8" s="29" t="s">
        <v>60</v>
      </c>
      <c r="D8" s="46" t="s">
        <v>74</v>
      </c>
      <c r="E8" s="45" t="s">
        <v>75</v>
      </c>
      <c r="F8" s="29" t="s">
        <v>26</v>
      </c>
      <c r="G8" s="29" t="s">
        <v>63</v>
      </c>
      <c r="H8" s="28" t="s">
        <v>76</v>
      </c>
      <c r="I8" s="28" t="s">
        <v>27</v>
      </c>
      <c r="J8" s="33">
        <v>2536.1799999999998</v>
      </c>
      <c r="K8" s="31">
        <v>2</v>
      </c>
      <c r="L8" s="30">
        <f t="shared" si="0"/>
        <v>0</v>
      </c>
      <c r="M8" s="32" t="str">
        <f t="shared" si="1"/>
        <v>OK</v>
      </c>
      <c r="N8" s="42"/>
      <c r="O8" s="43"/>
      <c r="P8" s="56">
        <v>2</v>
      </c>
      <c r="Q8" s="42"/>
      <c r="R8" s="42"/>
      <c r="S8" s="42"/>
      <c r="T8" s="42"/>
      <c r="U8" s="42"/>
      <c r="V8" s="42"/>
      <c r="W8" s="42"/>
      <c r="X8" s="42"/>
      <c r="Y8" s="42"/>
    </row>
    <row r="9" spans="1:25" ht="150" customHeight="1" x14ac:dyDescent="0.25">
      <c r="A9" s="29">
        <v>6</v>
      </c>
      <c r="B9" s="28">
        <v>6</v>
      </c>
      <c r="C9" s="29" t="s">
        <v>77</v>
      </c>
      <c r="D9" s="46" t="s">
        <v>78</v>
      </c>
      <c r="E9" s="45" t="s">
        <v>79</v>
      </c>
      <c r="F9" s="29" t="s">
        <v>26</v>
      </c>
      <c r="G9" s="29" t="s">
        <v>63</v>
      </c>
      <c r="H9" s="28" t="s">
        <v>80</v>
      </c>
      <c r="I9" s="28" t="s">
        <v>27</v>
      </c>
      <c r="J9" s="33">
        <v>2823.5</v>
      </c>
      <c r="K9" s="31"/>
      <c r="L9" s="30">
        <f t="shared" si="0"/>
        <v>0</v>
      </c>
      <c r="M9" s="32" t="str">
        <f t="shared" si="1"/>
        <v>OK</v>
      </c>
      <c r="N9" s="42"/>
      <c r="O9" s="43"/>
      <c r="P9" s="42"/>
      <c r="Q9" s="41"/>
      <c r="R9" s="44"/>
      <c r="S9" s="42"/>
      <c r="T9" s="42"/>
      <c r="U9" s="42"/>
      <c r="V9" s="42"/>
      <c r="W9" s="42"/>
      <c r="X9" s="42"/>
      <c r="Y9" s="42"/>
    </row>
    <row r="10" spans="1:25"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c r="X10" s="42"/>
      <c r="Y10" s="42"/>
    </row>
    <row r="11" spans="1:25" ht="150" customHeight="1" x14ac:dyDescent="0.25">
      <c r="A11" s="29">
        <v>8</v>
      </c>
      <c r="B11" s="28">
        <v>8</v>
      </c>
      <c r="C11" s="29" t="s">
        <v>77</v>
      </c>
      <c r="D11" s="46" t="s">
        <v>83</v>
      </c>
      <c r="E11" s="46" t="s">
        <v>84</v>
      </c>
      <c r="F11" s="29" t="s">
        <v>26</v>
      </c>
      <c r="G11" s="29" t="s">
        <v>63</v>
      </c>
      <c r="H11" s="28" t="s">
        <v>85</v>
      </c>
      <c r="I11" s="28" t="s">
        <v>27</v>
      </c>
      <c r="J11" s="33">
        <v>7625</v>
      </c>
      <c r="K11" s="31"/>
      <c r="L11" s="30">
        <f t="shared" si="0"/>
        <v>0</v>
      </c>
      <c r="M11" s="32" t="str">
        <f t="shared" si="1"/>
        <v>OK</v>
      </c>
      <c r="N11" s="42"/>
      <c r="O11" s="43"/>
      <c r="P11" s="42"/>
      <c r="Q11" s="42"/>
      <c r="R11" s="42"/>
      <c r="S11" s="42"/>
      <c r="T11" s="42"/>
      <c r="U11" s="42"/>
      <c r="V11" s="42"/>
      <c r="W11" s="42"/>
      <c r="X11" s="42"/>
      <c r="Y11" s="42"/>
    </row>
    <row r="12" spans="1:25" ht="150" customHeight="1" x14ac:dyDescent="0.25">
      <c r="A12" s="29">
        <v>9</v>
      </c>
      <c r="B12" s="28">
        <v>9</v>
      </c>
      <c r="C12" s="29" t="s">
        <v>77</v>
      </c>
      <c r="D12" s="46" t="s">
        <v>86</v>
      </c>
      <c r="E12" s="45" t="s">
        <v>79</v>
      </c>
      <c r="F12" s="29" t="s">
        <v>26</v>
      </c>
      <c r="G12" s="29" t="s">
        <v>63</v>
      </c>
      <c r="H12" s="29" t="s">
        <v>85</v>
      </c>
      <c r="I12" s="29" t="s">
        <v>27</v>
      </c>
      <c r="J12" s="34">
        <v>3863.6</v>
      </c>
      <c r="K12" s="31"/>
      <c r="L12" s="30">
        <f t="shared" si="0"/>
        <v>0</v>
      </c>
      <c r="M12" s="32" t="str">
        <f t="shared" si="1"/>
        <v>OK</v>
      </c>
      <c r="N12" s="42"/>
      <c r="O12" s="43"/>
      <c r="P12" s="42"/>
      <c r="Q12" s="42"/>
      <c r="R12" s="42"/>
      <c r="S12" s="42"/>
      <c r="T12" s="42"/>
      <c r="U12" s="42"/>
      <c r="V12" s="42"/>
      <c r="W12" s="42"/>
      <c r="X12" s="42"/>
      <c r="Y12" s="42"/>
    </row>
    <row r="13" spans="1:25"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1"/>
      <c r="R13" s="44"/>
      <c r="S13" s="42"/>
      <c r="T13" s="42"/>
      <c r="U13" s="42"/>
      <c r="V13" s="42"/>
      <c r="W13" s="42"/>
      <c r="X13" s="42"/>
      <c r="Y13" s="42"/>
    </row>
    <row r="14" spans="1:25" ht="150" customHeight="1" x14ac:dyDescent="0.25">
      <c r="A14" s="29">
        <v>11</v>
      </c>
      <c r="B14" s="28">
        <v>11</v>
      </c>
      <c r="C14" s="29" t="s">
        <v>65</v>
      </c>
      <c r="D14" s="46" t="s">
        <v>89</v>
      </c>
      <c r="E14" s="45" t="s">
        <v>90</v>
      </c>
      <c r="F14" s="29" t="s">
        <v>26</v>
      </c>
      <c r="G14" s="29" t="s">
        <v>63</v>
      </c>
      <c r="H14" s="29" t="s">
        <v>91</v>
      </c>
      <c r="I14" s="29" t="s">
        <v>27</v>
      </c>
      <c r="J14" s="34">
        <v>10299.66</v>
      </c>
      <c r="K14" s="31">
        <v>2</v>
      </c>
      <c r="L14" s="30">
        <f t="shared" si="0"/>
        <v>0</v>
      </c>
      <c r="M14" s="32" t="str">
        <f t="shared" si="1"/>
        <v>OK</v>
      </c>
      <c r="N14" s="56">
        <v>2</v>
      </c>
      <c r="O14" s="43"/>
      <c r="P14" s="42"/>
      <c r="Q14" s="42"/>
      <c r="R14" s="42"/>
      <c r="S14" s="42"/>
      <c r="T14" s="42"/>
      <c r="U14" s="42"/>
      <c r="V14" s="42"/>
      <c r="W14" s="42"/>
      <c r="X14" s="42"/>
      <c r="Y14" s="42"/>
    </row>
    <row r="15" spans="1:25" ht="15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c r="X15" s="42"/>
      <c r="Y15" s="42"/>
    </row>
    <row r="16" spans="1:25"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c r="X16" s="42"/>
      <c r="Y16" s="42"/>
    </row>
    <row r="17" spans="1:25"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c r="X17" s="42"/>
      <c r="Y17" s="42"/>
    </row>
    <row r="18" spans="1:25"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c r="X18" s="42"/>
      <c r="Y18" s="42"/>
    </row>
    <row r="19" spans="1:25" ht="150" customHeight="1" x14ac:dyDescent="0.25">
      <c r="A19" s="29">
        <v>16</v>
      </c>
      <c r="B19" s="28">
        <v>16</v>
      </c>
      <c r="C19" s="29" t="s">
        <v>60</v>
      </c>
      <c r="D19" s="46" t="s">
        <v>104</v>
      </c>
      <c r="E19" s="45" t="s">
        <v>105</v>
      </c>
      <c r="F19" s="29" t="s">
        <v>26</v>
      </c>
      <c r="G19" s="29" t="s">
        <v>63</v>
      </c>
      <c r="H19" s="28" t="s">
        <v>106</v>
      </c>
      <c r="I19" s="28" t="s">
        <v>27</v>
      </c>
      <c r="J19" s="34">
        <v>14977.75</v>
      </c>
      <c r="K19" s="31">
        <v>1</v>
      </c>
      <c r="L19" s="30">
        <f t="shared" si="0"/>
        <v>0</v>
      </c>
      <c r="M19" s="32" t="str">
        <f t="shared" si="1"/>
        <v>OK</v>
      </c>
      <c r="N19" s="42"/>
      <c r="O19" s="43"/>
      <c r="P19" s="56">
        <v>1</v>
      </c>
      <c r="Q19" s="42"/>
      <c r="R19" s="42"/>
      <c r="S19" s="42"/>
      <c r="T19" s="42"/>
      <c r="U19" s="42"/>
      <c r="V19" s="42"/>
      <c r="W19" s="42"/>
      <c r="X19" s="42"/>
      <c r="Y19" s="42"/>
    </row>
    <row r="20" spans="1:25"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c r="Y20" s="42"/>
    </row>
    <row r="21" spans="1:25"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c r="X21" s="42"/>
      <c r="Y21" s="42"/>
    </row>
    <row r="22" spans="1:25" ht="150" customHeight="1" x14ac:dyDescent="0.25">
      <c r="A22" s="29">
        <v>19</v>
      </c>
      <c r="B22" s="28">
        <v>19</v>
      </c>
      <c r="C22" s="29" t="s">
        <v>77</v>
      </c>
      <c r="D22" s="46" t="s">
        <v>38</v>
      </c>
      <c r="E22" s="45" t="s">
        <v>113</v>
      </c>
      <c r="F22" s="29" t="s">
        <v>26</v>
      </c>
      <c r="G22" s="29" t="s">
        <v>114</v>
      </c>
      <c r="H22" s="28" t="s">
        <v>115</v>
      </c>
      <c r="I22" s="28" t="s">
        <v>27</v>
      </c>
      <c r="J22" s="34">
        <v>833.3</v>
      </c>
      <c r="K22" s="31"/>
      <c r="L22" s="30">
        <f t="shared" si="0"/>
        <v>0</v>
      </c>
      <c r="M22" s="32" t="str">
        <f t="shared" si="1"/>
        <v>OK</v>
      </c>
      <c r="N22" s="42"/>
      <c r="O22" s="43"/>
      <c r="P22" s="42"/>
      <c r="Q22" s="42"/>
      <c r="R22" s="42"/>
      <c r="S22" s="42"/>
      <c r="T22" s="42"/>
      <c r="U22" s="42"/>
      <c r="V22" s="42"/>
      <c r="W22" s="42"/>
      <c r="X22" s="42"/>
      <c r="Y22" s="42"/>
    </row>
    <row r="23" spans="1:25"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c r="X23" s="42"/>
      <c r="Y23" s="42"/>
    </row>
    <row r="24" spans="1:25" ht="80.099999999999994"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2"/>
      <c r="O24" s="43"/>
      <c r="P24" s="42"/>
      <c r="Q24" s="42"/>
      <c r="R24" s="42"/>
      <c r="S24" s="42"/>
      <c r="T24" s="42"/>
      <c r="U24" s="42"/>
      <c r="V24" s="42"/>
      <c r="W24" s="42"/>
      <c r="X24" s="42"/>
      <c r="Y24" s="42"/>
    </row>
    <row r="25" spans="1:25" ht="80.099999999999994" customHeight="1" x14ac:dyDescent="0.25">
      <c r="A25" s="78"/>
      <c r="B25" s="28">
        <v>22</v>
      </c>
      <c r="C25" s="78"/>
      <c r="D25" s="46" t="s">
        <v>28</v>
      </c>
      <c r="E25" s="29" t="s">
        <v>123</v>
      </c>
      <c r="F25" s="29" t="s">
        <v>29</v>
      </c>
      <c r="G25" s="29" t="s">
        <v>124</v>
      </c>
      <c r="H25" s="28" t="s">
        <v>125</v>
      </c>
      <c r="I25" s="28" t="s">
        <v>30</v>
      </c>
      <c r="J25" s="34">
        <v>575.29</v>
      </c>
      <c r="K25" s="31">
        <v>7</v>
      </c>
      <c r="L25" s="30">
        <f t="shared" si="0"/>
        <v>0</v>
      </c>
      <c r="M25" s="32" t="str">
        <f t="shared" si="1"/>
        <v>OK</v>
      </c>
      <c r="N25" s="41"/>
      <c r="O25" s="56">
        <v>7</v>
      </c>
      <c r="P25" s="42"/>
      <c r="Q25" s="41"/>
      <c r="R25" s="44"/>
      <c r="S25" s="42"/>
      <c r="T25" s="42"/>
      <c r="U25" s="42"/>
      <c r="V25" s="42"/>
      <c r="W25" s="42"/>
      <c r="X25" s="42"/>
      <c r="Y25" s="42"/>
    </row>
    <row r="26" spans="1:25" ht="80.099999999999994" customHeight="1" x14ac:dyDescent="0.25">
      <c r="A26" s="78"/>
      <c r="B26" s="28">
        <v>23</v>
      </c>
      <c r="C26" s="78"/>
      <c r="D26" s="46" t="s">
        <v>31</v>
      </c>
      <c r="E26" s="29" t="s">
        <v>123</v>
      </c>
      <c r="F26" s="29" t="s">
        <v>29</v>
      </c>
      <c r="G26" s="29" t="s">
        <v>124</v>
      </c>
      <c r="H26" s="28" t="s">
        <v>125</v>
      </c>
      <c r="I26" s="28" t="s">
        <v>30</v>
      </c>
      <c r="J26" s="34">
        <v>750</v>
      </c>
      <c r="K26" s="31">
        <v>2</v>
      </c>
      <c r="L26" s="30">
        <f t="shared" si="0"/>
        <v>0</v>
      </c>
      <c r="M26" s="32" t="str">
        <f t="shared" si="1"/>
        <v>OK</v>
      </c>
      <c r="N26" s="43"/>
      <c r="O26" s="56">
        <v>2</v>
      </c>
      <c r="P26" s="42"/>
      <c r="Q26" s="41"/>
      <c r="R26" s="42"/>
      <c r="S26" s="42"/>
      <c r="T26" s="42"/>
      <c r="U26" s="42"/>
      <c r="V26" s="42"/>
      <c r="W26" s="42"/>
      <c r="X26" s="42"/>
      <c r="Y26" s="42"/>
    </row>
    <row r="27" spans="1:25" ht="80.099999999999994" customHeight="1" x14ac:dyDescent="0.25">
      <c r="A27" s="78"/>
      <c r="B27" s="28">
        <v>24</v>
      </c>
      <c r="C27" s="78"/>
      <c r="D27" s="46" t="s">
        <v>32</v>
      </c>
      <c r="E27" s="29" t="s">
        <v>123</v>
      </c>
      <c r="F27" s="29" t="s">
        <v>29</v>
      </c>
      <c r="G27" s="29" t="s">
        <v>124</v>
      </c>
      <c r="H27" s="28" t="s">
        <v>125</v>
      </c>
      <c r="I27" s="28" t="s">
        <v>30</v>
      </c>
      <c r="J27" s="34">
        <v>1000</v>
      </c>
      <c r="K27" s="31">
        <v>1</v>
      </c>
      <c r="L27" s="30">
        <f t="shared" si="0"/>
        <v>0</v>
      </c>
      <c r="M27" s="32" t="str">
        <f t="shared" si="1"/>
        <v>OK</v>
      </c>
      <c r="N27" s="41"/>
      <c r="O27" s="56">
        <v>1</v>
      </c>
      <c r="P27" s="42"/>
      <c r="Q27" s="41"/>
      <c r="R27" s="42"/>
      <c r="S27" s="42"/>
      <c r="T27" s="42"/>
      <c r="U27" s="42"/>
      <c r="V27" s="42"/>
      <c r="W27" s="42"/>
      <c r="X27" s="42"/>
      <c r="Y27" s="42"/>
    </row>
    <row r="28" spans="1:25" ht="80.099999999999994" customHeight="1" x14ac:dyDescent="0.25">
      <c r="A28" s="78"/>
      <c r="B28" s="28">
        <v>25</v>
      </c>
      <c r="C28" s="78"/>
      <c r="D28" s="46" t="s">
        <v>33</v>
      </c>
      <c r="E28" s="29" t="s">
        <v>123</v>
      </c>
      <c r="F28" s="29" t="s">
        <v>34</v>
      </c>
      <c r="G28" s="29" t="s">
        <v>124</v>
      </c>
      <c r="H28" s="28" t="s">
        <v>125</v>
      </c>
      <c r="I28" s="28" t="s">
        <v>30</v>
      </c>
      <c r="J28" s="34">
        <v>80</v>
      </c>
      <c r="K28" s="31"/>
      <c r="L28" s="30">
        <f t="shared" si="0"/>
        <v>0</v>
      </c>
      <c r="M28" s="32" t="str">
        <f t="shared" si="1"/>
        <v>OK</v>
      </c>
      <c r="N28" s="41"/>
      <c r="O28" s="41"/>
      <c r="P28" s="42"/>
      <c r="Q28" s="41"/>
      <c r="R28" s="44"/>
      <c r="S28" s="42"/>
      <c r="T28" s="42"/>
      <c r="U28" s="42"/>
      <c r="V28" s="42"/>
      <c r="W28" s="42"/>
      <c r="X28" s="42"/>
      <c r="Y28" s="42"/>
    </row>
    <row r="29" spans="1:25" ht="80.099999999999994" customHeight="1" x14ac:dyDescent="0.25">
      <c r="A29" s="78"/>
      <c r="B29" s="28">
        <v>26</v>
      </c>
      <c r="C29" s="78"/>
      <c r="D29" s="46" t="s">
        <v>39</v>
      </c>
      <c r="E29" s="29" t="s">
        <v>123</v>
      </c>
      <c r="F29" s="29" t="s">
        <v>34</v>
      </c>
      <c r="G29" s="29" t="s">
        <v>124</v>
      </c>
      <c r="H29" s="28" t="s">
        <v>125</v>
      </c>
      <c r="I29" s="28" t="s">
        <v>30</v>
      </c>
      <c r="J29" s="34">
        <v>100</v>
      </c>
      <c r="K29" s="31"/>
      <c r="L29" s="30">
        <f t="shared" si="0"/>
        <v>0</v>
      </c>
      <c r="M29" s="32" t="str">
        <f t="shared" si="1"/>
        <v>OK</v>
      </c>
      <c r="N29" s="43"/>
      <c r="O29" s="41"/>
      <c r="P29" s="42"/>
      <c r="Q29" s="41"/>
      <c r="R29" s="42"/>
      <c r="S29" s="42"/>
      <c r="T29" s="42"/>
      <c r="U29" s="42"/>
      <c r="V29" s="42"/>
      <c r="W29" s="42"/>
      <c r="X29" s="42"/>
      <c r="Y29" s="42"/>
    </row>
    <row r="30" spans="1:25" ht="80.099999999999994" customHeight="1" x14ac:dyDescent="0.25">
      <c r="A30" s="78"/>
      <c r="B30" s="28">
        <v>27</v>
      </c>
      <c r="C30" s="78"/>
      <c r="D30" s="46" t="s">
        <v>35</v>
      </c>
      <c r="E30" s="29" t="s">
        <v>123</v>
      </c>
      <c r="F30" s="29" t="s">
        <v>34</v>
      </c>
      <c r="G30" s="29" t="s">
        <v>124</v>
      </c>
      <c r="H30" s="28" t="s">
        <v>125</v>
      </c>
      <c r="I30" s="28" t="s">
        <v>30</v>
      </c>
      <c r="J30" s="34">
        <v>100</v>
      </c>
      <c r="K30" s="31"/>
      <c r="L30" s="30">
        <f t="shared" si="0"/>
        <v>0</v>
      </c>
      <c r="M30" s="32" t="str">
        <f t="shared" si="1"/>
        <v>OK</v>
      </c>
      <c r="N30" s="41"/>
      <c r="O30" s="41"/>
      <c r="P30" s="42"/>
      <c r="Q30" s="41"/>
      <c r="R30" s="42"/>
      <c r="S30" s="42"/>
      <c r="T30" s="42"/>
      <c r="U30" s="42"/>
      <c r="V30" s="42"/>
      <c r="W30" s="42"/>
      <c r="X30" s="42"/>
      <c r="Y30" s="42"/>
    </row>
    <row r="31" spans="1:25" ht="80.099999999999994" customHeight="1" x14ac:dyDescent="0.25">
      <c r="A31" s="78"/>
      <c r="B31" s="28">
        <v>28</v>
      </c>
      <c r="C31" s="78"/>
      <c r="D31" s="46" t="s">
        <v>40</v>
      </c>
      <c r="E31" s="29" t="s">
        <v>123</v>
      </c>
      <c r="F31" s="29" t="s">
        <v>29</v>
      </c>
      <c r="G31" s="29" t="s">
        <v>124</v>
      </c>
      <c r="H31" s="28" t="s">
        <v>125</v>
      </c>
      <c r="I31" s="28" t="s">
        <v>30</v>
      </c>
      <c r="J31" s="34">
        <v>200</v>
      </c>
      <c r="K31" s="31">
        <v>10</v>
      </c>
      <c r="L31" s="30">
        <f t="shared" si="0"/>
        <v>0</v>
      </c>
      <c r="M31" s="32" t="str">
        <f t="shared" si="1"/>
        <v>OK</v>
      </c>
      <c r="N31" s="41"/>
      <c r="O31" s="56">
        <v>10</v>
      </c>
      <c r="P31" s="42"/>
      <c r="Q31" s="41"/>
      <c r="R31" s="44"/>
      <c r="S31" s="42"/>
      <c r="T31" s="42"/>
      <c r="U31" s="42"/>
      <c r="V31" s="42"/>
      <c r="W31" s="42"/>
      <c r="X31" s="42"/>
      <c r="Y31" s="42"/>
    </row>
    <row r="32" spans="1:25"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41"/>
      <c r="R32" s="42"/>
      <c r="S32" s="42"/>
      <c r="T32" s="42"/>
      <c r="U32" s="42"/>
      <c r="V32" s="42"/>
      <c r="W32" s="42"/>
      <c r="X32" s="42"/>
      <c r="Y32" s="42"/>
    </row>
    <row r="33" spans="1:25"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c r="X33" s="42"/>
      <c r="Y33" s="42"/>
    </row>
    <row r="34" spans="1:25"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41"/>
      <c r="R34" s="42"/>
      <c r="S34" s="42"/>
      <c r="T34" s="42"/>
      <c r="U34" s="42"/>
      <c r="V34" s="42"/>
      <c r="W34" s="42"/>
      <c r="X34" s="42"/>
      <c r="Y34" s="42"/>
    </row>
    <row r="35" spans="1:25"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c r="X35" s="42"/>
      <c r="Y35" s="42"/>
    </row>
    <row r="36" spans="1:25"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c r="X36" s="42"/>
      <c r="Y36" s="42"/>
    </row>
    <row r="37" spans="1:25"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41"/>
      <c r="R37" s="42"/>
      <c r="S37" s="42"/>
      <c r="T37" s="42"/>
      <c r="U37" s="42"/>
      <c r="V37" s="42"/>
      <c r="W37" s="42"/>
      <c r="X37" s="42"/>
      <c r="Y37" s="42"/>
    </row>
    <row r="38" spans="1:25"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41"/>
      <c r="R38" s="42"/>
      <c r="S38" s="42"/>
      <c r="T38" s="42"/>
      <c r="U38" s="42"/>
      <c r="V38" s="42"/>
      <c r="W38" s="42"/>
      <c r="X38" s="42"/>
      <c r="Y38" s="42"/>
    </row>
    <row r="39" spans="1:25"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c r="X39" s="42"/>
      <c r="Y39" s="42"/>
    </row>
    <row r="40" spans="1:25"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c r="X40" s="42"/>
      <c r="Y40" s="42"/>
    </row>
    <row r="41" spans="1:25"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1"/>
      <c r="R41" s="42"/>
      <c r="S41" s="42"/>
      <c r="T41" s="42"/>
      <c r="U41" s="42"/>
      <c r="V41" s="42"/>
      <c r="W41" s="42"/>
      <c r="X41" s="42"/>
      <c r="Y41" s="42"/>
    </row>
    <row r="42" spans="1:25"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1"/>
      <c r="R42" s="42"/>
      <c r="S42" s="42"/>
      <c r="T42" s="42"/>
      <c r="U42" s="42"/>
      <c r="V42" s="42"/>
      <c r="W42" s="42"/>
      <c r="X42" s="42"/>
      <c r="Y42" s="42"/>
    </row>
    <row r="43" spans="1:25"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50"/>
      <c r="R43" s="50"/>
      <c r="S43" s="20"/>
      <c r="T43" s="20"/>
      <c r="U43" s="20"/>
      <c r="V43" s="20"/>
      <c r="W43" s="20"/>
      <c r="X43" s="20"/>
      <c r="Y43" s="20"/>
    </row>
    <row r="44" spans="1:25"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c r="X44" s="20"/>
      <c r="Y44" s="20"/>
    </row>
    <row r="45" spans="1:25"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c r="X45" s="20"/>
      <c r="Y45" s="20"/>
    </row>
    <row r="46" spans="1:25"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c r="X46" s="20"/>
      <c r="Y46" s="20"/>
    </row>
    <row r="47" spans="1:25"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c r="X47" s="20"/>
      <c r="Y47" s="20"/>
    </row>
    <row r="48" spans="1:25"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c r="X48" s="20"/>
      <c r="Y48" s="20"/>
    </row>
    <row r="49" spans="1:25"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c r="X49" s="20"/>
      <c r="Y49" s="20"/>
    </row>
    <row r="50" spans="1:25"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c r="X50" s="20"/>
      <c r="Y50" s="20"/>
    </row>
    <row r="51" spans="1:25" ht="80.099999999999994" customHeight="1" x14ac:dyDescent="0.25"/>
  </sheetData>
  <mergeCells count="24">
    <mergeCell ref="A41:A43"/>
    <mergeCell ref="C41:C43"/>
    <mergeCell ref="A1:C1"/>
    <mergeCell ref="D1:J1"/>
    <mergeCell ref="T1:T2"/>
    <mergeCell ref="K1:M1"/>
    <mergeCell ref="A33:A40"/>
    <mergeCell ref="C33:C40"/>
    <mergeCell ref="A44:A50"/>
    <mergeCell ref="C44:C50"/>
    <mergeCell ref="W1:W2"/>
    <mergeCell ref="X1:X2"/>
    <mergeCell ref="Y1:Y2"/>
    <mergeCell ref="A2:M2"/>
    <mergeCell ref="A24:A32"/>
    <mergeCell ref="C24:C32"/>
    <mergeCell ref="U1:U2"/>
    <mergeCell ref="V1:V2"/>
    <mergeCell ref="N1:N2"/>
    <mergeCell ref="O1:O2"/>
    <mergeCell ref="P1:P2"/>
    <mergeCell ref="Q1:Q2"/>
    <mergeCell ref="R1:R2"/>
    <mergeCell ref="S1:S2"/>
  </mergeCells>
  <conditionalFormatting sqref="M1:M3 M51:M1048576">
    <cfRule type="cellIs" dxfId="26" priority="2" operator="equal">
      <formula>"ATENÇÃO"</formula>
    </cfRule>
  </conditionalFormatting>
  <conditionalFormatting sqref="M4:M50">
    <cfRule type="cellIs" dxfId="25" priority="1" operator="equal">
      <formula>"ATENÇÃO"</formula>
    </cfRule>
  </conditionalFormatting>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50"/>
  <sheetViews>
    <sheetView zoomScale="80" zoomScaleNormal="80" workbookViewId="0">
      <selection activeCell="L4" sqref="L4:L50"/>
    </sheetView>
  </sheetViews>
  <sheetFormatPr defaultColWidth="9.7109375" defaultRowHeight="30" customHeight="1"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hidden="1" customWidth="1"/>
    <col min="7" max="7" width="8.5703125" style="1" hidden="1" customWidth="1"/>
    <col min="8" max="8" width="14.28515625" style="1" hidden="1" customWidth="1"/>
    <col min="9" max="9" width="16.7109375" style="1" hidden="1" customWidth="1"/>
    <col min="10" max="10" width="16.140625" style="16" customWidth="1"/>
    <col min="11" max="11" width="12.5703125" style="17" customWidth="1"/>
    <col min="12" max="12" width="13.28515625" style="27" customWidth="1"/>
    <col min="13" max="13" width="12.5703125" style="18" customWidth="1"/>
    <col min="14" max="17" width="14.140625" style="19" customWidth="1"/>
    <col min="18" max="23" width="12" style="19" customWidth="1"/>
    <col min="24" max="16384" width="9.7109375" style="15"/>
  </cols>
  <sheetData>
    <row r="1" spans="1:23" ht="30" customHeight="1" x14ac:dyDescent="0.25">
      <c r="A1" s="76" t="s">
        <v>49</v>
      </c>
      <c r="B1" s="76"/>
      <c r="C1" s="76"/>
      <c r="D1" s="76" t="s">
        <v>36</v>
      </c>
      <c r="E1" s="76"/>
      <c r="F1" s="76"/>
      <c r="G1" s="76"/>
      <c r="H1" s="76"/>
      <c r="I1" s="76"/>
      <c r="J1" s="76"/>
      <c r="K1" s="76" t="s">
        <v>50</v>
      </c>
      <c r="L1" s="76"/>
      <c r="M1" s="76"/>
      <c r="N1" s="75" t="s">
        <v>152</v>
      </c>
      <c r="O1" s="75" t="s">
        <v>153</v>
      </c>
      <c r="P1" s="75" t="s">
        <v>154</v>
      </c>
      <c r="Q1" s="75" t="s">
        <v>179</v>
      </c>
      <c r="R1" s="75" t="s">
        <v>51</v>
      </c>
      <c r="S1" s="75" t="s">
        <v>51</v>
      </c>
      <c r="T1" s="75" t="s">
        <v>51</v>
      </c>
      <c r="U1" s="75" t="s">
        <v>51</v>
      </c>
      <c r="V1" s="75" t="s">
        <v>51</v>
      </c>
      <c r="W1" s="75" t="s">
        <v>51</v>
      </c>
    </row>
    <row r="2" spans="1:23" ht="30" customHeight="1" x14ac:dyDescent="0.25">
      <c r="A2" s="76" t="s">
        <v>52</v>
      </c>
      <c r="B2" s="76"/>
      <c r="C2" s="76"/>
      <c r="D2" s="76"/>
      <c r="E2" s="76"/>
      <c r="F2" s="76"/>
      <c r="G2" s="76"/>
      <c r="H2" s="76"/>
      <c r="I2" s="76"/>
      <c r="J2" s="76"/>
      <c r="K2" s="76"/>
      <c r="L2" s="76"/>
      <c r="M2" s="76"/>
      <c r="N2" s="75"/>
      <c r="O2" s="75"/>
      <c r="P2" s="75"/>
      <c r="Q2" s="75"/>
      <c r="R2" s="75"/>
      <c r="S2" s="75"/>
      <c r="T2" s="75"/>
      <c r="U2" s="75"/>
      <c r="V2" s="75"/>
      <c r="W2" s="75"/>
    </row>
    <row r="3" spans="1:23" s="16" customFormat="1" ht="30"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43152</v>
      </c>
      <c r="O3" s="55">
        <v>43152</v>
      </c>
      <c r="P3" s="55">
        <v>43173</v>
      </c>
      <c r="Q3" s="55">
        <v>43262</v>
      </c>
      <c r="R3" s="26" t="s">
        <v>1</v>
      </c>
      <c r="S3" s="26" t="s">
        <v>1</v>
      </c>
      <c r="T3" s="26" t="s">
        <v>1</v>
      </c>
      <c r="U3" s="26" t="s">
        <v>1</v>
      </c>
      <c r="V3" s="26" t="s">
        <v>1</v>
      </c>
      <c r="W3" s="26" t="s">
        <v>1</v>
      </c>
    </row>
    <row r="4" spans="1:23" ht="30" customHeight="1" x14ac:dyDescent="0.25">
      <c r="A4" s="29">
        <v>1</v>
      </c>
      <c r="B4" s="28">
        <v>1</v>
      </c>
      <c r="C4" s="29" t="s">
        <v>60</v>
      </c>
      <c r="D4" s="46" t="s">
        <v>61</v>
      </c>
      <c r="E4" s="45" t="s">
        <v>62</v>
      </c>
      <c r="F4" s="29" t="s">
        <v>26</v>
      </c>
      <c r="G4" s="29" t="s">
        <v>63</v>
      </c>
      <c r="H4" s="29" t="s">
        <v>64</v>
      </c>
      <c r="I4" s="29" t="s">
        <v>27</v>
      </c>
      <c r="J4" s="33">
        <v>1651.72</v>
      </c>
      <c r="K4" s="31">
        <v>5</v>
      </c>
      <c r="L4" s="30">
        <f t="shared" ref="L4:L50" si="0">K4-SUM(N4:V4)</f>
        <v>3</v>
      </c>
      <c r="M4" s="32" t="str">
        <f>IF(L4&lt;0,"ATENÇÃO","OK")</f>
        <v>OK</v>
      </c>
      <c r="N4" s="56">
        <v>2</v>
      </c>
      <c r="O4" s="41"/>
      <c r="P4" s="42"/>
      <c r="Q4" s="42"/>
      <c r="R4" s="42"/>
      <c r="S4" s="42"/>
      <c r="T4" s="42"/>
      <c r="U4" s="42"/>
      <c r="V4" s="42"/>
      <c r="W4" s="42"/>
    </row>
    <row r="5" spans="1:23" ht="30" customHeight="1" x14ac:dyDescent="0.25">
      <c r="A5" s="29">
        <v>2</v>
      </c>
      <c r="B5" s="28">
        <v>2</v>
      </c>
      <c r="C5" s="29" t="s">
        <v>65</v>
      </c>
      <c r="D5" s="46" t="s">
        <v>66</v>
      </c>
      <c r="E5" s="45" t="s">
        <v>67</v>
      </c>
      <c r="F5" s="29" t="s">
        <v>26</v>
      </c>
      <c r="G5" s="29" t="s">
        <v>63</v>
      </c>
      <c r="H5" s="29" t="s">
        <v>64</v>
      </c>
      <c r="I5" s="29" t="s">
        <v>27</v>
      </c>
      <c r="J5" s="33">
        <v>1933.38</v>
      </c>
      <c r="K5" s="31">
        <v>1</v>
      </c>
      <c r="L5" s="30">
        <f t="shared" si="0"/>
        <v>1</v>
      </c>
      <c r="M5" s="32" t="str">
        <f t="shared" ref="M5:M50" si="1">IF(L5&lt;0,"ATENÇÃO","OK")</f>
        <v>OK</v>
      </c>
      <c r="N5" s="41"/>
      <c r="O5" s="41"/>
      <c r="P5" s="42"/>
      <c r="Q5" s="42"/>
      <c r="R5" s="42"/>
      <c r="S5" s="42"/>
      <c r="T5" s="42"/>
      <c r="U5" s="42"/>
      <c r="V5" s="42"/>
      <c r="W5" s="42"/>
    </row>
    <row r="6" spans="1:23" ht="30" customHeight="1" x14ac:dyDescent="0.25">
      <c r="A6" s="29">
        <v>3</v>
      </c>
      <c r="B6" s="28">
        <v>3</v>
      </c>
      <c r="C6" s="29" t="s">
        <v>65</v>
      </c>
      <c r="D6" s="46" t="s">
        <v>68</v>
      </c>
      <c r="E6" s="45" t="s">
        <v>69</v>
      </c>
      <c r="F6" s="29" t="s">
        <v>26</v>
      </c>
      <c r="G6" s="29" t="s">
        <v>63</v>
      </c>
      <c r="H6" s="29" t="s">
        <v>70</v>
      </c>
      <c r="I6" s="29" t="s">
        <v>27</v>
      </c>
      <c r="J6" s="33">
        <v>2048.4499999999998</v>
      </c>
      <c r="K6" s="31">
        <v>3</v>
      </c>
      <c r="L6" s="30">
        <f t="shared" si="0"/>
        <v>3</v>
      </c>
      <c r="M6" s="32" t="str">
        <f t="shared" si="1"/>
        <v>OK</v>
      </c>
      <c r="N6" s="41"/>
      <c r="O6" s="41"/>
      <c r="P6" s="42"/>
      <c r="Q6" s="42"/>
      <c r="R6" s="42"/>
      <c r="S6" s="42"/>
      <c r="T6" s="42"/>
      <c r="U6" s="42"/>
      <c r="V6" s="42"/>
      <c r="W6" s="42"/>
    </row>
    <row r="7" spans="1:23" ht="30" customHeight="1" x14ac:dyDescent="0.25">
      <c r="A7" s="29">
        <v>4</v>
      </c>
      <c r="B7" s="28">
        <v>4</v>
      </c>
      <c r="C7" s="29" t="s">
        <v>65</v>
      </c>
      <c r="D7" s="46" t="s">
        <v>71</v>
      </c>
      <c r="E7" s="45" t="s">
        <v>72</v>
      </c>
      <c r="F7" s="29" t="s">
        <v>26</v>
      </c>
      <c r="G7" s="29" t="s">
        <v>63</v>
      </c>
      <c r="H7" s="28" t="s">
        <v>73</v>
      </c>
      <c r="I7" s="29" t="s">
        <v>27</v>
      </c>
      <c r="J7" s="33">
        <v>2188.33</v>
      </c>
      <c r="K7" s="31"/>
      <c r="L7" s="30">
        <f t="shared" si="0"/>
        <v>0</v>
      </c>
      <c r="M7" s="32" t="str">
        <f t="shared" si="1"/>
        <v>OK</v>
      </c>
      <c r="N7" s="42"/>
      <c r="O7" s="43"/>
      <c r="P7" s="41"/>
      <c r="Q7" s="42"/>
      <c r="R7" s="42"/>
      <c r="S7" s="42"/>
      <c r="T7" s="42"/>
      <c r="U7" s="42"/>
      <c r="V7" s="42"/>
      <c r="W7" s="42"/>
    </row>
    <row r="8" spans="1:23" ht="30" customHeight="1" x14ac:dyDescent="0.25">
      <c r="A8" s="29">
        <v>5</v>
      </c>
      <c r="B8" s="28">
        <v>5</v>
      </c>
      <c r="C8" s="29" t="s">
        <v>60</v>
      </c>
      <c r="D8" s="46" t="s">
        <v>74</v>
      </c>
      <c r="E8" s="45" t="s">
        <v>75</v>
      </c>
      <c r="F8" s="29" t="s">
        <v>26</v>
      </c>
      <c r="G8" s="29" t="s">
        <v>63</v>
      </c>
      <c r="H8" s="28" t="s">
        <v>76</v>
      </c>
      <c r="I8" s="28" t="s">
        <v>27</v>
      </c>
      <c r="J8" s="33">
        <v>2536.1799999999998</v>
      </c>
      <c r="K8" s="31">
        <f>4-1</f>
        <v>3</v>
      </c>
      <c r="L8" s="30">
        <f t="shared" si="0"/>
        <v>3</v>
      </c>
      <c r="M8" s="32" t="str">
        <f t="shared" si="1"/>
        <v>OK</v>
      </c>
      <c r="N8" s="41"/>
      <c r="O8" s="41"/>
      <c r="P8" s="42"/>
      <c r="Q8" s="42"/>
      <c r="R8" s="42"/>
      <c r="S8" s="42"/>
      <c r="T8" s="42"/>
      <c r="U8" s="42"/>
      <c r="V8" s="42"/>
      <c r="W8" s="42"/>
    </row>
    <row r="9" spans="1:23" ht="30" customHeight="1" x14ac:dyDescent="0.25">
      <c r="A9" s="29">
        <v>6</v>
      </c>
      <c r="B9" s="28">
        <v>6</v>
      </c>
      <c r="C9" s="29" t="s">
        <v>77</v>
      </c>
      <c r="D9" s="46" t="s">
        <v>78</v>
      </c>
      <c r="E9" s="45" t="s">
        <v>79</v>
      </c>
      <c r="F9" s="29" t="s">
        <v>26</v>
      </c>
      <c r="G9" s="29" t="s">
        <v>63</v>
      </c>
      <c r="H9" s="28" t="s">
        <v>80</v>
      </c>
      <c r="I9" s="28" t="s">
        <v>27</v>
      </c>
      <c r="J9" s="33">
        <v>2823.5</v>
      </c>
      <c r="K9" s="31"/>
      <c r="L9" s="30">
        <f t="shared" si="0"/>
        <v>0</v>
      </c>
      <c r="M9" s="32" t="str">
        <f t="shared" si="1"/>
        <v>OK</v>
      </c>
      <c r="N9" s="42"/>
      <c r="O9" s="43"/>
      <c r="P9" s="42"/>
      <c r="Q9" s="41"/>
      <c r="R9" s="42"/>
      <c r="S9" s="42"/>
      <c r="T9" s="42"/>
      <c r="U9" s="42"/>
      <c r="V9" s="42"/>
      <c r="W9" s="42"/>
    </row>
    <row r="10" spans="1:23" ht="3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row>
    <row r="11" spans="1:23" ht="30" customHeight="1" x14ac:dyDescent="0.25">
      <c r="A11" s="29">
        <v>8</v>
      </c>
      <c r="B11" s="28">
        <v>8</v>
      </c>
      <c r="C11" s="29" t="s">
        <v>77</v>
      </c>
      <c r="D11" s="46" t="s">
        <v>83</v>
      </c>
      <c r="E11" s="46" t="s">
        <v>84</v>
      </c>
      <c r="F11" s="29" t="s">
        <v>26</v>
      </c>
      <c r="G11" s="29" t="s">
        <v>63</v>
      </c>
      <c r="H11" s="28" t="s">
        <v>85</v>
      </c>
      <c r="I11" s="28" t="s">
        <v>27</v>
      </c>
      <c r="J11" s="33">
        <v>7625</v>
      </c>
      <c r="K11" s="31">
        <v>1</v>
      </c>
      <c r="L11" s="30">
        <f t="shared" si="0"/>
        <v>1</v>
      </c>
      <c r="M11" s="32" t="str">
        <f t="shared" si="1"/>
        <v>OK</v>
      </c>
      <c r="N11" s="41"/>
      <c r="O11" s="41"/>
      <c r="P11" s="42"/>
      <c r="Q11" s="42"/>
      <c r="R11" s="42"/>
      <c r="S11" s="42"/>
      <c r="T11" s="42"/>
      <c r="U11" s="42"/>
      <c r="V11" s="42"/>
      <c r="W11" s="42"/>
    </row>
    <row r="12" spans="1:23" ht="30" customHeight="1" x14ac:dyDescent="0.25">
      <c r="A12" s="29">
        <v>9</v>
      </c>
      <c r="B12" s="28">
        <v>9</v>
      </c>
      <c r="C12" s="29" t="s">
        <v>77</v>
      </c>
      <c r="D12" s="46" t="s">
        <v>86</v>
      </c>
      <c r="E12" s="45" t="s">
        <v>79</v>
      </c>
      <c r="F12" s="29" t="s">
        <v>26</v>
      </c>
      <c r="G12" s="29" t="s">
        <v>63</v>
      </c>
      <c r="H12" s="29" t="s">
        <v>85</v>
      </c>
      <c r="I12" s="29" t="s">
        <v>27</v>
      </c>
      <c r="J12" s="34">
        <v>3863.6</v>
      </c>
      <c r="K12" s="31"/>
      <c r="L12" s="30">
        <f t="shared" si="0"/>
        <v>0</v>
      </c>
      <c r="M12" s="32" t="str">
        <f t="shared" si="1"/>
        <v>OK</v>
      </c>
      <c r="N12" s="42"/>
      <c r="O12" s="43"/>
      <c r="P12" s="42"/>
      <c r="Q12" s="42"/>
      <c r="R12" s="42"/>
      <c r="S12" s="42"/>
      <c r="T12" s="42"/>
      <c r="U12" s="42"/>
      <c r="V12" s="42"/>
      <c r="W12" s="42"/>
    </row>
    <row r="13" spans="1:23" ht="3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1"/>
      <c r="R13" s="42"/>
      <c r="S13" s="42"/>
      <c r="T13" s="42"/>
      <c r="U13" s="42"/>
      <c r="V13" s="42"/>
      <c r="W13" s="42"/>
    </row>
    <row r="14" spans="1:23" ht="3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row>
    <row r="15" spans="1:23" ht="3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row>
    <row r="16" spans="1:23" ht="3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row>
    <row r="17" spans="1:23" ht="3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row>
    <row r="18" spans="1:23" ht="3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row>
    <row r="19" spans="1:23" ht="3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2"/>
      <c r="O19" s="43"/>
      <c r="P19" s="42"/>
      <c r="Q19" s="42"/>
      <c r="R19" s="42"/>
      <c r="S19" s="42"/>
      <c r="T19" s="42"/>
      <c r="U19" s="42"/>
      <c r="V19" s="42"/>
      <c r="W19" s="42"/>
    </row>
    <row r="20" spans="1:23" ht="3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row>
    <row r="21" spans="1:23" ht="30" customHeight="1" x14ac:dyDescent="0.25">
      <c r="A21" s="29">
        <v>18</v>
      </c>
      <c r="B21" s="28">
        <v>18</v>
      </c>
      <c r="C21" s="29" t="s">
        <v>110</v>
      </c>
      <c r="D21" s="46" t="s">
        <v>111</v>
      </c>
      <c r="E21" s="45" t="s">
        <v>112</v>
      </c>
      <c r="F21" s="29" t="s">
        <v>26</v>
      </c>
      <c r="G21" s="29" t="s">
        <v>63</v>
      </c>
      <c r="H21" s="28" t="s">
        <v>106</v>
      </c>
      <c r="I21" s="28" t="s">
        <v>27</v>
      </c>
      <c r="J21" s="34">
        <v>19025</v>
      </c>
      <c r="K21" s="31">
        <v>2</v>
      </c>
      <c r="L21" s="30">
        <f t="shared" si="0"/>
        <v>2</v>
      </c>
      <c r="M21" s="32" t="str">
        <f t="shared" si="1"/>
        <v>OK</v>
      </c>
      <c r="N21" s="41"/>
      <c r="O21" s="41"/>
      <c r="P21" s="42"/>
      <c r="Q21" s="42"/>
      <c r="R21" s="42"/>
      <c r="S21" s="42"/>
      <c r="T21" s="42"/>
      <c r="U21" s="42"/>
      <c r="V21" s="42"/>
      <c r="W21" s="42"/>
    </row>
    <row r="22" spans="1:23" ht="30" customHeight="1" x14ac:dyDescent="0.25">
      <c r="A22" s="29">
        <v>19</v>
      </c>
      <c r="B22" s="28">
        <v>19</v>
      </c>
      <c r="C22" s="29" t="s">
        <v>77</v>
      </c>
      <c r="D22" s="46" t="s">
        <v>38</v>
      </c>
      <c r="E22" s="45" t="s">
        <v>113</v>
      </c>
      <c r="F22" s="29" t="s">
        <v>26</v>
      </c>
      <c r="G22" s="29" t="s">
        <v>114</v>
      </c>
      <c r="H22" s="28" t="s">
        <v>115</v>
      </c>
      <c r="I22" s="28" t="s">
        <v>27</v>
      </c>
      <c r="J22" s="34">
        <v>833.3</v>
      </c>
      <c r="K22" s="31"/>
      <c r="L22" s="30">
        <f t="shared" si="0"/>
        <v>0</v>
      </c>
      <c r="M22" s="32" t="str">
        <f t="shared" si="1"/>
        <v>OK</v>
      </c>
      <c r="N22" s="42"/>
      <c r="O22" s="43"/>
      <c r="P22" s="42"/>
      <c r="Q22" s="42"/>
      <c r="R22" s="42"/>
      <c r="S22" s="42"/>
      <c r="T22" s="42"/>
      <c r="U22" s="42"/>
      <c r="V22" s="42"/>
      <c r="W22" s="42"/>
    </row>
    <row r="23" spans="1:23" ht="3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row>
    <row r="24" spans="1:23" ht="30" customHeight="1" x14ac:dyDescent="0.25">
      <c r="A24" s="77">
        <v>21</v>
      </c>
      <c r="B24" s="28">
        <v>21</v>
      </c>
      <c r="C24" s="77" t="s">
        <v>121</v>
      </c>
      <c r="D24" s="46" t="s">
        <v>122</v>
      </c>
      <c r="E24" s="29" t="s">
        <v>123</v>
      </c>
      <c r="F24" s="29" t="s">
        <v>29</v>
      </c>
      <c r="G24" s="29" t="s">
        <v>124</v>
      </c>
      <c r="H24" s="28" t="s">
        <v>125</v>
      </c>
      <c r="I24" s="28" t="s">
        <v>30</v>
      </c>
      <c r="J24" s="34">
        <v>200.09</v>
      </c>
      <c r="K24" s="31">
        <f>2-2</f>
        <v>0</v>
      </c>
      <c r="L24" s="30">
        <f t="shared" si="0"/>
        <v>0</v>
      </c>
      <c r="M24" s="32" t="str">
        <f t="shared" si="1"/>
        <v>OK</v>
      </c>
      <c r="N24" s="41"/>
      <c r="O24" s="41"/>
      <c r="P24" s="42"/>
      <c r="Q24" s="42"/>
      <c r="R24" s="42"/>
      <c r="S24" s="42"/>
      <c r="T24" s="42"/>
      <c r="U24" s="42"/>
      <c r="V24" s="42"/>
      <c r="W24" s="42"/>
    </row>
    <row r="25" spans="1:23" ht="30" customHeight="1" x14ac:dyDescent="0.25">
      <c r="A25" s="78"/>
      <c r="B25" s="28">
        <v>22</v>
      </c>
      <c r="C25" s="78"/>
      <c r="D25" s="46" t="s">
        <v>28</v>
      </c>
      <c r="E25" s="29" t="s">
        <v>123</v>
      </c>
      <c r="F25" s="29" t="s">
        <v>29</v>
      </c>
      <c r="G25" s="29" t="s">
        <v>124</v>
      </c>
      <c r="H25" s="28" t="s">
        <v>125</v>
      </c>
      <c r="I25" s="28" t="s">
        <v>30</v>
      </c>
      <c r="J25" s="34">
        <v>575.29</v>
      </c>
      <c r="K25" s="31">
        <v>17</v>
      </c>
      <c r="L25" s="30">
        <f t="shared" si="0"/>
        <v>12</v>
      </c>
      <c r="M25" s="32" t="str">
        <f t="shared" si="1"/>
        <v>OK</v>
      </c>
      <c r="N25" s="56"/>
      <c r="O25" s="41">
        <v>2</v>
      </c>
      <c r="P25" s="43">
        <v>1</v>
      </c>
      <c r="Q25" s="41">
        <v>2</v>
      </c>
      <c r="R25" s="42"/>
      <c r="S25" s="42"/>
      <c r="T25" s="42"/>
      <c r="U25" s="42"/>
      <c r="V25" s="42"/>
      <c r="W25" s="42"/>
    </row>
    <row r="26" spans="1:23" ht="30" customHeight="1" x14ac:dyDescent="0.25">
      <c r="A26" s="78"/>
      <c r="B26" s="28">
        <v>23</v>
      </c>
      <c r="C26" s="78"/>
      <c r="D26" s="46" t="s">
        <v>31</v>
      </c>
      <c r="E26" s="29" t="s">
        <v>123</v>
      </c>
      <c r="F26" s="29" t="s">
        <v>29</v>
      </c>
      <c r="G26" s="29" t="s">
        <v>124</v>
      </c>
      <c r="H26" s="28" t="s">
        <v>125</v>
      </c>
      <c r="I26" s="28" t="s">
        <v>30</v>
      </c>
      <c r="J26" s="34">
        <v>750</v>
      </c>
      <c r="K26" s="31"/>
      <c r="L26" s="30">
        <f t="shared" si="0"/>
        <v>0</v>
      </c>
      <c r="M26" s="32" t="str">
        <f t="shared" si="1"/>
        <v>OK</v>
      </c>
      <c r="N26" s="43"/>
      <c r="O26" s="41"/>
      <c r="P26" s="42"/>
      <c r="Q26" s="41"/>
      <c r="R26" s="42"/>
      <c r="S26" s="42"/>
      <c r="T26" s="42"/>
      <c r="U26" s="42"/>
      <c r="V26" s="42"/>
      <c r="W26" s="42"/>
    </row>
    <row r="27" spans="1:23" ht="30" customHeight="1" x14ac:dyDescent="0.25">
      <c r="A27" s="78"/>
      <c r="B27" s="28">
        <v>24</v>
      </c>
      <c r="C27" s="78"/>
      <c r="D27" s="46" t="s">
        <v>32</v>
      </c>
      <c r="E27" s="29" t="s">
        <v>123</v>
      </c>
      <c r="F27" s="29" t="s">
        <v>29</v>
      </c>
      <c r="G27" s="29" t="s">
        <v>124</v>
      </c>
      <c r="H27" s="28" t="s">
        <v>125</v>
      </c>
      <c r="I27" s="28" t="s">
        <v>30</v>
      </c>
      <c r="J27" s="34">
        <v>1000</v>
      </c>
      <c r="K27" s="31">
        <v>1</v>
      </c>
      <c r="L27" s="30">
        <f t="shared" si="0"/>
        <v>0</v>
      </c>
      <c r="M27" s="32" t="str">
        <f t="shared" si="1"/>
        <v>OK</v>
      </c>
      <c r="N27" s="56"/>
      <c r="O27" s="41">
        <v>1</v>
      </c>
      <c r="P27" s="42"/>
      <c r="Q27" s="41"/>
      <c r="R27" s="42"/>
      <c r="S27" s="42"/>
      <c r="T27" s="42"/>
      <c r="U27" s="42"/>
      <c r="V27" s="42"/>
      <c r="W27" s="42"/>
    </row>
    <row r="28" spans="1:23" ht="30" customHeight="1" x14ac:dyDescent="0.25">
      <c r="A28" s="78"/>
      <c r="B28" s="28">
        <v>25</v>
      </c>
      <c r="C28" s="78"/>
      <c r="D28" s="46" t="s">
        <v>33</v>
      </c>
      <c r="E28" s="29" t="s">
        <v>123</v>
      </c>
      <c r="F28" s="29" t="s">
        <v>34</v>
      </c>
      <c r="G28" s="29" t="s">
        <v>124</v>
      </c>
      <c r="H28" s="28" t="s">
        <v>125</v>
      </c>
      <c r="I28" s="28" t="s">
        <v>30</v>
      </c>
      <c r="J28" s="34">
        <v>80</v>
      </c>
      <c r="K28" s="31">
        <v>15</v>
      </c>
      <c r="L28" s="30">
        <f t="shared" si="0"/>
        <v>12</v>
      </c>
      <c r="M28" s="32" t="str">
        <f t="shared" si="1"/>
        <v>OK</v>
      </c>
      <c r="N28" s="41"/>
      <c r="O28" s="41"/>
      <c r="P28" s="42"/>
      <c r="Q28" s="41">
        <v>3</v>
      </c>
      <c r="R28" s="42"/>
      <c r="S28" s="42"/>
      <c r="T28" s="42"/>
      <c r="U28" s="42"/>
      <c r="V28" s="42"/>
      <c r="W28" s="42"/>
    </row>
    <row r="29" spans="1:23" ht="30" customHeight="1" x14ac:dyDescent="0.25">
      <c r="A29" s="78"/>
      <c r="B29" s="28">
        <v>26</v>
      </c>
      <c r="C29" s="78"/>
      <c r="D29" s="46" t="s">
        <v>39</v>
      </c>
      <c r="E29" s="29" t="s">
        <v>123</v>
      </c>
      <c r="F29" s="29" t="s">
        <v>34</v>
      </c>
      <c r="G29" s="29" t="s">
        <v>124</v>
      </c>
      <c r="H29" s="28" t="s">
        <v>125</v>
      </c>
      <c r="I29" s="28" t="s">
        <v>30</v>
      </c>
      <c r="J29" s="34">
        <v>100</v>
      </c>
      <c r="K29" s="31">
        <v>15</v>
      </c>
      <c r="L29" s="30">
        <f t="shared" si="0"/>
        <v>15</v>
      </c>
      <c r="M29" s="32" t="str">
        <f t="shared" si="1"/>
        <v>OK</v>
      </c>
      <c r="N29" s="41"/>
      <c r="O29" s="41"/>
      <c r="P29" s="42"/>
      <c r="Q29" s="41"/>
      <c r="R29" s="42"/>
      <c r="S29" s="42"/>
      <c r="T29" s="42"/>
      <c r="U29" s="42"/>
      <c r="V29" s="42"/>
      <c r="W29" s="42"/>
    </row>
    <row r="30" spans="1:23" ht="30" customHeight="1" x14ac:dyDescent="0.25">
      <c r="A30" s="78"/>
      <c r="B30" s="28">
        <v>27</v>
      </c>
      <c r="C30" s="78"/>
      <c r="D30" s="46" t="s">
        <v>35</v>
      </c>
      <c r="E30" s="29" t="s">
        <v>123</v>
      </c>
      <c r="F30" s="29" t="s">
        <v>34</v>
      </c>
      <c r="G30" s="29" t="s">
        <v>124</v>
      </c>
      <c r="H30" s="28" t="s">
        <v>125</v>
      </c>
      <c r="I30" s="28" t="s">
        <v>30</v>
      </c>
      <c r="J30" s="34">
        <v>100</v>
      </c>
      <c r="K30" s="31">
        <v>15</v>
      </c>
      <c r="L30" s="30">
        <f t="shared" si="0"/>
        <v>15</v>
      </c>
      <c r="M30" s="32" t="str">
        <f t="shared" si="1"/>
        <v>OK</v>
      </c>
      <c r="N30" s="41"/>
      <c r="O30" s="41"/>
      <c r="P30" s="42"/>
      <c r="Q30" s="41"/>
      <c r="R30" s="42"/>
      <c r="S30" s="42"/>
      <c r="T30" s="42"/>
      <c r="U30" s="42"/>
      <c r="V30" s="42"/>
      <c r="W30" s="42"/>
    </row>
    <row r="31" spans="1:23" ht="30" customHeight="1" x14ac:dyDescent="0.25">
      <c r="A31" s="78"/>
      <c r="B31" s="28">
        <v>28</v>
      </c>
      <c r="C31" s="78"/>
      <c r="D31" s="46" t="s">
        <v>40</v>
      </c>
      <c r="E31" s="29" t="s">
        <v>123</v>
      </c>
      <c r="F31" s="29" t="s">
        <v>29</v>
      </c>
      <c r="G31" s="29" t="s">
        <v>124</v>
      </c>
      <c r="H31" s="28" t="s">
        <v>125</v>
      </c>
      <c r="I31" s="28" t="s">
        <v>30</v>
      </c>
      <c r="J31" s="34">
        <v>200</v>
      </c>
      <c r="K31" s="31">
        <v>11</v>
      </c>
      <c r="L31" s="30">
        <f t="shared" si="0"/>
        <v>10</v>
      </c>
      <c r="M31" s="32" t="str">
        <f t="shared" si="1"/>
        <v>OK</v>
      </c>
      <c r="N31" s="41"/>
      <c r="O31" s="41"/>
      <c r="P31" s="42">
        <v>1</v>
      </c>
      <c r="Q31" s="41"/>
      <c r="R31" s="42"/>
      <c r="S31" s="42"/>
      <c r="T31" s="42"/>
      <c r="U31" s="42"/>
      <c r="V31" s="42"/>
      <c r="W31" s="42"/>
    </row>
    <row r="32" spans="1:23" ht="30"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41"/>
      <c r="R32" s="42"/>
      <c r="S32" s="42"/>
      <c r="T32" s="42"/>
      <c r="U32" s="42"/>
      <c r="V32" s="42"/>
      <c r="W32" s="42"/>
    </row>
    <row r="33" spans="1:23" ht="30"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row>
    <row r="34" spans="1:23" ht="30"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41"/>
      <c r="R34" s="42"/>
      <c r="S34" s="42"/>
      <c r="T34" s="42"/>
      <c r="U34" s="42"/>
      <c r="V34" s="42"/>
      <c r="W34" s="42"/>
    </row>
    <row r="35" spans="1:23" ht="30"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row>
    <row r="36" spans="1:23" ht="30"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row>
    <row r="37" spans="1:23" ht="30"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41"/>
      <c r="R37" s="42"/>
      <c r="S37" s="42"/>
      <c r="T37" s="42"/>
      <c r="U37" s="42"/>
      <c r="V37" s="42"/>
      <c r="W37" s="42"/>
    </row>
    <row r="38" spans="1:23" ht="30"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41"/>
      <c r="R38" s="42"/>
      <c r="S38" s="42"/>
      <c r="T38" s="42"/>
      <c r="U38" s="42"/>
      <c r="V38" s="42"/>
      <c r="W38" s="42"/>
    </row>
    <row r="39" spans="1:23" ht="30"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row>
    <row r="40" spans="1:23" ht="30"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row>
    <row r="41" spans="1:23" ht="30"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1"/>
      <c r="R41" s="42"/>
      <c r="S41" s="42"/>
      <c r="T41" s="42"/>
      <c r="U41" s="42"/>
      <c r="V41" s="42"/>
      <c r="W41" s="42"/>
    </row>
    <row r="42" spans="1:23" ht="30"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1"/>
      <c r="R42" s="42"/>
      <c r="S42" s="42"/>
      <c r="T42" s="42"/>
      <c r="U42" s="42"/>
      <c r="V42" s="42"/>
      <c r="W42" s="42"/>
    </row>
    <row r="43" spans="1:23" ht="30"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50"/>
      <c r="R43" s="20"/>
      <c r="S43" s="20"/>
      <c r="T43" s="20"/>
      <c r="U43" s="20"/>
      <c r="V43" s="20"/>
      <c r="W43" s="20"/>
    </row>
    <row r="44" spans="1:23" ht="30"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row>
    <row r="45" spans="1:23" ht="30"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row>
    <row r="46" spans="1:23" ht="30"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row>
    <row r="47" spans="1:23" ht="30"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row>
    <row r="48" spans="1:23" ht="30"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row>
    <row r="49" spans="1:23" ht="30"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row>
    <row r="50" spans="1:23" ht="30"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row>
  </sheetData>
  <mergeCells count="22">
    <mergeCell ref="A1:C1"/>
    <mergeCell ref="D1:J1"/>
    <mergeCell ref="R1:R2"/>
    <mergeCell ref="K1:M1"/>
    <mergeCell ref="A33:A40"/>
    <mergeCell ref="C33:C40"/>
    <mergeCell ref="A44:A50"/>
    <mergeCell ref="C44:C50"/>
    <mergeCell ref="U1:U2"/>
    <mergeCell ref="V1:V2"/>
    <mergeCell ref="W1:W2"/>
    <mergeCell ref="A2:M2"/>
    <mergeCell ref="A24:A32"/>
    <mergeCell ref="C24:C32"/>
    <mergeCell ref="S1:S2"/>
    <mergeCell ref="T1:T2"/>
    <mergeCell ref="N1:N2"/>
    <mergeCell ref="O1:O2"/>
    <mergeCell ref="P1:P2"/>
    <mergeCell ref="Q1:Q2"/>
    <mergeCell ref="A41:A43"/>
    <mergeCell ref="C41:C43"/>
  </mergeCells>
  <conditionalFormatting sqref="M1:M3 M51:M1048576">
    <cfRule type="cellIs" dxfId="24" priority="2" operator="equal">
      <formula>"ATENÇÃO"</formula>
    </cfRule>
  </conditionalFormatting>
  <conditionalFormatting sqref="M4:M50">
    <cfRule type="cellIs" dxfId="23"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opLeftCell="E44" zoomScale="80" zoomScaleNormal="80" workbookViewId="0">
      <selection activeCell="L4"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137</v>
      </c>
      <c r="O1" s="75" t="s">
        <v>138</v>
      </c>
      <c r="P1" s="75" t="s">
        <v>139</v>
      </c>
      <c r="Q1" s="75" t="s">
        <v>140</v>
      </c>
      <c r="R1" s="75" t="s">
        <v>141</v>
      </c>
      <c r="S1" s="75" t="s">
        <v>142</v>
      </c>
      <c r="T1" s="75" t="s">
        <v>143</v>
      </c>
      <c r="U1" s="75" t="s">
        <v>144</v>
      </c>
      <c r="V1" s="75" t="s">
        <v>190</v>
      </c>
      <c r="W1" s="75" t="s">
        <v>51</v>
      </c>
      <c r="X1" s="75" t="s">
        <v>51</v>
      </c>
      <c r="Y1" s="75" t="s">
        <v>51</v>
      </c>
    </row>
    <row r="2" spans="1:25"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43052</v>
      </c>
      <c r="O3" s="55">
        <v>43139</v>
      </c>
      <c r="P3" s="55">
        <v>43201</v>
      </c>
      <c r="Q3" s="55">
        <v>43202</v>
      </c>
      <c r="R3" s="55">
        <v>43209</v>
      </c>
      <c r="S3" s="55">
        <v>43214</v>
      </c>
      <c r="T3" s="55">
        <v>43242</v>
      </c>
      <c r="U3" s="55">
        <v>43242</v>
      </c>
      <c r="V3" s="55">
        <v>43417</v>
      </c>
      <c r="W3" s="26" t="s">
        <v>1</v>
      </c>
      <c r="X3" s="26" t="s">
        <v>1</v>
      </c>
      <c r="Y3" s="26" t="s">
        <v>1</v>
      </c>
    </row>
    <row r="4" spans="1:25" ht="150" customHeight="1" x14ac:dyDescent="0.25">
      <c r="A4" s="29">
        <v>1</v>
      </c>
      <c r="B4" s="28">
        <v>1</v>
      </c>
      <c r="C4" s="29" t="s">
        <v>60</v>
      </c>
      <c r="D4" s="46" t="s">
        <v>61</v>
      </c>
      <c r="E4" s="45" t="s">
        <v>62</v>
      </c>
      <c r="F4" s="29" t="s">
        <v>26</v>
      </c>
      <c r="G4" s="29" t="s">
        <v>63</v>
      </c>
      <c r="H4" s="29" t="s">
        <v>64</v>
      </c>
      <c r="I4" s="29" t="s">
        <v>27</v>
      </c>
      <c r="J4" s="33">
        <v>1651.72</v>
      </c>
      <c r="K4" s="31"/>
      <c r="L4" s="30">
        <f t="shared" ref="L4:L50" si="0">K4-SUM(N4:X4)</f>
        <v>0</v>
      </c>
      <c r="M4" s="32" t="str">
        <f>IF(L4&lt;0,"ATENÇÃO","OK")</f>
        <v>OK</v>
      </c>
      <c r="N4" s="42"/>
      <c r="O4" s="43"/>
      <c r="P4" s="42"/>
      <c r="Q4" s="42"/>
      <c r="R4" s="42"/>
      <c r="S4" s="42"/>
      <c r="T4" s="42"/>
      <c r="U4" s="42"/>
      <c r="V4" s="42"/>
      <c r="W4" s="42"/>
      <c r="X4" s="42"/>
      <c r="Y4" s="42"/>
    </row>
    <row r="5" spans="1:25" ht="150" customHeight="1" x14ac:dyDescent="0.25">
      <c r="A5" s="29">
        <v>2</v>
      </c>
      <c r="B5" s="28">
        <v>2</v>
      </c>
      <c r="C5" s="29" t="s">
        <v>65</v>
      </c>
      <c r="D5" s="46" t="s">
        <v>66</v>
      </c>
      <c r="E5" s="45" t="s">
        <v>67</v>
      </c>
      <c r="F5" s="29" t="s">
        <v>26</v>
      </c>
      <c r="G5" s="29" t="s">
        <v>63</v>
      </c>
      <c r="H5" s="29" t="s">
        <v>64</v>
      </c>
      <c r="I5" s="29" t="s">
        <v>27</v>
      </c>
      <c r="J5" s="33">
        <v>1933.38</v>
      </c>
      <c r="K5" s="31"/>
      <c r="L5" s="30">
        <f t="shared" si="0"/>
        <v>0</v>
      </c>
      <c r="M5" s="32" t="str">
        <f t="shared" ref="M5:M50" si="1">IF(L5&lt;0,"ATENÇÃO","OK")</f>
        <v>OK</v>
      </c>
      <c r="N5" s="41"/>
      <c r="O5" s="43"/>
      <c r="P5" s="42"/>
      <c r="Q5" s="42"/>
      <c r="R5" s="42"/>
      <c r="S5" s="42"/>
      <c r="T5" s="42"/>
      <c r="U5" s="42"/>
      <c r="V5" s="42"/>
      <c r="W5" s="42"/>
      <c r="X5" s="42"/>
      <c r="Y5" s="42"/>
    </row>
    <row r="6" spans="1:25" ht="150" customHeight="1" x14ac:dyDescent="0.25">
      <c r="A6" s="29">
        <v>3</v>
      </c>
      <c r="B6" s="28">
        <v>3</v>
      </c>
      <c r="C6" s="29" t="s">
        <v>65</v>
      </c>
      <c r="D6" s="46" t="s">
        <v>68</v>
      </c>
      <c r="E6" s="45" t="s">
        <v>69</v>
      </c>
      <c r="F6" s="29" t="s">
        <v>26</v>
      </c>
      <c r="G6" s="29" t="s">
        <v>63</v>
      </c>
      <c r="H6" s="29" t="s">
        <v>70</v>
      </c>
      <c r="I6" s="29" t="s">
        <v>27</v>
      </c>
      <c r="J6" s="33">
        <v>2048.4499999999998</v>
      </c>
      <c r="K6" s="31">
        <v>3</v>
      </c>
      <c r="L6" s="30">
        <f t="shared" si="0"/>
        <v>1</v>
      </c>
      <c r="M6" s="32" t="str">
        <f t="shared" si="1"/>
        <v>OK</v>
      </c>
      <c r="N6" s="60">
        <v>1</v>
      </c>
      <c r="O6" s="43"/>
      <c r="P6" s="61">
        <v>1</v>
      </c>
      <c r="Q6" s="42"/>
      <c r="R6" s="42"/>
      <c r="S6" s="42"/>
      <c r="T6" s="42"/>
      <c r="U6" s="42"/>
      <c r="V6" s="42"/>
      <c r="W6" s="42"/>
      <c r="X6" s="42"/>
      <c r="Y6" s="42"/>
    </row>
    <row r="7" spans="1:25" ht="150" customHeight="1" x14ac:dyDescent="0.25">
      <c r="A7" s="29">
        <v>4</v>
      </c>
      <c r="B7" s="28">
        <v>4</v>
      </c>
      <c r="C7" s="29" t="s">
        <v>65</v>
      </c>
      <c r="D7" s="46" t="s">
        <v>71</v>
      </c>
      <c r="E7" s="45" t="s">
        <v>72</v>
      </c>
      <c r="F7" s="29" t="s">
        <v>26</v>
      </c>
      <c r="G7" s="29" t="s">
        <v>63</v>
      </c>
      <c r="H7" s="28" t="s">
        <v>73</v>
      </c>
      <c r="I7" s="29" t="s">
        <v>27</v>
      </c>
      <c r="J7" s="33">
        <v>2188.33</v>
      </c>
      <c r="K7" s="31"/>
      <c r="L7" s="30">
        <f t="shared" si="0"/>
        <v>0</v>
      </c>
      <c r="M7" s="32" t="str">
        <f t="shared" si="1"/>
        <v>OK</v>
      </c>
      <c r="N7" s="42"/>
      <c r="O7" s="43"/>
      <c r="P7" s="41"/>
      <c r="Q7" s="42"/>
      <c r="R7" s="42"/>
      <c r="S7" s="42"/>
      <c r="T7" s="42"/>
      <c r="U7" s="42"/>
      <c r="V7" s="42"/>
      <c r="W7" s="42"/>
      <c r="X7" s="42"/>
      <c r="Y7" s="42"/>
    </row>
    <row r="8" spans="1:25" ht="150" customHeight="1" x14ac:dyDescent="0.25">
      <c r="A8" s="29">
        <v>5</v>
      </c>
      <c r="B8" s="28">
        <v>5</v>
      </c>
      <c r="C8" s="29" t="s">
        <v>60</v>
      </c>
      <c r="D8" s="46" t="s">
        <v>74</v>
      </c>
      <c r="E8" s="45" t="s">
        <v>75</v>
      </c>
      <c r="F8" s="29" t="s">
        <v>26</v>
      </c>
      <c r="G8" s="29" t="s">
        <v>63</v>
      </c>
      <c r="H8" s="28" t="s">
        <v>76</v>
      </c>
      <c r="I8" s="28" t="s">
        <v>27</v>
      </c>
      <c r="J8" s="33">
        <v>2536.1799999999998</v>
      </c>
      <c r="K8" s="31">
        <v>3</v>
      </c>
      <c r="L8" s="30">
        <f t="shared" si="0"/>
        <v>2</v>
      </c>
      <c r="M8" s="32" t="str">
        <f t="shared" si="1"/>
        <v>OK</v>
      </c>
      <c r="N8" s="42"/>
      <c r="O8" s="43"/>
      <c r="P8" s="42"/>
      <c r="Q8" s="42"/>
      <c r="R8" s="61">
        <v>1</v>
      </c>
      <c r="S8" s="42"/>
      <c r="T8" s="42"/>
      <c r="U8" s="42"/>
      <c r="V8" s="42"/>
      <c r="W8" s="42"/>
      <c r="X8" s="42"/>
      <c r="Y8" s="42"/>
    </row>
    <row r="9" spans="1:25" ht="150" customHeight="1" x14ac:dyDescent="0.25">
      <c r="A9" s="29">
        <v>6</v>
      </c>
      <c r="B9" s="28">
        <v>6</v>
      </c>
      <c r="C9" s="29" t="s">
        <v>77</v>
      </c>
      <c r="D9" s="46" t="s">
        <v>78</v>
      </c>
      <c r="E9" s="45" t="s">
        <v>79</v>
      </c>
      <c r="F9" s="29" t="s">
        <v>26</v>
      </c>
      <c r="G9" s="29" t="s">
        <v>63</v>
      </c>
      <c r="H9" s="28" t="s">
        <v>80</v>
      </c>
      <c r="I9" s="28" t="s">
        <v>27</v>
      </c>
      <c r="J9" s="33">
        <v>2823.5</v>
      </c>
      <c r="K9" s="31"/>
      <c r="L9" s="30">
        <f t="shared" si="0"/>
        <v>0</v>
      </c>
      <c r="M9" s="32" t="str">
        <f t="shared" si="1"/>
        <v>OK</v>
      </c>
      <c r="N9" s="42"/>
      <c r="O9" s="43"/>
      <c r="P9" s="42"/>
      <c r="Q9" s="41"/>
      <c r="R9" s="44"/>
      <c r="S9" s="42"/>
      <c r="T9" s="42"/>
      <c r="U9" s="42"/>
      <c r="V9" s="42"/>
      <c r="W9" s="42"/>
      <c r="X9" s="42"/>
      <c r="Y9" s="42"/>
    </row>
    <row r="10" spans="1:25"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c r="X10" s="42"/>
      <c r="Y10" s="42"/>
    </row>
    <row r="11" spans="1:25" ht="150" customHeight="1" x14ac:dyDescent="0.25">
      <c r="A11" s="29">
        <v>8</v>
      </c>
      <c r="B11" s="28">
        <v>8</v>
      </c>
      <c r="C11" s="29" t="s">
        <v>77</v>
      </c>
      <c r="D11" s="46" t="s">
        <v>83</v>
      </c>
      <c r="E11" s="46" t="s">
        <v>84</v>
      </c>
      <c r="F11" s="29" t="s">
        <v>26</v>
      </c>
      <c r="G11" s="29" t="s">
        <v>63</v>
      </c>
      <c r="H11" s="28" t="s">
        <v>85</v>
      </c>
      <c r="I11" s="28" t="s">
        <v>27</v>
      </c>
      <c r="J11" s="33">
        <v>7625</v>
      </c>
      <c r="K11" s="31">
        <v>3</v>
      </c>
      <c r="L11" s="30">
        <f t="shared" si="0"/>
        <v>3</v>
      </c>
      <c r="M11" s="32" t="str">
        <f t="shared" si="1"/>
        <v>OK</v>
      </c>
      <c r="N11" s="42"/>
      <c r="O11" s="43"/>
      <c r="P11" s="42"/>
      <c r="Q11" s="42"/>
      <c r="R11" s="42"/>
      <c r="S11" s="42"/>
      <c r="T11" s="42"/>
      <c r="U11" s="42"/>
      <c r="V11" s="42"/>
      <c r="W11" s="42"/>
      <c r="X11" s="42"/>
      <c r="Y11" s="42"/>
    </row>
    <row r="12" spans="1:25" ht="150" customHeight="1" x14ac:dyDescent="0.25">
      <c r="A12" s="29">
        <v>9</v>
      </c>
      <c r="B12" s="28">
        <v>9</v>
      </c>
      <c r="C12" s="29" t="s">
        <v>77</v>
      </c>
      <c r="D12" s="46" t="s">
        <v>86</v>
      </c>
      <c r="E12" s="45" t="s">
        <v>79</v>
      </c>
      <c r="F12" s="29" t="s">
        <v>26</v>
      </c>
      <c r="G12" s="29" t="s">
        <v>63</v>
      </c>
      <c r="H12" s="29" t="s">
        <v>85</v>
      </c>
      <c r="I12" s="29" t="s">
        <v>27</v>
      </c>
      <c r="J12" s="34">
        <v>3863.6</v>
      </c>
      <c r="K12" s="31"/>
      <c r="L12" s="30">
        <f t="shared" si="0"/>
        <v>0</v>
      </c>
      <c r="M12" s="32" t="str">
        <f t="shared" si="1"/>
        <v>OK</v>
      </c>
      <c r="N12" s="42"/>
      <c r="O12" s="43"/>
      <c r="P12" s="42"/>
      <c r="Q12" s="42"/>
      <c r="R12" s="42"/>
      <c r="S12" s="42"/>
      <c r="T12" s="42"/>
      <c r="U12" s="42"/>
      <c r="V12" s="42"/>
      <c r="W12" s="42"/>
      <c r="X12" s="42"/>
      <c r="Y12" s="42"/>
    </row>
    <row r="13" spans="1:25"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1"/>
      <c r="R13" s="44"/>
      <c r="S13" s="42"/>
      <c r="T13" s="42"/>
      <c r="U13" s="42"/>
      <c r="V13" s="42"/>
      <c r="W13" s="42"/>
      <c r="X13" s="42"/>
      <c r="Y13" s="42"/>
    </row>
    <row r="14" spans="1:25"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c r="X14" s="42"/>
      <c r="Y14" s="42"/>
    </row>
    <row r="15" spans="1:25" ht="15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c r="X15" s="42"/>
      <c r="Y15" s="42"/>
    </row>
    <row r="16" spans="1:25"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c r="X16" s="42"/>
      <c r="Y16" s="42"/>
    </row>
    <row r="17" spans="1:25"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c r="X17" s="42"/>
      <c r="Y17" s="42"/>
    </row>
    <row r="18" spans="1:25" ht="150" customHeight="1" x14ac:dyDescent="0.25">
      <c r="A18" s="29">
        <v>15</v>
      </c>
      <c r="B18" s="28">
        <v>15</v>
      </c>
      <c r="C18" s="29" t="s">
        <v>77</v>
      </c>
      <c r="D18" s="46" t="s">
        <v>101</v>
      </c>
      <c r="E18" s="45" t="s">
        <v>102</v>
      </c>
      <c r="F18" s="29" t="s">
        <v>26</v>
      </c>
      <c r="G18" s="29" t="s">
        <v>63</v>
      </c>
      <c r="H18" s="28" t="s">
        <v>103</v>
      </c>
      <c r="I18" s="28" t="s">
        <v>27</v>
      </c>
      <c r="J18" s="34">
        <v>13687.5</v>
      </c>
      <c r="K18" s="31">
        <v>9</v>
      </c>
      <c r="L18" s="30">
        <f t="shared" si="0"/>
        <v>7</v>
      </c>
      <c r="M18" s="32" t="str">
        <f t="shared" si="1"/>
        <v>OK</v>
      </c>
      <c r="N18" s="42"/>
      <c r="O18" s="43"/>
      <c r="P18" s="42"/>
      <c r="Q18" s="61">
        <v>1</v>
      </c>
      <c r="R18" s="42"/>
      <c r="S18" s="42"/>
      <c r="T18" s="61">
        <v>1</v>
      </c>
      <c r="U18" s="42"/>
      <c r="V18" s="42"/>
      <c r="W18" s="42"/>
      <c r="X18" s="42"/>
      <c r="Y18" s="42"/>
    </row>
    <row r="19" spans="1:25" ht="15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2"/>
      <c r="O19" s="43"/>
      <c r="P19" s="42"/>
      <c r="Q19" s="42"/>
      <c r="R19" s="42"/>
      <c r="S19" s="42"/>
      <c r="T19" s="42"/>
      <c r="U19" s="42"/>
      <c r="V19" s="42"/>
      <c r="W19" s="42"/>
      <c r="X19" s="42"/>
      <c r="Y19" s="42"/>
    </row>
    <row r="20" spans="1:25"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c r="Y20" s="42"/>
    </row>
    <row r="21" spans="1:25"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c r="X21" s="42"/>
      <c r="Y21" s="42"/>
    </row>
    <row r="22" spans="1:25" ht="150" customHeight="1" x14ac:dyDescent="0.25">
      <c r="A22" s="29">
        <v>19</v>
      </c>
      <c r="B22" s="28">
        <v>19</v>
      </c>
      <c r="C22" s="29" t="s">
        <v>77</v>
      </c>
      <c r="D22" s="46" t="s">
        <v>38</v>
      </c>
      <c r="E22" s="45" t="s">
        <v>113</v>
      </c>
      <c r="F22" s="29" t="s">
        <v>26</v>
      </c>
      <c r="G22" s="29" t="s">
        <v>114</v>
      </c>
      <c r="H22" s="28" t="s">
        <v>115</v>
      </c>
      <c r="I22" s="28" t="s">
        <v>27</v>
      </c>
      <c r="J22" s="34">
        <v>833.3</v>
      </c>
      <c r="K22" s="31"/>
      <c r="L22" s="30">
        <f t="shared" si="0"/>
        <v>0</v>
      </c>
      <c r="M22" s="32" t="str">
        <f t="shared" si="1"/>
        <v>OK</v>
      </c>
      <c r="N22" s="42"/>
      <c r="O22" s="43"/>
      <c r="P22" s="42"/>
      <c r="Q22" s="42"/>
      <c r="R22" s="42"/>
      <c r="S22" s="42"/>
      <c r="T22" s="42"/>
      <c r="U22" s="42"/>
      <c r="V22" s="42"/>
      <c r="W22" s="42"/>
      <c r="X22" s="42"/>
      <c r="Y22" s="42"/>
    </row>
    <row r="23" spans="1:25"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c r="X23" s="42"/>
      <c r="Y23" s="42"/>
    </row>
    <row r="24" spans="1:25" ht="80.099999999999994"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2"/>
      <c r="O24" s="43"/>
      <c r="P24" s="42"/>
      <c r="Q24" s="42"/>
      <c r="R24" s="42"/>
      <c r="S24" s="42"/>
      <c r="T24" s="42"/>
      <c r="U24" s="42"/>
      <c r="V24" s="42"/>
      <c r="W24" s="42"/>
      <c r="X24" s="42"/>
      <c r="Y24" s="42"/>
    </row>
    <row r="25" spans="1:25" ht="80.099999999999994" customHeight="1" x14ac:dyDescent="0.25">
      <c r="A25" s="78"/>
      <c r="B25" s="28">
        <v>22</v>
      </c>
      <c r="C25" s="78"/>
      <c r="D25" s="46" t="s">
        <v>28</v>
      </c>
      <c r="E25" s="29" t="s">
        <v>123</v>
      </c>
      <c r="F25" s="29" t="s">
        <v>29</v>
      </c>
      <c r="G25" s="29" t="s">
        <v>124</v>
      </c>
      <c r="H25" s="28" t="s">
        <v>125</v>
      </c>
      <c r="I25" s="28" t="s">
        <v>30</v>
      </c>
      <c r="J25" s="34">
        <v>575.29</v>
      </c>
      <c r="K25" s="31">
        <v>9</v>
      </c>
      <c r="L25" s="30">
        <f t="shared" si="0"/>
        <v>4</v>
      </c>
      <c r="M25" s="32" t="str">
        <f t="shared" si="1"/>
        <v>OK</v>
      </c>
      <c r="N25" s="41"/>
      <c r="O25" s="60">
        <v>1</v>
      </c>
      <c r="P25" s="42"/>
      <c r="Q25" s="41"/>
      <c r="R25" s="44"/>
      <c r="S25" s="61">
        <v>2</v>
      </c>
      <c r="T25" s="42"/>
      <c r="U25" s="42"/>
      <c r="V25" s="61">
        <v>2</v>
      </c>
      <c r="W25" s="42"/>
      <c r="X25" s="42"/>
      <c r="Y25" s="42"/>
    </row>
    <row r="26" spans="1:25" ht="80.099999999999994" customHeight="1" x14ac:dyDescent="0.25">
      <c r="A26" s="78"/>
      <c r="B26" s="28">
        <v>23</v>
      </c>
      <c r="C26" s="78"/>
      <c r="D26" s="46" t="s">
        <v>31</v>
      </c>
      <c r="E26" s="29" t="s">
        <v>123</v>
      </c>
      <c r="F26" s="29" t="s">
        <v>29</v>
      </c>
      <c r="G26" s="29" t="s">
        <v>124</v>
      </c>
      <c r="H26" s="28" t="s">
        <v>125</v>
      </c>
      <c r="I26" s="28" t="s">
        <v>30</v>
      </c>
      <c r="J26" s="34">
        <v>750</v>
      </c>
      <c r="K26" s="31">
        <v>12</v>
      </c>
      <c r="L26" s="30">
        <f t="shared" si="0"/>
        <v>10</v>
      </c>
      <c r="M26" s="32" t="str">
        <f t="shared" si="1"/>
        <v>OK</v>
      </c>
      <c r="N26" s="43"/>
      <c r="O26" s="41"/>
      <c r="P26" s="42"/>
      <c r="Q26" s="41"/>
      <c r="R26" s="42"/>
      <c r="S26" s="61">
        <v>1</v>
      </c>
      <c r="T26" s="42"/>
      <c r="U26" s="61">
        <v>1</v>
      </c>
      <c r="V26" s="42"/>
      <c r="W26" s="42"/>
      <c r="X26" s="42"/>
      <c r="Y26" s="42"/>
    </row>
    <row r="27" spans="1:25" ht="80.099999999999994" customHeight="1" x14ac:dyDescent="0.25">
      <c r="A27" s="78"/>
      <c r="B27" s="28">
        <v>24</v>
      </c>
      <c r="C27" s="78"/>
      <c r="D27" s="46" t="s">
        <v>32</v>
      </c>
      <c r="E27" s="29" t="s">
        <v>123</v>
      </c>
      <c r="F27" s="29" t="s">
        <v>29</v>
      </c>
      <c r="G27" s="29" t="s">
        <v>124</v>
      </c>
      <c r="H27" s="28" t="s">
        <v>125</v>
      </c>
      <c r="I27" s="28" t="s">
        <v>30</v>
      </c>
      <c r="J27" s="34">
        <v>1000</v>
      </c>
      <c r="K27" s="31"/>
      <c r="L27" s="30">
        <f t="shared" si="0"/>
        <v>0</v>
      </c>
      <c r="M27" s="32" t="str">
        <f t="shared" si="1"/>
        <v>OK</v>
      </c>
      <c r="N27" s="41"/>
      <c r="O27" s="41"/>
      <c r="P27" s="42"/>
      <c r="Q27" s="41"/>
      <c r="R27" s="42"/>
      <c r="S27" s="42"/>
      <c r="T27" s="42"/>
      <c r="U27" s="42"/>
      <c r="V27" s="42"/>
      <c r="W27" s="42"/>
      <c r="X27" s="42"/>
      <c r="Y27" s="42"/>
    </row>
    <row r="28" spans="1:25" ht="80.099999999999994" customHeight="1" x14ac:dyDescent="0.25">
      <c r="A28" s="78"/>
      <c r="B28" s="28">
        <v>25</v>
      </c>
      <c r="C28" s="78"/>
      <c r="D28" s="46" t="s">
        <v>33</v>
      </c>
      <c r="E28" s="29" t="s">
        <v>123</v>
      </c>
      <c r="F28" s="29" t="s">
        <v>34</v>
      </c>
      <c r="G28" s="29" t="s">
        <v>124</v>
      </c>
      <c r="H28" s="28" t="s">
        <v>125</v>
      </c>
      <c r="I28" s="28" t="s">
        <v>30</v>
      </c>
      <c r="J28" s="34">
        <v>80</v>
      </c>
      <c r="K28" s="31">
        <v>90</v>
      </c>
      <c r="L28" s="30">
        <f t="shared" si="0"/>
        <v>35</v>
      </c>
      <c r="M28" s="32" t="str">
        <f t="shared" si="1"/>
        <v>OK</v>
      </c>
      <c r="N28" s="41"/>
      <c r="O28" s="56">
        <v>20</v>
      </c>
      <c r="P28" s="42"/>
      <c r="Q28" s="41"/>
      <c r="R28" s="44"/>
      <c r="S28" s="61">
        <v>35</v>
      </c>
      <c r="T28" s="42"/>
      <c r="U28" s="42"/>
      <c r="V28" s="42"/>
      <c r="W28" s="42"/>
      <c r="X28" s="42"/>
      <c r="Y28" s="42"/>
    </row>
    <row r="29" spans="1:25" ht="80.099999999999994" customHeight="1" x14ac:dyDescent="0.25">
      <c r="A29" s="78"/>
      <c r="B29" s="28">
        <v>26</v>
      </c>
      <c r="C29" s="78"/>
      <c r="D29" s="46" t="s">
        <v>39</v>
      </c>
      <c r="E29" s="29" t="s">
        <v>123</v>
      </c>
      <c r="F29" s="29" t="s">
        <v>34</v>
      </c>
      <c r="G29" s="29" t="s">
        <v>124</v>
      </c>
      <c r="H29" s="28" t="s">
        <v>125</v>
      </c>
      <c r="I29" s="28" t="s">
        <v>30</v>
      </c>
      <c r="J29" s="34">
        <v>100</v>
      </c>
      <c r="K29" s="31">
        <v>60</v>
      </c>
      <c r="L29" s="30">
        <f t="shared" si="0"/>
        <v>30</v>
      </c>
      <c r="M29" s="32" t="str">
        <f t="shared" si="1"/>
        <v>OK</v>
      </c>
      <c r="N29" s="43"/>
      <c r="O29" s="41"/>
      <c r="P29" s="42"/>
      <c r="Q29" s="41"/>
      <c r="R29" s="42"/>
      <c r="S29" s="61">
        <v>15</v>
      </c>
      <c r="T29" s="42"/>
      <c r="U29" s="61">
        <v>15</v>
      </c>
      <c r="V29" s="42"/>
      <c r="W29" s="42"/>
      <c r="X29" s="42"/>
      <c r="Y29" s="42"/>
    </row>
    <row r="30" spans="1:25" ht="80.099999999999994" customHeight="1" x14ac:dyDescent="0.25">
      <c r="A30" s="78"/>
      <c r="B30" s="28">
        <v>27</v>
      </c>
      <c r="C30" s="78"/>
      <c r="D30" s="46" t="s">
        <v>35</v>
      </c>
      <c r="E30" s="29" t="s">
        <v>123</v>
      </c>
      <c r="F30" s="29" t="s">
        <v>34</v>
      </c>
      <c r="G30" s="29" t="s">
        <v>124</v>
      </c>
      <c r="H30" s="28" t="s">
        <v>125</v>
      </c>
      <c r="I30" s="28" t="s">
        <v>30</v>
      </c>
      <c r="J30" s="34">
        <v>100</v>
      </c>
      <c r="K30" s="31"/>
      <c r="L30" s="30">
        <f t="shared" si="0"/>
        <v>0</v>
      </c>
      <c r="M30" s="32" t="str">
        <f t="shared" si="1"/>
        <v>OK</v>
      </c>
      <c r="N30" s="41"/>
      <c r="O30" s="41"/>
      <c r="P30" s="42"/>
      <c r="Q30" s="41"/>
      <c r="R30" s="42"/>
      <c r="S30" s="42"/>
      <c r="T30" s="42"/>
      <c r="U30" s="42"/>
      <c r="V30" s="42"/>
      <c r="W30" s="42"/>
      <c r="X30" s="42"/>
      <c r="Y30" s="42"/>
    </row>
    <row r="31" spans="1:25" ht="80.099999999999994" customHeight="1" x14ac:dyDescent="0.25">
      <c r="A31" s="78"/>
      <c r="B31" s="28">
        <v>28</v>
      </c>
      <c r="C31" s="78"/>
      <c r="D31" s="46" t="s">
        <v>40</v>
      </c>
      <c r="E31" s="29" t="s">
        <v>123</v>
      </c>
      <c r="F31" s="29" t="s">
        <v>29</v>
      </c>
      <c r="G31" s="29" t="s">
        <v>124</v>
      </c>
      <c r="H31" s="28" t="s">
        <v>125</v>
      </c>
      <c r="I31" s="28" t="s">
        <v>30</v>
      </c>
      <c r="J31" s="34">
        <v>200</v>
      </c>
      <c r="K31" s="31">
        <v>12</v>
      </c>
      <c r="L31" s="30">
        <f t="shared" si="0"/>
        <v>8</v>
      </c>
      <c r="M31" s="32" t="str">
        <f t="shared" si="1"/>
        <v>OK</v>
      </c>
      <c r="N31" s="41"/>
      <c r="O31" s="41"/>
      <c r="P31" s="42"/>
      <c r="Q31" s="41"/>
      <c r="R31" s="44"/>
      <c r="S31" s="42"/>
      <c r="T31" s="42"/>
      <c r="U31" s="61">
        <v>4</v>
      </c>
      <c r="V31" s="42"/>
      <c r="W31" s="42"/>
      <c r="X31" s="42"/>
      <c r="Y31" s="42"/>
    </row>
    <row r="32" spans="1:25"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41"/>
      <c r="R32" s="42"/>
      <c r="S32" s="42"/>
      <c r="T32" s="42"/>
      <c r="U32" s="42"/>
      <c r="V32" s="42"/>
      <c r="W32" s="42"/>
      <c r="X32" s="42"/>
      <c r="Y32" s="42"/>
    </row>
    <row r="33" spans="1:25"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c r="X33" s="42"/>
      <c r="Y33" s="42"/>
    </row>
    <row r="34" spans="1:25"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41"/>
      <c r="R34" s="42"/>
      <c r="S34" s="42"/>
      <c r="T34" s="42"/>
      <c r="U34" s="42"/>
      <c r="V34" s="42"/>
      <c r="W34" s="42"/>
      <c r="X34" s="42"/>
      <c r="Y34" s="42"/>
    </row>
    <row r="35" spans="1:25"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c r="X35" s="42"/>
      <c r="Y35" s="42"/>
    </row>
    <row r="36" spans="1:25"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c r="X36" s="42"/>
      <c r="Y36" s="42"/>
    </row>
    <row r="37" spans="1:25"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41"/>
      <c r="R37" s="42"/>
      <c r="S37" s="42"/>
      <c r="T37" s="42"/>
      <c r="U37" s="42"/>
      <c r="V37" s="42"/>
      <c r="W37" s="42"/>
      <c r="X37" s="42"/>
      <c r="Y37" s="42"/>
    </row>
    <row r="38" spans="1:25"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41"/>
      <c r="R38" s="42"/>
      <c r="S38" s="42"/>
      <c r="T38" s="42"/>
      <c r="U38" s="42"/>
      <c r="V38" s="42"/>
      <c r="W38" s="42"/>
      <c r="X38" s="42"/>
      <c r="Y38" s="42"/>
    </row>
    <row r="39" spans="1:25"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c r="X39" s="42"/>
      <c r="Y39" s="42"/>
    </row>
    <row r="40" spans="1:25"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c r="X40" s="42"/>
      <c r="Y40" s="42"/>
    </row>
    <row r="41" spans="1:25"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1"/>
      <c r="R41" s="42"/>
      <c r="S41" s="42"/>
      <c r="T41" s="42"/>
      <c r="U41" s="42"/>
      <c r="V41" s="42"/>
      <c r="W41" s="42"/>
      <c r="X41" s="42"/>
      <c r="Y41" s="42"/>
    </row>
    <row r="42" spans="1:25"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1"/>
      <c r="R42" s="42"/>
      <c r="S42" s="42"/>
      <c r="T42" s="42"/>
      <c r="U42" s="42"/>
      <c r="V42" s="42"/>
      <c r="W42" s="42"/>
      <c r="X42" s="42"/>
      <c r="Y42" s="42"/>
    </row>
    <row r="43" spans="1:25"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50"/>
      <c r="R43" s="50"/>
      <c r="S43" s="20"/>
      <c r="T43" s="20"/>
      <c r="U43" s="20"/>
      <c r="V43" s="20"/>
      <c r="W43" s="20"/>
      <c r="X43" s="20"/>
      <c r="Y43" s="20"/>
    </row>
    <row r="44" spans="1:25"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c r="X44" s="20"/>
      <c r="Y44" s="20"/>
    </row>
    <row r="45" spans="1:25"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c r="X45" s="20"/>
      <c r="Y45" s="20"/>
    </row>
    <row r="46" spans="1:25"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c r="X46" s="20"/>
      <c r="Y46" s="20"/>
    </row>
    <row r="47" spans="1:25"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c r="X47" s="20"/>
      <c r="Y47" s="20"/>
    </row>
    <row r="48" spans="1:25"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c r="X48" s="20"/>
      <c r="Y48" s="20"/>
    </row>
    <row r="49" spans="1:25"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c r="X49" s="20"/>
      <c r="Y49" s="20"/>
    </row>
    <row r="50" spans="1:25"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c r="X50" s="20"/>
      <c r="Y50" s="20"/>
    </row>
    <row r="51" spans="1:25" ht="80.099999999999994" customHeight="1" x14ac:dyDescent="0.25"/>
  </sheetData>
  <mergeCells count="24">
    <mergeCell ref="A41:A43"/>
    <mergeCell ref="C41:C43"/>
    <mergeCell ref="A1:C1"/>
    <mergeCell ref="D1:J1"/>
    <mergeCell ref="T1:T2"/>
    <mergeCell ref="K1:M1"/>
    <mergeCell ref="A33:A40"/>
    <mergeCell ref="C33:C40"/>
    <mergeCell ref="A44:A50"/>
    <mergeCell ref="C44:C50"/>
    <mergeCell ref="W1:W2"/>
    <mergeCell ref="X1:X2"/>
    <mergeCell ref="Y1:Y2"/>
    <mergeCell ref="A2:M2"/>
    <mergeCell ref="A24:A32"/>
    <mergeCell ref="C24:C32"/>
    <mergeCell ref="U1:U2"/>
    <mergeCell ref="V1:V2"/>
    <mergeCell ref="N1:N2"/>
    <mergeCell ref="O1:O2"/>
    <mergeCell ref="P1:P2"/>
    <mergeCell ref="Q1:Q2"/>
    <mergeCell ref="R1:R2"/>
    <mergeCell ref="S1:S2"/>
  </mergeCells>
  <conditionalFormatting sqref="M1:M3 M51:M1048576">
    <cfRule type="cellIs" dxfId="22" priority="2" operator="equal">
      <formula>"ATENÇÃO"</formula>
    </cfRule>
  </conditionalFormatting>
  <conditionalFormatting sqref="M4:M50">
    <cfRule type="cellIs" dxfId="21" priority="1" operator="equal">
      <formula>"ATENÇÃO"</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1"/>
  <sheetViews>
    <sheetView topLeftCell="C1" zoomScale="80" zoomScaleNormal="80" workbookViewId="0">
      <selection activeCell="N4" sqref="N4"/>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134</v>
      </c>
      <c r="O1" s="75" t="s">
        <v>135</v>
      </c>
      <c r="P1" s="75" t="s">
        <v>136</v>
      </c>
      <c r="Q1" s="75" t="s">
        <v>205</v>
      </c>
      <c r="R1" s="75" t="s">
        <v>51</v>
      </c>
      <c r="S1" s="75" t="s">
        <v>51</v>
      </c>
      <c r="T1" s="75" t="s">
        <v>51</v>
      </c>
      <c r="U1" s="75" t="s">
        <v>51</v>
      </c>
      <c r="V1" s="75" t="s">
        <v>51</v>
      </c>
      <c r="W1" s="75" t="s">
        <v>51</v>
      </c>
      <c r="X1" s="75" t="s">
        <v>51</v>
      </c>
      <c r="Y1" s="75" t="s">
        <v>51</v>
      </c>
    </row>
    <row r="2" spans="1:25"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43108</v>
      </c>
      <c r="O3" s="55">
        <v>43118</v>
      </c>
      <c r="P3" s="55">
        <v>43194</v>
      </c>
      <c r="Q3" s="55">
        <v>43335</v>
      </c>
      <c r="R3" s="26" t="s">
        <v>1</v>
      </c>
      <c r="S3" s="26" t="s">
        <v>1</v>
      </c>
      <c r="T3" s="26" t="s">
        <v>1</v>
      </c>
      <c r="U3" s="26" t="s">
        <v>1</v>
      </c>
      <c r="V3" s="26" t="s">
        <v>1</v>
      </c>
      <c r="W3" s="26" t="s">
        <v>1</v>
      </c>
      <c r="X3" s="26" t="s">
        <v>1</v>
      </c>
      <c r="Y3" s="26" t="s">
        <v>1</v>
      </c>
    </row>
    <row r="4" spans="1:25" ht="150" customHeight="1" x14ac:dyDescent="0.25">
      <c r="A4" s="29">
        <v>1</v>
      </c>
      <c r="B4" s="28">
        <v>1</v>
      </c>
      <c r="C4" s="29" t="s">
        <v>60</v>
      </c>
      <c r="D4" s="46" t="s">
        <v>61</v>
      </c>
      <c r="E4" s="45" t="s">
        <v>62</v>
      </c>
      <c r="F4" s="29" t="s">
        <v>26</v>
      </c>
      <c r="G4" s="29" t="s">
        <v>63</v>
      </c>
      <c r="H4" s="29" t="s">
        <v>64</v>
      </c>
      <c r="I4" s="29" t="s">
        <v>27</v>
      </c>
      <c r="J4" s="33">
        <v>1651.72</v>
      </c>
      <c r="K4" s="31"/>
      <c r="L4" s="30">
        <f t="shared" ref="L4:L50" si="0">K4-SUM(N4:X4)</f>
        <v>0</v>
      </c>
      <c r="M4" s="32" t="str">
        <f>IF(L4&lt;0,"ATENÇÃO","OK")</f>
        <v>OK</v>
      </c>
      <c r="N4" s="42"/>
      <c r="O4" s="43"/>
      <c r="P4" s="42"/>
      <c r="Q4" s="42"/>
      <c r="R4" s="42"/>
      <c r="S4" s="42"/>
      <c r="T4" s="42"/>
      <c r="U4" s="42"/>
      <c r="V4" s="42"/>
      <c r="W4" s="42"/>
      <c r="X4" s="42"/>
      <c r="Y4" s="42"/>
    </row>
    <row r="5" spans="1:25" ht="150" customHeight="1" x14ac:dyDescent="0.25">
      <c r="A5" s="29">
        <v>2</v>
      </c>
      <c r="B5" s="28">
        <v>2</v>
      </c>
      <c r="C5" s="29" t="s">
        <v>65</v>
      </c>
      <c r="D5" s="46" t="s">
        <v>66</v>
      </c>
      <c r="E5" s="45" t="s">
        <v>67</v>
      </c>
      <c r="F5" s="29" t="s">
        <v>26</v>
      </c>
      <c r="G5" s="29" t="s">
        <v>63</v>
      </c>
      <c r="H5" s="29" t="s">
        <v>64</v>
      </c>
      <c r="I5" s="29" t="s">
        <v>27</v>
      </c>
      <c r="J5" s="33">
        <v>1933.38</v>
      </c>
      <c r="K5" s="31"/>
      <c r="L5" s="30">
        <f t="shared" si="0"/>
        <v>0</v>
      </c>
      <c r="M5" s="32" t="str">
        <f t="shared" ref="M5:M50" si="1">IF(L5&lt;0,"ATENÇÃO","OK")</f>
        <v>OK</v>
      </c>
      <c r="N5" s="41"/>
      <c r="O5" s="43"/>
      <c r="P5" s="42"/>
      <c r="Q5" s="42"/>
      <c r="R5" s="42"/>
      <c r="S5" s="42"/>
      <c r="T5" s="42"/>
      <c r="U5" s="42"/>
      <c r="V5" s="42"/>
      <c r="W5" s="42"/>
      <c r="X5" s="42"/>
      <c r="Y5" s="42"/>
    </row>
    <row r="6" spans="1:25" ht="150" customHeight="1" x14ac:dyDescent="0.25">
      <c r="A6" s="29">
        <v>3</v>
      </c>
      <c r="B6" s="28">
        <v>3</v>
      </c>
      <c r="C6" s="29" t="s">
        <v>65</v>
      </c>
      <c r="D6" s="46" t="s">
        <v>68</v>
      </c>
      <c r="E6" s="45" t="s">
        <v>69</v>
      </c>
      <c r="F6" s="29" t="s">
        <v>26</v>
      </c>
      <c r="G6" s="29" t="s">
        <v>63</v>
      </c>
      <c r="H6" s="29" t="s">
        <v>70</v>
      </c>
      <c r="I6" s="29" t="s">
        <v>27</v>
      </c>
      <c r="J6" s="33">
        <v>2048.4499999999998</v>
      </c>
      <c r="K6" s="31">
        <v>3</v>
      </c>
      <c r="L6" s="30">
        <f t="shared" si="0"/>
        <v>0</v>
      </c>
      <c r="M6" s="32" t="str">
        <f t="shared" si="1"/>
        <v>OK</v>
      </c>
      <c r="N6" s="42"/>
      <c r="O6" s="41">
        <v>3</v>
      </c>
      <c r="P6" s="42"/>
      <c r="Q6" s="42"/>
      <c r="R6" s="42"/>
      <c r="S6" s="42"/>
      <c r="T6" s="42"/>
      <c r="U6" s="42"/>
      <c r="V6" s="42"/>
      <c r="W6" s="42"/>
      <c r="X6" s="42"/>
      <c r="Y6" s="42"/>
    </row>
    <row r="7" spans="1:25" ht="150" customHeight="1" x14ac:dyDescent="0.25">
      <c r="A7" s="29">
        <v>4</v>
      </c>
      <c r="B7" s="28">
        <v>4</v>
      </c>
      <c r="C7" s="29" t="s">
        <v>65</v>
      </c>
      <c r="D7" s="46" t="s">
        <v>71</v>
      </c>
      <c r="E7" s="45" t="s">
        <v>72</v>
      </c>
      <c r="F7" s="29" t="s">
        <v>26</v>
      </c>
      <c r="G7" s="29" t="s">
        <v>63</v>
      </c>
      <c r="H7" s="28" t="s">
        <v>73</v>
      </c>
      <c r="I7" s="29" t="s">
        <v>27</v>
      </c>
      <c r="J7" s="33">
        <v>2188.33</v>
      </c>
      <c r="K7" s="31"/>
      <c r="L7" s="30">
        <f t="shared" si="0"/>
        <v>0</v>
      </c>
      <c r="M7" s="32" t="str">
        <f t="shared" si="1"/>
        <v>OK</v>
      </c>
      <c r="N7" s="42"/>
      <c r="O7" s="43"/>
      <c r="P7" s="41"/>
      <c r="Q7" s="42"/>
      <c r="R7" s="42"/>
      <c r="S7" s="42"/>
      <c r="T7" s="42"/>
      <c r="U7" s="42"/>
      <c r="V7" s="42"/>
      <c r="W7" s="42"/>
      <c r="X7" s="42"/>
      <c r="Y7" s="42"/>
    </row>
    <row r="8" spans="1:25" ht="150" customHeight="1" x14ac:dyDescent="0.25">
      <c r="A8" s="29">
        <v>5</v>
      </c>
      <c r="B8" s="28">
        <v>5</v>
      </c>
      <c r="C8" s="29" t="s">
        <v>60</v>
      </c>
      <c r="D8" s="46" t="s">
        <v>74</v>
      </c>
      <c r="E8" s="45" t="s">
        <v>75</v>
      </c>
      <c r="F8" s="29" t="s">
        <v>26</v>
      </c>
      <c r="G8" s="29" t="s">
        <v>63</v>
      </c>
      <c r="H8" s="28" t="s">
        <v>76</v>
      </c>
      <c r="I8" s="28" t="s">
        <v>27</v>
      </c>
      <c r="J8" s="33">
        <v>2536.1799999999998</v>
      </c>
      <c r="K8" s="31">
        <v>1</v>
      </c>
      <c r="L8" s="30">
        <f t="shared" si="0"/>
        <v>1</v>
      </c>
      <c r="M8" s="32" t="str">
        <f t="shared" si="1"/>
        <v>OK</v>
      </c>
      <c r="N8" s="42"/>
      <c r="O8" s="43"/>
      <c r="P8" s="42"/>
      <c r="Q8" s="42"/>
      <c r="R8" s="42"/>
      <c r="S8" s="42"/>
      <c r="T8" s="42"/>
      <c r="U8" s="42"/>
      <c r="V8" s="42"/>
      <c r="W8" s="42"/>
      <c r="X8" s="42"/>
      <c r="Y8" s="42"/>
    </row>
    <row r="9" spans="1:25" ht="150" customHeight="1" x14ac:dyDescent="0.25">
      <c r="A9" s="29">
        <v>6</v>
      </c>
      <c r="B9" s="28">
        <v>6</v>
      </c>
      <c r="C9" s="29" t="s">
        <v>77</v>
      </c>
      <c r="D9" s="46" t="s">
        <v>78</v>
      </c>
      <c r="E9" s="45" t="s">
        <v>79</v>
      </c>
      <c r="F9" s="29" t="s">
        <v>26</v>
      </c>
      <c r="G9" s="29" t="s">
        <v>63</v>
      </c>
      <c r="H9" s="28" t="s">
        <v>80</v>
      </c>
      <c r="I9" s="28" t="s">
        <v>27</v>
      </c>
      <c r="J9" s="33">
        <v>2823.5</v>
      </c>
      <c r="K9" s="31"/>
      <c r="L9" s="30">
        <f t="shared" si="0"/>
        <v>0</v>
      </c>
      <c r="M9" s="32" t="str">
        <f t="shared" si="1"/>
        <v>OK</v>
      </c>
      <c r="N9" s="42"/>
      <c r="O9" s="43"/>
      <c r="P9" s="42"/>
      <c r="Q9" s="41"/>
      <c r="R9" s="44"/>
      <c r="S9" s="42"/>
      <c r="T9" s="42"/>
      <c r="U9" s="42"/>
      <c r="V9" s="42"/>
      <c r="W9" s="42"/>
      <c r="X9" s="42"/>
      <c r="Y9" s="42"/>
    </row>
    <row r="10" spans="1:25"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c r="X10" s="42"/>
      <c r="Y10" s="42"/>
    </row>
    <row r="11" spans="1:25" ht="150" customHeight="1" x14ac:dyDescent="0.25">
      <c r="A11" s="29">
        <v>8</v>
      </c>
      <c r="B11" s="28">
        <v>8</v>
      </c>
      <c r="C11" s="29" t="s">
        <v>77</v>
      </c>
      <c r="D11" s="46" t="s">
        <v>83</v>
      </c>
      <c r="E11" s="46" t="s">
        <v>84</v>
      </c>
      <c r="F11" s="29" t="s">
        <v>26</v>
      </c>
      <c r="G11" s="29" t="s">
        <v>63</v>
      </c>
      <c r="H11" s="28" t="s">
        <v>85</v>
      </c>
      <c r="I11" s="28" t="s">
        <v>27</v>
      </c>
      <c r="J11" s="33">
        <v>7625</v>
      </c>
      <c r="K11" s="31">
        <v>1</v>
      </c>
      <c r="L11" s="30">
        <f t="shared" si="0"/>
        <v>1</v>
      </c>
      <c r="M11" s="32" t="str">
        <f t="shared" si="1"/>
        <v>OK</v>
      </c>
      <c r="N11" s="42"/>
      <c r="O11" s="43"/>
      <c r="P11" s="42"/>
      <c r="Q11" s="42"/>
      <c r="R11" s="42"/>
      <c r="S11" s="42"/>
      <c r="T11" s="42"/>
      <c r="U11" s="42"/>
      <c r="V11" s="42"/>
      <c r="W11" s="42"/>
      <c r="X11" s="42"/>
      <c r="Y11" s="42"/>
    </row>
    <row r="12" spans="1:25" ht="150" customHeight="1" x14ac:dyDescent="0.25">
      <c r="A12" s="29">
        <v>9</v>
      </c>
      <c r="B12" s="28">
        <v>9</v>
      </c>
      <c r="C12" s="29" t="s">
        <v>77</v>
      </c>
      <c r="D12" s="46" t="s">
        <v>86</v>
      </c>
      <c r="E12" s="45" t="s">
        <v>79</v>
      </c>
      <c r="F12" s="29" t="s">
        <v>26</v>
      </c>
      <c r="G12" s="29" t="s">
        <v>63</v>
      </c>
      <c r="H12" s="29" t="s">
        <v>85</v>
      </c>
      <c r="I12" s="29" t="s">
        <v>27</v>
      </c>
      <c r="J12" s="34">
        <v>3863.6</v>
      </c>
      <c r="K12" s="31"/>
      <c r="L12" s="30">
        <f t="shared" si="0"/>
        <v>0</v>
      </c>
      <c r="M12" s="32" t="str">
        <f t="shared" si="1"/>
        <v>OK</v>
      </c>
      <c r="N12" s="42"/>
      <c r="O12" s="43"/>
      <c r="P12" s="42"/>
      <c r="Q12" s="42"/>
      <c r="R12" s="42"/>
      <c r="S12" s="42"/>
      <c r="T12" s="42"/>
      <c r="U12" s="42"/>
      <c r="V12" s="42"/>
      <c r="W12" s="42"/>
      <c r="X12" s="42"/>
      <c r="Y12" s="42"/>
    </row>
    <row r="13" spans="1:25"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1"/>
      <c r="R13" s="44"/>
      <c r="S13" s="42"/>
      <c r="T13" s="42"/>
      <c r="U13" s="42"/>
      <c r="V13" s="42"/>
      <c r="W13" s="42"/>
      <c r="X13" s="42"/>
      <c r="Y13" s="42"/>
    </row>
    <row r="14" spans="1:25"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c r="X14" s="42"/>
      <c r="Y14" s="42"/>
    </row>
    <row r="15" spans="1:25" ht="15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c r="X15" s="42"/>
      <c r="Y15" s="42"/>
    </row>
    <row r="16" spans="1:25"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c r="X16" s="42"/>
      <c r="Y16" s="42"/>
    </row>
    <row r="17" spans="1:25"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c r="X17" s="42"/>
      <c r="Y17" s="42"/>
    </row>
    <row r="18" spans="1:25"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c r="X18" s="42"/>
      <c r="Y18" s="42"/>
    </row>
    <row r="19" spans="1:25" ht="15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2"/>
      <c r="O19" s="43"/>
      <c r="P19" s="42"/>
      <c r="Q19" s="42"/>
      <c r="R19" s="42"/>
      <c r="S19" s="42"/>
      <c r="T19" s="42"/>
      <c r="U19" s="42"/>
      <c r="V19" s="42"/>
      <c r="W19" s="42"/>
      <c r="X19" s="42"/>
      <c r="Y19" s="42"/>
    </row>
    <row r="20" spans="1:25"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c r="Y20" s="42"/>
    </row>
    <row r="21" spans="1:25" ht="150" customHeight="1" x14ac:dyDescent="0.25">
      <c r="A21" s="29">
        <v>18</v>
      </c>
      <c r="B21" s="28">
        <v>18</v>
      </c>
      <c r="C21" s="29" t="s">
        <v>110</v>
      </c>
      <c r="D21" s="46" t="s">
        <v>111</v>
      </c>
      <c r="E21" s="45" t="s">
        <v>112</v>
      </c>
      <c r="F21" s="29" t="s">
        <v>26</v>
      </c>
      <c r="G21" s="29" t="s">
        <v>63</v>
      </c>
      <c r="H21" s="28" t="s">
        <v>106</v>
      </c>
      <c r="I21" s="28" t="s">
        <v>27</v>
      </c>
      <c r="J21" s="34">
        <v>19025</v>
      </c>
      <c r="K21" s="31">
        <v>1</v>
      </c>
      <c r="L21" s="30">
        <f t="shared" si="0"/>
        <v>1</v>
      </c>
      <c r="M21" s="32" t="str">
        <f t="shared" si="1"/>
        <v>OK</v>
      </c>
      <c r="N21" s="42"/>
      <c r="O21" s="43"/>
      <c r="P21" s="42"/>
      <c r="Q21" s="42"/>
      <c r="R21" s="42"/>
      <c r="S21" s="42"/>
      <c r="T21" s="42"/>
      <c r="U21" s="42"/>
      <c r="V21" s="42"/>
      <c r="W21" s="42"/>
      <c r="X21" s="42"/>
      <c r="Y21" s="42"/>
    </row>
    <row r="22" spans="1:25" ht="150" customHeight="1" x14ac:dyDescent="0.25">
      <c r="A22" s="29">
        <v>19</v>
      </c>
      <c r="B22" s="28">
        <v>19</v>
      </c>
      <c r="C22" s="29" t="s">
        <v>77</v>
      </c>
      <c r="D22" s="46" t="s">
        <v>38</v>
      </c>
      <c r="E22" s="45" t="s">
        <v>113</v>
      </c>
      <c r="F22" s="29" t="s">
        <v>26</v>
      </c>
      <c r="G22" s="29" t="s">
        <v>114</v>
      </c>
      <c r="H22" s="28" t="s">
        <v>115</v>
      </c>
      <c r="I22" s="28" t="s">
        <v>27</v>
      </c>
      <c r="J22" s="34">
        <v>833.3</v>
      </c>
      <c r="K22" s="31"/>
      <c r="L22" s="30">
        <f t="shared" si="0"/>
        <v>0</v>
      </c>
      <c r="M22" s="32" t="str">
        <f t="shared" si="1"/>
        <v>OK</v>
      </c>
      <c r="N22" s="42"/>
      <c r="O22" s="43"/>
      <c r="P22" s="42"/>
      <c r="Q22" s="42"/>
      <c r="R22" s="42"/>
      <c r="S22" s="42"/>
      <c r="T22" s="42"/>
      <c r="U22" s="42"/>
      <c r="V22" s="42"/>
      <c r="W22" s="42"/>
      <c r="X22" s="42"/>
      <c r="Y22" s="42"/>
    </row>
    <row r="23" spans="1:25"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c r="X23" s="42"/>
      <c r="Y23" s="42"/>
    </row>
    <row r="24" spans="1:25" ht="80.099999999999994"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2"/>
      <c r="O24" s="43"/>
      <c r="P24" s="42"/>
      <c r="Q24" s="42"/>
      <c r="R24" s="42"/>
      <c r="S24" s="42"/>
      <c r="T24" s="42"/>
      <c r="U24" s="42"/>
      <c r="V24" s="42"/>
      <c r="W24" s="42"/>
      <c r="X24" s="42"/>
      <c r="Y24" s="42"/>
    </row>
    <row r="25" spans="1:25" ht="80.099999999999994" customHeight="1" x14ac:dyDescent="0.25">
      <c r="A25" s="78"/>
      <c r="B25" s="28">
        <v>22</v>
      </c>
      <c r="C25" s="78"/>
      <c r="D25" s="46" t="s">
        <v>28</v>
      </c>
      <c r="E25" s="29" t="s">
        <v>123</v>
      </c>
      <c r="F25" s="29" t="s">
        <v>29</v>
      </c>
      <c r="G25" s="29" t="s">
        <v>124</v>
      </c>
      <c r="H25" s="28" t="s">
        <v>125</v>
      </c>
      <c r="I25" s="28" t="s">
        <v>30</v>
      </c>
      <c r="J25" s="34">
        <v>575.29</v>
      </c>
      <c r="K25" s="31">
        <v>8</v>
      </c>
      <c r="L25" s="30">
        <f t="shared" si="0"/>
        <v>0</v>
      </c>
      <c r="M25" s="32" t="str">
        <f t="shared" si="1"/>
        <v>OK</v>
      </c>
      <c r="N25" s="41">
        <v>8</v>
      </c>
      <c r="O25" s="41"/>
      <c r="P25" s="42"/>
      <c r="Q25" s="41"/>
      <c r="R25" s="44"/>
      <c r="S25" s="42"/>
      <c r="T25" s="42"/>
      <c r="U25" s="42"/>
      <c r="V25" s="42"/>
      <c r="W25" s="42"/>
      <c r="X25" s="42"/>
      <c r="Y25" s="42"/>
    </row>
    <row r="26" spans="1:25" ht="80.099999999999994" customHeight="1" x14ac:dyDescent="0.25">
      <c r="A26" s="78"/>
      <c r="B26" s="28">
        <v>23</v>
      </c>
      <c r="C26" s="78"/>
      <c r="D26" s="46" t="s">
        <v>31</v>
      </c>
      <c r="E26" s="29" t="s">
        <v>123</v>
      </c>
      <c r="F26" s="29" t="s">
        <v>29</v>
      </c>
      <c r="G26" s="29" t="s">
        <v>124</v>
      </c>
      <c r="H26" s="28" t="s">
        <v>125</v>
      </c>
      <c r="I26" s="28" t="s">
        <v>30</v>
      </c>
      <c r="J26" s="34">
        <v>750</v>
      </c>
      <c r="K26" s="31"/>
      <c r="L26" s="30">
        <f t="shared" si="0"/>
        <v>0</v>
      </c>
      <c r="M26" s="32" t="str">
        <f t="shared" si="1"/>
        <v>OK</v>
      </c>
      <c r="N26" s="43"/>
      <c r="O26" s="41"/>
      <c r="P26" s="42"/>
      <c r="Q26" s="41"/>
      <c r="R26" s="42"/>
      <c r="S26" s="42"/>
      <c r="T26" s="42"/>
      <c r="U26" s="42"/>
      <c r="V26" s="42"/>
      <c r="W26" s="42"/>
      <c r="X26" s="42"/>
      <c r="Y26" s="42"/>
    </row>
    <row r="27" spans="1:25" ht="80.099999999999994" customHeight="1" x14ac:dyDescent="0.25">
      <c r="A27" s="78"/>
      <c r="B27" s="28">
        <v>24</v>
      </c>
      <c r="C27" s="78"/>
      <c r="D27" s="46" t="s">
        <v>32</v>
      </c>
      <c r="E27" s="29" t="s">
        <v>123</v>
      </c>
      <c r="F27" s="29" t="s">
        <v>29</v>
      </c>
      <c r="G27" s="29" t="s">
        <v>124</v>
      </c>
      <c r="H27" s="28" t="s">
        <v>125</v>
      </c>
      <c r="I27" s="28" t="s">
        <v>30</v>
      </c>
      <c r="J27" s="34">
        <v>1000</v>
      </c>
      <c r="K27" s="31">
        <v>2</v>
      </c>
      <c r="L27" s="30">
        <f t="shared" si="0"/>
        <v>2</v>
      </c>
      <c r="M27" s="32" t="str">
        <f t="shared" si="1"/>
        <v>OK</v>
      </c>
      <c r="N27" s="41"/>
      <c r="O27" s="41"/>
      <c r="P27" s="42"/>
      <c r="Q27" s="41"/>
      <c r="R27" s="42"/>
      <c r="S27" s="42"/>
      <c r="T27" s="42"/>
      <c r="U27" s="42"/>
      <c r="V27" s="42"/>
      <c r="W27" s="42"/>
      <c r="X27" s="42"/>
      <c r="Y27" s="42"/>
    </row>
    <row r="28" spans="1:25" ht="80.099999999999994" customHeight="1" x14ac:dyDescent="0.25">
      <c r="A28" s="78"/>
      <c r="B28" s="28">
        <v>25</v>
      </c>
      <c r="C28" s="78"/>
      <c r="D28" s="46" t="s">
        <v>33</v>
      </c>
      <c r="E28" s="29" t="s">
        <v>123</v>
      </c>
      <c r="F28" s="29" t="s">
        <v>34</v>
      </c>
      <c r="G28" s="29" t="s">
        <v>124</v>
      </c>
      <c r="H28" s="28" t="s">
        <v>125</v>
      </c>
      <c r="I28" s="28" t="s">
        <v>30</v>
      </c>
      <c r="J28" s="34">
        <v>80</v>
      </c>
      <c r="K28" s="31">
        <f>36+1</f>
        <v>37</v>
      </c>
      <c r="L28" s="30">
        <f t="shared" si="0"/>
        <v>0</v>
      </c>
      <c r="M28" s="32" t="str">
        <f t="shared" si="1"/>
        <v>OK</v>
      </c>
      <c r="N28" s="41">
        <v>27</v>
      </c>
      <c r="O28" s="41"/>
      <c r="P28" s="41">
        <v>9</v>
      </c>
      <c r="Q28" s="41">
        <v>1</v>
      </c>
      <c r="R28" s="44"/>
      <c r="S28" s="42"/>
      <c r="T28" s="42"/>
      <c r="U28" s="42"/>
      <c r="V28" s="42"/>
      <c r="W28" s="42"/>
      <c r="X28" s="42"/>
      <c r="Y28" s="42"/>
    </row>
    <row r="29" spans="1:25" ht="80.099999999999994" customHeight="1" x14ac:dyDescent="0.25">
      <c r="A29" s="78"/>
      <c r="B29" s="28">
        <v>26</v>
      </c>
      <c r="C29" s="78"/>
      <c r="D29" s="46" t="s">
        <v>39</v>
      </c>
      <c r="E29" s="29" t="s">
        <v>123</v>
      </c>
      <c r="F29" s="29" t="s">
        <v>34</v>
      </c>
      <c r="G29" s="29" t="s">
        <v>124</v>
      </c>
      <c r="H29" s="28" t="s">
        <v>125</v>
      </c>
      <c r="I29" s="28" t="s">
        <v>30</v>
      </c>
      <c r="J29" s="34">
        <v>100</v>
      </c>
      <c r="K29" s="31"/>
      <c r="L29" s="30">
        <f t="shared" si="0"/>
        <v>0</v>
      </c>
      <c r="M29" s="32" t="str">
        <f t="shared" si="1"/>
        <v>OK</v>
      </c>
      <c r="N29" s="43"/>
      <c r="O29" s="41"/>
      <c r="P29" s="42"/>
      <c r="Q29" s="41"/>
      <c r="R29" s="42"/>
      <c r="S29" s="42"/>
      <c r="T29" s="42"/>
      <c r="U29" s="42"/>
      <c r="V29" s="42"/>
      <c r="W29" s="42"/>
      <c r="X29" s="42"/>
      <c r="Y29" s="42"/>
    </row>
    <row r="30" spans="1:25" ht="80.099999999999994" customHeight="1" x14ac:dyDescent="0.25">
      <c r="A30" s="78"/>
      <c r="B30" s="28">
        <v>27</v>
      </c>
      <c r="C30" s="78"/>
      <c r="D30" s="46" t="s">
        <v>35</v>
      </c>
      <c r="E30" s="29" t="s">
        <v>123</v>
      </c>
      <c r="F30" s="29" t="s">
        <v>34</v>
      </c>
      <c r="G30" s="29" t="s">
        <v>124</v>
      </c>
      <c r="H30" s="28" t="s">
        <v>125</v>
      </c>
      <c r="I30" s="28" t="s">
        <v>30</v>
      </c>
      <c r="J30" s="34">
        <v>100</v>
      </c>
      <c r="K30" s="31">
        <v>36</v>
      </c>
      <c r="L30" s="30">
        <f t="shared" si="0"/>
        <v>33</v>
      </c>
      <c r="M30" s="32" t="str">
        <f t="shared" si="1"/>
        <v>OK</v>
      </c>
      <c r="N30" s="41">
        <v>3</v>
      </c>
      <c r="O30" s="41"/>
      <c r="P30" s="42"/>
      <c r="Q30" s="41"/>
      <c r="R30" s="42"/>
      <c r="S30" s="42"/>
      <c r="T30" s="42"/>
      <c r="U30" s="42"/>
      <c r="V30" s="42"/>
      <c r="W30" s="42"/>
      <c r="X30" s="42"/>
      <c r="Y30" s="42"/>
    </row>
    <row r="31" spans="1:25" ht="80.099999999999994" customHeight="1" x14ac:dyDescent="0.25">
      <c r="A31" s="78"/>
      <c r="B31" s="28">
        <v>28</v>
      </c>
      <c r="C31" s="78"/>
      <c r="D31" s="46" t="s">
        <v>40</v>
      </c>
      <c r="E31" s="29" t="s">
        <v>123</v>
      </c>
      <c r="F31" s="29" t="s">
        <v>29</v>
      </c>
      <c r="G31" s="29" t="s">
        <v>124</v>
      </c>
      <c r="H31" s="28" t="s">
        <v>125</v>
      </c>
      <c r="I31" s="28" t="s">
        <v>30</v>
      </c>
      <c r="J31" s="34">
        <v>200</v>
      </c>
      <c r="K31" s="31">
        <v>6</v>
      </c>
      <c r="L31" s="30">
        <f t="shared" si="0"/>
        <v>0</v>
      </c>
      <c r="M31" s="32" t="str">
        <f t="shared" si="1"/>
        <v>OK</v>
      </c>
      <c r="N31" s="41">
        <v>6</v>
      </c>
      <c r="O31" s="41"/>
      <c r="P31" s="42"/>
      <c r="Q31" s="41"/>
      <c r="R31" s="44"/>
      <c r="S31" s="42"/>
      <c r="T31" s="42"/>
      <c r="U31" s="42"/>
      <c r="V31" s="42"/>
      <c r="W31" s="42"/>
      <c r="X31" s="42"/>
      <c r="Y31" s="42"/>
    </row>
    <row r="32" spans="1:25"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41"/>
      <c r="R32" s="42"/>
      <c r="S32" s="42"/>
      <c r="T32" s="42"/>
      <c r="U32" s="42"/>
      <c r="V32" s="42"/>
      <c r="W32" s="42"/>
      <c r="X32" s="42"/>
      <c r="Y32" s="42"/>
    </row>
    <row r="33" spans="1:25"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c r="X33" s="42"/>
      <c r="Y33" s="42"/>
    </row>
    <row r="34" spans="1:25"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41"/>
      <c r="R34" s="42"/>
      <c r="S34" s="42"/>
      <c r="T34" s="42"/>
      <c r="U34" s="42"/>
      <c r="V34" s="42"/>
      <c r="W34" s="42"/>
      <c r="X34" s="42"/>
      <c r="Y34" s="42"/>
    </row>
    <row r="35" spans="1:25"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c r="X35" s="42"/>
      <c r="Y35" s="42"/>
    </row>
    <row r="36" spans="1:25"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c r="X36" s="42"/>
      <c r="Y36" s="42"/>
    </row>
    <row r="37" spans="1:25"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41"/>
      <c r="R37" s="42"/>
      <c r="S37" s="42"/>
      <c r="T37" s="42"/>
      <c r="U37" s="42"/>
      <c r="V37" s="42"/>
      <c r="W37" s="42"/>
      <c r="X37" s="42"/>
      <c r="Y37" s="42"/>
    </row>
    <row r="38" spans="1:25"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41"/>
      <c r="R38" s="42"/>
      <c r="S38" s="42"/>
      <c r="T38" s="42"/>
      <c r="U38" s="42"/>
      <c r="V38" s="42"/>
      <c r="W38" s="42"/>
      <c r="X38" s="42"/>
      <c r="Y38" s="42"/>
    </row>
    <row r="39" spans="1:25"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c r="X39" s="42"/>
      <c r="Y39" s="42"/>
    </row>
    <row r="40" spans="1:25"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c r="X40" s="42"/>
      <c r="Y40" s="42"/>
    </row>
    <row r="41" spans="1:25"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1"/>
      <c r="R41" s="42"/>
      <c r="S41" s="42"/>
      <c r="T41" s="42"/>
      <c r="U41" s="42"/>
      <c r="V41" s="42"/>
      <c r="W41" s="42"/>
      <c r="X41" s="42"/>
      <c r="Y41" s="42"/>
    </row>
    <row r="42" spans="1:25"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1"/>
      <c r="R42" s="42"/>
      <c r="S42" s="42"/>
      <c r="T42" s="42"/>
      <c r="U42" s="42"/>
      <c r="V42" s="42"/>
      <c r="W42" s="42"/>
      <c r="X42" s="42"/>
      <c r="Y42" s="42"/>
    </row>
    <row r="43" spans="1:25"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50"/>
      <c r="R43" s="50"/>
      <c r="S43" s="20"/>
      <c r="T43" s="20"/>
      <c r="U43" s="20"/>
      <c r="V43" s="20"/>
      <c r="W43" s="20"/>
      <c r="X43" s="20"/>
      <c r="Y43" s="20"/>
    </row>
    <row r="44" spans="1:25"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c r="X44" s="20"/>
      <c r="Y44" s="20"/>
    </row>
    <row r="45" spans="1:25"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c r="X45" s="20"/>
      <c r="Y45" s="20"/>
    </row>
    <row r="46" spans="1:25"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c r="X46" s="20"/>
      <c r="Y46" s="20"/>
    </row>
    <row r="47" spans="1:25"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c r="X47" s="20"/>
      <c r="Y47" s="20"/>
    </row>
    <row r="48" spans="1:25"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c r="X48" s="20"/>
      <c r="Y48" s="20"/>
    </row>
    <row r="49" spans="1:25"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c r="X49" s="20"/>
      <c r="Y49" s="20"/>
    </row>
    <row r="50" spans="1:25"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c r="X50" s="20"/>
      <c r="Y50" s="20"/>
    </row>
    <row r="51" spans="1:25" ht="80.099999999999994" customHeight="1" x14ac:dyDescent="0.25"/>
  </sheetData>
  <mergeCells count="24">
    <mergeCell ref="A41:A43"/>
    <mergeCell ref="C41:C43"/>
    <mergeCell ref="A1:C1"/>
    <mergeCell ref="D1:J1"/>
    <mergeCell ref="T1:T2"/>
    <mergeCell ref="K1:M1"/>
    <mergeCell ref="A33:A40"/>
    <mergeCell ref="C33:C40"/>
    <mergeCell ref="A44:A50"/>
    <mergeCell ref="C44:C50"/>
    <mergeCell ref="W1:W2"/>
    <mergeCell ref="X1:X2"/>
    <mergeCell ref="Y1:Y2"/>
    <mergeCell ref="A2:M2"/>
    <mergeCell ref="A24:A32"/>
    <mergeCell ref="C24:C32"/>
    <mergeCell ref="U1:U2"/>
    <mergeCell ref="V1:V2"/>
    <mergeCell ref="N1:N2"/>
    <mergeCell ref="O1:O2"/>
    <mergeCell ref="P1:P2"/>
    <mergeCell ref="Q1:Q2"/>
    <mergeCell ref="R1:R2"/>
    <mergeCell ref="S1:S2"/>
  </mergeCells>
  <conditionalFormatting sqref="M1:M3 M51:M1048576">
    <cfRule type="cellIs" dxfId="20" priority="2" operator="equal">
      <formula>"ATENÇÃO"</formula>
    </cfRule>
  </conditionalFormatting>
  <conditionalFormatting sqref="M4:M50">
    <cfRule type="cellIs" dxfId="19" priority="1" operator="equal">
      <formula>"ATENÇÃO"</formula>
    </cfRule>
  </conditionalFormatting>
  <pageMargins left="0.511811024" right="0.511811024" top="0.78740157499999996" bottom="0.78740157499999996" header="0.31496062000000002" footer="0.31496062000000002"/>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opLeftCell="A57" zoomScale="80" zoomScaleNormal="80" workbookViewId="0">
      <selection activeCell="L4"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145</v>
      </c>
      <c r="O1" s="75" t="s">
        <v>146</v>
      </c>
      <c r="P1" s="75" t="s">
        <v>198</v>
      </c>
      <c r="Q1" s="80" t="s">
        <v>199</v>
      </c>
      <c r="R1" s="75" t="s">
        <v>200</v>
      </c>
      <c r="S1" s="75" t="s">
        <v>201</v>
      </c>
      <c r="T1" s="75" t="s">
        <v>202</v>
      </c>
      <c r="U1" s="75" t="s">
        <v>203</v>
      </c>
      <c r="V1" s="80" t="s">
        <v>197</v>
      </c>
      <c r="W1" s="75" t="s">
        <v>51</v>
      </c>
      <c r="X1" s="75" t="s">
        <v>51</v>
      </c>
      <c r="Y1" s="75" t="s">
        <v>51</v>
      </c>
    </row>
    <row r="2" spans="1:25" ht="24.75" customHeight="1" x14ac:dyDescent="0.25">
      <c r="A2" s="76" t="s">
        <v>52</v>
      </c>
      <c r="B2" s="76"/>
      <c r="C2" s="76"/>
      <c r="D2" s="76"/>
      <c r="E2" s="76"/>
      <c r="F2" s="76"/>
      <c r="G2" s="76"/>
      <c r="H2" s="76"/>
      <c r="I2" s="76"/>
      <c r="J2" s="76"/>
      <c r="K2" s="76"/>
      <c r="L2" s="76"/>
      <c r="M2" s="76"/>
      <c r="N2" s="75"/>
      <c r="O2" s="75"/>
      <c r="P2" s="75"/>
      <c r="Q2" s="80"/>
      <c r="R2" s="75"/>
      <c r="S2" s="75"/>
      <c r="T2" s="75"/>
      <c r="U2" s="75"/>
      <c r="V2" s="80"/>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43199</v>
      </c>
      <c r="O3" s="55">
        <v>43234</v>
      </c>
      <c r="P3" s="55">
        <v>43298</v>
      </c>
      <c r="Q3" s="55">
        <v>43368</v>
      </c>
      <c r="R3" s="55">
        <v>43368</v>
      </c>
      <c r="S3" s="55">
        <v>43368</v>
      </c>
      <c r="T3" s="26" t="s">
        <v>204</v>
      </c>
      <c r="U3" s="55">
        <v>43398</v>
      </c>
      <c r="V3" s="55">
        <v>43411</v>
      </c>
      <c r="W3" s="26" t="s">
        <v>1</v>
      </c>
      <c r="X3" s="26" t="s">
        <v>1</v>
      </c>
      <c r="Y3" s="26" t="s">
        <v>1</v>
      </c>
    </row>
    <row r="4" spans="1:25" ht="39.950000000000003" customHeight="1" x14ac:dyDescent="0.25">
      <c r="A4" s="29">
        <v>1</v>
      </c>
      <c r="B4" s="28">
        <v>1</v>
      </c>
      <c r="C4" s="29" t="s">
        <v>60</v>
      </c>
      <c r="D4" s="46" t="s">
        <v>61</v>
      </c>
      <c r="E4" s="45" t="s">
        <v>62</v>
      </c>
      <c r="F4" s="29" t="s">
        <v>26</v>
      </c>
      <c r="G4" s="29" t="s">
        <v>63</v>
      </c>
      <c r="H4" s="29" t="s">
        <v>64</v>
      </c>
      <c r="I4" s="29" t="s">
        <v>27</v>
      </c>
      <c r="J4" s="33">
        <v>1651.72</v>
      </c>
      <c r="K4" s="31">
        <v>5</v>
      </c>
      <c r="L4" s="30">
        <f t="shared" ref="L4:L50" si="0">K4-SUM(N4:X4)</f>
        <v>0</v>
      </c>
      <c r="M4" s="32" t="str">
        <f>IF(L4&lt;0,"ATENÇÃO","OK")</f>
        <v>OK</v>
      </c>
      <c r="N4" s="42"/>
      <c r="O4" s="43"/>
      <c r="P4" s="42"/>
      <c r="Q4" s="60">
        <v>5</v>
      </c>
      <c r="R4" s="42"/>
      <c r="S4" s="42"/>
      <c r="T4" s="42"/>
      <c r="U4" s="42"/>
      <c r="V4" s="42"/>
      <c r="W4" s="42"/>
      <c r="X4" s="42"/>
      <c r="Y4" s="42"/>
    </row>
    <row r="5" spans="1:25" ht="39.950000000000003" customHeight="1" x14ac:dyDescent="0.25">
      <c r="A5" s="29">
        <v>2</v>
      </c>
      <c r="B5" s="28">
        <v>2</v>
      </c>
      <c r="C5" s="29" t="s">
        <v>65</v>
      </c>
      <c r="D5" s="46" t="s">
        <v>66</v>
      </c>
      <c r="E5" s="45" t="s">
        <v>67</v>
      </c>
      <c r="F5" s="29" t="s">
        <v>26</v>
      </c>
      <c r="G5" s="29" t="s">
        <v>63</v>
      </c>
      <c r="H5" s="29" t="s">
        <v>64</v>
      </c>
      <c r="I5" s="29" t="s">
        <v>27</v>
      </c>
      <c r="J5" s="33">
        <v>1933.38</v>
      </c>
      <c r="K5" s="31">
        <v>5</v>
      </c>
      <c r="L5" s="30">
        <f t="shared" si="0"/>
        <v>1</v>
      </c>
      <c r="M5" s="32" t="str">
        <f t="shared" ref="M5:M50" si="1">IF(L5&lt;0,"ATENÇÃO","OK")</f>
        <v>OK</v>
      </c>
      <c r="N5" s="41"/>
      <c r="O5" s="43"/>
      <c r="P5" s="42"/>
      <c r="Q5" s="66"/>
      <c r="R5" s="67">
        <v>3</v>
      </c>
      <c r="S5" s="42"/>
      <c r="T5" s="42"/>
      <c r="U5" s="61">
        <v>1</v>
      </c>
      <c r="V5" s="42"/>
      <c r="W5" s="42"/>
      <c r="X5" s="42"/>
      <c r="Y5" s="42"/>
    </row>
    <row r="6" spans="1:25" ht="39.950000000000003" customHeight="1" x14ac:dyDescent="0.25">
      <c r="A6" s="29">
        <v>3</v>
      </c>
      <c r="B6" s="28">
        <v>3</v>
      </c>
      <c r="C6" s="29" t="s">
        <v>65</v>
      </c>
      <c r="D6" s="46" t="s">
        <v>68</v>
      </c>
      <c r="E6" s="45" t="s">
        <v>69</v>
      </c>
      <c r="F6" s="29" t="s">
        <v>26</v>
      </c>
      <c r="G6" s="29" t="s">
        <v>63</v>
      </c>
      <c r="H6" s="29" t="s">
        <v>70</v>
      </c>
      <c r="I6" s="29" t="s">
        <v>27</v>
      </c>
      <c r="J6" s="33">
        <v>2048.4499999999998</v>
      </c>
      <c r="K6" s="31">
        <v>3</v>
      </c>
      <c r="L6" s="30">
        <f t="shared" si="0"/>
        <v>0</v>
      </c>
      <c r="M6" s="32" t="str">
        <f t="shared" si="1"/>
        <v>OK</v>
      </c>
      <c r="N6" s="42"/>
      <c r="O6" s="43"/>
      <c r="P6" s="42"/>
      <c r="Q6" s="66"/>
      <c r="R6" s="67">
        <v>3</v>
      </c>
      <c r="S6" s="42"/>
      <c r="T6" s="42"/>
      <c r="U6" s="42"/>
      <c r="V6" s="42"/>
      <c r="W6" s="42"/>
      <c r="X6" s="42"/>
      <c r="Y6" s="42"/>
    </row>
    <row r="7" spans="1:25" ht="39.950000000000003" customHeight="1" x14ac:dyDescent="0.25">
      <c r="A7" s="29">
        <v>4</v>
      </c>
      <c r="B7" s="28">
        <v>4</v>
      </c>
      <c r="C7" s="29" t="s">
        <v>65</v>
      </c>
      <c r="D7" s="46" t="s">
        <v>71</v>
      </c>
      <c r="E7" s="45" t="s">
        <v>72</v>
      </c>
      <c r="F7" s="29" t="s">
        <v>26</v>
      </c>
      <c r="G7" s="29" t="s">
        <v>63</v>
      </c>
      <c r="H7" s="28" t="s">
        <v>73</v>
      </c>
      <c r="I7" s="29" t="s">
        <v>27</v>
      </c>
      <c r="J7" s="33">
        <v>2188.33</v>
      </c>
      <c r="K7" s="31">
        <v>3</v>
      </c>
      <c r="L7" s="30">
        <f t="shared" si="0"/>
        <v>3</v>
      </c>
      <c r="M7" s="32" t="str">
        <f t="shared" si="1"/>
        <v>OK</v>
      </c>
      <c r="N7" s="42"/>
      <c r="O7" s="43"/>
      <c r="P7" s="41"/>
      <c r="Q7" s="66"/>
      <c r="R7" s="42"/>
      <c r="S7" s="42"/>
      <c r="T7" s="42"/>
      <c r="U7" s="42"/>
      <c r="V7" s="42"/>
      <c r="W7" s="42"/>
      <c r="X7" s="42"/>
      <c r="Y7" s="42"/>
    </row>
    <row r="8" spans="1:25" ht="39.950000000000003" customHeight="1" x14ac:dyDescent="0.25">
      <c r="A8" s="29">
        <v>5</v>
      </c>
      <c r="B8" s="28">
        <v>5</v>
      </c>
      <c r="C8" s="29" t="s">
        <v>60</v>
      </c>
      <c r="D8" s="46" t="s">
        <v>74</v>
      </c>
      <c r="E8" s="45" t="s">
        <v>75</v>
      </c>
      <c r="F8" s="29" t="s">
        <v>26</v>
      </c>
      <c r="G8" s="29" t="s">
        <v>63</v>
      </c>
      <c r="H8" s="28" t="s">
        <v>76</v>
      </c>
      <c r="I8" s="28" t="s">
        <v>27</v>
      </c>
      <c r="J8" s="33">
        <v>2536.1799999999998</v>
      </c>
      <c r="K8" s="31">
        <v>3</v>
      </c>
      <c r="L8" s="30">
        <f t="shared" si="0"/>
        <v>0</v>
      </c>
      <c r="M8" s="32" t="str">
        <f t="shared" si="1"/>
        <v>OK</v>
      </c>
      <c r="N8" s="42"/>
      <c r="O8" s="43"/>
      <c r="P8" s="42"/>
      <c r="Q8" s="60">
        <v>3</v>
      </c>
      <c r="R8" s="42"/>
      <c r="S8" s="42"/>
      <c r="T8" s="42"/>
      <c r="U8" s="42"/>
      <c r="V8" s="42"/>
      <c r="W8" s="42"/>
      <c r="X8" s="42"/>
      <c r="Y8" s="42"/>
    </row>
    <row r="9" spans="1:25" ht="39.950000000000003" customHeight="1" x14ac:dyDescent="0.25">
      <c r="A9" s="29">
        <v>6</v>
      </c>
      <c r="B9" s="28">
        <v>6</v>
      </c>
      <c r="C9" s="29" t="s">
        <v>77</v>
      </c>
      <c r="D9" s="46" t="s">
        <v>78</v>
      </c>
      <c r="E9" s="45" t="s">
        <v>79</v>
      </c>
      <c r="F9" s="29" t="s">
        <v>26</v>
      </c>
      <c r="G9" s="29" t="s">
        <v>63</v>
      </c>
      <c r="H9" s="28" t="s">
        <v>80</v>
      </c>
      <c r="I9" s="28" t="s">
        <v>27</v>
      </c>
      <c r="J9" s="33">
        <v>2823.5</v>
      </c>
      <c r="K9" s="31">
        <v>3</v>
      </c>
      <c r="L9" s="30">
        <f t="shared" si="0"/>
        <v>1</v>
      </c>
      <c r="M9" s="32" t="str">
        <f t="shared" si="1"/>
        <v>OK</v>
      </c>
      <c r="N9" s="42"/>
      <c r="O9" s="43"/>
      <c r="P9" s="42"/>
      <c r="Q9" s="66"/>
      <c r="R9" s="44"/>
      <c r="S9" s="68">
        <v>2</v>
      </c>
      <c r="T9" s="42"/>
      <c r="U9" s="42"/>
      <c r="V9" s="42"/>
      <c r="W9" s="42"/>
      <c r="X9" s="42"/>
      <c r="Y9" s="42"/>
    </row>
    <row r="10" spans="1:25" ht="39.950000000000003"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66"/>
      <c r="R10" s="42"/>
      <c r="S10" s="69"/>
      <c r="T10" s="42"/>
      <c r="U10" s="42"/>
      <c r="V10" s="42"/>
      <c r="W10" s="42"/>
      <c r="X10" s="42"/>
      <c r="Y10" s="42"/>
    </row>
    <row r="11" spans="1:25" ht="39.950000000000003" customHeight="1" x14ac:dyDescent="0.25">
      <c r="A11" s="29">
        <v>8</v>
      </c>
      <c r="B11" s="28">
        <v>8</v>
      </c>
      <c r="C11" s="29" t="s">
        <v>77</v>
      </c>
      <c r="D11" s="46" t="s">
        <v>83</v>
      </c>
      <c r="E11" s="46" t="s">
        <v>84</v>
      </c>
      <c r="F11" s="29" t="s">
        <v>26</v>
      </c>
      <c r="G11" s="29" t="s">
        <v>63</v>
      </c>
      <c r="H11" s="28" t="s">
        <v>85</v>
      </c>
      <c r="I11" s="28" t="s">
        <v>27</v>
      </c>
      <c r="J11" s="33">
        <v>7625</v>
      </c>
      <c r="K11" s="31">
        <v>1</v>
      </c>
      <c r="L11" s="30">
        <f t="shared" si="0"/>
        <v>0</v>
      </c>
      <c r="M11" s="32" t="str">
        <f t="shared" si="1"/>
        <v>OK</v>
      </c>
      <c r="N11" s="42"/>
      <c r="O11" s="43"/>
      <c r="P11" s="42"/>
      <c r="Q11" s="66"/>
      <c r="R11" s="42"/>
      <c r="S11" s="68">
        <v>1</v>
      </c>
      <c r="T11" s="42"/>
      <c r="U11" s="42"/>
      <c r="V11" s="42"/>
      <c r="W11" s="42"/>
      <c r="X11" s="42"/>
      <c r="Y11" s="42"/>
    </row>
    <row r="12" spans="1:25" ht="39.950000000000003" customHeight="1" x14ac:dyDescent="0.25">
      <c r="A12" s="29">
        <v>9</v>
      </c>
      <c r="B12" s="28">
        <v>9</v>
      </c>
      <c r="C12" s="29" t="s">
        <v>77</v>
      </c>
      <c r="D12" s="46" t="s">
        <v>86</v>
      </c>
      <c r="E12" s="45" t="s">
        <v>79</v>
      </c>
      <c r="F12" s="29" t="s">
        <v>26</v>
      </c>
      <c r="G12" s="29" t="s">
        <v>63</v>
      </c>
      <c r="H12" s="29" t="s">
        <v>85</v>
      </c>
      <c r="I12" s="29" t="s">
        <v>27</v>
      </c>
      <c r="J12" s="34">
        <v>3863.6</v>
      </c>
      <c r="K12" s="31">
        <v>3</v>
      </c>
      <c r="L12" s="30">
        <f t="shared" si="0"/>
        <v>1</v>
      </c>
      <c r="M12" s="32" t="str">
        <f t="shared" si="1"/>
        <v>OK</v>
      </c>
      <c r="N12" s="42"/>
      <c r="O12" s="43"/>
      <c r="P12" s="42"/>
      <c r="Q12" s="66"/>
      <c r="R12" s="42"/>
      <c r="S12" s="68">
        <v>2</v>
      </c>
      <c r="T12" s="42"/>
      <c r="U12" s="42"/>
      <c r="V12" s="42"/>
      <c r="W12" s="42"/>
      <c r="X12" s="42"/>
      <c r="Y12" s="42"/>
    </row>
    <row r="13" spans="1:25" ht="39.950000000000003"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66"/>
      <c r="R13" s="44"/>
      <c r="S13" s="42"/>
      <c r="T13" s="42"/>
      <c r="U13" s="42"/>
      <c r="V13" s="42"/>
      <c r="W13" s="42"/>
      <c r="X13" s="42"/>
      <c r="Y13" s="42"/>
    </row>
    <row r="14" spans="1:25" ht="39.950000000000003" customHeight="1" x14ac:dyDescent="0.25">
      <c r="A14" s="29">
        <v>11</v>
      </c>
      <c r="B14" s="28">
        <v>11</v>
      </c>
      <c r="C14" s="29" t="s">
        <v>65</v>
      </c>
      <c r="D14" s="46" t="s">
        <v>89</v>
      </c>
      <c r="E14" s="45" t="s">
        <v>90</v>
      </c>
      <c r="F14" s="29" t="s">
        <v>26</v>
      </c>
      <c r="G14" s="29" t="s">
        <v>63</v>
      </c>
      <c r="H14" s="29" t="s">
        <v>91</v>
      </c>
      <c r="I14" s="29" t="s">
        <v>27</v>
      </c>
      <c r="J14" s="34">
        <v>10299.66</v>
      </c>
      <c r="K14" s="31">
        <v>1</v>
      </c>
      <c r="L14" s="30">
        <f t="shared" si="0"/>
        <v>1</v>
      </c>
      <c r="M14" s="32" t="str">
        <f t="shared" si="1"/>
        <v>OK</v>
      </c>
      <c r="N14" s="42"/>
      <c r="O14" s="43"/>
      <c r="P14" s="42"/>
      <c r="Q14" s="66"/>
      <c r="R14" s="42"/>
      <c r="S14" s="42"/>
      <c r="T14" s="42"/>
      <c r="U14" s="42"/>
      <c r="V14" s="42"/>
      <c r="W14" s="42"/>
      <c r="X14" s="42"/>
      <c r="Y14" s="42"/>
    </row>
    <row r="15" spans="1:25" ht="39.950000000000003" customHeight="1" x14ac:dyDescent="0.25">
      <c r="A15" s="29">
        <v>12</v>
      </c>
      <c r="B15" s="28">
        <v>12</v>
      </c>
      <c r="C15" s="29" t="s">
        <v>60</v>
      </c>
      <c r="D15" s="46" t="s">
        <v>92</v>
      </c>
      <c r="E15" s="45" t="s">
        <v>93</v>
      </c>
      <c r="F15" s="29" t="s">
        <v>26</v>
      </c>
      <c r="G15" s="29" t="s">
        <v>63</v>
      </c>
      <c r="H15" s="28" t="s">
        <v>94</v>
      </c>
      <c r="I15" s="29" t="s">
        <v>27</v>
      </c>
      <c r="J15" s="34">
        <v>6601</v>
      </c>
      <c r="K15" s="31">
        <v>2</v>
      </c>
      <c r="L15" s="30">
        <f t="shared" si="0"/>
        <v>2</v>
      </c>
      <c r="M15" s="32" t="str">
        <f t="shared" si="1"/>
        <v>OK</v>
      </c>
      <c r="N15" s="42"/>
      <c r="O15" s="43"/>
      <c r="P15" s="42"/>
      <c r="Q15" s="66"/>
      <c r="R15" s="42"/>
      <c r="S15" s="42"/>
      <c r="T15" s="42"/>
      <c r="U15" s="42"/>
      <c r="V15" s="42"/>
      <c r="W15" s="42"/>
      <c r="X15" s="42"/>
      <c r="Y15" s="42"/>
    </row>
    <row r="16" spans="1:25" ht="39.950000000000003" customHeight="1" x14ac:dyDescent="0.25">
      <c r="A16" s="29">
        <v>13</v>
      </c>
      <c r="B16" s="28">
        <v>13</v>
      </c>
      <c r="C16" s="29" t="s">
        <v>65</v>
      </c>
      <c r="D16" s="46" t="s">
        <v>95</v>
      </c>
      <c r="E16" s="45" t="s">
        <v>96</v>
      </c>
      <c r="F16" s="29" t="s">
        <v>26</v>
      </c>
      <c r="G16" s="29" t="s">
        <v>63</v>
      </c>
      <c r="H16" s="29" t="s">
        <v>97</v>
      </c>
      <c r="I16" s="29" t="s">
        <v>27</v>
      </c>
      <c r="J16" s="34">
        <v>11042.77</v>
      </c>
      <c r="K16" s="31">
        <v>2</v>
      </c>
      <c r="L16" s="30">
        <f t="shared" si="0"/>
        <v>2</v>
      </c>
      <c r="M16" s="32" t="str">
        <f t="shared" si="1"/>
        <v>OK</v>
      </c>
      <c r="N16" s="42"/>
      <c r="O16" s="43"/>
      <c r="P16" s="42"/>
      <c r="Q16" s="66"/>
      <c r="R16" s="42"/>
      <c r="S16" s="42"/>
      <c r="T16" s="42"/>
      <c r="U16" s="42"/>
      <c r="V16" s="42"/>
      <c r="W16" s="42"/>
      <c r="X16" s="42"/>
      <c r="Y16" s="42"/>
    </row>
    <row r="17" spans="1:25" ht="39.950000000000003" customHeight="1" x14ac:dyDescent="0.25">
      <c r="A17" s="29">
        <v>14</v>
      </c>
      <c r="B17" s="28">
        <v>14</v>
      </c>
      <c r="C17" s="29" t="s">
        <v>77</v>
      </c>
      <c r="D17" s="46" t="s">
        <v>98</v>
      </c>
      <c r="E17" s="45" t="s">
        <v>99</v>
      </c>
      <c r="F17" s="29" t="s">
        <v>26</v>
      </c>
      <c r="G17" s="29" t="s">
        <v>63</v>
      </c>
      <c r="H17" s="28" t="s">
        <v>100</v>
      </c>
      <c r="I17" s="28" t="s">
        <v>27</v>
      </c>
      <c r="J17" s="34">
        <v>11096</v>
      </c>
      <c r="K17" s="31">
        <v>2</v>
      </c>
      <c r="L17" s="30">
        <f t="shared" si="0"/>
        <v>2</v>
      </c>
      <c r="M17" s="32" t="str">
        <f t="shared" si="1"/>
        <v>OK</v>
      </c>
      <c r="N17" s="42"/>
      <c r="O17" s="43"/>
      <c r="P17" s="42"/>
      <c r="Q17" s="66"/>
      <c r="R17" s="42"/>
      <c r="S17" s="42"/>
      <c r="T17" s="42"/>
      <c r="U17" s="42"/>
      <c r="V17" s="42"/>
      <c r="W17" s="42"/>
      <c r="X17" s="42"/>
      <c r="Y17" s="42"/>
    </row>
    <row r="18" spans="1:25" ht="39.950000000000003" customHeight="1" x14ac:dyDescent="0.25">
      <c r="A18" s="29">
        <v>15</v>
      </c>
      <c r="B18" s="28">
        <v>15</v>
      </c>
      <c r="C18" s="29" t="s">
        <v>77</v>
      </c>
      <c r="D18" s="46" t="s">
        <v>101</v>
      </c>
      <c r="E18" s="45" t="s">
        <v>102</v>
      </c>
      <c r="F18" s="29" t="s">
        <v>26</v>
      </c>
      <c r="G18" s="29" t="s">
        <v>63</v>
      </c>
      <c r="H18" s="28" t="s">
        <v>103</v>
      </c>
      <c r="I18" s="28" t="s">
        <v>27</v>
      </c>
      <c r="J18" s="34">
        <v>13687.5</v>
      </c>
      <c r="K18" s="31">
        <v>2</v>
      </c>
      <c r="L18" s="30">
        <f t="shared" si="0"/>
        <v>2</v>
      </c>
      <c r="M18" s="32" t="str">
        <f t="shared" si="1"/>
        <v>OK</v>
      </c>
      <c r="N18" s="42"/>
      <c r="O18" s="43"/>
      <c r="P18" s="42"/>
      <c r="Q18" s="66"/>
      <c r="R18" s="42"/>
      <c r="S18" s="42"/>
      <c r="T18" s="42"/>
      <c r="U18" s="42"/>
      <c r="V18" s="42"/>
      <c r="W18" s="42"/>
      <c r="X18" s="42"/>
      <c r="Y18" s="42"/>
    </row>
    <row r="19" spans="1:25" ht="39.950000000000003" customHeight="1" x14ac:dyDescent="0.25">
      <c r="A19" s="29">
        <v>16</v>
      </c>
      <c r="B19" s="28">
        <v>16</v>
      </c>
      <c r="C19" s="29" t="s">
        <v>60</v>
      </c>
      <c r="D19" s="46" t="s">
        <v>104</v>
      </c>
      <c r="E19" s="45" t="s">
        <v>105</v>
      </c>
      <c r="F19" s="29" t="s">
        <v>26</v>
      </c>
      <c r="G19" s="29" t="s">
        <v>63</v>
      </c>
      <c r="H19" s="28" t="s">
        <v>106</v>
      </c>
      <c r="I19" s="28" t="s">
        <v>27</v>
      </c>
      <c r="J19" s="34">
        <v>14977.75</v>
      </c>
      <c r="K19" s="31">
        <v>1</v>
      </c>
      <c r="L19" s="30">
        <f t="shared" si="0"/>
        <v>1</v>
      </c>
      <c r="M19" s="32" t="str">
        <f t="shared" si="1"/>
        <v>OK</v>
      </c>
      <c r="N19" s="42"/>
      <c r="O19" s="43"/>
      <c r="P19" s="42"/>
      <c r="Q19" s="66"/>
      <c r="R19" s="42"/>
      <c r="S19" s="42"/>
      <c r="T19" s="42"/>
      <c r="U19" s="42"/>
      <c r="V19" s="42"/>
      <c r="W19" s="42"/>
      <c r="X19" s="42"/>
      <c r="Y19" s="42"/>
    </row>
    <row r="20" spans="1:25" ht="39.950000000000003" customHeight="1" x14ac:dyDescent="0.25">
      <c r="A20" s="29">
        <v>17</v>
      </c>
      <c r="B20" s="28">
        <v>17</v>
      </c>
      <c r="C20" s="29" t="s">
        <v>60</v>
      </c>
      <c r="D20" s="46" t="s">
        <v>107</v>
      </c>
      <c r="E20" s="45" t="s">
        <v>108</v>
      </c>
      <c r="F20" s="29" t="s">
        <v>26</v>
      </c>
      <c r="G20" s="29" t="s">
        <v>63</v>
      </c>
      <c r="H20" s="28" t="s">
        <v>109</v>
      </c>
      <c r="I20" s="28" t="s">
        <v>27</v>
      </c>
      <c r="J20" s="34">
        <v>16123.5</v>
      </c>
      <c r="K20" s="31">
        <v>1</v>
      </c>
      <c r="L20" s="30">
        <f t="shared" si="0"/>
        <v>1</v>
      </c>
      <c r="M20" s="32" t="str">
        <f t="shared" si="1"/>
        <v>OK</v>
      </c>
      <c r="N20" s="42"/>
      <c r="O20" s="43"/>
      <c r="P20" s="42"/>
      <c r="Q20" s="66"/>
      <c r="R20" s="42"/>
      <c r="S20" s="42"/>
      <c r="T20" s="42"/>
      <c r="U20" s="42"/>
      <c r="V20" s="65"/>
      <c r="W20" s="42"/>
      <c r="X20" s="42"/>
      <c r="Y20" s="42"/>
    </row>
    <row r="21" spans="1:25" ht="39.950000000000003"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66"/>
      <c r="R21" s="42"/>
      <c r="S21" s="42"/>
      <c r="T21" s="42"/>
      <c r="U21" s="42"/>
      <c r="V21" s="65"/>
      <c r="W21" s="42"/>
      <c r="X21" s="42"/>
      <c r="Y21" s="42"/>
    </row>
    <row r="22" spans="1:25" ht="39.950000000000003" customHeight="1" x14ac:dyDescent="0.25">
      <c r="A22" s="29">
        <v>19</v>
      </c>
      <c r="B22" s="28">
        <v>19</v>
      </c>
      <c r="C22" s="29" t="s">
        <v>77</v>
      </c>
      <c r="D22" s="46" t="s">
        <v>38</v>
      </c>
      <c r="E22" s="45" t="s">
        <v>113</v>
      </c>
      <c r="F22" s="29" t="s">
        <v>26</v>
      </c>
      <c r="G22" s="29" t="s">
        <v>114</v>
      </c>
      <c r="H22" s="28" t="s">
        <v>115</v>
      </c>
      <c r="I22" s="28" t="s">
        <v>27</v>
      </c>
      <c r="J22" s="34">
        <v>833.3</v>
      </c>
      <c r="K22" s="31"/>
      <c r="L22" s="30">
        <f t="shared" si="0"/>
        <v>0</v>
      </c>
      <c r="M22" s="32" t="str">
        <f t="shared" si="1"/>
        <v>OK</v>
      </c>
      <c r="N22" s="42"/>
      <c r="O22" s="43"/>
      <c r="P22" s="42"/>
      <c r="Q22" s="66"/>
      <c r="R22" s="42"/>
      <c r="S22" s="42"/>
      <c r="T22" s="42"/>
      <c r="U22" s="42"/>
      <c r="V22" s="65"/>
      <c r="W22" s="42"/>
      <c r="X22" s="42"/>
      <c r="Y22" s="42"/>
    </row>
    <row r="23" spans="1:25" ht="39.950000000000003"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66"/>
      <c r="R23" s="42"/>
      <c r="S23" s="42"/>
      <c r="T23" s="42"/>
      <c r="U23" s="42"/>
      <c r="V23" s="65"/>
      <c r="W23" s="42"/>
      <c r="X23" s="42"/>
      <c r="Y23" s="42"/>
    </row>
    <row r="24" spans="1:25" ht="39.950000000000003"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2"/>
      <c r="O24" s="43"/>
      <c r="P24" s="42"/>
      <c r="Q24" s="66"/>
      <c r="R24" s="42"/>
      <c r="S24" s="42"/>
      <c r="T24" s="42"/>
      <c r="U24" s="42"/>
      <c r="V24" s="65"/>
      <c r="W24" s="42"/>
      <c r="X24" s="42"/>
      <c r="Y24" s="42"/>
    </row>
    <row r="25" spans="1:25" ht="39.950000000000003" customHeight="1" x14ac:dyDescent="0.25">
      <c r="A25" s="78"/>
      <c r="B25" s="28">
        <v>22</v>
      </c>
      <c r="C25" s="78"/>
      <c r="D25" s="46" t="s">
        <v>28</v>
      </c>
      <c r="E25" s="29" t="s">
        <v>123</v>
      </c>
      <c r="F25" s="29" t="s">
        <v>29</v>
      </c>
      <c r="G25" s="29" t="s">
        <v>124</v>
      </c>
      <c r="H25" s="28" t="s">
        <v>125</v>
      </c>
      <c r="I25" s="28" t="s">
        <v>30</v>
      </c>
      <c r="J25" s="34">
        <v>575.29</v>
      </c>
      <c r="K25" s="31">
        <v>30</v>
      </c>
      <c r="L25" s="30">
        <f t="shared" si="0"/>
        <v>0</v>
      </c>
      <c r="M25" s="32" t="str">
        <f t="shared" si="1"/>
        <v>OK</v>
      </c>
      <c r="N25" s="56">
        <v>5</v>
      </c>
      <c r="O25" s="56">
        <v>2</v>
      </c>
      <c r="P25" s="58">
        <v>1</v>
      </c>
      <c r="Q25" s="66"/>
      <c r="R25" s="44"/>
      <c r="S25" s="42"/>
      <c r="T25" s="68">
        <v>21</v>
      </c>
      <c r="U25" s="42"/>
      <c r="V25" s="60">
        <v>1</v>
      </c>
      <c r="W25" s="42"/>
      <c r="X25" s="42"/>
      <c r="Y25" s="42"/>
    </row>
    <row r="26" spans="1:25" ht="39.950000000000003" customHeight="1" x14ac:dyDescent="0.25">
      <c r="A26" s="78"/>
      <c r="B26" s="28">
        <v>23</v>
      </c>
      <c r="C26" s="78"/>
      <c r="D26" s="46" t="s">
        <v>31</v>
      </c>
      <c r="E26" s="29" t="s">
        <v>123</v>
      </c>
      <c r="F26" s="29" t="s">
        <v>29</v>
      </c>
      <c r="G26" s="29" t="s">
        <v>124</v>
      </c>
      <c r="H26" s="28" t="s">
        <v>125</v>
      </c>
      <c r="I26" s="28" t="s">
        <v>30</v>
      </c>
      <c r="J26" s="34">
        <v>750</v>
      </c>
      <c r="K26" s="31">
        <v>20</v>
      </c>
      <c r="L26" s="30">
        <f t="shared" si="0"/>
        <v>19</v>
      </c>
      <c r="M26" s="32" t="str">
        <f t="shared" si="1"/>
        <v>OK</v>
      </c>
      <c r="N26" s="43"/>
      <c r="O26" s="41"/>
      <c r="P26" s="42"/>
      <c r="Q26" s="66"/>
      <c r="R26" s="42"/>
      <c r="S26" s="42"/>
      <c r="T26" s="42"/>
      <c r="U26" s="42"/>
      <c r="V26" s="60">
        <v>1</v>
      </c>
      <c r="W26" s="42"/>
      <c r="X26" s="42"/>
      <c r="Y26" s="42"/>
    </row>
    <row r="27" spans="1:25" ht="39.950000000000003" customHeight="1" x14ac:dyDescent="0.25">
      <c r="A27" s="78"/>
      <c r="B27" s="28">
        <v>24</v>
      </c>
      <c r="C27" s="78"/>
      <c r="D27" s="46" t="s">
        <v>32</v>
      </c>
      <c r="E27" s="29" t="s">
        <v>123</v>
      </c>
      <c r="F27" s="29" t="s">
        <v>29</v>
      </c>
      <c r="G27" s="29" t="s">
        <v>124</v>
      </c>
      <c r="H27" s="28" t="s">
        <v>125</v>
      </c>
      <c r="I27" s="28" t="s">
        <v>30</v>
      </c>
      <c r="J27" s="34">
        <v>1000</v>
      </c>
      <c r="K27" s="31">
        <v>5</v>
      </c>
      <c r="L27" s="30">
        <f t="shared" si="0"/>
        <v>5</v>
      </c>
      <c r="M27" s="32" t="str">
        <f t="shared" si="1"/>
        <v>OK</v>
      </c>
      <c r="N27" s="41"/>
      <c r="O27" s="41"/>
      <c r="P27" s="42"/>
      <c r="Q27" s="66"/>
      <c r="R27" s="42"/>
      <c r="S27" s="42"/>
      <c r="T27" s="42"/>
      <c r="U27" s="42"/>
      <c r="V27" s="65"/>
      <c r="W27" s="42"/>
      <c r="X27" s="42"/>
      <c r="Y27" s="42"/>
    </row>
    <row r="28" spans="1:25" ht="39.950000000000003" customHeight="1" x14ac:dyDescent="0.25">
      <c r="A28" s="78"/>
      <c r="B28" s="28">
        <v>25</v>
      </c>
      <c r="C28" s="78"/>
      <c r="D28" s="46" t="s">
        <v>33</v>
      </c>
      <c r="E28" s="29" t="s">
        <v>123</v>
      </c>
      <c r="F28" s="29" t="s">
        <v>34</v>
      </c>
      <c r="G28" s="29" t="s">
        <v>124</v>
      </c>
      <c r="H28" s="28" t="s">
        <v>125</v>
      </c>
      <c r="I28" s="28" t="s">
        <v>30</v>
      </c>
      <c r="J28" s="34">
        <v>80</v>
      </c>
      <c r="K28" s="31">
        <v>50</v>
      </c>
      <c r="L28" s="30">
        <f t="shared" si="0"/>
        <v>39</v>
      </c>
      <c r="M28" s="32" t="str">
        <f t="shared" si="1"/>
        <v>OK</v>
      </c>
      <c r="N28" s="41"/>
      <c r="O28" s="41"/>
      <c r="P28" s="42"/>
      <c r="Q28" s="66"/>
      <c r="R28" s="44"/>
      <c r="S28" s="42"/>
      <c r="T28" s="68">
        <v>11</v>
      </c>
      <c r="U28" s="42"/>
      <c r="V28" s="65"/>
      <c r="W28" s="42"/>
      <c r="X28" s="42"/>
      <c r="Y28" s="42"/>
    </row>
    <row r="29" spans="1:25" ht="39.950000000000003" customHeight="1" x14ac:dyDescent="0.25">
      <c r="A29" s="78"/>
      <c r="B29" s="28">
        <v>26</v>
      </c>
      <c r="C29" s="78"/>
      <c r="D29" s="46" t="s">
        <v>39</v>
      </c>
      <c r="E29" s="29" t="s">
        <v>123</v>
      </c>
      <c r="F29" s="29" t="s">
        <v>34</v>
      </c>
      <c r="G29" s="29" t="s">
        <v>124</v>
      </c>
      <c r="H29" s="28" t="s">
        <v>125</v>
      </c>
      <c r="I29" s="28" t="s">
        <v>30</v>
      </c>
      <c r="J29" s="34">
        <v>100</v>
      </c>
      <c r="K29" s="31">
        <v>30</v>
      </c>
      <c r="L29" s="30">
        <f t="shared" si="0"/>
        <v>30</v>
      </c>
      <c r="M29" s="32" t="str">
        <f t="shared" si="1"/>
        <v>OK</v>
      </c>
      <c r="N29" s="43"/>
      <c r="O29" s="41"/>
      <c r="P29" s="42"/>
      <c r="Q29" s="66"/>
      <c r="R29" s="42"/>
      <c r="S29" s="42"/>
      <c r="T29" s="42"/>
      <c r="U29" s="42"/>
      <c r="V29" s="65"/>
      <c r="W29" s="42"/>
      <c r="X29" s="42"/>
      <c r="Y29" s="42"/>
    </row>
    <row r="30" spans="1:25" ht="39.950000000000003" customHeight="1" x14ac:dyDescent="0.25">
      <c r="A30" s="78"/>
      <c r="B30" s="28">
        <v>27</v>
      </c>
      <c r="C30" s="78"/>
      <c r="D30" s="46" t="s">
        <v>35</v>
      </c>
      <c r="E30" s="29" t="s">
        <v>123</v>
      </c>
      <c r="F30" s="29" t="s">
        <v>34</v>
      </c>
      <c r="G30" s="29" t="s">
        <v>124</v>
      </c>
      <c r="H30" s="28" t="s">
        <v>125</v>
      </c>
      <c r="I30" s="28" t="s">
        <v>30</v>
      </c>
      <c r="J30" s="34">
        <v>100</v>
      </c>
      <c r="K30" s="31">
        <v>30</v>
      </c>
      <c r="L30" s="30">
        <f t="shared" si="0"/>
        <v>30</v>
      </c>
      <c r="M30" s="32" t="str">
        <f t="shared" si="1"/>
        <v>OK</v>
      </c>
      <c r="N30" s="41"/>
      <c r="O30" s="41"/>
      <c r="P30" s="42"/>
      <c r="Q30" s="66"/>
      <c r="R30" s="42"/>
      <c r="S30" s="42"/>
      <c r="T30" s="42"/>
      <c r="U30" s="42"/>
      <c r="V30" s="65"/>
      <c r="W30" s="42"/>
      <c r="X30" s="42"/>
      <c r="Y30" s="42"/>
    </row>
    <row r="31" spans="1:25" ht="39.950000000000003" customHeight="1" x14ac:dyDescent="0.25">
      <c r="A31" s="78"/>
      <c r="B31" s="28">
        <v>28</v>
      </c>
      <c r="C31" s="78"/>
      <c r="D31" s="46" t="s">
        <v>40</v>
      </c>
      <c r="E31" s="29" t="s">
        <v>123</v>
      </c>
      <c r="F31" s="29" t="s">
        <v>29</v>
      </c>
      <c r="G31" s="29" t="s">
        <v>124</v>
      </c>
      <c r="H31" s="28" t="s">
        <v>125</v>
      </c>
      <c r="I31" s="28" t="s">
        <v>30</v>
      </c>
      <c r="J31" s="34">
        <v>200</v>
      </c>
      <c r="K31" s="31">
        <v>30</v>
      </c>
      <c r="L31" s="30">
        <f t="shared" si="0"/>
        <v>23</v>
      </c>
      <c r="M31" s="32" t="str">
        <f t="shared" si="1"/>
        <v>OK</v>
      </c>
      <c r="N31" s="56">
        <v>1</v>
      </c>
      <c r="O31" s="56">
        <v>2</v>
      </c>
      <c r="P31" s="58">
        <v>1</v>
      </c>
      <c r="Q31" s="66"/>
      <c r="R31" s="44"/>
      <c r="S31" s="42"/>
      <c r="T31" s="68">
        <v>2</v>
      </c>
      <c r="U31" s="42"/>
      <c r="V31" s="60">
        <v>1</v>
      </c>
      <c r="W31" s="42"/>
      <c r="X31" s="42"/>
      <c r="Y31" s="42"/>
    </row>
    <row r="32" spans="1:25" ht="39.950000000000003"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66"/>
      <c r="R32" s="42"/>
      <c r="S32" s="42"/>
      <c r="T32" s="42"/>
      <c r="U32" s="42"/>
      <c r="V32" s="42"/>
      <c r="W32" s="42"/>
      <c r="X32" s="42"/>
      <c r="Y32" s="42"/>
    </row>
    <row r="33" spans="1:25" ht="39.950000000000003"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66"/>
      <c r="R33" s="42"/>
      <c r="S33" s="42"/>
      <c r="T33" s="42"/>
      <c r="U33" s="42"/>
      <c r="V33" s="42"/>
      <c r="W33" s="42"/>
      <c r="X33" s="42"/>
      <c r="Y33" s="42"/>
    </row>
    <row r="34" spans="1:25" ht="39.950000000000003"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66"/>
      <c r="R34" s="42"/>
      <c r="S34" s="42"/>
      <c r="T34" s="42"/>
      <c r="U34" s="42"/>
      <c r="V34" s="42"/>
      <c r="W34" s="42"/>
      <c r="X34" s="42"/>
      <c r="Y34" s="42"/>
    </row>
    <row r="35" spans="1:25" ht="39.950000000000003"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66"/>
      <c r="R35" s="42"/>
      <c r="S35" s="42"/>
      <c r="T35" s="42"/>
      <c r="U35" s="42"/>
      <c r="V35" s="42"/>
      <c r="W35" s="42"/>
      <c r="X35" s="42"/>
      <c r="Y35" s="42"/>
    </row>
    <row r="36" spans="1:25" ht="39.950000000000003"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66"/>
      <c r="R36" s="42"/>
      <c r="S36" s="42"/>
      <c r="T36" s="42"/>
      <c r="U36" s="42"/>
      <c r="V36" s="42"/>
      <c r="W36" s="42"/>
      <c r="X36" s="42"/>
      <c r="Y36" s="42"/>
    </row>
    <row r="37" spans="1:25" ht="39.950000000000003"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66"/>
      <c r="R37" s="42"/>
      <c r="S37" s="42"/>
      <c r="T37" s="42"/>
      <c r="U37" s="42"/>
      <c r="V37" s="42"/>
      <c r="W37" s="42"/>
      <c r="X37" s="42"/>
      <c r="Y37" s="42"/>
    </row>
    <row r="38" spans="1:25" ht="39.950000000000003"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66"/>
      <c r="R38" s="42"/>
      <c r="S38" s="42"/>
      <c r="T38" s="42"/>
      <c r="U38" s="42"/>
      <c r="V38" s="42"/>
      <c r="W38" s="42"/>
      <c r="X38" s="42"/>
      <c r="Y38" s="42"/>
    </row>
    <row r="39" spans="1:25" ht="39.950000000000003"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66"/>
      <c r="R39" s="42"/>
      <c r="S39" s="42"/>
      <c r="T39" s="42"/>
      <c r="U39" s="42"/>
      <c r="V39" s="42"/>
      <c r="W39" s="42"/>
      <c r="X39" s="42"/>
      <c r="Y39" s="42"/>
    </row>
    <row r="40" spans="1:25" ht="39.950000000000003"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66"/>
      <c r="R40" s="42"/>
      <c r="S40" s="42"/>
      <c r="T40" s="42"/>
      <c r="U40" s="42"/>
      <c r="V40" s="42"/>
      <c r="W40" s="42"/>
      <c r="X40" s="42"/>
      <c r="Y40" s="42"/>
    </row>
    <row r="41" spans="1:25" ht="39.950000000000003"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66"/>
      <c r="R41" s="42"/>
      <c r="S41" s="42"/>
      <c r="T41" s="42"/>
      <c r="U41" s="42"/>
      <c r="V41" s="42"/>
      <c r="W41" s="42"/>
      <c r="X41" s="42"/>
      <c r="Y41" s="42"/>
    </row>
    <row r="42" spans="1:25" ht="39.950000000000003"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66"/>
      <c r="R42" s="42"/>
      <c r="S42" s="42"/>
      <c r="T42" s="42"/>
      <c r="U42" s="42"/>
      <c r="V42" s="42"/>
      <c r="W42" s="42"/>
      <c r="X42" s="42"/>
      <c r="Y42" s="42"/>
    </row>
    <row r="43" spans="1:25" ht="39.950000000000003"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70"/>
      <c r="R43" s="50"/>
      <c r="S43" s="20"/>
      <c r="T43" s="20"/>
      <c r="U43" s="20"/>
      <c r="V43" s="20"/>
      <c r="W43" s="20"/>
      <c r="X43" s="20"/>
      <c r="Y43" s="20"/>
    </row>
    <row r="44" spans="1:25" ht="39.950000000000003"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71"/>
      <c r="R44" s="20"/>
      <c r="S44" s="20"/>
      <c r="T44" s="20"/>
      <c r="U44" s="20"/>
      <c r="V44" s="20"/>
      <c r="W44" s="20"/>
      <c r="X44" s="20"/>
      <c r="Y44" s="20"/>
    </row>
    <row r="45" spans="1:25" ht="39.950000000000003"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71"/>
      <c r="R45" s="20"/>
      <c r="S45" s="20"/>
      <c r="T45" s="20"/>
      <c r="U45" s="20"/>
      <c r="V45" s="20"/>
      <c r="W45" s="20"/>
      <c r="X45" s="20"/>
      <c r="Y45" s="20"/>
    </row>
    <row r="46" spans="1:25" ht="39.950000000000003"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71"/>
      <c r="R46" s="20"/>
      <c r="S46" s="20"/>
      <c r="T46" s="20"/>
      <c r="U46" s="20"/>
      <c r="V46" s="20"/>
      <c r="W46" s="20"/>
      <c r="X46" s="20"/>
      <c r="Y46" s="20"/>
    </row>
    <row r="47" spans="1:25" ht="39.950000000000003"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71"/>
      <c r="R47" s="20"/>
      <c r="S47" s="20"/>
      <c r="T47" s="20"/>
      <c r="U47" s="20"/>
      <c r="V47" s="20"/>
      <c r="W47" s="20"/>
      <c r="X47" s="20"/>
      <c r="Y47" s="20"/>
    </row>
    <row r="48" spans="1:25" ht="39.950000000000003"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71"/>
      <c r="R48" s="20"/>
      <c r="S48" s="20"/>
      <c r="T48" s="20"/>
      <c r="U48" s="20"/>
      <c r="V48" s="20"/>
      <c r="W48" s="20"/>
      <c r="X48" s="20"/>
      <c r="Y48" s="20"/>
    </row>
    <row r="49" spans="1:25" ht="39.950000000000003"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71"/>
      <c r="R49" s="20"/>
      <c r="S49" s="20"/>
      <c r="T49" s="20"/>
      <c r="U49" s="20"/>
      <c r="V49" s="20"/>
      <c r="W49" s="20"/>
      <c r="X49" s="20"/>
      <c r="Y49" s="20"/>
    </row>
    <row r="50" spans="1:25" ht="39.950000000000003"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71"/>
      <c r="R50" s="20"/>
      <c r="S50" s="20"/>
      <c r="T50" s="20"/>
      <c r="U50" s="20"/>
      <c r="V50" s="20"/>
      <c r="W50" s="20"/>
      <c r="X50" s="20"/>
      <c r="Y50" s="20"/>
    </row>
    <row r="51" spans="1:25" ht="80.099999999999994" customHeight="1" x14ac:dyDescent="0.25"/>
  </sheetData>
  <mergeCells count="24">
    <mergeCell ref="A41:A43"/>
    <mergeCell ref="C41:C43"/>
    <mergeCell ref="A1:C1"/>
    <mergeCell ref="D1:J1"/>
    <mergeCell ref="T1:T2"/>
    <mergeCell ref="K1:M1"/>
    <mergeCell ref="A33:A40"/>
    <mergeCell ref="C33:C40"/>
    <mergeCell ref="A44:A50"/>
    <mergeCell ref="C44:C50"/>
    <mergeCell ref="W1:W2"/>
    <mergeCell ref="X1:X2"/>
    <mergeCell ref="Y1:Y2"/>
    <mergeCell ref="A2:M2"/>
    <mergeCell ref="A24:A32"/>
    <mergeCell ref="C24:C32"/>
    <mergeCell ref="U1:U2"/>
    <mergeCell ref="V1:V2"/>
    <mergeCell ref="N1:N2"/>
    <mergeCell ref="O1:O2"/>
    <mergeCell ref="P1:P2"/>
    <mergeCell ref="Q1:Q2"/>
    <mergeCell ref="R1:R2"/>
    <mergeCell ref="S1:S2"/>
  </mergeCells>
  <conditionalFormatting sqref="M1:M3 M51:M1048576">
    <cfRule type="cellIs" dxfId="18" priority="2" operator="equal">
      <formula>"ATENÇÃO"</formula>
    </cfRule>
  </conditionalFormatting>
  <conditionalFormatting sqref="M4:M50">
    <cfRule type="cellIs" dxfId="17" priority="1" operator="equal">
      <formula>"ATENÇÃO"</formula>
    </cfRule>
  </conditionalFormatting>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opLeftCell="A44" zoomScale="80" zoomScaleNormal="80" workbookViewId="0">
      <selection activeCell="L4"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206</v>
      </c>
      <c r="O1" s="75" t="s">
        <v>207</v>
      </c>
      <c r="P1" s="75" t="s">
        <v>208</v>
      </c>
      <c r="Q1" s="75" t="s">
        <v>51</v>
      </c>
      <c r="R1" s="75" t="s">
        <v>209</v>
      </c>
      <c r="S1" s="75" t="s">
        <v>210</v>
      </c>
      <c r="T1" s="75" t="s">
        <v>51</v>
      </c>
      <c r="U1" s="75" t="s">
        <v>51</v>
      </c>
      <c r="V1" s="75" t="s">
        <v>51</v>
      </c>
      <c r="W1" s="75" t="s">
        <v>51</v>
      </c>
      <c r="X1" s="75" t="s">
        <v>51</v>
      </c>
      <c r="Y1" s="75" t="s">
        <v>51</v>
      </c>
    </row>
    <row r="2" spans="1:25"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43347</v>
      </c>
      <c r="O3" s="55">
        <v>43347</v>
      </c>
      <c r="P3" s="55">
        <v>43347</v>
      </c>
      <c r="Q3" s="55">
        <v>43390</v>
      </c>
      <c r="R3" s="55">
        <v>43405</v>
      </c>
      <c r="S3" s="55">
        <v>43405</v>
      </c>
      <c r="T3" s="26" t="s">
        <v>1</v>
      </c>
      <c r="U3" s="26" t="s">
        <v>1</v>
      </c>
      <c r="V3" s="26" t="s">
        <v>1</v>
      </c>
      <c r="W3" s="26" t="s">
        <v>1</v>
      </c>
      <c r="X3" s="26" t="s">
        <v>1</v>
      </c>
      <c r="Y3" s="26" t="s">
        <v>1</v>
      </c>
    </row>
    <row r="4" spans="1:25" ht="150" customHeight="1" x14ac:dyDescent="0.25">
      <c r="A4" s="29">
        <v>1</v>
      </c>
      <c r="B4" s="28">
        <v>1</v>
      </c>
      <c r="C4" s="29" t="s">
        <v>60</v>
      </c>
      <c r="D4" s="46" t="s">
        <v>61</v>
      </c>
      <c r="E4" s="45" t="s">
        <v>62</v>
      </c>
      <c r="F4" s="29" t="s">
        <v>26</v>
      </c>
      <c r="G4" s="29" t="s">
        <v>63</v>
      </c>
      <c r="H4" s="29" t="s">
        <v>64</v>
      </c>
      <c r="I4" s="29" t="s">
        <v>27</v>
      </c>
      <c r="J4" s="33">
        <v>1651.72</v>
      </c>
      <c r="K4" s="31">
        <v>1</v>
      </c>
      <c r="L4" s="30">
        <f t="shared" ref="L4:L50" si="0">K4-SUM(N4:X4)</f>
        <v>1</v>
      </c>
      <c r="M4" s="32" t="str">
        <f>IF(L4&lt;0,"ATENÇÃO","OK")</f>
        <v>OK</v>
      </c>
      <c r="N4" s="42"/>
      <c r="O4" s="43"/>
      <c r="P4" s="42"/>
      <c r="Q4" s="42"/>
      <c r="R4" s="42"/>
      <c r="S4" s="42"/>
      <c r="T4" s="42"/>
      <c r="U4" s="42"/>
      <c r="V4" s="42"/>
      <c r="W4" s="42"/>
      <c r="X4" s="42"/>
      <c r="Y4" s="42"/>
    </row>
    <row r="5" spans="1:25" ht="150" customHeight="1" x14ac:dyDescent="0.25">
      <c r="A5" s="29">
        <v>2</v>
      </c>
      <c r="B5" s="28">
        <v>2</v>
      </c>
      <c r="C5" s="29" t="s">
        <v>65</v>
      </c>
      <c r="D5" s="46" t="s">
        <v>66</v>
      </c>
      <c r="E5" s="45" t="s">
        <v>67</v>
      </c>
      <c r="F5" s="29" t="s">
        <v>26</v>
      </c>
      <c r="G5" s="29" t="s">
        <v>63</v>
      </c>
      <c r="H5" s="29" t="s">
        <v>64</v>
      </c>
      <c r="I5" s="29" t="s">
        <v>27</v>
      </c>
      <c r="J5" s="33">
        <v>1933.38</v>
      </c>
      <c r="K5" s="31"/>
      <c r="L5" s="30">
        <f t="shared" si="0"/>
        <v>0</v>
      </c>
      <c r="M5" s="32" t="str">
        <f t="shared" ref="M5:M50" si="1">IF(L5&lt;0,"ATENÇÃO","OK")</f>
        <v>OK</v>
      </c>
      <c r="N5" s="41"/>
      <c r="O5" s="43"/>
      <c r="P5" s="42"/>
      <c r="Q5" s="42"/>
      <c r="R5" s="42"/>
      <c r="S5" s="42"/>
      <c r="T5" s="42"/>
      <c r="U5" s="42"/>
      <c r="V5" s="42"/>
      <c r="W5" s="42"/>
      <c r="X5" s="42"/>
      <c r="Y5" s="42"/>
    </row>
    <row r="6" spans="1:25" ht="150" customHeight="1" x14ac:dyDescent="0.25">
      <c r="A6" s="29">
        <v>3</v>
      </c>
      <c r="B6" s="28">
        <v>3</v>
      </c>
      <c r="C6" s="29" t="s">
        <v>65</v>
      </c>
      <c r="D6" s="46" t="s">
        <v>68</v>
      </c>
      <c r="E6" s="45" t="s">
        <v>69</v>
      </c>
      <c r="F6" s="29" t="s">
        <v>26</v>
      </c>
      <c r="G6" s="29" t="s">
        <v>63</v>
      </c>
      <c r="H6" s="29" t="s">
        <v>70</v>
      </c>
      <c r="I6" s="29" t="s">
        <v>27</v>
      </c>
      <c r="J6" s="33">
        <v>2048.4499999999998</v>
      </c>
      <c r="K6" s="31"/>
      <c r="L6" s="30">
        <f t="shared" si="0"/>
        <v>0</v>
      </c>
      <c r="M6" s="32" t="str">
        <f t="shared" si="1"/>
        <v>OK</v>
      </c>
      <c r="N6" s="42"/>
      <c r="O6" s="43"/>
      <c r="P6" s="42"/>
      <c r="Q6" s="42"/>
      <c r="R6" s="42"/>
      <c r="S6" s="42"/>
      <c r="T6" s="42"/>
      <c r="U6" s="42"/>
      <c r="V6" s="42"/>
      <c r="W6" s="42"/>
      <c r="X6" s="42"/>
      <c r="Y6" s="42"/>
    </row>
    <row r="7" spans="1:25" ht="150" customHeight="1" x14ac:dyDescent="0.25">
      <c r="A7" s="29">
        <v>4</v>
      </c>
      <c r="B7" s="28">
        <v>4</v>
      </c>
      <c r="C7" s="29" t="s">
        <v>65</v>
      </c>
      <c r="D7" s="46" t="s">
        <v>71</v>
      </c>
      <c r="E7" s="45" t="s">
        <v>72</v>
      </c>
      <c r="F7" s="29" t="s">
        <v>26</v>
      </c>
      <c r="G7" s="29" t="s">
        <v>63</v>
      </c>
      <c r="H7" s="28" t="s">
        <v>73</v>
      </c>
      <c r="I7" s="29" t="s">
        <v>27</v>
      </c>
      <c r="J7" s="33">
        <v>2188.33</v>
      </c>
      <c r="K7" s="31">
        <v>2</v>
      </c>
      <c r="L7" s="30">
        <f t="shared" si="0"/>
        <v>2</v>
      </c>
      <c r="M7" s="32" t="str">
        <f t="shared" si="1"/>
        <v>OK</v>
      </c>
      <c r="N7" s="42"/>
      <c r="O7" s="43"/>
      <c r="P7" s="41"/>
      <c r="Q7" s="42"/>
      <c r="R7" s="42"/>
      <c r="S7" s="42"/>
      <c r="T7" s="42"/>
      <c r="U7" s="42"/>
      <c r="V7" s="42"/>
      <c r="W7" s="42"/>
      <c r="X7" s="42"/>
      <c r="Y7" s="42"/>
    </row>
    <row r="8" spans="1:25" ht="150" customHeight="1" x14ac:dyDescent="0.25">
      <c r="A8" s="29">
        <v>5</v>
      </c>
      <c r="B8" s="28">
        <v>5</v>
      </c>
      <c r="C8" s="29" t="s">
        <v>60</v>
      </c>
      <c r="D8" s="46" t="s">
        <v>74</v>
      </c>
      <c r="E8" s="45" t="s">
        <v>75</v>
      </c>
      <c r="F8" s="29" t="s">
        <v>26</v>
      </c>
      <c r="G8" s="29" t="s">
        <v>63</v>
      </c>
      <c r="H8" s="28" t="s">
        <v>76</v>
      </c>
      <c r="I8" s="28" t="s">
        <v>27</v>
      </c>
      <c r="J8" s="33">
        <v>2536.1799999999998</v>
      </c>
      <c r="K8" s="31"/>
      <c r="L8" s="30">
        <f t="shared" si="0"/>
        <v>0</v>
      </c>
      <c r="M8" s="32" t="str">
        <f t="shared" si="1"/>
        <v>OK</v>
      </c>
      <c r="N8" s="42"/>
      <c r="O8" s="43"/>
      <c r="P8" s="42"/>
      <c r="Q8" s="42"/>
      <c r="R8" s="42"/>
      <c r="S8" s="42"/>
      <c r="T8" s="42"/>
      <c r="U8" s="42"/>
      <c r="V8" s="42"/>
      <c r="W8" s="42"/>
      <c r="X8" s="42"/>
      <c r="Y8" s="42"/>
    </row>
    <row r="9" spans="1:25" ht="150" customHeight="1" x14ac:dyDescent="0.25">
      <c r="A9" s="29">
        <v>6</v>
      </c>
      <c r="B9" s="28">
        <v>6</v>
      </c>
      <c r="C9" s="29" t="s">
        <v>77</v>
      </c>
      <c r="D9" s="46" t="s">
        <v>78</v>
      </c>
      <c r="E9" s="45" t="s">
        <v>79</v>
      </c>
      <c r="F9" s="29" t="s">
        <v>26</v>
      </c>
      <c r="G9" s="29" t="s">
        <v>63</v>
      </c>
      <c r="H9" s="28" t="s">
        <v>80</v>
      </c>
      <c r="I9" s="28" t="s">
        <v>27</v>
      </c>
      <c r="J9" s="33">
        <v>2823.5</v>
      </c>
      <c r="K9" s="31">
        <v>2</v>
      </c>
      <c r="L9" s="30">
        <f t="shared" si="0"/>
        <v>0</v>
      </c>
      <c r="M9" s="32" t="str">
        <f t="shared" si="1"/>
        <v>OK</v>
      </c>
      <c r="N9" s="56">
        <v>2</v>
      </c>
      <c r="O9" s="43"/>
      <c r="P9" s="42"/>
      <c r="Q9" s="41"/>
      <c r="R9" s="44"/>
      <c r="S9" s="42"/>
      <c r="T9" s="42"/>
      <c r="U9" s="42"/>
      <c r="V9" s="42"/>
      <c r="W9" s="42"/>
      <c r="X9" s="42"/>
      <c r="Y9" s="42"/>
    </row>
    <row r="10" spans="1:25"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c r="X10" s="42"/>
      <c r="Y10" s="42"/>
    </row>
    <row r="11" spans="1:25" ht="150" customHeight="1" x14ac:dyDescent="0.25">
      <c r="A11" s="29">
        <v>8</v>
      </c>
      <c r="B11" s="28">
        <v>8</v>
      </c>
      <c r="C11" s="29" t="s">
        <v>77</v>
      </c>
      <c r="D11" s="46" t="s">
        <v>83</v>
      </c>
      <c r="E11" s="46" t="s">
        <v>84</v>
      </c>
      <c r="F11" s="29" t="s">
        <v>26</v>
      </c>
      <c r="G11" s="29" t="s">
        <v>63</v>
      </c>
      <c r="H11" s="28" t="s">
        <v>85</v>
      </c>
      <c r="I11" s="28" t="s">
        <v>27</v>
      </c>
      <c r="J11" s="33">
        <v>7625</v>
      </c>
      <c r="K11" s="31"/>
      <c r="L11" s="30">
        <f t="shared" si="0"/>
        <v>0</v>
      </c>
      <c r="M11" s="32" t="str">
        <f t="shared" si="1"/>
        <v>OK</v>
      </c>
      <c r="N11" s="42"/>
      <c r="O11" s="43"/>
      <c r="P11" s="42"/>
      <c r="Q11" s="42"/>
      <c r="R11" s="42"/>
      <c r="S11" s="42"/>
      <c r="T11" s="42"/>
      <c r="U11" s="42"/>
      <c r="V11" s="42"/>
      <c r="W11" s="42"/>
      <c r="X11" s="42"/>
      <c r="Y11" s="42"/>
    </row>
    <row r="12" spans="1:25" ht="150" customHeight="1" x14ac:dyDescent="0.25">
      <c r="A12" s="29">
        <v>9</v>
      </c>
      <c r="B12" s="28">
        <v>9</v>
      </c>
      <c r="C12" s="29" t="s">
        <v>77</v>
      </c>
      <c r="D12" s="46" t="s">
        <v>86</v>
      </c>
      <c r="E12" s="45" t="s">
        <v>79</v>
      </c>
      <c r="F12" s="29" t="s">
        <v>26</v>
      </c>
      <c r="G12" s="29" t="s">
        <v>63</v>
      </c>
      <c r="H12" s="29" t="s">
        <v>85</v>
      </c>
      <c r="I12" s="29" t="s">
        <v>27</v>
      </c>
      <c r="J12" s="34">
        <v>3863.6</v>
      </c>
      <c r="K12" s="31">
        <v>3</v>
      </c>
      <c r="L12" s="30">
        <f t="shared" si="0"/>
        <v>2</v>
      </c>
      <c r="M12" s="32" t="str">
        <f t="shared" si="1"/>
        <v>OK</v>
      </c>
      <c r="N12" s="42"/>
      <c r="O12" s="43"/>
      <c r="P12" s="42"/>
      <c r="Q12" s="42"/>
      <c r="R12" s="41">
        <v>1</v>
      </c>
      <c r="S12" s="42"/>
      <c r="T12" s="42"/>
      <c r="U12" s="42"/>
      <c r="V12" s="42"/>
      <c r="W12" s="42"/>
      <c r="X12" s="42"/>
      <c r="Y12" s="42"/>
    </row>
    <row r="13" spans="1:25"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1"/>
      <c r="R13" s="44"/>
      <c r="S13" s="42"/>
      <c r="T13" s="42"/>
      <c r="U13" s="42"/>
      <c r="V13" s="42"/>
      <c r="W13" s="42"/>
      <c r="X13" s="42"/>
      <c r="Y13" s="42"/>
    </row>
    <row r="14" spans="1:25"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c r="X14" s="42"/>
      <c r="Y14" s="42"/>
    </row>
    <row r="15" spans="1:25" ht="150" customHeight="1" x14ac:dyDescent="0.25">
      <c r="A15" s="29">
        <v>12</v>
      </c>
      <c r="B15" s="28">
        <v>12</v>
      </c>
      <c r="C15" s="29" t="s">
        <v>60</v>
      </c>
      <c r="D15" s="46" t="s">
        <v>92</v>
      </c>
      <c r="E15" s="45" t="s">
        <v>93</v>
      </c>
      <c r="F15" s="29" t="s">
        <v>26</v>
      </c>
      <c r="G15" s="29" t="s">
        <v>63</v>
      </c>
      <c r="H15" s="28" t="s">
        <v>94</v>
      </c>
      <c r="I15" s="29" t="s">
        <v>27</v>
      </c>
      <c r="J15" s="34">
        <v>6601</v>
      </c>
      <c r="K15" s="31">
        <v>3</v>
      </c>
      <c r="L15" s="30">
        <f t="shared" si="0"/>
        <v>0</v>
      </c>
      <c r="M15" s="32" t="str">
        <f t="shared" si="1"/>
        <v>OK</v>
      </c>
      <c r="N15" s="42"/>
      <c r="O15" s="56">
        <v>3</v>
      </c>
      <c r="P15" s="42"/>
      <c r="Q15" s="42"/>
      <c r="R15" s="42"/>
      <c r="S15" s="42"/>
      <c r="T15" s="42"/>
      <c r="U15" s="42"/>
      <c r="V15" s="42"/>
      <c r="W15" s="42"/>
      <c r="X15" s="42"/>
      <c r="Y15" s="42"/>
    </row>
    <row r="16" spans="1:25"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c r="X16" s="42"/>
      <c r="Y16" s="42"/>
    </row>
    <row r="17" spans="1:25"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c r="X17" s="42"/>
      <c r="Y17" s="42"/>
    </row>
    <row r="18" spans="1:25"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c r="X18" s="42"/>
      <c r="Y18" s="42"/>
    </row>
    <row r="19" spans="1:25" ht="15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2"/>
      <c r="O19" s="43"/>
      <c r="P19" s="42"/>
      <c r="Q19" s="42"/>
      <c r="R19" s="42"/>
      <c r="S19" s="42"/>
      <c r="T19" s="42"/>
      <c r="U19" s="42"/>
      <c r="V19" s="42"/>
      <c r="W19" s="42"/>
      <c r="X19" s="42"/>
      <c r="Y19" s="42"/>
    </row>
    <row r="20" spans="1:25"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c r="Y20" s="42"/>
    </row>
    <row r="21" spans="1:25"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c r="X21" s="42"/>
      <c r="Y21" s="42"/>
    </row>
    <row r="22" spans="1:25" ht="150" customHeight="1" x14ac:dyDescent="0.25">
      <c r="A22" s="29">
        <v>19</v>
      </c>
      <c r="B22" s="28">
        <v>19</v>
      </c>
      <c r="C22" s="29" t="s">
        <v>77</v>
      </c>
      <c r="D22" s="46" t="s">
        <v>38</v>
      </c>
      <c r="E22" s="45" t="s">
        <v>113</v>
      </c>
      <c r="F22" s="29" t="s">
        <v>26</v>
      </c>
      <c r="G22" s="29" t="s">
        <v>114</v>
      </c>
      <c r="H22" s="28" t="s">
        <v>115</v>
      </c>
      <c r="I22" s="28" t="s">
        <v>27</v>
      </c>
      <c r="J22" s="34">
        <v>833.3</v>
      </c>
      <c r="K22" s="31"/>
      <c r="L22" s="30">
        <f t="shared" si="0"/>
        <v>0</v>
      </c>
      <c r="M22" s="32" t="str">
        <f t="shared" si="1"/>
        <v>OK</v>
      </c>
      <c r="N22" s="42"/>
      <c r="O22" s="43"/>
      <c r="P22" s="42"/>
      <c r="Q22" s="42"/>
      <c r="R22" s="42"/>
      <c r="S22" s="42"/>
      <c r="T22" s="42"/>
      <c r="U22" s="42"/>
      <c r="V22" s="42"/>
      <c r="W22" s="42"/>
      <c r="X22" s="42"/>
      <c r="Y22" s="42"/>
    </row>
    <row r="23" spans="1:25"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c r="X23" s="42"/>
      <c r="Y23" s="42"/>
    </row>
    <row r="24" spans="1:25" ht="80.099999999999994" customHeight="1" x14ac:dyDescent="0.25">
      <c r="A24" s="77">
        <v>21</v>
      </c>
      <c r="B24" s="28">
        <v>21</v>
      </c>
      <c r="C24" s="77" t="s">
        <v>121</v>
      </c>
      <c r="D24" s="46" t="s">
        <v>122</v>
      </c>
      <c r="E24" s="29" t="s">
        <v>123</v>
      </c>
      <c r="F24" s="29" t="s">
        <v>29</v>
      </c>
      <c r="G24" s="29" t="s">
        <v>124</v>
      </c>
      <c r="H24" s="28" t="s">
        <v>125</v>
      </c>
      <c r="I24" s="28" t="s">
        <v>30</v>
      </c>
      <c r="J24" s="34">
        <v>200.09</v>
      </c>
      <c r="K24" s="31"/>
      <c r="L24" s="30">
        <f t="shared" si="0"/>
        <v>0</v>
      </c>
      <c r="M24" s="32" t="str">
        <f t="shared" si="1"/>
        <v>OK</v>
      </c>
      <c r="N24" s="42"/>
      <c r="O24" s="43"/>
      <c r="P24" s="42"/>
      <c r="Q24" s="42"/>
      <c r="R24" s="42"/>
      <c r="S24" s="42"/>
      <c r="T24" s="42"/>
      <c r="U24" s="42"/>
      <c r="V24" s="42"/>
      <c r="W24" s="42"/>
      <c r="X24" s="42"/>
      <c r="Y24" s="42"/>
    </row>
    <row r="25" spans="1:25" ht="80.099999999999994" customHeight="1" x14ac:dyDescent="0.25">
      <c r="A25" s="78"/>
      <c r="B25" s="28">
        <v>22</v>
      </c>
      <c r="C25" s="78"/>
      <c r="D25" s="46" t="s">
        <v>28</v>
      </c>
      <c r="E25" s="29" t="s">
        <v>123</v>
      </c>
      <c r="F25" s="29" t="s">
        <v>29</v>
      </c>
      <c r="G25" s="29" t="s">
        <v>124</v>
      </c>
      <c r="H25" s="28" t="s">
        <v>125</v>
      </c>
      <c r="I25" s="28" t="s">
        <v>30</v>
      </c>
      <c r="J25" s="34">
        <v>575.29</v>
      </c>
      <c r="K25" s="31">
        <v>16</v>
      </c>
      <c r="L25" s="30">
        <f t="shared" si="0"/>
        <v>12</v>
      </c>
      <c r="M25" s="32" t="str">
        <f t="shared" si="1"/>
        <v>OK</v>
      </c>
      <c r="N25" s="41"/>
      <c r="O25" s="41"/>
      <c r="P25" s="56">
        <v>3</v>
      </c>
      <c r="Q25" s="41"/>
      <c r="R25" s="44"/>
      <c r="S25" s="56">
        <v>1</v>
      </c>
      <c r="T25" s="42"/>
      <c r="U25" s="42"/>
      <c r="V25" s="42"/>
      <c r="W25" s="42"/>
      <c r="X25" s="42"/>
      <c r="Y25" s="42"/>
    </row>
    <row r="26" spans="1:25" ht="80.099999999999994" customHeight="1" x14ac:dyDescent="0.25">
      <c r="A26" s="78"/>
      <c r="B26" s="28">
        <v>23</v>
      </c>
      <c r="C26" s="78"/>
      <c r="D26" s="46" t="s">
        <v>31</v>
      </c>
      <c r="E26" s="29" t="s">
        <v>123</v>
      </c>
      <c r="F26" s="29" t="s">
        <v>29</v>
      </c>
      <c r="G26" s="29" t="s">
        <v>124</v>
      </c>
      <c r="H26" s="28" t="s">
        <v>125</v>
      </c>
      <c r="I26" s="28" t="s">
        <v>30</v>
      </c>
      <c r="J26" s="34">
        <v>750</v>
      </c>
      <c r="K26" s="31">
        <v>8</v>
      </c>
      <c r="L26" s="30">
        <f t="shared" si="0"/>
        <v>6</v>
      </c>
      <c r="M26" s="32" t="str">
        <f t="shared" si="1"/>
        <v>OK</v>
      </c>
      <c r="N26" s="43"/>
      <c r="O26" s="41"/>
      <c r="P26" s="56">
        <v>2</v>
      </c>
      <c r="Q26" s="41"/>
      <c r="R26" s="42"/>
      <c r="S26" s="64"/>
      <c r="T26" s="42"/>
      <c r="U26" s="42"/>
      <c r="V26" s="42"/>
      <c r="W26" s="42"/>
      <c r="X26" s="42"/>
      <c r="Y26" s="42"/>
    </row>
    <row r="27" spans="1:25" ht="80.099999999999994" customHeight="1" x14ac:dyDescent="0.25">
      <c r="A27" s="78"/>
      <c r="B27" s="28">
        <v>24</v>
      </c>
      <c r="C27" s="78"/>
      <c r="D27" s="46" t="s">
        <v>32</v>
      </c>
      <c r="E27" s="29" t="s">
        <v>123</v>
      </c>
      <c r="F27" s="29" t="s">
        <v>29</v>
      </c>
      <c r="G27" s="29" t="s">
        <v>124</v>
      </c>
      <c r="H27" s="28" t="s">
        <v>125</v>
      </c>
      <c r="I27" s="28" t="s">
        <v>30</v>
      </c>
      <c r="J27" s="34">
        <v>1000</v>
      </c>
      <c r="K27" s="31">
        <v>3</v>
      </c>
      <c r="L27" s="30">
        <f t="shared" si="0"/>
        <v>3</v>
      </c>
      <c r="M27" s="32" t="str">
        <f t="shared" si="1"/>
        <v>OK</v>
      </c>
      <c r="N27" s="41"/>
      <c r="O27" s="41"/>
      <c r="P27" s="42"/>
      <c r="Q27" s="41"/>
      <c r="R27" s="42"/>
      <c r="S27" s="64"/>
      <c r="T27" s="42"/>
      <c r="U27" s="42"/>
      <c r="V27" s="42"/>
      <c r="W27" s="42"/>
      <c r="X27" s="42"/>
      <c r="Y27" s="42"/>
    </row>
    <row r="28" spans="1:25" ht="80.099999999999994" customHeight="1" x14ac:dyDescent="0.25">
      <c r="A28" s="78"/>
      <c r="B28" s="28">
        <v>25</v>
      </c>
      <c r="C28" s="78"/>
      <c r="D28" s="46" t="s">
        <v>33</v>
      </c>
      <c r="E28" s="29" t="s">
        <v>123</v>
      </c>
      <c r="F28" s="29" t="s">
        <v>34</v>
      </c>
      <c r="G28" s="29" t="s">
        <v>124</v>
      </c>
      <c r="H28" s="28" t="s">
        <v>125</v>
      </c>
      <c r="I28" s="28" t="s">
        <v>30</v>
      </c>
      <c r="J28" s="34">
        <v>80</v>
      </c>
      <c r="K28" s="31">
        <v>25</v>
      </c>
      <c r="L28" s="30">
        <f t="shared" si="0"/>
        <v>20</v>
      </c>
      <c r="M28" s="32" t="str">
        <f t="shared" si="1"/>
        <v>OK</v>
      </c>
      <c r="N28" s="41"/>
      <c r="O28" s="41"/>
      <c r="P28" s="42"/>
      <c r="Q28" s="56">
        <v>2</v>
      </c>
      <c r="R28" s="44"/>
      <c r="S28" s="56">
        <v>3</v>
      </c>
      <c r="T28" s="42"/>
      <c r="U28" s="42"/>
      <c r="V28" s="42"/>
      <c r="W28" s="42"/>
      <c r="X28" s="42"/>
      <c r="Y28" s="42"/>
    </row>
    <row r="29" spans="1:25" ht="80.099999999999994" customHeight="1" x14ac:dyDescent="0.25">
      <c r="A29" s="78"/>
      <c r="B29" s="28">
        <v>26</v>
      </c>
      <c r="C29" s="78"/>
      <c r="D29" s="46" t="s">
        <v>39</v>
      </c>
      <c r="E29" s="29" t="s">
        <v>123</v>
      </c>
      <c r="F29" s="29" t="s">
        <v>34</v>
      </c>
      <c r="G29" s="29" t="s">
        <v>124</v>
      </c>
      <c r="H29" s="28" t="s">
        <v>125</v>
      </c>
      <c r="I29" s="28" t="s">
        <v>30</v>
      </c>
      <c r="J29" s="34">
        <v>100</v>
      </c>
      <c r="K29" s="31">
        <v>15</v>
      </c>
      <c r="L29" s="30">
        <f t="shared" si="0"/>
        <v>6</v>
      </c>
      <c r="M29" s="32" t="str">
        <f t="shared" si="1"/>
        <v>OK</v>
      </c>
      <c r="N29" s="43"/>
      <c r="O29" s="41"/>
      <c r="P29" s="42"/>
      <c r="Q29" s="56">
        <v>9</v>
      </c>
      <c r="R29" s="42"/>
      <c r="S29" s="114"/>
      <c r="T29" s="42"/>
      <c r="U29" s="42"/>
      <c r="V29" s="42"/>
      <c r="W29" s="42"/>
      <c r="X29" s="42"/>
      <c r="Y29" s="42"/>
    </row>
    <row r="30" spans="1:25" ht="80.099999999999994" customHeight="1" x14ac:dyDescent="0.25">
      <c r="A30" s="78"/>
      <c r="B30" s="28">
        <v>27</v>
      </c>
      <c r="C30" s="78"/>
      <c r="D30" s="46" t="s">
        <v>35</v>
      </c>
      <c r="E30" s="29" t="s">
        <v>123</v>
      </c>
      <c r="F30" s="29" t="s">
        <v>34</v>
      </c>
      <c r="G30" s="29" t="s">
        <v>124</v>
      </c>
      <c r="H30" s="28" t="s">
        <v>125</v>
      </c>
      <c r="I30" s="28" t="s">
        <v>30</v>
      </c>
      <c r="J30" s="34">
        <v>100</v>
      </c>
      <c r="K30" s="31">
        <v>10</v>
      </c>
      <c r="L30" s="30">
        <f t="shared" si="0"/>
        <v>10</v>
      </c>
      <c r="M30" s="32" t="str">
        <f t="shared" si="1"/>
        <v>OK</v>
      </c>
      <c r="N30" s="41"/>
      <c r="O30" s="41"/>
      <c r="P30" s="42"/>
      <c r="Q30" s="41"/>
      <c r="R30" s="42"/>
      <c r="S30" s="42"/>
      <c r="T30" s="42"/>
      <c r="U30" s="42"/>
      <c r="V30" s="42"/>
      <c r="W30" s="42"/>
      <c r="X30" s="42"/>
      <c r="Y30" s="42"/>
    </row>
    <row r="31" spans="1:25" ht="80.099999999999994" customHeight="1" x14ac:dyDescent="0.25">
      <c r="A31" s="78"/>
      <c r="B31" s="28">
        <v>28</v>
      </c>
      <c r="C31" s="78"/>
      <c r="D31" s="46" t="s">
        <v>40</v>
      </c>
      <c r="E31" s="29" t="s">
        <v>123</v>
      </c>
      <c r="F31" s="29" t="s">
        <v>29</v>
      </c>
      <c r="G31" s="29" t="s">
        <v>124</v>
      </c>
      <c r="H31" s="28" t="s">
        <v>125</v>
      </c>
      <c r="I31" s="28" t="s">
        <v>30</v>
      </c>
      <c r="J31" s="34">
        <v>200</v>
      </c>
      <c r="K31" s="31">
        <v>6</v>
      </c>
      <c r="L31" s="30">
        <f t="shared" si="0"/>
        <v>5</v>
      </c>
      <c r="M31" s="32" t="str">
        <f t="shared" si="1"/>
        <v>OK</v>
      </c>
      <c r="N31" s="41"/>
      <c r="O31" s="41"/>
      <c r="P31" s="56">
        <v>1</v>
      </c>
      <c r="Q31" s="41"/>
      <c r="R31" s="44"/>
      <c r="S31" s="42"/>
      <c r="T31" s="42"/>
      <c r="U31" s="42"/>
      <c r="V31" s="42"/>
      <c r="W31" s="42"/>
      <c r="X31" s="42"/>
      <c r="Y31" s="42"/>
    </row>
    <row r="32" spans="1:25"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41"/>
      <c r="R32" s="42"/>
      <c r="S32" s="42"/>
      <c r="T32" s="42"/>
      <c r="U32" s="42"/>
      <c r="V32" s="42"/>
      <c r="W32" s="42"/>
      <c r="X32" s="42"/>
      <c r="Y32" s="42"/>
    </row>
    <row r="33" spans="1:25"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c r="X33" s="42"/>
      <c r="Y33" s="42"/>
    </row>
    <row r="34" spans="1:25"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41"/>
      <c r="R34" s="42"/>
      <c r="S34" s="42"/>
      <c r="T34" s="42"/>
      <c r="U34" s="42"/>
      <c r="V34" s="42"/>
      <c r="W34" s="42"/>
      <c r="X34" s="42"/>
      <c r="Y34" s="42"/>
    </row>
    <row r="35" spans="1:25"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c r="X35" s="42"/>
      <c r="Y35" s="42"/>
    </row>
    <row r="36" spans="1:25"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c r="X36" s="42"/>
      <c r="Y36" s="42"/>
    </row>
    <row r="37" spans="1:25"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41"/>
      <c r="R37" s="42"/>
      <c r="S37" s="42"/>
      <c r="T37" s="42"/>
      <c r="U37" s="42"/>
      <c r="V37" s="42"/>
      <c r="W37" s="42"/>
      <c r="X37" s="42"/>
      <c r="Y37" s="42"/>
    </row>
    <row r="38" spans="1:25"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41"/>
      <c r="R38" s="42"/>
      <c r="S38" s="42"/>
      <c r="T38" s="42"/>
      <c r="U38" s="42"/>
      <c r="V38" s="42"/>
      <c r="W38" s="42"/>
      <c r="X38" s="42"/>
      <c r="Y38" s="42"/>
    </row>
    <row r="39" spans="1:25"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c r="X39" s="42"/>
      <c r="Y39" s="42"/>
    </row>
    <row r="40" spans="1:25"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c r="X40" s="42"/>
      <c r="Y40" s="42"/>
    </row>
    <row r="41" spans="1:25"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1"/>
      <c r="R41" s="42"/>
      <c r="S41" s="42"/>
      <c r="T41" s="42"/>
      <c r="U41" s="42"/>
      <c r="V41" s="42"/>
      <c r="W41" s="42"/>
      <c r="X41" s="42"/>
      <c r="Y41" s="42"/>
    </row>
    <row r="42" spans="1:25"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1"/>
      <c r="R42" s="42"/>
      <c r="S42" s="42"/>
      <c r="T42" s="42"/>
      <c r="U42" s="42"/>
      <c r="V42" s="42"/>
      <c r="W42" s="42"/>
      <c r="X42" s="42"/>
      <c r="Y42" s="42"/>
    </row>
    <row r="43" spans="1:25"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50"/>
      <c r="R43" s="50"/>
      <c r="S43" s="20"/>
      <c r="T43" s="20"/>
      <c r="U43" s="20"/>
      <c r="V43" s="20"/>
      <c r="W43" s="20"/>
      <c r="X43" s="20"/>
      <c r="Y43" s="20"/>
    </row>
    <row r="44" spans="1:25"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c r="X44" s="20"/>
      <c r="Y44" s="20"/>
    </row>
    <row r="45" spans="1:25"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c r="X45" s="20"/>
      <c r="Y45" s="20"/>
    </row>
    <row r="46" spans="1:25"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c r="X46" s="20"/>
      <c r="Y46" s="20"/>
    </row>
    <row r="47" spans="1:25"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c r="X47" s="20"/>
      <c r="Y47" s="20"/>
    </row>
    <row r="48" spans="1:25"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c r="X48" s="20"/>
      <c r="Y48" s="20"/>
    </row>
    <row r="49" spans="1:25"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c r="X49" s="20"/>
      <c r="Y49" s="20"/>
    </row>
    <row r="50" spans="1:25"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c r="X50" s="20"/>
      <c r="Y50" s="20"/>
    </row>
    <row r="51" spans="1:25" ht="80.099999999999994" customHeight="1" x14ac:dyDescent="0.25"/>
  </sheetData>
  <mergeCells count="24">
    <mergeCell ref="A41:A43"/>
    <mergeCell ref="C41:C43"/>
    <mergeCell ref="A1:C1"/>
    <mergeCell ref="D1:J1"/>
    <mergeCell ref="T1:T2"/>
    <mergeCell ref="K1:M1"/>
    <mergeCell ref="A33:A40"/>
    <mergeCell ref="C33:C40"/>
    <mergeCell ref="A44:A50"/>
    <mergeCell ref="C44:C50"/>
    <mergeCell ref="W1:W2"/>
    <mergeCell ref="X1:X2"/>
    <mergeCell ref="Y1:Y2"/>
    <mergeCell ref="A2:M2"/>
    <mergeCell ref="A24:A32"/>
    <mergeCell ref="C24:C32"/>
    <mergeCell ref="U1:U2"/>
    <mergeCell ref="V1:V2"/>
    <mergeCell ref="N1:N2"/>
    <mergeCell ref="O1:O2"/>
    <mergeCell ref="P1:P2"/>
    <mergeCell ref="Q1:Q2"/>
    <mergeCell ref="R1:R2"/>
    <mergeCell ref="S1:S2"/>
  </mergeCells>
  <conditionalFormatting sqref="M1:M3 M51:M1048576">
    <cfRule type="cellIs" dxfId="16" priority="2" operator="equal">
      <formula>"ATENÇÃO"</formula>
    </cfRule>
  </conditionalFormatting>
  <conditionalFormatting sqref="M4:M50">
    <cfRule type="cellIs" dxfId="15" priority="1" operator="equal">
      <formula>"ATENÇÃO"</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1"/>
  <sheetViews>
    <sheetView topLeftCell="D1" zoomScale="80" zoomScaleNormal="80" workbookViewId="0">
      <selection activeCell="L4" sqref="L4:L50"/>
    </sheetView>
  </sheetViews>
  <sheetFormatPr defaultColWidth="9.7109375" defaultRowHeight="15" x14ac:dyDescent="0.25"/>
  <cols>
    <col min="1" max="1" width="5.42578125" style="1" customWidth="1"/>
    <col min="2" max="2" width="5.7109375" style="1" customWidth="1"/>
    <col min="3" max="3" width="26.5703125" style="1" customWidth="1"/>
    <col min="4" max="4" width="60.28515625" style="16" customWidth="1"/>
    <col min="5" max="5" width="27.28515625" style="1" customWidth="1"/>
    <col min="6" max="6" width="9.85546875" style="1" customWidth="1"/>
    <col min="7" max="7" width="8.5703125" style="1" customWidth="1"/>
    <col min="8" max="8" width="14.28515625" style="1" customWidth="1"/>
    <col min="9" max="9" width="16.7109375" style="1" customWidth="1"/>
    <col min="10" max="10" width="16.140625" style="16" customWidth="1"/>
    <col min="11" max="11" width="12.5703125" style="17" customWidth="1"/>
    <col min="12" max="12" width="13.28515625" style="27" customWidth="1"/>
    <col min="13" max="13" width="12.5703125" style="18" customWidth="1"/>
    <col min="14" max="18" width="14.140625" style="19" customWidth="1"/>
    <col min="19" max="25" width="12" style="19" customWidth="1"/>
    <col min="26" max="16384" width="9.7109375" style="15"/>
  </cols>
  <sheetData>
    <row r="1" spans="1:25" ht="33" customHeight="1" x14ac:dyDescent="0.25">
      <c r="A1" s="76" t="s">
        <v>49</v>
      </c>
      <c r="B1" s="76"/>
      <c r="C1" s="76"/>
      <c r="D1" s="76" t="s">
        <v>36</v>
      </c>
      <c r="E1" s="76"/>
      <c r="F1" s="76"/>
      <c r="G1" s="76"/>
      <c r="H1" s="76"/>
      <c r="I1" s="76"/>
      <c r="J1" s="76"/>
      <c r="K1" s="76" t="s">
        <v>50</v>
      </c>
      <c r="L1" s="76"/>
      <c r="M1" s="76"/>
      <c r="N1" s="75" t="s">
        <v>150</v>
      </c>
      <c r="O1" s="75" t="s">
        <v>151</v>
      </c>
      <c r="P1" s="75" t="s">
        <v>175</v>
      </c>
      <c r="Q1" s="75" t="s">
        <v>51</v>
      </c>
      <c r="R1" s="75" t="s">
        <v>51</v>
      </c>
      <c r="S1" s="75" t="s">
        <v>51</v>
      </c>
      <c r="T1" s="75" t="s">
        <v>51</v>
      </c>
      <c r="U1" s="75" t="s">
        <v>51</v>
      </c>
      <c r="V1" s="75" t="s">
        <v>51</v>
      </c>
      <c r="W1" s="75" t="s">
        <v>51</v>
      </c>
      <c r="X1" s="75" t="s">
        <v>51</v>
      </c>
      <c r="Y1" s="75" t="s">
        <v>51</v>
      </c>
    </row>
    <row r="2" spans="1:25" ht="24.75" customHeight="1" x14ac:dyDescent="0.25">
      <c r="A2" s="76" t="s">
        <v>52</v>
      </c>
      <c r="B2" s="76"/>
      <c r="C2" s="76"/>
      <c r="D2" s="76"/>
      <c r="E2" s="76"/>
      <c r="F2" s="76"/>
      <c r="G2" s="76"/>
      <c r="H2" s="76"/>
      <c r="I2" s="76"/>
      <c r="J2" s="76"/>
      <c r="K2" s="76"/>
      <c r="L2" s="76"/>
      <c r="M2" s="76"/>
      <c r="N2" s="75"/>
      <c r="O2" s="75"/>
      <c r="P2" s="75"/>
      <c r="Q2" s="75"/>
      <c r="R2" s="75"/>
      <c r="S2" s="75"/>
      <c r="T2" s="75"/>
      <c r="U2" s="75"/>
      <c r="V2" s="75"/>
      <c r="W2" s="75"/>
      <c r="X2" s="75"/>
      <c r="Y2" s="75"/>
    </row>
    <row r="3" spans="1:25" s="16" customFormat="1" ht="34.5" customHeight="1" x14ac:dyDescent="0.2">
      <c r="A3" s="21" t="s">
        <v>6</v>
      </c>
      <c r="B3" s="21" t="s">
        <v>37</v>
      </c>
      <c r="C3" s="21" t="s">
        <v>53</v>
      </c>
      <c r="D3" s="47" t="s">
        <v>54</v>
      </c>
      <c r="E3" s="22" t="s">
        <v>55</v>
      </c>
      <c r="F3" s="22" t="s">
        <v>56</v>
      </c>
      <c r="G3" s="22" t="s">
        <v>57</v>
      </c>
      <c r="H3" s="22" t="s">
        <v>58</v>
      </c>
      <c r="I3" s="22" t="s">
        <v>59</v>
      </c>
      <c r="J3" s="23" t="s">
        <v>2</v>
      </c>
      <c r="K3" s="24" t="s">
        <v>24</v>
      </c>
      <c r="L3" s="25" t="s">
        <v>0</v>
      </c>
      <c r="M3" s="21" t="s">
        <v>3</v>
      </c>
      <c r="N3" s="55">
        <v>43053</v>
      </c>
      <c r="O3" s="55">
        <v>43166</v>
      </c>
      <c r="P3" s="55">
        <v>43342</v>
      </c>
      <c r="Q3" s="26" t="s">
        <v>1</v>
      </c>
      <c r="R3" s="26" t="s">
        <v>1</v>
      </c>
      <c r="S3" s="26" t="s">
        <v>1</v>
      </c>
      <c r="T3" s="26" t="s">
        <v>1</v>
      </c>
      <c r="U3" s="26" t="s">
        <v>1</v>
      </c>
      <c r="V3" s="26" t="s">
        <v>1</v>
      </c>
      <c r="W3" s="26" t="s">
        <v>1</v>
      </c>
      <c r="X3" s="26" t="s">
        <v>1</v>
      </c>
      <c r="Y3" s="26" t="s">
        <v>1</v>
      </c>
    </row>
    <row r="4" spans="1:25" ht="150" customHeight="1" x14ac:dyDescent="0.25">
      <c r="A4" s="29">
        <v>1</v>
      </c>
      <c r="B4" s="28">
        <v>1</v>
      </c>
      <c r="C4" s="29" t="s">
        <v>60</v>
      </c>
      <c r="D4" s="46" t="s">
        <v>61</v>
      </c>
      <c r="E4" s="45" t="s">
        <v>62</v>
      </c>
      <c r="F4" s="29" t="s">
        <v>26</v>
      </c>
      <c r="G4" s="29" t="s">
        <v>63</v>
      </c>
      <c r="H4" s="29" t="s">
        <v>64</v>
      </c>
      <c r="I4" s="29" t="s">
        <v>27</v>
      </c>
      <c r="J4" s="33">
        <v>1651.72</v>
      </c>
      <c r="K4" s="31"/>
      <c r="L4" s="30">
        <f t="shared" ref="L4:L50" si="0">K4-SUM(N4:X4)</f>
        <v>0</v>
      </c>
      <c r="M4" s="32" t="str">
        <f>IF(L4&lt;0,"ATENÇÃO","OK")</f>
        <v>OK</v>
      </c>
      <c r="N4" s="42"/>
      <c r="O4" s="43"/>
      <c r="P4" s="42"/>
      <c r="Q4" s="42"/>
      <c r="R4" s="42"/>
      <c r="S4" s="42"/>
      <c r="T4" s="42"/>
      <c r="U4" s="42"/>
      <c r="V4" s="42"/>
      <c r="W4" s="42"/>
      <c r="X4" s="42"/>
      <c r="Y4" s="42"/>
    </row>
    <row r="5" spans="1:25" ht="150" customHeight="1" x14ac:dyDescent="0.25">
      <c r="A5" s="29">
        <v>2</v>
      </c>
      <c r="B5" s="28">
        <v>2</v>
      </c>
      <c r="C5" s="29" t="s">
        <v>65</v>
      </c>
      <c r="D5" s="46" t="s">
        <v>66</v>
      </c>
      <c r="E5" s="45" t="s">
        <v>67</v>
      </c>
      <c r="F5" s="29" t="s">
        <v>26</v>
      </c>
      <c r="G5" s="29" t="s">
        <v>63</v>
      </c>
      <c r="H5" s="29" t="s">
        <v>64</v>
      </c>
      <c r="I5" s="29" t="s">
        <v>27</v>
      </c>
      <c r="J5" s="33">
        <v>1933.38</v>
      </c>
      <c r="K5" s="31">
        <v>2</v>
      </c>
      <c r="L5" s="30">
        <f t="shared" si="0"/>
        <v>2</v>
      </c>
      <c r="M5" s="32" t="str">
        <f t="shared" ref="M5:M50" si="1">IF(L5&lt;0,"ATENÇÃO","OK")</f>
        <v>OK</v>
      </c>
      <c r="N5" s="41"/>
      <c r="O5" s="43"/>
      <c r="P5" s="42"/>
      <c r="Q5" s="42"/>
      <c r="R5" s="42"/>
      <c r="S5" s="42"/>
      <c r="T5" s="42"/>
      <c r="U5" s="42"/>
      <c r="V5" s="42"/>
      <c r="W5" s="42"/>
      <c r="X5" s="42"/>
      <c r="Y5" s="42"/>
    </row>
    <row r="6" spans="1:25" ht="150" customHeight="1" x14ac:dyDescent="0.25">
      <c r="A6" s="29">
        <v>3</v>
      </c>
      <c r="B6" s="28">
        <v>3</v>
      </c>
      <c r="C6" s="29" t="s">
        <v>65</v>
      </c>
      <c r="D6" s="46" t="s">
        <v>68</v>
      </c>
      <c r="E6" s="45" t="s">
        <v>69</v>
      </c>
      <c r="F6" s="29" t="s">
        <v>26</v>
      </c>
      <c r="G6" s="29" t="s">
        <v>63</v>
      </c>
      <c r="H6" s="29" t="s">
        <v>70</v>
      </c>
      <c r="I6" s="29" t="s">
        <v>27</v>
      </c>
      <c r="J6" s="33">
        <v>2048.4499999999998</v>
      </c>
      <c r="K6" s="31"/>
      <c r="L6" s="30">
        <f t="shared" si="0"/>
        <v>0</v>
      </c>
      <c r="M6" s="32" t="str">
        <f t="shared" si="1"/>
        <v>OK</v>
      </c>
      <c r="N6" s="42"/>
      <c r="O6" s="43"/>
      <c r="P6" s="42"/>
      <c r="Q6" s="42"/>
      <c r="R6" s="42"/>
      <c r="S6" s="42"/>
      <c r="T6" s="42"/>
      <c r="U6" s="42"/>
      <c r="V6" s="42"/>
      <c r="W6" s="42"/>
      <c r="X6" s="42"/>
      <c r="Y6" s="42"/>
    </row>
    <row r="7" spans="1:25" ht="150" customHeight="1" x14ac:dyDescent="0.25">
      <c r="A7" s="29">
        <v>4</v>
      </c>
      <c r="B7" s="28">
        <v>4</v>
      </c>
      <c r="C7" s="29" t="s">
        <v>65</v>
      </c>
      <c r="D7" s="46" t="s">
        <v>71</v>
      </c>
      <c r="E7" s="45" t="s">
        <v>72</v>
      </c>
      <c r="F7" s="29" t="s">
        <v>26</v>
      </c>
      <c r="G7" s="29" t="s">
        <v>63</v>
      </c>
      <c r="H7" s="28" t="s">
        <v>73</v>
      </c>
      <c r="I7" s="29" t="s">
        <v>27</v>
      </c>
      <c r="J7" s="33">
        <v>2188.33</v>
      </c>
      <c r="K7" s="31"/>
      <c r="L7" s="30">
        <f t="shared" si="0"/>
        <v>0</v>
      </c>
      <c r="M7" s="32" t="str">
        <f t="shared" si="1"/>
        <v>OK</v>
      </c>
      <c r="N7" s="42"/>
      <c r="O7" s="43"/>
      <c r="P7" s="41"/>
      <c r="Q7" s="42"/>
      <c r="R7" s="42"/>
      <c r="S7" s="42"/>
      <c r="T7" s="42"/>
      <c r="U7" s="42"/>
      <c r="V7" s="42"/>
      <c r="W7" s="42"/>
      <c r="X7" s="42"/>
      <c r="Y7" s="42"/>
    </row>
    <row r="8" spans="1:25" ht="150" customHeight="1" x14ac:dyDescent="0.25">
      <c r="A8" s="29">
        <v>5</v>
      </c>
      <c r="B8" s="28">
        <v>5</v>
      </c>
      <c r="C8" s="29" t="s">
        <v>60</v>
      </c>
      <c r="D8" s="46" t="s">
        <v>74</v>
      </c>
      <c r="E8" s="45" t="s">
        <v>75</v>
      </c>
      <c r="F8" s="29" t="s">
        <v>26</v>
      </c>
      <c r="G8" s="29" t="s">
        <v>63</v>
      </c>
      <c r="H8" s="28" t="s">
        <v>76</v>
      </c>
      <c r="I8" s="28" t="s">
        <v>27</v>
      </c>
      <c r="J8" s="33">
        <v>2536.1799999999998</v>
      </c>
      <c r="K8" s="31"/>
      <c r="L8" s="30">
        <f t="shared" si="0"/>
        <v>0</v>
      </c>
      <c r="M8" s="32" t="str">
        <f t="shared" si="1"/>
        <v>OK</v>
      </c>
      <c r="N8" s="42"/>
      <c r="O8" s="43"/>
      <c r="P8" s="42"/>
      <c r="Q8" s="42"/>
      <c r="R8" s="42"/>
      <c r="S8" s="42"/>
      <c r="T8" s="42"/>
      <c r="U8" s="42"/>
      <c r="V8" s="42"/>
      <c r="W8" s="42"/>
      <c r="X8" s="42"/>
      <c r="Y8" s="42"/>
    </row>
    <row r="9" spans="1:25" ht="150" customHeight="1" x14ac:dyDescent="0.25">
      <c r="A9" s="29">
        <v>6</v>
      </c>
      <c r="B9" s="28">
        <v>6</v>
      </c>
      <c r="C9" s="29" t="s">
        <v>77</v>
      </c>
      <c r="D9" s="46" t="s">
        <v>78</v>
      </c>
      <c r="E9" s="45" t="s">
        <v>79</v>
      </c>
      <c r="F9" s="29" t="s">
        <v>26</v>
      </c>
      <c r="G9" s="29" t="s">
        <v>63</v>
      </c>
      <c r="H9" s="28" t="s">
        <v>80</v>
      </c>
      <c r="I9" s="28" t="s">
        <v>27</v>
      </c>
      <c r="J9" s="33">
        <v>2823.5</v>
      </c>
      <c r="K9" s="31"/>
      <c r="L9" s="30">
        <f t="shared" si="0"/>
        <v>0</v>
      </c>
      <c r="M9" s="32" t="str">
        <f t="shared" si="1"/>
        <v>OK</v>
      </c>
      <c r="N9" s="42"/>
      <c r="O9" s="43"/>
      <c r="P9" s="42"/>
      <c r="Q9" s="41"/>
      <c r="R9" s="44"/>
      <c r="S9" s="42"/>
      <c r="T9" s="42"/>
      <c r="U9" s="42"/>
      <c r="V9" s="42"/>
      <c r="W9" s="42"/>
      <c r="X9" s="42"/>
      <c r="Y9" s="42"/>
    </row>
    <row r="10" spans="1:25" ht="150" customHeight="1" x14ac:dyDescent="0.25">
      <c r="A10" s="29">
        <v>7</v>
      </c>
      <c r="B10" s="28">
        <v>7</v>
      </c>
      <c r="C10" s="29" t="s">
        <v>77</v>
      </c>
      <c r="D10" s="46" t="s">
        <v>81</v>
      </c>
      <c r="E10" s="45" t="s">
        <v>82</v>
      </c>
      <c r="F10" s="29" t="s">
        <v>26</v>
      </c>
      <c r="G10" s="29" t="s">
        <v>63</v>
      </c>
      <c r="H10" s="28" t="s">
        <v>80</v>
      </c>
      <c r="I10" s="28" t="s">
        <v>27</v>
      </c>
      <c r="J10" s="33">
        <v>8250</v>
      </c>
      <c r="K10" s="31"/>
      <c r="L10" s="30">
        <f t="shared" si="0"/>
        <v>0</v>
      </c>
      <c r="M10" s="32" t="str">
        <f t="shared" si="1"/>
        <v>OK</v>
      </c>
      <c r="N10" s="42"/>
      <c r="O10" s="43"/>
      <c r="P10" s="42"/>
      <c r="Q10" s="42"/>
      <c r="R10" s="42"/>
      <c r="S10" s="42"/>
      <c r="T10" s="42"/>
      <c r="U10" s="42"/>
      <c r="V10" s="42"/>
      <c r="W10" s="42"/>
      <c r="X10" s="42"/>
      <c r="Y10" s="42"/>
    </row>
    <row r="11" spans="1:25" ht="150" customHeight="1" x14ac:dyDescent="0.25">
      <c r="A11" s="29">
        <v>8</v>
      </c>
      <c r="B11" s="28">
        <v>8</v>
      </c>
      <c r="C11" s="29" t="s">
        <v>77</v>
      </c>
      <c r="D11" s="46" t="s">
        <v>83</v>
      </c>
      <c r="E11" s="46" t="s">
        <v>84</v>
      </c>
      <c r="F11" s="29" t="s">
        <v>26</v>
      </c>
      <c r="G11" s="29" t="s">
        <v>63</v>
      </c>
      <c r="H11" s="28" t="s">
        <v>85</v>
      </c>
      <c r="I11" s="28" t="s">
        <v>27</v>
      </c>
      <c r="J11" s="33">
        <v>7625</v>
      </c>
      <c r="K11" s="31"/>
      <c r="L11" s="30">
        <f t="shared" si="0"/>
        <v>0</v>
      </c>
      <c r="M11" s="32" t="str">
        <f t="shared" si="1"/>
        <v>OK</v>
      </c>
      <c r="N11" s="42"/>
      <c r="O11" s="43"/>
      <c r="P11" s="42"/>
      <c r="Q11" s="42"/>
      <c r="R11" s="42"/>
      <c r="S11" s="42"/>
      <c r="T11" s="42"/>
      <c r="U11" s="42"/>
      <c r="V11" s="42"/>
      <c r="W11" s="42"/>
      <c r="X11" s="42"/>
      <c r="Y11" s="42"/>
    </row>
    <row r="12" spans="1:25" ht="150" customHeight="1" x14ac:dyDescent="0.25">
      <c r="A12" s="29">
        <v>9</v>
      </c>
      <c r="B12" s="28">
        <v>9</v>
      </c>
      <c r="C12" s="29" t="s">
        <v>77</v>
      </c>
      <c r="D12" s="46" t="s">
        <v>86</v>
      </c>
      <c r="E12" s="45" t="s">
        <v>79</v>
      </c>
      <c r="F12" s="29" t="s">
        <v>26</v>
      </c>
      <c r="G12" s="29" t="s">
        <v>63</v>
      </c>
      <c r="H12" s="29" t="s">
        <v>85</v>
      </c>
      <c r="I12" s="29" t="s">
        <v>27</v>
      </c>
      <c r="J12" s="34">
        <v>3863.6</v>
      </c>
      <c r="K12" s="31"/>
      <c r="L12" s="30">
        <f t="shared" si="0"/>
        <v>0</v>
      </c>
      <c r="M12" s="32" t="str">
        <f t="shared" si="1"/>
        <v>OK</v>
      </c>
      <c r="N12" s="42"/>
      <c r="O12" s="43"/>
      <c r="P12" s="42"/>
      <c r="Q12" s="42"/>
      <c r="R12" s="42"/>
      <c r="S12" s="42"/>
      <c r="T12" s="42"/>
      <c r="U12" s="42"/>
      <c r="V12" s="42"/>
      <c r="W12" s="42"/>
      <c r="X12" s="42"/>
      <c r="Y12" s="42"/>
    </row>
    <row r="13" spans="1:25" ht="150" customHeight="1" x14ac:dyDescent="0.25">
      <c r="A13" s="29">
        <v>10</v>
      </c>
      <c r="B13" s="28">
        <v>10</v>
      </c>
      <c r="C13" s="29" t="s">
        <v>77</v>
      </c>
      <c r="D13" s="46" t="s">
        <v>87</v>
      </c>
      <c r="E13" s="45" t="s">
        <v>88</v>
      </c>
      <c r="F13" s="29" t="s">
        <v>26</v>
      </c>
      <c r="G13" s="29" t="s">
        <v>63</v>
      </c>
      <c r="H13" s="29" t="s">
        <v>85</v>
      </c>
      <c r="I13" s="29" t="s">
        <v>27</v>
      </c>
      <c r="J13" s="34">
        <v>10000</v>
      </c>
      <c r="K13" s="31"/>
      <c r="L13" s="30">
        <f t="shared" si="0"/>
        <v>0</v>
      </c>
      <c r="M13" s="32" t="str">
        <f t="shared" si="1"/>
        <v>OK</v>
      </c>
      <c r="N13" s="42"/>
      <c r="O13" s="43"/>
      <c r="P13" s="42"/>
      <c r="Q13" s="41"/>
      <c r="R13" s="44"/>
      <c r="S13" s="42"/>
      <c r="T13" s="42"/>
      <c r="U13" s="42"/>
      <c r="V13" s="42"/>
      <c r="W13" s="42"/>
      <c r="X13" s="42"/>
      <c r="Y13" s="42"/>
    </row>
    <row r="14" spans="1:25" ht="150" customHeight="1" x14ac:dyDescent="0.25">
      <c r="A14" s="29">
        <v>11</v>
      </c>
      <c r="B14" s="28">
        <v>11</v>
      </c>
      <c r="C14" s="29" t="s">
        <v>65</v>
      </c>
      <c r="D14" s="46" t="s">
        <v>89</v>
      </c>
      <c r="E14" s="45" t="s">
        <v>90</v>
      </c>
      <c r="F14" s="29" t="s">
        <v>26</v>
      </c>
      <c r="G14" s="29" t="s">
        <v>63</v>
      </c>
      <c r="H14" s="29" t="s">
        <v>91</v>
      </c>
      <c r="I14" s="29" t="s">
        <v>27</v>
      </c>
      <c r="J14" s="34">
        <v>10299.66</v>
      </c>
      <c r="K14" s="31"/>
      <c r="L14" s="30">
        <f t="shared" si="0"/>
        <v>0</v>
      </c>
      <c r="M14" s="32" t="str">
        <f t="shared" si="1"/>
        <v>OK</v>
      </c>
      <c r="N14" s="42"/>
      <c r="O14" s="43"/>
      <c r="P14" s="42"/>
      <c r="Q14" s="42"/>
      <c r="R14" s="42"/>
      <c r="S14" s="42"/>
      <c r="T14" s="42"/>
      <c r="U14" s="42"/>
      <c r="V14" s="42"/>
      <c r="W14" s="42"/>
      <c r="X14" s="42"/>
      <c r="Y14" s="42"/>
    </row>
    <row r="15" spans="1:25" ht="150" customHeight="1" x14ac:dyDescent="0.25">
      <c r="A15" s="29">
        <v>12</v>
      </c>
      <c r="B15" s="28">
        <v>12</v>
      </c>
      <c r="C15" s="29" t="s">
        <v>60</v>
      </c>
      <c r="D15" s="46" t="s">
        <v>92</v>
      </c>
      <c r="E15" s="45" t="s">
        <v>93</v>
      </c>
      <c r="F15" s="29" t="s">
        <v>26</v>
      </c>
      <c r="G15" s="29" t="s">
        <v>63</v>
      </c>
      <c r="H15" s="28" t="s">
        <v>94</v>
      </c>
      <c r="I15" s="29" t="s">
        <v>27</v>
      </c>
      <c r="J15" s="34">
        <v>6601</v>
      </c>
      <c r="K15" s="31"/>
      <c r="L15" s="30">
        <f t="shared" si="0"/>
        <v>0</v>
      </c>
      <c r="M15" s="32" t="str">
        <f t="shared" si="1"/>
        <v>OK</v>
      </c>
      <c r="N15" s="42"/>
      <c r="O15" s="43"/>
      <c r="P15" s="42"/>
      <c r="Q15" s="42"/>
      <c r="R15" s="42"/>
      <c r="S15" s="42"/>
      <c r="T15" s="42"/>
      <c r="U15" s="42"/>
      <c r="V15" s="42"/>
      <c r="W15" s="42"/>
      <c r="X15" s="42"/>
      <c r="Y15" s="42"/>
    </row>
    <row r="16" spans="1:25" ht="150" customHeight="1" x14ac:dyDescent="0.25">
      <c r="A16" s="29">
        <v>13</v>
      </c>
      <c r="B16" s="28">
        <v>13</v>
      </c>
      <c r="C16" s="29" t="s">
        <v>65</v>
      </c>
      <c r="D16" s="46" t="s">
        <v>95</v>
      </c>
      <c r="E16" s="45" t="s">
        <v>96</v>
      </c>
      <c r="F16" s="29" t="s">
        <v>26</v>
      </c>
      <c r="G16" s="29" t="s">
        <v>63</v>
      </c>
      <c r="H16" s="29" t="s">
        <v>97</v>
      </c>
      <c r="I16" s="29" t="s">
        <v>27</v>
      </c>
      <c r="J16" s="34">
        <v>11042.77</v>
      </c>
      <c r="K16" s="31"/>
      <c r="L16" s="30">
        <f t="shared" si="0"/>
        <v>0</v>
      </c>
      <c r="M16" s="32" t="str">
        <f t="shared" si="1"/>
        <v>OK</v>
      </c>
      <c r="N16" s="42"/>
      <c r="O16" s="43"/>
      <c r="P16" s="42"/>
      <c r="Q16" s="42"/>
      <c r="R16" s="42"/>
      <c r="S16" s="42"/>
      <c r="T16" s="42"/>
      <c r="U16" s="42"/>
      <c r="V16" s="42"/>
      <c r="W16" s="42"/>
      <c r="X16" s="42"/>
      <c r="Y16" s="42"/>
    </row>
    <row r="17" spans="1:25" ht="150" customHeight="1" x14ac:dyDescent="0.25">
      <c r="A17" s="29">
        <v>14</v>
      </c>
      <c r="B17" s="28">
        <v>14</v>
      </c>
      <c r="C17" s="29" t="s">
        <v>77</v>
      </c>
      <c r="D17" s="46" t="s">
        <v>98</v>
      </c>
      <c r="E17" s="45" t="s">
        <v>99</v>
      </c>
      <c r="F17" s="29" t="s">
        <v>26</v>
      </c>
      <c r="G17" s="29" t="s">
        <v>63</v>
      </c>
      <c r="H17" s="28" t="s">
        <v>100</v>
      </c>
      <c r="I17" s="28" t="s">
        <v>27</v>
      </c>
      <c r="J17" s="34">
        <v>11096</v>
      </c>
      <c r="K17" s="31"/>
      <c r="L17" s="30">
        <f t="shared" si="0"/>
        <v>0</v>
      </c>
      <c r="M17" s="32" t="str">
        <f t="shared" si="1"/>
        <v>OK</v>
      </c>
      <c r="N17" s="42"/>
      <c r="O17" s="43"/>
      <c r="P17" s="42"/>
      <c r="Q17" s="42"/>
      <c r="R17" s="42"/>
      <c r="S17" s="42"/>
      <c r="T17" s="42"/>
      <c r="U17" s="42"/>
      <c r="V17" s="42"/>
      <c r="W17" s="42"/>
      <c r="X17" s="42"/>
      <c r="Y17" s="42"/>
    </row>
    <row r="18" spans="1:25" ht="150" customHeight="1" x14ac:dyDescent="0.25">
      <c r="A18" s="29">
        <v>15</v>
      </c>
      <c r="B18" s="28">
        <v>15</v>
      </c>
      <c r="C18" s="29" t="s">
        <v>77</v>
      </c>
      <c r="D18" s="46" t="s">
        <v>101</v>
      </c>
      <c r="E18" s="45" t="s">
        <v>102</v>
      </c>
      <c r="F18" s="29" t="s">
        <v>26</v>
      </c>
      <c r="G18" s="29" t="s">
        <v>63</v>
      </c>
      <c r="H18" s="28" t="s">
        <v>103</v>
      </c>
      <c r="I18" s="28" t="s">
        <v>27</v>
      </c>
      <c r="J18" s="34">
        <v>13687.5</v>
      </c>
      <c r="K18" s="31"/>
      <c r="L18" s="30">
        <f t="shared" si="0"/>
        <v>0</v>
      </c>
      <c r="M18" s="32" t="str">
        <f t="shared" si="1"/>
        <v>OK</v>
      </c>
      <c r="N18" s="42"/>
      <c r="O18" s="43"/>
      <c r="P18" s="42"/>
      <c r="Q18" s="42"/>
      <c r="R18" s="42"/>
      <c r="S18" s="42"/>
      <c r="T18" s="42"/>
      <c r="U18" s="42"/>
      <c r="V18" s="42"/>
      <c r="W18" s="42"/>
      <c r="X18" s="42"/>
      <c r="Y18" s="42"/>
    </row>
    <row r="19" spans="1:25" ht="150" customHeight="1" x14ac:dyDescent="0.25">
      <c r="A19" s="29">
        <v>16</v>
      </c>
      <c r="B19" s="28">
        <v>16</v>
      </c>
      <c r="C19" s="29" t="s">
        <v>60</v>
      </c>
      <c r="D19" s="46" t="s">
        <v>104</v>
      </c>
      <c r="E19" s="45" t="s">
        <v>105</v>
      </c>
      <c r="F19" s="29" t="s">
        <v>26</v>
      </c>
      <c r="G19" s="29" t="s">
        <v>63</v>
      </c>
      <c r="H19" s="28" t="s">
        <v>106</v>
      </c>
      <c r="I19" s="28" t="s">
        <v>27</v>
      </c>
      <c r="J19" s="34">
        <v>14977.75</v>
      </c>
      <c r="K19" s="31"/>
      <c r="L19" s="30">
        <f t="shared" si="0"/>
        <v>0</v>
      </c>
      <c r="M19" s="32" t="str">
        <f t="shared" si="1"/>
        <v>OK</v>
      </c>
      <c r="N19" s="42"/>
      <c r="O19" s="43"/>
      <c r="P19" s="42"/>
      <c r="Q19" s="42"/>
      <c r="R19" s="42"/>
      <c r="S19" s="42"/>
      <c r="T19" s="42"/>
      <c r="U19" s="42"/>
      <c r="V19" s="42"/>
      <c r="W19" s="42"/>
      <c r="X19" s="42"/>
      <c r="Y19" s="42"/>
    </row>
    <row r="20" spans="1:25" ht="150" customHeight="1" x14ac:dyDescent="0.25">
      <c r="A20" s="29">
        <v>17</v>
      </c>
      <c r="B20" s="28">
        <v>17</v>
      </c>
      <c r="C20" s="29" t="s">
        <v>60</v>
      </c>
      <c r="D20" s="46" t="s">
        <v>107</v>
      </c>
      <c r="E20" s="45" t="s">
        <v>108</v>
      </c>
      <c r="F20" s="29" t="s">
        <v>26</v>
      </c>
      <c r="G20" s="29" t="s">
        <v>63</v>
      </c>
      <c r="H20" s="28" t="s">
        <v>109</v>
      </c>
      <c r="I20" s="28" t="s">
        <v>27</v>
      </c>
      <c r="J20" s="34">
        <v>16123.5</v>
      </c>
      <c r="K20" s="31"/>
      <c r="L20" s="30">
        <f t="shared" si="0"/>
        <v>0</v>
      </c>
      <c r="M20" s="32" t="str">
        <f t="shared" si="1"/>
        <v>OK</v>
      </c>
      <c r="N20" s="42"/>
      <c r="O20" s="43"/>
      <c r="P20" s="42"/>
      <c r="Q20" s="42"/>
      <c r="R20" s="42"/>
      <c r="S20" s="42"/>
      <c r="T20" s="42"/>
      <c r="U20" s="42"/>
      <c r="V20" s="42"/>
      <c r="W20" s="42"/>
      <c r="X20" s="42"/>
      <c r="Y20" s="42"/>
    </row>
    <row r="21" spans="1:25" ht="150" customHeight="1" x14ac:dyDescent="0.25">
      <c r="A21" s="29">
        <v>18</v>
      </c>
      <c r="B21" s="28">
        <v>18</v>
      </c>
      <c r="C21" s="29" t="s">
        <v>110</v>
      </c>
      <c r="D21" s="46" t="s">
        <v>111</v>
      </c>
      <c r="E21" s="45" t="s">
        <v>112</v>
      </c>
      <c r="F21" s="29" t="s">
        <v>26</v>
      </c>
      <c r="G21" s="29" t="s">
        <v>63</v>
      </c>
      <c r="H21" s="28" t="s">
        <v>106</v>
      </c>
      <c r="I21" s="28" t="s">
        <v>27</v>
      </c>
      <c r="J21" s="34">
        <v>19025</v>
      </c>
      <c r="K21" s="31"/>
      <c r="L21" s="30">
        <f t="shared" si="0"/>
        <v>0</v>
      </c>
      <c r="M21" s="32" t="str">
        <f t="shared" si="1"/>
        <v>OK</v>
      </c>
      <c r="N21" s="42"/>
      <c r="O21" s="43"/>
      <c r="P21" s="42"/>
      <c r="Q21" s="42"/>
      <c r="R21" s="42"/>
      <c r="S21" s="42"/>
      <c r="T21" s="42"/>
      <c r="U21" s="42"/>
      <c r="V21" s="42"/>
      <c r="W21" s="42"/>
      <c r="X21" s="42"/>
      <c r="Y21" s="42"/>
    </row>
    <row r="22" spans="1:25" ht="150" customHeight="1" x14ac:dyDescent="0.25">
      <c r="A22" s="29">
        <v>19</v>
      </c>
      <c r="B22" s="28">
        <v>19</v>
      </c>
      <c r="C22" s="29" t="s">
        <v>77</v>
      </c>
      <c r="D22" s="46" t="s">
        <v>38</v>
      </c>
      <c r="E22" s="45" t="s">
        <v>113</v>
      </c>
      <c r="F22" s="29" t="s">
        <v>26</v>
      </c>
      <c r="G22" s="29" t="s">
        <v>114</v>
      </c>
      <c r="H22" s="28" t="s">
        <v>115</v>
      </c>
      <c r="I22" s="28" t="s">
        <v>27</v>
      </c>
      <c r="J22" s="34">
        <v>833.3</v>
      </c>
      <c r="K22" s="31">
        <v>1</v>
      </c>
      <c r="L22" s="30">
        <f t="shared" si="0"/>
        <v>1</v>
      </c>
      <c r="M22" s="32" t="str">
        <f t="shared" si="1"/>
        <v>OK</v>
      </c>
      <c r="N22" s="42"/>
      <c r="O22" s="43"/>
      <c r="P22" s="42"/>
      <c r="Q22" s="42"/>
      <c r="R22" s="42"/>
      <c r="S22" s="42"/>
      <c r="T22" s="42"/>
      <c r="U22" s="42"/>
      <c r="V22" s="42"/>
      <c r="W22" s="42"/>
      <c r="X22" s="42"/>
      <c r="Y22" s="42"/>
    </row>
    <row r="23" spans="1:25" ht="120" customHeight="1" x14ac:dyDescent="0.25">
      <c r="A23" s="29">
        <v>20</v>
      </c>
      <c r="B23" s="28">
        <v>20</v>
      </c>
      <c r="C23" s="29" t="s">
        <v>65</v>
      </c>
      <c r="D23" s="46" t="s">
        <v>116</v>
      </c>
      <c r="E23" s="45" t="s">
        <v>117</v>
      </c>
      <c r="F23" s="29" t="s">
        <v>26</v>
      </c>
      <c r="G23" s="29" t="s">
        <v>118</v>
      </c>
      <c r="H23" s="28" t="s">
        <v>119</v>
      </c>
      <c r="I23" s="28" t="s">
        <v>120</v>
      </c>
      <c r="J23" s="34">
        <v>463.91</v>
      </c>
      <c r="K23" s="31"/>
      <c r="L23" s="30">
        <f t="shared" si="0"/>
        <v>0</v>
      </c>
      <c r="M23" s="32" t="str">
        <f t="shared" si="1"/>
        <v>OK</v>
      </c>
      <c r="N23" s="42"/>
      <c r="O23" s="43"/>
      <c r="P23" s="42"/>
      <c r="Q23" s="42"/>
      <c r="R23" s="42"/>
      <c r="S23" s="42"/>
      <c r="T23" s="42"/>
      <c r="U23" s="42"/>
      <c r="V23" s="42"/>
      <c r="W23" s="42"/>
      <c r="X23" s="42"/>
      <c r="Y23" s="42"/>
    </row>
    <row r="24" spans="1:25" ht="80.099999999999994" customHeight="1" x14ac:dyDescent="0.25">
      <c r="A24" s="77">
        <v>21</v>
      </c>
      <c r="B24" s="28">
        <v>21</v>
      </c>
      <c r="C24" s="77" t="s">
        <v>121</v>
      </c>
      <c r="D24" s="46" t="s">
        <v>122</v>
      </c>
      <c r="E24" s="29" t="s">
        <v>123</v>
      </c>
      <c r="F24" s="29" t="s">
        <v>29</v>
      </c>
      <c r="G24" s="29" t="s">
        <v>124</v>
      </c>
      <c r="H24" s="28" t="s">
        <v>125</v>
      </c>
      <c r="I24" s="28" t="s">
        <v>30</v>
      </c>
      <c r="J24" s="34">
        <v>200.09</v>
      </c>
      <c r="K24" s="31">
        <v>1</v>
      </c>
      <c r="L24" s="30">
        <f t="shared" si="0"/>
        <v>1</v>
      </c>
      <c r="M24" s="32" t="str">
        <f t="shared" si="1"/>
        <v>OK</v>
      </c>
      <c r="N24" s="42"/>
      <c r="O24" s="43"/>
      <c r="P24" s="42"/>
      <c r="Q24" s="42"/>
      <c r="R24" s="42"/>
      <c r="S24" s="42"/>
      <c r="T24" s="42"/>
      <c r="U24" s="42"/>
      <c r="V24" s="42"/>
      <c r="W24" s="42"/>
      <c r="X24" s="42"/>
      <c r="Y24" s="42"/>
    </row>
    <row r="25" spans="1:25" ht="80.099999999999994" customHeight="1" x14ac:dyDescent="0.25">
      <c r="A25" s="78"/>
      <c r="B25" s="28">
        <v>22</v>
      </c>
      <c r="C25" s="78"/>
      <c r="D25" s="46" t="s">
        <v>28</v>
      </c>
      <c r="E25" s="29" t="s">
        <v>123</v>
      </c>
      <c r="F25" s="29" t="s">
        <v>29</v>
      </c>
      <c r="G25" s="29" t="s">
        <v>124</v>
      </c>
      <c r="H25" s="28" t="s">
        <v>125</v>
      </c>
      <c r="I25" s="28" t="s">
        <v>30</v>
      </c>
      <c r="J25" s="34">
        <v>575.29</v>
      </c>
      <c r="K25" s="31">
        <v>10</v>
      </c>
      <c r="L25" s="30">
        <f t="shared" si="0"/>
        <v>4</v>
      </c>
      <c r="M25" s="32" t="str">
        <f t="shared" si="1"/>
        <v>OK</v>
      </c>
      <c r="N25" s="56">
        <v>3</v>
      </c>
      <c r="O25" s="41"/>
      <c r="P25" s="56">
        <v>3</v>
      </c>
      <c r="Q25" s="41"/>
      <c r="R25" s="44"/>
      <c r="S25" s="42"/>
      <c r="T25" s="42"/>
      <c r="U25" s="42"/>
      <c r="V25" s="42"/>
      <c r="W25" s="42"/>
      <c r="X25" s="42"/>
      <c r="Y25" s="42"/>
    </row>
    <row r="26" spans="1:25" ht="80.099999999999994" customHeight="1" x14ac:dyDescent="0.25">
      <c r="A26" s="78"/>
      <c r="B26" s="28">
        <v>23</v>
      </c>
      <c r="C26" s="78"/>
      <c r="D26" s="46" t="s">
        <v>31</v>
      </c>
      <c r="E26" s="29" t="s">
        <v>123</v>
      </c>
      <c r="F26" s="29" t="s">
        <v>29</v>
      </c>
      <c r="G26" s="29" t="s">
        <v>124</v>
      </c>
      <c r="H26" s="28" t="s">
        <v>125</v>
      </c>
      <c r="I26" s="28" t="s">
        <v>30</v>
      </c>
      <c r="J26" s="34">
        <v>750</v>
      </c>
      <c r="K26" s="31">
        <v>5</v>
      </c>
      <c r="L26" s="30">
        <f t="shared" si="0"/>
        <v>5</v>
      </c>
      <c r="M26" s="32" t="str">
        <f t="shared" si="1"/>
        <v>OK</v>
      </c>
      <c r="N26" s="43"/>
      <c r="O26" s="41"/>
      <c r="P26" s="42"/>
      <c r="Q26" s="41"/>
      <c r="R26" s="42"/>
      <c r="S26" s="42"/>
      <c r="T26" s="42"/>
      <c r="U26" s="42"/>
      <c r="V26" s="42"/>
      <c r="W26" s="42"/>
      <c r="X26" s="42"/>
      <c r="Y26" s="42"/>
    </row>
    <row r="27" spans="1:25" ht="80.099999999999994" customHeight="1" x14ac:dyDescent="0.25">
      <c r="A27" s="78"/>
      <c r="B27" s="28">
        <v>24</v>
      </c>
      <c r="C27" s="78"/>
      <c r="D27" s="46" t="s">
        <v>32</v>
      </c>
      <c r="E27" s="29" t="s">
        <v>123</v>
      </c>
      <c r="F27" s="29" t="s">
        <v>29</v>
      </c>
      <c r="G27" s="29" t="s">
        <v>124</v>
      </c>
      <c r="H27" s="28" t="s">
        <v>125</v>
      </c>
      <c r="I27" s="28" t="s">
        <v>30</v>
      </c>
      <c r="J27" s="34">
        <v>1000</v>
      </c>
      <c r="K27" s="31">
        <v>5</v>
      </c>
      <c r="L27" s="30">
        <f t="shared" si="0"/>
        <v>3</v>
      </c>
      <c r="M27" s="32" t="str">
        <f t="shared" si="1"/>
        <v>OK</v>
      </c>
      <c r="N27" s="41"/>
      <c r="O27" s="56">
        <v>2</v>
      </c>
      <c r="P27" s="42"/>
      <c r="Q27" s="41"/>
      <c r="R27" s="42"/>
      <c r="S27" s="42"/>
      <c r="T27" s="42"/>
      <c r="U27" s="42"/>
      <c r="V27" s="42"/>
      <c r="W27" s="42"/>
      <c r="X27" s="42"/>
      <c r="Y27" s="42"/>
    </row>
    <row r="28" spans="1:25" ht="80.099999999999994" customHeight="1" x14ac:dyDescent="0.25">
      <c r="A28" s="78"/>
      <c r="B28" s="28">
        <v>25</v>
      </c>
      <c r="C28" s="78"/>
      <c r="D28" s="46" t="s">
        <v>33</v>
      </c>
      <c r="E28" s="29" t="s">
        <v>123</v>
      </c>
      <c r="F28" s="29" t="s">
        <v>34</v>
      </c>
      <c r="G28" s="29" t="s">
        <v>124</v>
      </c>
      <c r="H28" s="28" t="s">
        <v>125</v>
      </c>
      <c r="I28" s="28" t="s">
        <v>30</v>
      </c>
      <c r="J28" s="34">
        <v>80</v>
      </c>
      <c r="K28" s="31"/>
      <c r="L28" s="30">
        <f t="shared" si="0"/>
        <v>0</v>
      </c>
      <c r="M28" s="32" t="str">
        <f t="shared" si="1"/>
        <v>OK</v>
      </c>
      <c r="N28" s="41"/>
      <c r="O28" s="41"/>
      <c r="P28" s="42"/>
      <c r="Q28" s="41"/>
      <c r="R28" s="44"/>
      <c r="S28" s="42"/>
      <c r="T28" s="42"/>
      <c r="U28" s="42"/>
      <c r="V28" s="42"/>
      <c r="W28" s="42"/>
      <c r="X28" s="42"/>
      <c r="Y28" s="42"/>
    </row>
    <row r="29" spans="1:25" ht="80.099999999999994" customHeight="1" x14ac:dyDescent="0.25">
      <c r="A29" s="78"/>
      <c r="B29" s="28">
        <v>26</v>
      </c>
      <c r="C29" s="78"/>
      <c r="D29" s="46" t="s">
        <v>39</v>
      </c>
      <c r="E29" s="29" t="s">
        <v>123</v>
      </c>
      <c r="F29" s="29" t="s">
        <v>34</v>
      </c>
      <c r="G29" s="29" t="s">
        <v>124</v>
      </c>
      <c r="H29" s="28" t="s">
        <v>125</v>
      </c>
      <c r="I29" s="28" t="s">
        <v>30</v>
      </c>
      <c r="J29" s="34">
        <v>100</v>
      </c>
      <c r="K29" s="31"/>
      <c r="L29" s="30">
        <f t="shared" si="0"/>
        <v>0</v>
      </c>
      <c r="M29" s="32" t="str">
        <f t="shared" si="1"/>
        <v>OK</v>
      </c>
      <c r="N29" s="43"/>
      <c r="O29" s="41"/>
      <c r="P29" s="42"/>
      <c r="Q29" s="41"/>
      <c r="R29" s="42"/>
      <c r="S29" s="42"/>
      <c r="T29" s="42"/>
      <c r="U29" s="42"/>
      <c r="V29" s="42"/>
      <c r="W29" s="42"/>
      <c r="X29" s="42"/>
      <c r="Y29" s="42"/>
    </row>
    <row r="30" spans="1:25" ht="80.099999999999994" customHeight="1" x14ac:dyDescent="0.25">
      <c r="A30" s="78"/>
      <c r="B30" s="28">
        <v>27</v>
      </c>
      <c r="C30" s="78"/>
      <c r="D30" s="46" t="s">
        <v>35</v>
      </c>
      <c r="E30" s="29" t="s">
        <v>123</v>
      </c>
      <c r="F30" s="29" t="s">
        <v>34</v>
      </c>
      <c r="G30" s="29" t="s">
        <v>124</v>
      </c>
      <c r="H30" s="28" t="s">
        <v>125</v>
      </c>
      <c r="I30" s="28" t="s">
        <v>30</v>
      </c>
      <c r="J30" s="34">
        <v>100</v>
      </c>
      <c r="K30" s="31"/>
      <c r="L30" s="30">
        <f t="shared" si="0"/>
        <v>0</v>
      </c>
      <c r="M30" s="32" t="str">
        <f t="shared" si="1"/>
        <v>OK</v>
      </c>
      <c r="N30" s="41"/>
      <c r="O30" s="41"/>
      <c r="P30" s="42"/>
      <c r="Q30" s="41"/>
      <c r="R30" s="42"/>
      <c r="S30" s="42"/>
      <c r="T30" s="42"/>
      <c r="U30" s="42"/>
      <c r="V30" s="42"/>
      <c r="W30" s="42"/>
      <c r="X30" s="42"/>
      <c r="Y30" s="42"/>
    </row>
    <row r="31" spans="1:25" ht="80.099999999999994" customHeight="1" x14ac:dyDescent="0.25">
      <c r="A31" s="78"/>
      <c r="B31" s="28">
        <v>28</v>
      </c>
      <c r="C31" s="78"/>
      <c r="D31" s="46" t="s">
        <v>40</v>
      </c>
      <c r="E31" s="29" t="s">
        <v>123</v>
      </c>
      <c r="F31" s="29" t="s">
        <v>29</v>
      </c>
      <c r="G31" s="29" t="s">
        <v>124</v>
      </c>
      <c r="H31" s="28" t="s">
        <v>125</v>
      </c>
      <c r="I31" s="28" t="s">
        <v>30</v>
      </c>
      <c r="J31" s="34">
        <v>200</v>
      </c>
      <c r="K31" s="31">
        <v>20</v>
      </c>
      <c r="L31" s="30">
        <f t="shared" si="0"/>
        <v>0</v>
      </c>
      <c r="M31" s="32" t="str">
        <f t="shared" si="1"/>
        <v>OK</v>
      </c>
      <c r="N31" s="41"/>
      <c r="O31" s="56">
        <v>20</v>
      </c>
      <c r="P31" s="42"/>
      <c r="Q31" s="41"/>
      <c r="R31" s="44"/>
      <c r="S31" s="42"/>
      <c r="T31" s="42"/>
      <c r="U31" s="42"/>
      <c r="V31" s="42"/>
      <c r="W31" s="42"/>
      <c r="X31" s="42"/>
      <c r="Y31" s="42"/>
    </row>
    <row r="32" spans="1:25" ht="80.099999999999994" customHeight="1" x14ac:dyDescent="0.25">
      <c r="A32" s="79"/>
      <c r="B32" s="28">
        <v>29</v>
      </c>
      <c r="C32" s="79"/>
      <c r="D32" s="46" t="s">
        <v>126</v>
      </c>
      <c r="E32" s="29" t="s">
        <v>123</v>
      </c>
      <c r="F32" s="29" t="s">
        <v>29</v>
      </c>
      <c r="G32" s="29" t="s">
        <v>124</v>
      </c>
      <c r="H32" s="28" t="s">
        <v>125</v>
      </c>
      <c r="I32" s="28" t="s">
        <v>30</v>
      </c>
      <c r="J32" s="34">
        <v>100</v>
      </c>
      <c r="K32" s="31"/>
      <c r="L32" s="30">
        <f t="shared" si="0"/>
        <v>0</v>
      </c>
      <c r="M32" s="32" t="str">
        <f t="shared" si="1"/>
        <v>OK</v>
      </c>
      <c r="N32" s="43"/>
      <c r="O32" s="43"/>
      <c r="P32" s="42"/>
      <c r="Q32" s="41"/>
      <c r="R32" s="42"/>
      <c r="S32" s="42"/>
      <c r="T32" s="42"/>
      <c r="U32" s="42"/>
      <c r="V32" s="42"/>
      <c r="W32" s="42"/>
      <c r="X32" s="42"/>
      <c r="Y32" s="42"/>
    </row>
    <row r="33" spans="1:25" ht="80.099999999999994" customHeight="1" x14ac:dyDescent="0.25">
      <c r="A33" s="77">
        <v>22</v>
      </c>
      <c r="B33" s="28">
        <v>30</v>
      </c>
      <c r="C33" s="77" t="s">
        <v>121</v>
      </c>
      <c r="D33" s="46" t="s">
        <v>122</v>
      </c>
      <c r="E33" s="29" t="s">
        <v>123</v>
      </c>
      <c r="F33" s="29" t="s">
        <v>29</v>
      </c>
      <c r="G33" s="29" t="s">
        <v>124</v>
      </c>
      <c r="H33" s="28" t="s">
        <v>125</v>
      </c>
      <c r="I33" s="28" t="s">
        <v>30</v>
      </c>
      <c r="J33" s="34">
        <v>200</v>
      </c>
      <c r="K33" s="31"/>
      <c r="L33" s="30">
        <f t="shared" si="0"/>
        <v>0</v>
      </c>
      <c r="M33" s="32" t="str">
        <f t="shared" si="1"/>
        <v>OK</v>
      </c>
      <c r="N33" s="43"/>
      <c r="O33" s="42"/>
      <c r="P33" s="42"/>
      <c r="Q33" s="41"/>
      <c r="R33" s="42"/>
      <c r="S33" s="42"/>
      <c r="T33" s="42"/>
      <c r="U33" s="42"/>
      <c r="V33" s="42"/>
      <c r="W33" s="42"/>
      <c r="X33" s="42"/>
      <c r="Y33" s="42"/>
    </row>
    <row r="34" spans="1:25" ht="80.099999999999994" customHeight="1" x14ac:dyDescent="0.25">
      <c r="A34" s="78"/>
      <c r="B34" s="28">
        <v>31</v>
      </c>
      <c r="C34" s="78"/>
      <c r="D34" s="46" t="s">
        <v>28</v>
      </c>
      <c r="E34" s="29" t="s">
        <v>123</v>
      </c>
      <c r="F34" s="29" t="s">
        <v>29</v>
      </c>
      <c r="G34" s="29" t="s">
        <v>124</v>
      </c>
      <c r="H34" s="28" t="s">
        <v>125</v>
      </c>
      <c r="I34" s="28" t="s">
        <v>30</v>
      </c>
      <c r="J34" s="34">
        <v>670</v>
      </c>
      <c r="K34" s="31"/>
      <c r="L34" s="30">
        <f t="shared" si="0"/>
        <v>0</v>
      </c>
      <c r="M34" s="32" t="str">
        <f t="shared" si="1"/>
        <v>OK</v>
      </c>
      <c r="N34" s="43"/>
      <c r="O34" s="42"/>
      <c r="P34" s="42"/>
      <c r="Q34" s="41"/>
      <c r="R34" s="42"/>
      <c r="S34" s="42"/>
      <c r="T34" s="42"/>
      <c r="U34" s="42"/>
      <c r="V34" s="42"/>
      <c r="W34" s="42"/>
      <c r="X34" s="42"/>
      <c r="Y34" s="42"/>
    </row>
    <row r="35" spans="1:25" ht="80.099999999999994" customHeight="1" x14ac:dyDescent="0.25">
      <c r="A35" s="78"/>
      <c r="B35" s="28">
        <v>32</v>
      </c>
      <c r="C35" s="78"/>
      <c r="D35" s="46" t="s">
        <v>31</v>
      </c>
      <c r="E35" s="29" t="s">
        <v>123</v>
      </c>
      <c r="F35" s="29" t="s">
        <v>29</v>
      </c>
      <c r="G35" s="29" t="s">
        <v>124</v>
      </c>
      <c r="H35" s="28" t="s">
        <v>125</v>
      </c>
      <c r="I35" s="28" t="s">
        <v>30</v>
      </c>
      <c r="J35" s="34">
        <v>950</v>
      </c>
      <c r="K35" s="31"/>
      <c r="L35" s="30">
        <f t="shared" si="0"/>
        <v>0</v>
      </c>
      <c r="M35" s="32" t="str">
        <f t="shared" si="1"/>
        <v>OK</v>
      </c>
      <c r="N35" s="43"/>
      <c r="O35" s="42"/>
      <c r="P35" s="42"/>
      <c r="Q35" s="41"/>
      <c r="R35" s="42"/>
      <c r="S35" s="42"/>
      <c r="T35" s="42"/>
      <c r="U35" s="42"/>
      <c r="V35" s="42"/>
      <c r="W35" s="42"/>
      <c r="X35" s="42"/>
      <c r="Y35" s="42"/>
    </row>
    <row r="36" spans="1:25" ht="80.099999999999994" customHeight="1" x14ac:dyDescent="0.25">
      <c r="A36" s="78"/>
      <c r="B36" s="28">
        <v>33</v>
      </c>
      <c r="C36" s="78"/>
      <c r="D36" s="46" t="s">
        <v>32</v>
      </c>
      <c r="E36" s="29" t="s">
        <v>123</v>
      </c>
      <c r="F36" s="29" t="s">
        <v>29</v>
      </c>
      <c r="G36" s="29" t="s">
        <v>124</v>
      </c>
      <c r="H36" s="28" t="s">
        <v>125</v>
      </c>
      <c r="I36" s="28" t="s">
        <v>30</v>
      </c>
      <c r="J36" s="34">
        <v>1200</v>
      </c>
      <c r="K36" s="31"/>
      <c r="L36" s="30">
        <f t="shared" si="0"/>
        <v>0</v>
      </c>
      <c r="M36" s="32" t="str">
        <f t="shared" si="1"/>
        <v>OK</v>
      </c>
      <c r="N36" s="43"/>
      <c r="O36" s="42"/>
      <c r="P36" s="42"/>
      <c r="Q36" s="41"/>
      <c r="R36" s="42"/>
      <c r="S36" s="42"/>
      <c r="T36" s="42"/>
      <c r="U36" s="42"/>
      <c r="V36" s="42"/>
      <c r="W36" s="42"/>
      <c r="X36" s="42"/>
      <c r="Y36" s="42"/>
    </row>
    <row r="37" spans="1:25" ht="80.099999999999994" customHeight="1" x14ac:dyDescent="0.25">
      <c r="A37" s="78"/>
      <c r="B37" s="28">
        <v>34</v>
      </c>
      <c r="C37" s="78"/>
      <c r="D37" s="46" t="s">
        <v>33</v>
      </c>
      <c r="E37" s="29" t="s">
        <v>123</v>
      </c>
      <c r="F37" s="29" t="s">
        <v>34</v>
      </c>
      <c r="G37" s="29" t="s">
        <v>124</v>
      </c>
      <c r="H37" s="28" t="s">
        <v>125</v>
      </c>
      <c r="I37" s="28" t="s">
        <v>30</v>
      </c>
      <c r="J37" s="34">
        <v>80</v>
      </c>
      <c r="K37" s="31"/>
      <c r="L37" s="30">
        <f t="shared" si="0"/>
        <v>0</v>
      </c>
      <c r="M37" s="32" t="str">
        <f t="shared" si="1"/>
        <v>OK</v>
      </c>
      <c r="N37" s="42"/>
      <c r="O37" s="42"/>
      <c r="P37" s="42"/>
      <c r="Q37" s="41"/>
      <c r="R37" s="42"/>
      <c r="S37" s="42"/>
      <c r="T37" s="42"/>
      <c r="U37" s="42"/>
      <c r="V37" s="42"/>
      <c r="W37" s="42"/>
      <c r="X37" s="42"/>
      <c r="Y37" s="42"/>
    </row>
    <row r="38" spans="1:25" ht="80.099999999999994" customHeight="1" x14ac:dyDescent="0.25">
      <c r="A38" s="78"/>
      <c r="B38" s="28">
        <v>35</v>
      </c>
      <c r="C38" s="78"/>
      <c r="D38" s="46" t="s">
        <v>39</v>
      </c>
      <c r="E38" s="29" t="s">
        <v>123</v>
      </c>
      <c r="F38" s="29" t="s">
        <v>34</v>
      </c>
      <c r="G38" s="29" t="s">
        <v>124</v>
      </c>
      <c r="H38" s="28" t="s">
        <v>125</v>
      </c>
      <c r="I38" s="28" t="s">
        <v>30</v>
      </c>
      <c r="J38" s="34">
        <v>100</v>
      </c>
      <c r="K38" s="31"/>
      <c r="L38" s="30">
        <f t="shared" si="0"/>
        <v>0</v>
      </c>
      <c r="M38" s="32" t="str">
        <f t="shared" si="1"/>
        <v>OK</v>
      </c>
      <c r="N38" s="42"/>
      <c r="O38" s="42"/>
      <c r="P38" s="42"/>
      <c r="Q38" s="41"/>
      <c r="R38" s="42"/>
      <c r="S38" s="42"/>
      <c r="T38" s="42"/>
      <c r="U38" s="42"/>
      <c r="V38" s="42"/>
      <c r="W38" s="42"/>
      <c r="X38" s="42"/>
      <c r="Y38" s="42"/>
    </row>
    <row r="39" spans="1:25" ht="80.099999999999994" customHeight="1" x14ac:dyDescent="0.25">
      <c r="A39" s="78"/>
      <c r="B39" s="28">
        <v>36</v>
      </c>
      <c r="C39" s="78"/>
      <c r="D39" s="46" t="s">
        <v>35</v>
      </c>
      <c r="E39" s="29" t="s">
        <v>123</v>
      </c>
      <c r="F39" s="29" t="s">
        <v>34</v>
      </c>
      <c r="G39" s="29" t="s">
        <v>124</v>
      </c>
      <c r="H39" s="28" t="s">
        <v>125</v>
      </c>
      <c r="I39" s="28" t="s">
        <v>30</v>
      </c>
      <c r="J39" s="34">
        <v>100</v>
      </c>
      <c r="K39" s="31"/>
      <c r="L39" s="30">
        <f t="shared" si="0"/>
        <v>0</v>
      </c>
      <c r="M39" s="32" t="str">
        <f t="shared" si="1"/>
        <v>OK</v>
      </c>
      <c r="N39" s="42"/>
      <c r="O39" s="42"/>
      <c r="P39" s="42"/>
      <c r="Q39" s="41"/>
      <c r="R39" s="42"/>
      <c r="S39" s="42"/>
      <c r="T39" s="42"/>
      <c r="U39" s="42"/>
      <c r="V39" s="42"/>
      <c r="W39" s="42"/>
      <c r="X39" s="42"/>
      <c r="Y39" s="42"/>
    </row>
    <row r="40" spans="1:25" ht="80.099999999999994" customHeight="1" x14ac:dyDescent="0.25">
      <c r="A40" s="79"/>
      <c r="B40" s="28">
        <v>37</v>
      </c>
      <c r="C40" s="79"/>
      <c r="D40" s="46" t="s">
        <v>40</v>
      </c>
      <c r="E40" s="29" t="s">
        <v>123</v>
      </c>
      <c r="F40" s="29" t="s">
        <v>29</v>
      </c>
      <c r="G40" s="29" t="s">
        <v>124</v>
      </c>
      <c r="H40" s="28" t="s">
        <v>125</v>
      </c>
      <c r="I40" s="28" t="s">
        <v>30</v>
      </c>
      <c r="J40" s="34">
        <v>150</v>
      </c>
      <c r="K40" s="31"/>
      <c r="L40" s="30">
        <f t="shared" si="0"/>
        <v>0</v>
      </c>
      <c r="M40" s="32" t="str">
        <f t="shared" si="1"/>
        <v>OK</v>
      </c>
      <c r="N40" s="42"/>
      <c r="O40" s="42"/>
      <c r="P40" s="42"/>
      <c r="Q40" s="41"/>
      <c r="R40" s="42"/>
      <c r="S40" s="42"/>
      <c r="T40" s="42"/>
      <c r="U40" s="42"/>
      <c r="V40" s="42"/>
      <c r="W40" s="42"/>
      <c r="X40" s="42"/>
      <c r="Y40" s="42"/>
    </row>
    <row r="41" spans="1:25" ht="80.099999999999994" customHeight="1" x14ac:dyDescent="0.25">
      <c r="A41" s="77">
        <v>23</v>
      </c>
      <c r="B41" s="28">
        <v>38</v>
      </c>
      <c r="C41" s="77" t="s">
        <v>121</v>
      </c>
      <c r="D41" s="46" t="s">
        <v>28</v>
      </c>
      <c r="E41" s="29" t="s">
        <v>123</v>
      </c>
      <c r="F41" s="29" t="s">
        <v>29</v>
      </c>
      <c r="G41" s="29" t="s">
        <v>124</v>
      </c>
      <c r="H41" s="28" t="s">
        <v>125</v>
      </c>
      <c r="I41" s="28" t="s">
        <v>30</v>
      </c>
      <c r="J41" s="34">
        <v>791.01</v>
      </c>
      <c r="K41" s="31"/>
      <c r="L41" s="30">
        <f t="shared" si="0"/>
        <v>0</v>
      </c>
      <c r="M41" s="32" t="str">
        <f t="shared" si="1"/>
        <v>OK</v>
      </c>
      <c r="N41" s="42"/>
      <c r="O41" s="42"/>
      <c r="P41" s="42"/>
      <c r="Q41" s="41"/>
      <c r="R41" s="42"/>
      <c r="S41" s="42"/>
      <c r="T41" s="42"/>
      <c r="U41" s="42"/>
      <c r="V41" s="42"/>
      <c r="W41" s="42"/>
      <c r="X41" s="42"/>
      <c r="Y41" s="42"/>
    </row>
    <row r="42" spans="1:25" ht="80.099999999999994" customHeight="1" x14ac:dyDescent="0.25">
      <c r="A42" s="78"/>
      <c r="B42" s="28">
        <v>39</v>
      </c>
      <c r="C42" s="78"/>
      <c r="D42" s="46" t="s">
        <v>31</v>
      </c>
      <c r="E42" s="29" t="s">
        <v>123</v>
      </c>
      <c r="F42" s="29" t="s">
        <v>29</v>
      </c>
      <c r="G42" s="29" t="s">
        <v>124</v>
      </c>
      <c r="H42" s="28" t="s">
        <v>125</v>
      </c>
      <c r="I42" s="28" t="s">
        <v>30</v>
      </c>
      <c r="J42" s="34">
        <v>950</v>
      </c>
      <c r="K42" s="31"/>
      <c r="L42" s="30">
        <f t="shared" si="0"/>
        <v>0</v>
      </c>
      <c r="M42" s="32" t="str">
        <f t="shared" si="1"/>
        <v>OK</v>
      </c>
      <c r="N42" s="42"/>
      <c r="O42" s="42"/>
      <c r="P42" s="42"/>
      <c r="Q42" s="41"/>
      <c r="R42" s="42"/>
      <c r="S42" s="42"/>
      <c r="T42" s="42"/>
      <c r="U42" s="42"/>
      <c r="V42" s="42"/>
      <c r="W42" s="42"/>
      <c r="X42" s="42"/>
      <c r="Y42" s="42"/>
    </row>
    <row r="43" spans="1:25" ht="80.099999999999994" customHeight="1" x14ac:dyDescent="0.25">
      <c r="A43" s="79"/>
      <c r="B43" s="48">
        <v>40</v>
      </c>
      <c r="C43" s="79"/>
      <c r="D43" s="49" t="s">
        <v>40</v>
      </c>
      <c r="E43" s="48" t="s">
        <v>123</v>
      </c>
      <c r="F43" s="48" t="s">
        <v>29</v>
      </c>
      <c r="G43" s="48" t="s">
        <v>124</v>
      </c>
      <c r="H43" s="48" t="s">
        <v>125</v>
      </c>
      <c r="I43" s="48" t="s">
        <v>30</v>
      </c>
      <c r="J43" s="49">
        <v>245.16</v>
      </c>
      <c r="K43" s="31"/>
      <c r="L43" s="30">
        <f t="shared" si="0"/>
        <v>0</v>
      </c>
      <c r="M43" s="32" t="str">
        <f t="shared" si="1"/>
        <v>OK</v>
      </c>
      <c r="N43" s="20"/>
      <c r="O43" s="20"/>
      <c r="P43" s="20"/>
      <c r="Q43" s="50"/>
      <c r="R43" s="50"/>
      <c r="S43" s="20"/>
      <c r="T43" s="20"/>
      <c r="U43" s="20"/>
      <c r="V43" s="20"/>
      <c r="W43" s="20"/>
      <c r="X43" s="20"/>
      <c r="Y43" s="20"/>
    </row>
    <row r="44" spans="1:25" ht="80.099999999999994" customHeight="1" x14ac:dyDescent="0.25">
      <c r="A44" s="72">
        <v>24</v>
      </c>
      <c r="B44" s="48">
        <v>41</v>
      </c>
      <c r="C44" s="72" t="s">
        <v>121</v>
      </c>
      <c r="D44" s="49" t="s">
        <v>28</v>
      </c>
      <c r="E44" s="48" t="s">
        <v>123</v>
      </c>
      <c r="F44" s="48" t="s">
        <v>29</v>
      </c>
      <c r="G44" s="48" t="s">
        <v>124</v>
      </c>
      <c r="H44" s="48" t="s">
        <v>125</v>
      </c>
      <c r="I44" s="48" t="s">
        <v>30</v>
      </c>
      <c r="J44" s="49">
        <v>800</v>
      </c>
      <c r="K44" s="31"/>
      <c r="L44" s="30">
        <f t="shared" si="0"/>
        <v>0</v>
      </c>
      <c r="M44" s="32" t="str">
        <f t="shared" si="1"/>
        <v>OK</v>
      </c>
      <c r="N44" s="20"/>
      <c r="O44" s="20"/>
      <c r="P44" s="20"/>
      <c r="Q44" s="20"/>
      <c r="R44" s="20"/>
      <c r="S44" s="20"/>
      <c r="T44" s="20"/>
      <c r="U44" s="20"/>
      <c r="V44" s="20"/>
      <c r="W44" s="20"/>
      <c r="X44" s="20"/>
      <c r="Y44" s="20"/>
    </row>
    <row r="45" spans="1:25" ht="80.099999999999994" customHeight="1" x14ac:dyDescent="0.25">
      <c r="A45" s="73"/>
      <c r="B45" s="48">
        <v>42</v>
      </c>
      <c r="C45" s="73"/>
      <c r="D45" s="49" t="s">
        <v>31</v>
      </c>
      <c r="E45" s="48" t="s">
        <v>123</v>
      </c>
      <c r="F45" s="48" t="s">
        <v>29</v>
      </c>
      <c r="G45" s="48" t="s">
        <v>124</v>
      </c>
      <c r="H45" s="48" t="s">
        <v>125</v>
      </c>
      <c r="I45" s="48" t="s">
        <v>30</v>
      </c>
      <c r="J45" s="49">
        <v>950</v>
      </c>
      <c r="K45" s="31"/>
      <c r="L45" s="30">
        <f t="shared" si="0"/>
        <v>0</v>
      </c>
      <c r="M45" s="32" t="str">
        <f t="shared" si="1"/>
        <v>OK</v>
      </c>
      <c r="N45" s="20"/>
      <c r="O45" s="20"/>
      <c r="P45" s="20"/>
      <c r="Q45" s="20"/>
      <c r="R45" s="20"/>
      <c r="S45" s="20"/>
      <c r="T45" s="20"/>
      <c r="U45" s="20"/>
      <c r="V45" s="20"/>
      <c r="W45" s="20"/>
      <c r="X45" s="20"/>
      <c r="Y45" s="20"/>
    </row>
    <row r="46" spans="1:25" ht="80.099999999999994" customHeight="1" x14ac:dyDescent="0.25">
      <c r="A46" s="73"/>
      <c r="B46" s="48">
        <v>43</v>
      </c>
      <c r="C46" s="73"/>
      <c r="D46" s="49" t="s">
        <v>32</v>
      </c>
      <c r="E46" s="48" t="s">
        <v>123</v>
      </c>
      <c r="F46" s="48" t="s">
        <v>29</v>
      </c>
      <c r="G46" s="48" t="s">
        <v>124</v>
      </c>
      <c r="H46" s="48" t="s">
        <v>125</v>
      </c>
      <c r="I46" s="48" t="s">
        <v>30</v>
      </c>
      <c r="J46" s="49">
        <v>1200</v>
      </c>
      <c r="K46" s="31"/>
      <c r="L46" s="30">
        <f t="shared" si="0"/>
        <v>0</v>
      </c>
      <c r="M46" s="32" t="str">
        <f t="shared" si="1"/>
        <v>OK</v>
      </c>
      <c r="N46" s="20"/>
      <c r="O46" s="20"/>
      <c r="P46" s="20"/>
      <c r="Q46" s="20"/>
      <c r="R46" s="20"/>
      <c r="S46" s="20"/>
      <c r="T46" s="20"/>
      <c r="U46" s="20"/>
      <c r="V46" s="20"/>
      <c r="W46" s="20"/>
      <c r="X46" s="20"/>
      <c r="Y46" s="20"/>
    </row>
    <row r="47" spans="1:25" ht="80.099999999999994" customHeight="1" x14ac:dyDescent="0.25">
      <c r="A47" s="73"/>
      <c r="B47" s="48">
        <v>44</v>
      </c>
      <c r="C47" s="73"/>
      <c r="D47" s="49" t="s">
        <v>33</v>
      </c>
      <c r="E47" s="48" t="s">
        <v>123</v>
      </c>
      <c r="F47" s="48" t="s">
        <v>34</v>
      </c>
      <c r="G47" s="48" t="s">
        <v>124</v>
      </c>
      <c r="H47" s="48" t="s">
        <v>125</v>
      </c>
      <c r="I47" s="48" t="s">
        <v>30</v>
      </c>
      <c r="J47" s="49">
        <v>100</v>
      </c>
      <c r="K47" s="31"/>
      <c r="L47" s="30">
        <f t="shared" si="0"/>
        <v>0</v>
      </c>
      <c r="M47" s="32" t="str">
        <f t="shared" si="1"/>
        <v>OK</v>
      </c>
      <c r="N47" s="20"/>
      <c r="O47" s="20"/>
      <c r="P47" s="20"/>
      <c r="Q47" s="20"/>
      <c r="R47" s="20"/>
      <c r="S47" s="20"/>
      <c r="T47" s="20"/>
      <c r="U47" s="20"/>
      <c r="V47" s="20"/>
      <c r="W47" s="20"/>
      <c r="X47" s="20"/>
      <c r="Y47" s="20"/>
    </row>
    <row r="48" spans="1:25" ht="80.099999999999994" customHeight="1" x14ac:dyDescent="0.25">
      <c r="A48" s="73"/>
      <c r="B48" s="48">
        <v>45</v>
      </c>
      <c r="C48" s="73"/>
      <c r="D48" s="49" t="s">
        <v>39</v>
      </c>
      <c r="E48" s="48" t="s">
        <v>123</v>
      </c>
      <c r="F48" s="48" t="s">
        <v>34</v>
      </c>
      <c r="G48" s="48" t="s">
        <v>124</v>
      </c>
      <c r="H48" s="48" t="s">
        <v>125</v>
      </c>
      <c r="I48" s="48" t="s">
        <v>30</v>
      </c>
      <c r="J48" s="49">
        <v>120</v>
      </c>
      <c r="K48" s="31"/>
      <c r="L48" s="30">
        <f t="shared" si="0"/>
        <v>0</v>
      </c>
      <c r="M48" s="32" t="str">
        <f t="shared" si="1"/>
        <v>OK</v>
      </c>
      <c r="N48" s="20"/>
      <c r="O48" s="20"/>
      <c r="P48" s="20"/>
      <c r="Q48" s="20"/>
      <c r="R48" s="20"/>
      <c r="S48" s="20"/>
      <c r="T48" s="20"/>
      <c r="U48" s="20"/>
      <c r="V48" s="20"/>
      <c r="W48" s="20"/>
      <c r="X48" s="20"/>
      <c r="Y48" s="20"/>
    </row>
    <row r="49" spans="1:25" ht="80.099999999999994" customHeight="1" x14ac:dyDescent="0.25">
      <c r="A49" s="73"/>
      <c r="B49" s="48">
        <v>46</v>
      </c>
      <c r="C49" s="73"/>
      <c r="D49" s="49" t="s">
        <v>35</v>
      </c>
      <c r="E49" s="48" t="s">
        <v>123</v>
      </c>
      <c r="F49" s="48" t="s">
        <v>34</v>
      </c>
      <c r="G49" s="48" t="s">
        <v>124</v>
      </c>
      <c r="H49" s="48" t="s">
        <v>125</v>
      </c>
      <c r="I49" s="48" t="s">
        <v>30</v>
      </c>
      <c r="J49" s="49">
        <v>140</v>
      </c>
      <c r="K49" s="31"/>
      <c r="L49" s="30">
        <f t="shared" si="0"/>
        <v>0</v>
      </c>
      <c r="M49" s="32" t="str">
        <f t="shared" si="1"/>
        <v>OK</v>
      </c>
      <c r="N49" s="20"/>
      <c r="O49" s="20"/>
      <c r="P49" s="20"/>
      <c r="Q49" s="20"/>
      <c r="R49" s="20"/>
      <c r="S49" s="20"/>
      <c r="T49" s="20"/>
      <c r="U49" s="20"/>
      <c r="V49" s="20"/>
      <c r="W49" s="20"/>
      <c r="X49" s="20"/>
      <c r="Y49" s="20"/>
    </row>
    <row r="50" spans="1:25" ht="80.099999999999994" customHeight="1" x14ac:dyDescent="0.25">
      <c r="A50" s="74"/>
      <c r="B50" s="48">
        <v>47</v>
      </c>
      <c r="C50" s="74"/>
      <c r="D50" s="49" t="s">
        <v>40</v>
      </c>
      <c r="E50" s="48" t="s">
        <v>123</v>
      </c>
      <c r="F50" s="48" t="s">
        <v>29</v>
      </c>
      <c r="G50" s="48" t="s">
        <v>124</v>
      </c>
      <c r="H50" s="48" t="s">
        <v>125</v>
      </c>
      <c r="I50" s="48" t="s">
        <v>30</v>
      </c>
      <c r="J50" s="49">
        <v>268.75</v>
      </c>
      <c r="K50" s="31"/>
      <c r="L50" s="30">
        <f t="shared" si="0"/>
        <v>0</v>
      </c>
      <c r="M50" s="32" t="str">
        <f t="shared" si="1"/>
        <v>OK</v>
      </c>
      <c r="N50" s="20"/>
      <c r="O50" s="20"/>
      <c r="P50" s="20"/>
      <c r="Q50" s="20"/>
      <c r="R50" s="20"/>
      <c r="S50" s="20"/>
      <c r="T50" s="20"/>
      <c r="U50" s="20"/>
      <c r="V50" s="20"/>
      <c r="W50" s="20"/>
      <c r="X50" s="20"/>
      <c r="Y50" s="20"/>
    </row>
    <row r="51" spans="1:25" ht="80.099999999999994" customHeight="1" x14ac:dyDescent="0.25"/>
  </sheetData>
  <mergeCells count="24">
    <mergeCell ref="A41:A43"/>
    <mergeCell ref="C41:C43"/>
    <mergeCell ref="A1:C1"/>
    <mergeCell ref="D1:J1"/>
    <mergeCell ref="T1:T2"/>
    <mergeCell ref="K1:M1"/>
    <mergeCell ref="A33:A40"/>
    <mergeCell ref="C33:C40"/>
    <mergeCell ref="A44:A50"/>
    <mergeCell ref="C44:C50"/>
    <mergeCell ref="W1:W2"/>
    <mergeCell ref="X1:X2"/>
    <mergeCell ref="Y1:Y2"/>
    <mergeCell ref="A2:M2"/>
    <mergeCell ref="A24:A32"/>
    <mergeCell ref="C24:C32"/>
    <mergeCell ref="U1:U2"/>
    <mergeCell ref="V1:V2"/>
    <mergeCell ref="N1:N2"/>
    <mergeCell ref="O1:O2"/>
    <mergeCell ref="P1:P2"/>
    <mergeCell ref="Q1:Q2"/>
    <mergeCell ref="R1:R2"/>
    <mergeCell ref="S1:S2"/>
  </mergeCells>
  <conditionalFormatting sqref="M1:M3 M51:M1048576">
    <cfRule type="cellIs" dxfId="14" priority="2" operator="equal">
      <formula>"ATENÇÃO"</formula>
    </cfRule>
  </conditionalFormatting>
  <conditionalFormatting sqref="M4:M50">
    <cfRule type="cellIs" dxfId="13" priority="1" operator="equal">
      <formula>"ATENÇÃO"</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REITORIA</vt:lpstr>
      <vt:lpstr>MUSEU</vt:lpstr>
      <vt:lpstr>ESAG</vt:lpstr>
      <vt:lpstr>CEART</vt:lpstr>
      <vt:lpstr>FAED</vt:lpstr>
      <vt:lpstr>CEAD</vt:lpstr>
      <vt:lpstr>CEFID</vt:lpstr>
      <vt:lpstr>CERES</vt:lpstr>
      <vt:lpstr>CESFI</vt:lpstr>
      <vt:lpstr>CEAVI</vt:lpstr>
      <vt:lpstr>CEPLAN</vt:lpstr>
      <vt:lpstr>CCT</vt:lpstr>
      <vt:lpstr>CAV</vt:lpstr>
      <vt:lpstr>CEO</vt:lpstr>
      <vt:lpstr>GESTOR</vt:lpstr>
      <vt:lpstr>Modelo Anexo II IN 002_2014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MARCELO DARCI DE SOUZA</cp:lastModifiedBy>
  <cp:lastPrinted>2017-02-14T17:35:15Z</cp:lastPrinted>
  <dcterms:created xsi:type="dcterms:W3CDTF">2010-06-19T20:43:11Z</dcterms:created>
  <dcterms:modified xsi:type="dcterms:W3CDTF">2018-12-12T15:05:49Z</dcterms:modified>
</cp:coreProperties>
</file>