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I:\SEGECON\2. Atas de Registro de Preços\UDESC\PE 1323.2019 SGPE 23112.2019 - Material Rede e Equipamentos relancamento - SRP vig 11.02.2021\"/>
    </mc:Choice>
  </mc:AlternateContent>
  <xr:revisionPtr revIDLastSave="0" documentId="13_ncr:1_{0057B787-7532-4E9F-A10B-1BEDC888090C}" xr6:coauthVersionLast="45" xr6:coauthVersionMax="45" xr10:uidLastSave="{00000000-0000-0000-0000-000000000000}"/>
  <bookViews>
    <workbookView xWindow="-28920" yWindow="3990" windowWidth="29040" windowHeight="15840" tabRatio="857" xr2:uid="{00000000-000D-0000-FFFF-FFFF00000000}"/>
  </bookViews>
  <sheets>
    <sheet name="REITORIA - SETIC" sheetId="113" r:id="rId1"/>
    <sheet name="ESAG" sheetId="105" r:id="rId2"/>
    <sheet name="CEART" sheetId="111" r:id="rId3"/>
    <sheet name="FAED" sheetId="112" r:id="rId4"/>
    <sheet name="CEAD" sheetId="114" r:id="rId5"/>
    <sheet name="CEFID" sheetId="110" r:id="rId6"/>
    <sheet name="CERES" sheetId="117" r:id="rId7"/>
    <sheet name="CEPLAN" sheetId="130" r:id="rId8"/>
    <sheet name="CCT" sheetId="131" r:id="rId9"/>
    <sheet name="CAV" sheetId="132" r:id="rId10"/>
    <sheet name="CEO" sheetId="133" r:id="rId11"/>
    <sheet name="CESFI" sheetId="121" r:id="rId12"/>
    <sheet name="CEAVI" sheetId="129" r:id="rId13"/>
    <sheet name="GESTOR" sheetId="128" r:id="rId14"/>
    <sheet name="Modelo Anexo II IN 002_2014" sheetId="77" r:id="rId15"/>
  </sheets>
  <definedNames>
    <definedName name="CEPLAN" localSheetId="12">#REF!</definedName>
    <definedName name="CEPLAN" localSheetId="13">#REF!</definedName>
    <definedName name="CEPLAN">#REF!</definedName>
    <definedName name="diasuteis" localSheetId="12">#REF!</definedName>
    <definedName name="diasuteis" localSheetId="13">#REF!</definedName>
    <definedName name="diasuteis">#REF!</definedName>
    <definedName name="Ferias" localSheetId="12">#REF!</definedName>
    <definedName name="Ferias" localSheetId="13">#REF!</definedName>
    <definedName name="Ferias">#REF!</definedName>
    <definedName name="RD" localSheetId="12">OFFSET(#REF!,(MATCH(SMALL(#REF!,ROW()-10),#REF!,0)-1),0)</definedName>
    <definedName name="RD" localSheetId="13">OFFSET(#REF!,(MATCH(SMALL(#REF!,ROW()-10),#REF!,0)-1),0)</definedName>
    <definedName name="RD">OFFSET(#REF!,(MATCH(SMALL(#REF!,ROW()-10),#REF!,0)-1),0)</definedName>
  </definedNames>
  <calcPr calcId="191029"/>
</workbook>
</file>

<file path=xl/calcChain.xml><?xml version="1.0" encoding="utf-8"?>
<calcChain xmlns="http://schemas.openxmlformats.org/spreadsheetml/2006/main">
  <c r="O43" i="113" l="1"/>
  <c r="N43" i="113"/>
  <c r="M43" i="113"/>
  <c r="L43" i="113"/>
  <c r="I15" i="113" l="1"/>
  <c r="I15" i="111"/>
  <c r="I15" i="130"/>
  <c r="I15" i="117"/>
  <c r="I5" i="128" l="1"/>
  <c r="I6" i="128"/>
  <c r="I7" i="128"/>
  <c r="I8" i="128"/>
  <c r="I9" i="128"/>
  <c r="I10" i="128"/>
  <c r="I11" i="128"/>
  <c r="I12" i="128"/>
  <c r="I13" i="128"/>
  <c r="I14" i="128"/>
  <c r="I15" i="128"/>
  <c r="I16" i="128"/>
  <c r="I17" i="128"/>
  <c r="I18" i="128"/>
  <c r="I19" i="128"/>
  <c r="I20" i="128"/>
  <c r="I21" i="128"/>
  <c r="I22" i="128"/>
  <c r="I23" i="128"/>
  <c r="I24" i="128"/>
  <c r="I25" i="128"/>
  <c r="I26" i="128"/>
  <c r="I27" i="128"/>
  <c r="I28" i="128"/>
  <c r="I29" i="128"/>
  <c r="I30" i="128"/>
  <c r="I31" i="128"/>
  <c r="I32" i="128"/>
  <c r="I33" i="128"/>
  <c r="I34" i="128"/>
  <c r="I35" i="128"/>
  <c r="I36" i="128"/>
  <c r="I37" i="128"/>
  <c r="I38" i="128"/>
  <c r="I39" i="128"/>
  <c r="I40" i="128"/>
  <c r="I41" i="128"/>
  <c r="I42" i="128"/>
  <c r="I4" i="128"/>
  <c r="J4" i="113"/>
  <c r="J5" i="113"/>
  <c r="J6" i="113"/>
  <c r="J7" i="113"/>
  <c r="J8" i="113"/>
  <c r="J9" i="113"/>
  <c r="J10" i="113"/>
  <c r="J11" i="113"/>
  <c r="J12" i="113"/>
  <c r="J13" i="113"/>
  <c r="J14" i="113"/>
  <c r="J15" i="113"/>
  <c r="J16" i="113"/>
  <c r="J17" i="113"/>
  <c r="J18" i="113"/>
  <c r="J19" i="113"/>
  <c r="J20" i="113"/>
  <c r="J21" i="113"/>
  <c r="J22" i="113"/>
  <c r="J23" i="113"/>
  <c r="J24" i="113"/>
  <c r="J25" i="113"/>
  <c r="J26" i="113"/>
  <c r="J27" i="113"/>
  <c r="J28" i="113"/>
  <c r="J29" i="113"/>
  <c r="J30" i="113"/>
  <c r="J31" i="113"/>
  <c r="J32" i="113"/>
  <c r="J33" i="113"/>
  <c r="J34" i="113"/>
  <c r="J35" i="113"/>
  <c r="J36" i="113"/>
  <c r="J37" i="113"/>
  <c r="J38" i="113"/>
  <c r="J39" i="113"/>
  <c r="J40" i="113"/>
  <c r="J41" i="113"/>
  <c r="J42" i="113"/>
  <c r="J4" i="105"/>
  <c r="K4" i="105" s="1"/>
  <c r="J5" i="105"/>
  <c r="K5" i="105" s="1"/>
  <c r="J6" i="105"/>
  <c r="J7" i="105"/>
  <c r="J8" i="105"/>
  <c r="K8" i="105" s="1"/>
  <c r="J9" i="105"/>
  <c r="K9" i="105" s="1"/>
  <c r="J10" i="105"/>
  <c r="K10" i="105" s="1"/>
  <c r="J11" i="105"/>
  <c r="J12" i="105"/>
  <c r="J13" i="105"/>
  <c r="K13" i="105" s="1"/>
  <c r="J14" i="105"/>
  <c r="J15" i="105"/>
  <c r="J16" i="105"/>
  <c r="K16" i="105" s="1"/>
  <c r="J17" i="105"/>
  <c r="K17" i="105" s="1"/>
  <c r="J18" i="105"/>
  <c r="J19" i="105"/>
  <c r="J20" i="105"/>
  <c r="J21" i="105"/>
  <c r="K21" i="105" s="1"/>
  <c r="J22" i="105"/>
  <c r="K22" i="105" s="1"/>
  <c r="J23" i="105"/>
  <c r="J24" i="105"/>
  <c r="K24" i="105" s="1"/>
  <c r="J25" i="105"/>
  <c r="J26" i="105"/>
  <c r="J27" i="105"/>
  <c r="J28" i="105"/>
  <c r="K28" i="105" s="1"/>
  <c r="J29" i="105"/>
  <c r="K29" i="105" s="1"/>
  <c r="J30" i="105"/>
  <c r="J31" i="105"/>
  <c r="J32" i="105"/>
  <c r="K32" i="105" s="1"/>
  <c r="J33" i="105"/>
  <c r="K33" i="105" s="1"/>
  <c r="J34" i="105"/>
  <c r="K34" i="105" s="1"/>
  <c r="J35" i="105"/>
  <c r="J36" i="105"/>
  <c r="J37" i="105"/>
  <c r="K37" i="105" s="1"/>
  <c r="J38" i="105"/>
  <c r="J39" i="105"/>
  <c r="J40" i="105"/>
  <c r="K40" i="105" s="1"/>
  <c r="J41" i="105"/>
  <c r="K41" i="105" s="1"/>
  <c r="J42" i="105"/>
  <c r="J4" i="111"/>
  <c r="J5" i="111"/>
  <c r="K5" i="111" s="1"/>
  <c r="J6" i="111"/>
  <c r="K6" i="111" s="1"/>
  <c r="J7" i="111"/>
  <c r="K7" i="111" s="1"/>
  <c r="J8" i="111"/>
  <c r="J9" i="111"/>
  <c r="K9" i="111" s="1"/>
  <c r="J10" i="111"/>
  <c r="K10" i="111" s="1"/>
  <c r="J11" i="111"/>
  <c r="K11" i="111" s="1"/>
  <c r="J12" i="111"/>
  <c r="K12" i="111" s="1"/>
  <c r="J13" i="111"/>
  <c r="K13" i="111" s="1"/>
  <c r="J14" i="111"/>
  <c r="J15" i="111"/>
  <c r="J16" i="111"/>
  <c r="J17" i="111"/>
  <c r="K17" i="111" s="1"/>
  <c r="J18" i="111"/>
  <c r="K18" i="111" s="1"/>
  <c r="J19" i="111"/>
  <c r="K19" i="111" s="1"/>
  <c r="J20" i="111"/>
  <c r="J21" i="111"/>
  <c r="J22" i="111"/>
  <c r="K22" i="111" s="1"/>
  <c r="J23" i="111"/>
  <c r="K23" i="111" s="1"/>
  <c r="J24" i="111"/>
  <c r="K24" i="111" s="1"/>
  <c r="J25" i="111"/>
  <c r="K25" i="111" s="1"/>
  <c r="J26" i="111"/>
  <c r="K26" i="111" s="1"/>
  <c r="J27" i="111"/>
  <c r="J28" i="111"/>
  <c r="J29" i="111"/>
  <c r="K29" i="111" s="1"/>
  <c r="J30" i="111"/>
  <c r="K30" i="111" s="1"/>
  <c r="J31" i="111"/>
  <c r="K31" i="111" s="1"/>
  <c r="J32" i="111"/>
  <c r="J33" i="111"/>
  <c r="K33" i="111" s="1"/>
  <c r="J34" i="111"/>
  <c r="K34" i="111" s="1"/>
  <c r="J35" i="111"/>
  <c r="J36" i="111"/>
  <c r="K36" i="111" s="1"/>
  <c r="J37" i="111"/>
  <c r="K37" i="111" s="1"/>
  <c r="J38" i="111"/>
  <c r="K38" i="111" s="1"/>
  <c r="J39" i="111"/>
  <c r="J40" i="111"/>
  <c r="K40" i="111" s="1"/>
  <c r="J41" i="111"/>
  <c r="K41" i="111" s="1"/>
  <c r="J42" i="111"/>
  <c r="K42" i="111" s="1"/>
  <c r="H5" i="128"/>
  <c r="H6" i="128"/>
  <c r="H7" i="128"/>
  <c r="H8" i="128"/>
  <c r="H9" i="128"/>
  <c r="H10" i="128"/>
  <c r="H11" i="128"/>
  <c r="H12" i="128"/>
  <c r="H13" i="128"/>
  <c r="H14" i="128"/>
  <c r="H15" i="128"/>
  <c r="H16" i="128"/>
  <c r="H17" i="128"/>
  <c r="H18" i="128"/>
  <c r="H19" i="128"/>
  <c r="H20" i="128"/>
  <c r="H21" i="128"/>
  <c r="H22" i="128"/>
  <c r="H23" i="128"/>
  <c r="H24" i="128"/>
  <c r="H25" i="128"/>
  <c r="H26" i="128"/>
  <c r="H27" i="128"/>
  <c r="H28" i="128"/>
  <c r="H29" i="128"/>
  <c r="H30" i="128"/>
  <c r="H31" i="128"/>
  <c r="H32" i="128"/>
  <c r="H33" i="128"/>
  <c r="H34" i="128"/>
  <c r="H35" i="128"/>
  <c r="H36" i="128"/>
  <c r="H37" i="128"/>
  <c r="H38" i="128"/>
  <c r="H39" i="128"/>
  <c r="H40" i="128"/>
  <c r="H41" i="128"/>
  <c r="H42" i="128"/>
  <c r="H4" i="128"/>
  <c r="H43" i="128" s="1"/>
  <c r="H43" i="129"/>
  <c r="J42" i="129"/>
  <c r="K42" i="129" s="1"/>
  <c r="J41" i="129"/>
  <c r="K41" i="129" s="1"/>
  <c r="J40" i="129"/>
  <c r="K40" i="129" s="1"/>
  <c r="J39" i="129"/>
  <c r="K39" i="129" s="1"/>
  <c r="J38" i="129"/>
  <c r="K38" i="129" s="1"/>
  <c r="J37" i="129"/>
  <c r="K37" i="129" s="1"/>
  <c r="J36" i="129"/>
  <c r="K36" i="129" s="1"/>
  <c r="J35" i="129"/>
  <c r="K35" i="129" s="1"/>
  <c r="J34" i="129"/>
  <c r="K34" i="129" s="1"/>
  <c r="J33" i="129"/>
  <c r="K33" i="129" s="1"/>
  <c r="J32" i="129"/>
  <c r="K32" i="129" s="1"/>
  <c r="J31" i="129"/>
  <c r="K31" i="129" s="1"/>
  <c r="J30" i="129"/>
  <c r="K30" i="129" s="1"/>
  <c r="J29" i="129"/>
  <c r="K29" i="129" s="1"/>
  <c r="J28" i="129"/>
  <c r="K28" i="129" s="1"/>
  <c r="J27" i="129"/>
  <c r="K27" i="129" s="1"/>
  <c r="J26" i="129"/>
  <c r="K26" i="129" s="1"/>
  <c r="J25" i="129"/>
  <c r="K25" i="129" s="1"/>
  <c r="J24" i="129"/>
  <c r="K24" i="129" s="1"/>
  <c r="J23" i="129"/>
  <c r="K23" i="129" s="1"/>
  <c r="J22" i="129"/>
  <c r="K22" i="129" s="1"/>
  <c r="J21" i="129"/>
  <c r="K21" i="129" s="1"/>
  <c r="J20" i="129"/>
  <c r="K20" i="129" s="1"/>
  <c r="J19" i="129"/>
  <c r="K19" i="129" s="1"/>
  <c r="J18" i="129"/>
  <c r="K18" i="129" s="1"/>
  <c r="J17" i="129"/>
  <c r="K17" i="129" s="1"/>
  <c r="J16" i="129"/>
  <c r="K16" i="129" s="1"/>
  <c r="J15" i="129"/>
  <c r="K15" i="129" s="1"/>
  <c r="J14" i="129"/>
  <c r="K14" i="129" s="1"/>
  <c r="J13" i="129"/>
  <c r="K13" i="129" s="1"/>
  <c r="J12" i="129"/>
  <c r="K12" i="129" s="1"/>
  <c r="J11" i="129"/>
  <c r="K11" i="129" s="1"/>
  <c r="J10" i="129"/>
  <c r="K10" i="129" s="1"/>
  <c r="J9" i="129"/>
  <c r="K9" i="129" s="1"/>
  <c r="J8" i="129"/>
  <c r="K8" i="129" s="1"/>
  <c r="J7" i="129"/>
  <c r="K7" i="129" s="1"/>
  <c r="J6" i="129"/>
  <c r="K6" i="129" s="1"/>
  <c r="J5" i="129"/>
  <c r="K5" i="129" s="1"/>
  <c r="J4" i="129"/>
  <c r="K4" i="129" s="1"/>
  <c r="H43" i="121"/>
  <c r="J42" i="121"/>
  <c r="K42" i="121" s="1"/>
  <c r="J41" i="121"/>
  <c r="K41" i="121" s="1"/>
  <c r="J40" i="121"/>
  <c r="K40" i="121" s="1"/>
  <c r="J39" i="121"/>
  <c r="K39" i="121" s="1"/>
  <c r="J38" i="121"/>
  <c r="K38" i="121" s="1"/>
  <c r="J37" i="121"/>
  <c r="K37" i="121" s="1"/>
  <c r="J36" i="121"/>
  <c r="K36" i="121" s="1"/>
  <c r="J35" i="121"/>
  <c r="K35" i="121" s="1"/>
  <c r="J34" i="121"/>
  <c r="K34" i="121" s="1"/>
  <c r="J33" i="121"/>
  <c r="K33" i="121" s="1"/>
  <c r="J32" i="121"/>
  <c r="K32" i="121" s="1"/>
  <c r="J31" i="121"/>
  <c r="K31" i="121" s="1"/>
  <c r="J30" i="121"/>
  <c r="K30" i="121" s="1"/>
  <c r="J29" i="121"/>
  <c r="K29" i="121" s="1"/>
  <c r="J28" i="121"/>
  <c r="K28" i="121" s="1"/>
  <c r="J27" i="121"/>
  <c r="K27" i="121" s="1"/>
  <c r="J26" i="121"/>
  <c r="K26" i="121" s="1"/>
  <c r="J25" i="121"/>
  <c r="K25" i="121" s="1"/>
  <c r="J24" i="121"/>
  <c r="K24" i="121" s="1"/>
  <c r="J23" i="121"/>
  <c r="K23" i="121" s="1"/>
  <c r="J22" i="121"/>
  <c r="K22" i="121" s="1"/>
  <c r="J21" i="121"/>
  <c r="K21" i="121" s="1"/>
  <c r="J20" i="121"/>
  <c r="K20" i="121" s="1"/>
  <c r="J19" i="121"/>
  <c r="K19" i="121" s="1"/>
  <c r="J18" i="121"/>
  <c r="K18" i="121" s="1"/>
  <c r="J17" i="121"/>
  <c r="K17" i="121" s="1"/>
  <c r="J16" i="121"/>
  <c r="K16" i="121" s="1"/>
  <c r="J15" i="121"/>
  <c r="K15" i="121" s="1"/>
  <c r="J14" i="121"/>
  <c r="K14" i="121" s="1"/>
  <c r="J13" i="121"/>
  <c r="K13" i="121" s="1"/>
  <c r="J12" i="121"/>
  <c r="K12" i="121" s="1"/>
  <c r="J11" i="121"/>
  <c r="K11" i="121" s="1"/>
  <c r="J10" i="121"/>
  <c r="K10" i="121" s="1"/>
  <c r="J9" i="121"/>
  <c r="K9" i="121" s="1"/>
  <c r="J8" i="121"/>
  <c r="K8" i="121" s="1"/>
  <c r="J7" i="121"/>
  <c r="K7" i="121" s="1"/>
  <c r="J6" i="121"/>
  <c r="K6" i="121" s="1"/>
  <c r="J5" i="121"/>
  <c r="K5" i="121" s="1"/>
  <c r="J4" i="121"/>
  <c r="K4" i="121" s="1"/>
  <c r="H43" i="133"/>
  <c r="J42" i="133"/>
  <c r="K42" i="133" s="1"/>
  <c r="J41" i="133"/>
  <c r="K41" i="133" s="1"/>
  <c r="J40" i="133"/>
  <c r="K40" i="133" s="1"/>
  <c r="J39" i="133"/>
  <c r="K39" i="133" s="1"/>
  <c r="J38" i="133"/>
  <c r="K38" i="133" s="1"/>
  <c r="J37" i="133"/>
  <c r="K37" i="133" s="1"/>
  <c r="J36" i="133"/>
  <c r="K36" i="133" s="1"/>
  <c r="J35" i="133"/>
  <c r="K35" i="133" s="1"/>
  <c r="J34" i="133"/>
  <c r="K34" i="133" s="1"/>
  <c r="J33" i="133"/>
  <c r="K33" i="133" s="1"/>
  <c r="J32" i="133"/>
  <c r="K32" i="133" s="1"/>
  <c r="J31" i="133"/>
  <c r="K31" i="133" s="1"/>
  <c r="J30" i="133"/>
  <c r="K30" i="133" s="1"/>
  <c r="J29" i="133"/>
  <c r="K29" i="133" s="1"/>
  <c r="J28" i="133"/>
  <c r="K28" i="133" s="1"/>
  <c r="J27" i="133"/>
  <c r="K27" i="133" s="1"/>
  <c r="J26" i="133"/>
  <c r="K26" i="133" s="1"/>
  <c r="J25" i="133"/>
  <c r="K25" i="133" s="1"/>
  <c r="J24" i="133"/>
  <c r="K24" i="133" s="1"/>
  <c r="J23" i="133"/>
  <c r="K23" i="133" s="1"/>
  <c r="J22" i="133"/>
  <c r="K22" i="133" s="1"/>
  <c r="J21" i="133"/>
  <c r="K21" i="133" s="1"/>
  <c r="J20" i="133"/>
  <c r="K20" i="133" s="1"/>
  <c r="J19" i="133"/>
  <c r="K19" i="133" s="1"/>
  <c r="J18" i="133"/>
  <c r="K18" i="133" s="1"/>
  <c r="J17" i="133"/>
  <c r="K17" i="133" s="1"/>
  <c r="J16" i="133"/>
  <c r="K16" i="133" s="1"/>
  <c r="J15" i="133"/>
  <c r="K15" i="133" s="1"/>
  <c r="J14" i="133"/>
  <c r="K14" i="133" s="1"/>
  <c r="J13" i="133"/>
  <c r="K13" i="133" s="1"/>
  <c r="J12" i="133"/>
  <c r="K12" i="133" s="1"/>
  <c r="J11" i="133"/>
  <c r="K11" i="133" s="1"/>
  <c r="J10" i="133"/>
  <c r="K10" i="133" s="1"/>
  <c r="J9" i="133"/>
  <c r="K9" i="133" s="1"/>
  <c r="J8" i="133"/>
  <c r="K8" i="133" s="1"/>
  <c r="J7" i="133"/>
  <c r="K7" i="133" s="1"/>
  <c r="J6" i="133"/>
  <c r="K6" i="133" s="1"/>
  <c r="J5" i="133"/>
  <c r="K5" i="133" s="1"/>
  <c r="J4" i="133"/>
  <c r="K4" i="133" s="1"/>
  <c r="H43" i="132"/>
  <c r="J42" i="132"/>
  <c r="K42" i="132" s="1"/>
  <c r="J41" i="132"/>
  <c r="K41" i="132" s="1"/>
  <c r="J40" i="132"/>
  <c r="K40" i="132" s="1"/>
  <c r="J39" i="132"/>
  <c r="K39" i="132" s="1"/>
  <c r="J38" i="132"/>
  <c r="K38" i="132" s="1"/>
  <c r="J37" i="132"/>
  <c r="K37" i="132" s="1"/>
  <c r="J36" i="132"/>
  <c r="K36" i="132" s="1"/>
  <c r="J35" i="132"/>
  <c r="K35" i="132" s="1"/>
  <c r="J34" i="132"/>
  <c r="K34" i="132" s="1"/>
  <c r="J33" i="132"/>
  <c r="K33" i="132" s="1"/>
  <c r="J32" i="132"/>
  <c r="K32" i="132" s="1"/>
  <c r="J31" i="132"/>
  <c r="K31" i="132" s="1"/>
  <c r="J30" i="132"/>
  <c r="K30" i="132" s="1"/>
  <c r="J29" i="132"/>
  <c r="K29" i="132" s="1"/>
  <c r="J28" i="132"/>
  <c r="K28" i="132" s="1"/>
  <c r="J27" i="132"/>
  <c r="K27" i="132" s="1"/>
  <c r="J26" i="132"/>
  <c r="K26" i="132" s="1"/>
  <c r="J25" i="132"/>
  <c r="K25" i="132" s="1"/>
  <c r="J24" i="132"/>
  <c r="K24" i="132" s="1"/>
  <c r="J23" i="132"/>
  <c r="K23" i="132" s="1"/>
  <c r="J22" i="132"/>
  <c r="K22" i="132" s="1"/>
  <c r="J21" i="132"/>
  <c r="K21" i="132" s="1"/>
  <c r="J20" i="132"/>
  <c r="K20" i="132" s="1"/>
  <c r="J19" i="132"/>
  <c r="K19" i="132" s="1"/>
  <c r="J18" i="132"/>
  <c r="K18" i="132" s="1"/>
  <c r="J17" i="132"/>
  <c r="K17" i="132" s="1"/>
  <c r="J16" i="132"/>
  <c r="K16" i="132" s="1"/>
  <c r="J15" i="132"/>
  <c r="K15" i="132" s="1"/>
  <c r="J14" i="132"/>
  <c r="K14" i="132" s="1"/>
  <c r="J13" i="132"/>
  <c r="K13" i="132" s="1"/>
  <c r="J12" i="132"/>
  <c r="K12" i="132" s="1"/>
  <c r="J11" i="132"/>
  <c r="K11" i="132" s="1"/>
  <c r="J10" i="132"/>
  <c r="K10" i="132" s="1"/>
  <c r="J9" i="132"/>
  <c r="K9" i="132" s="1"/>
  <c r="J8" i="132"/>
  <c r="K8" i="132" s="1"/>
  <c r="J7" i="132"/>
  <c r="K7" i="132" s="1"/>
  <c r="J6" i="132"/>
  <c r="K6" i="132" s="1"/>
  <c r="J5" i="132"/>
  <c r="K5" i="132" s="1"/>
  <c r="J4" i="132"/>
  <c r="K4" i="132" s="1"/>
  <c r="H43" i="131"/>
  <c r="J42" i="131"/>
  <c r="K42" i="131" s="1"/>
  <c r="J41" i="131"/>
  <c r="K41" i="131" s="1"/>
  <c r="J40" i="131"/>
  <c r="K40" i="131" s="1"/>
  <c r="J39" i="131"/>
  <c r="K39" i="131" s="1"/>
  <c r="J38" i="131"/>
  <c r="K38" i="131" s="1"/>
  <c r="J37" i="131"/>
  <c r="K37" i="131" s="1"/>
  <c r="J36" i="131"/>
  <c r="K36" i="131" s="1"/>
  <c r="J35" i="131"/>
  <c r="K35" i="131" s="1"/>
  <c r="J34" i="131"/>
  <c r="K34" i="131" s="1"/>
  <c r="J33" i="131"/>
  <c r="K33" i="131" s="1"/>
  <c r="J32" i="131"/>
  <c r="K32" i="131" s="1"/>
  <c r="J31" i="131"/>
  <c r="K31" i="131" s="1"/>
  <c r="J30" i="131"/>
  <c r="K30" i="131" s="1"/>
  <c r="J29" i="131"/>
  <c r="K29" i="131" s="1"/>
  <c r="J28" i="131"/>
  <c r="K28" i="131" s="1"/>
  <c r="J27" i="131"/>
  <c r="K27" i="131" s="1"/>
  <c r="J26" i="131"/>
  <c r="K26" i="131" s="1"/>
  <c r="J25" i="131"/>
  <c r="K25" i="131" s="1"/>
  <c r="J24" i="131"/>
  <c r="K24" i="131" s="1"/>
  <c r="J23" i="131"/>
  <c r="K23" i="131" s="1"/>
  <c r="J22" i="131"/>
  <c r="K22" i="131" s="1"/>
  <c r="J21" i="131"/>
  <c r="K21" i="131" s="1"/>
  <c r="J20" i="131"/>
  <c r="K20" i="131" s="1"/>
  <c r="J19" i="131"/>
  <c r="K19" i="131" s="1"/>
  <c r="J18" i="131"/>
  <c r="K18" i="131" s="1"/>
  <c r="J17" i="131"/>
  <c r="K17" i="131" s="1"/>
  <c r="J16" i="131"/>
  <c r="K16" i="131" s="1"/>
  <c r="J15" i="131"/>
  <c r="K15" i="131" s="1"/>
  <c r="J14" i="131"/>
  <c r="K14" i="131" s="1"/>
  <c r="J13" i="131"/>
  <c r="K13" i="131" s="1"/>
  <c r="J12" i="131"/>
  <c r="K12" i="131" s="1"/>
  <c r="J11" i="131"/>
  <c r="K11" i="131" s="1"/>
  <c r="J10" i="131"/>
  <c r="K10" i="131" s="1"/>
  <c r="J9" i="131"/>
  <c r="K9" i="131" s="1"/>
  <c r="J8" i="131"/>
  <c r="K8" i="131" s="1"/>
  <c r="J7" i="131"/>
  <c r="K7" i="131" s="1"/>
  <c r="J6" i="131"/>
  <c r="K6" i="131" s="1"/>
  <c r="J5" i="131"/>
  <c r="K5" i="131" s="1"/>
  <c r="J4" i="131"/>
  <c r="K4" i="131" s="1"/>
  <c r="H43" i="130"/>
  <c r="J42" i="130"/>
  <c r="K42" i="130" s="1"/>
  <c r="J41" i="130"/>
  <c r="K41" i="130" s="1"/>
  <c r="J40" i="130"/>
  <c r="K40" i="130" s="1"/>
  <c r="J39" i="130"/>
  <c r="K39" i="130" s="1"/>
  <c r="J38" i="130"/>
  <c r="K38" i="130" s="1"/>
  <c r="J37" i="130"/>
  <c r="K37" i="130" s="1"/>
  <c r="J36" i="130"/>
  <c r="K36" i="130" s="1"/>
  <c r="J35" i="130"/>
  <c r="K35" i="130" s="1"/>
  <c r="J34" i="130"/>
  <c r="K34" i="130" s="1"/>
  <c r="J33" i="130"/>
  <c r="K33" i="130" s="1"/>
  <c r="J32" i="130"/>
  <c r="K32" i="130" s="1"/>
  <c r="J31" i="130"/>
  <c r="K31" i="130" s="1"/>
  <c r="J30" i="130"/>
  <c r="K30" i="130" s="1"/>
  <c r="J29" i="130"/>
  <c r="K29" i="130" s="1"/>
  <c r="J28" i="130"/>
  <c r="K28" i="130" s="1"/>
  <c r="J27" i="130"/>
  <c r="K27" i="130" s="1"/>
  <c r="J26" i="130"/>
  <c r="K26" i="130" s="1"/>
  <c r="J25" i="130"/>
  <c r="K25" i="130" s="1"/>
  <c r="J24" i="130"/>
  <c r="K24" i="130" s="1"/>
  <c r="J23" i="130"/>
  <c r="K23" i="130" s="1"/>
  <c r="J22" i="130"/>
  <c r="K22" i="130" s="1"/>
  <c r="J21" i="130"/>
  <c r="K21" i="130" s="1"/>
  <c r="J20" i="130"/>
  <c r="K20" i="130" s="1"/>
  <c r="J19" i="130"/>
  <c r="K19" i="130" s="1"/>
  <c r="J18" i="130"/>
  <c r="K18" i="130" s="1"/>
  <c r="J17" i="130"/>
  <c r="K17" i="130" s="1"/>
  <c r="J16" i="130"/>
  <c r="K16" i="130" s="1"/>
  <c r="J15" i="130"/>
  <c r="K15" i="130" s="1"/>
  <c r="J14" i="130"/>
  <c r="K14" i="130" s="1"/>
  <c r="J13" i="130"/>
  <c r="K13" i="130" s="1"/>
  <c r="J12" i="130"/>
  <c r="K12" i="130" s="1"/>
  <c r="J11" i="130"/>
  <c r="K11" i="130" s="1"/>
  <c r="J10" i="130"/>
  <c r="K10" i="130" s="1"/>
  <c r="J9" i="130"/>
  <c r="K9" i="130" s="1"/>
  <c r="J8" i="130"/>
  <c r="K8" i="130" s="1"/>
  <c r="J7" i="130"/>
  <c r="K7" i="130" s="1"/>
  <c r="J6" i="130"/>
  <c r="K6" i="130" s="1"/>
  <c r="J5" i="130"/>
  <c r="K5" i="130" s="1"/>
  <c r="J4" i="130"/>
  <c r="K4" i="130" s="1"/>
  <c r="H43" i="117"/>
  <c r="J42" i="117"/>
  <c r="K42" i="117" s="1"/>
  <c r="J41" i="117"/>
  <c r="K41" i="117" s="1"/>
  <c r="J40" i="117"/>
  <c r="K40" i="117" s="1"/>
  <c r="J39" i="117"/>
  <c r="K39" i="117" s="1"/>
  <c r="J38" i="117"/>
  <c r="K38" i="117" s="1"/>
  <c r="J37" i="117"/>
  <c r="K37" i="117" s="1"/>
  <c r="J36" i="117"/>
  <c r="K36" i="117" s="1"/>
  <c r="J35" i="117"/>
  <c r="K35" i="117" s="1"/>
  <c r="J34" i="117"/>
  <c r="K34" i="117" s="1"/>
  <c r="J33" i="117"/>
  <c r="K33" i="117" s="1"/>
  <c r="J32" i="117"/>
  <c r="K32" i="117" s="1"/>
  <c r="J31" i="117"/>
  <c r="K31" i="117" s="1"/>
  <c r="J30" i="117"/>
  <c r="K30" i="117" s="1"/>
  <c r="J29" i="117"/>
  <c r="K29" i="117" s="1"/>
  <c r="J28" i="117"/>
  <c r="K28" i="117" s="1"/>
  <c r="J27" i="117"/>
  <c r="K27" i="117" s="1"/>
  <c r="J26" i="117"/>
  <c r="K26" i="117" s="1"/>
  <c r="J25" i="117"/>
  <c r="K25" i="117" s="1"/>
  <c r="J24" i="117"/>
  <c r="K24" i="117" s="1"/>
  <c r="J23" i="117"/>
  <c r="K23" i="117" s="1"/>
  <c r="J22" i="117"/>
  <c r="K22" i="117" s="1"/>
  <c r="J21" i="117"/>
  <c r="K21" i="117" s="1"/>
  <c r="J20" i="117"/>
  <c r="K20" i="117" s="1"/>
  <c r="J19" i="117"/>
  <c r="K19" i="117" s="1"/>
  <c r="J18" i="117"/>
  <c r="K18" i="117" s="1"/>
  <c r="J17" i="117"/>
  <c r="K17" i="117" s="1"/>
  <c r="J16" i="117"/>
  <c r="K16" i="117" s="1"/>
  <c r="J15" i="117"/>
  <c r="K15" i="117" s="1"/>
  <c r="J14" i="117"/>
  <c r="K14" i="117" s="1"/>
  <c r="J13" i="117"/>
  <c r="K13" i="117" s="1"/>
  <c r="J12" i="117"/>
  <c r="K12" i="117" s="1"/>
  <c r="J11" i="117"/>
  <c r="K11" i="117" s="1"/>
  <c r="J10" i="117"/>
  <c r="K10" i="117" s="1"/>
  <c r="J9" i="117"/>
  <c r="K9" i="117" s="1"/>
  <c r="J8" i="117"/>
  <c r="K8" i="117" s="1"/>
  <c r="J7" i="117"/>
  <c r="K7" i="117" s="1"/>
  <c r="J6" i="117"/>
  <c r="K6" i="117" s="1"/>
  <c r="J5" i="117"/>
  <c r="K5" i="117" s="1"/>
  <c r="J4" i="117"/>
  <c r="K4" i="117" s="1"/>
  <c r="H43" i="110"/>
  <c r="J42" i="110"/>
  <c r="K42" i="110" s="1"/>
  <c r="J41" i="110"/>
  <c r="K41" i="110" s="1"/>
  <c r="J40" i="110"/>
  <c r="K40" i="110" s="1"/>
  <c r="J39" i="110"/>
  <c r="K39" i="110" s="1"/>
  <c r="J38" i="110"/>
  <c r="K38" i="110" s="1"/>
  <c r="J37" i="110"/>
  <c r="K37" i="110" s="1"/>
  <c r="J36" i="110"/>
  <c r="K36" i="110" s="1"/>
  <c r="J35" i="110"/>
  <c r="K35" i="110" s="1"/>
  <c r="J34" i="110"/>
  <c r="K34" i="110" s="1"/>
  <c r="J33" i="110"/>
  <c r="K33" i="110" s="1"/>
  <c r="J32" i="110"/>
  <c r="K32" i="110" s="1"/>
  <c r="J31" i="110"/>
  <c r="K31" i="110" s="1"/>
  <c r="J30" i="110"/>
  <c r="K30" i="110" s="1"/>
  <c r="J29" i="110"/>
  <c r="K29" i="110" s="1"/>
  <c r="J28" i="110"/>
  <c r="K28" i="110" s="1"/>
  <c r="J27" i="110"/>
  <c r="K27" i="110" s="1"/>
  <c r="J26" i="110"/>
  <c r="K26" i="110" s="1"/>
  <c r="J25" i="110"/>
  <c r="K25" i="110" s="1"/>
  <c r="J24" i="110"/>
  <c r="K24" i="110" s="1"/>
  <c r="J23" i="110"/>
  <c r="K23" i="110" s="1"/>
  <c r="J22" i="110"/>
  <c r="K22" i="110" s="1"/>
  <c r="J21" i="110"/>
  <c r="K21" i="110" s="1"/>
  <c r="J20" i="110"/>
  <c r="K20" i="110" s="1"/>
  <c r="J19" i="110"/>
  <c r="K19" i="110" s="1"/>
  <c r="J18" i="110"/>
  <c r="K18" i="110" s="1"/>
  <c r="J17" i="110"/>
  <c r="K17" i="110" s="1"/>
  <c r="J16" i="110"/>
  <c r="K16" i="110" s="1"/>
  <c r="J15" i="110"/>
  <c r="K15" i="110" s="1"/>
  <c r="J14" i="110"/>
  <c r="K14" i="110" s="1"/>
  <c r="J13" i="110"/>
  <c r="K13" i="110" s="1"/>
  <c r="J12" i="110"/>
  <c r="K12" i="110" s="1"/>
  <c r="J11" i="110"/>
  <c r="K11" i="110" s="1"/>
  <c r="J10" i="110"/>
  <c r="K10" i="110" s="1"/>
  <c r="J9" i="110"/>
  <c r="K9" i="110" s="1"/>
  <c r="J8" i="110"/>
  <c r="K8" i="110" s="1"/>
  <c r="J7" i="110"/>
  <c r="K7" i="110" s="1"/>
  <c r="J6" i="110"/>
  <c r="K6" i="110" s="1"/>
  <c r="J5" i="110"/>
  <c r="K5" i="110" s="1"/>
  <c r="J4" i="110"/>
  <c r="K4" i="110" s="1"/>
  <c r="H43" i="114"/>
  <c r="J42" i="114"/>
  <c r="K42" i="114" s="1"/>
  <c r="J41" i="114"/>
  <c r="K41" i="114" s="1"/>
  <c r="J40" i="114"/>
  <c r="K40" i="114" s="1"/>
  <c r="J39" i="114"/>
  <c r="K39" i="114" s="1"/>
  <c r="J38" i="114"/>
  <c r="K38" i="114" s="1"/>
  <c r="J37" i="114"/>
  <c r="K37" i="114" s="1"/>
  <c r="J36" i="114"/>
  <c r="K36" i="114" s="1"/>
  <c r="J35" i="114"/>
  <c r="K35" i="114" s="1"/>
  <c r="J34" i="114"/>
  <c r="K34" i="114" s="1"/>
  <c r="J33" i="114"/>
  <c r="K33" i="114" s="1"/>
  <c r="J32" i="114"/>
  <c r="K32" i="114" s="1"/>
  <c r="J31" i="114"/>
  <c r="K31" i="114" s="1"/>
  <c r="J30" i="114"/>
  <c r="K30" i="114" s="1"/>
  <c r="J29" i="114"/>
  <c r="K29" i="114" s="1"/>
  <c r="J28" i="114"/>
  <c r="K28" i="114" s="1"/>
  <c r="J27" i="114"/>
  <c r="K27" i="114" s="1"/>
  <c r="J26" i="114"/>
  <c r="K26" i="114" s="1"/>
  <c r="J25" i="114"/>
  <c r="K25" i="114" s="1"/>
  <c r="J24" i="114"/>
  <c r="K24" i="114" s="1"/>
  <c r="J23" i="114"/>
  <c r="K23" i="114" s="1"/>
  <c r="J22" i="114"/>
  <c r="K22" i="114" s="1"/>
  <c r="J21" i="114"/>
  <c r="K21" i="114" s="1"/>
  <c r="J20" i="114"/>
  <c r="K20" i="114" s="1"/>
  <c r="J19" i="114"/>
  <c r="K19" i="114" s="1"/>
  <c r="J18" i="114"/>
  <c r="K18" i="114" s="1"/>
  <c r="J17" i="114"/>
  <c r="K17" i="114" s="1"/>
  <c r="J16" i="114"/>
  <c r="K16" i="114" s="1"/>
  <c r="J15" i="114"/>
  <c r="K15" i="114" s="1"/>
  <c r="J14" i="114"/>
  <c r="K14" i="114" s="1"/>
  <c r="J13" i="114"/>
  <c r="K13" i="114" s="1"/>
  <c r="J12" i="114"/>
  <c r="K12" i="114" s="1"/>
  <c r="J11" i="114"/>
  <c r="K11" i="114" s="1"/>
  <c r="J10" i="114"/>
  <c r="K10" i="114" s="1"/>
  <c r="J9" i="114"/>
  <c r="K9" i="114" s="1"/>
  <c r="J8" i="114"/>
  <c r="K8" i="114" s="1"/>
  <c r="J7" i="114"/>
  <c r="K7" i="114" s="1"/>
  <c r="J6" i="114"/>
  <c r="K6" i="114" s="1"/>
  <c r="J5" i="114"/>
  <c r="K5" i="114" s="1"/>
  <c r="J4" i="114"/>
  <c r="K4" i="114" s="1"/>
  <c r="H43" i="112"/>
  <c r="J42" i="112"/>
  <c r="K42" i="112" s="1"/>
  <c r="J41" i="112"/>
  <c r="K41" i="112" s="1"/>
  <c r="J40" i="112"/>
  <c r="K40" i="112" s="1"/>
  <c r="J39" i="112"/>
  <c r="K39" i="112" s="1"/>
  <c r="J38" i="112"/>
  <c r="K38" i="112" s="1"/>
  <c r="J37" i="112"/>
  <c r="K37" i="112" s="1"/>
  <c r="J36" i="112"/>
  <c r="K36" i="112" s="1"/>
  <c r="J35" i="112"/>
  <c r="K35" i="112" s="1"/>
  <c r="J34" i="112"/>
  <c r="K34" i="112" s="1"/>
  <c r="J33" i="112"/>
  <c r="K33" i="112" s="1"/>
  <c r="J32" i="112"/>
  <c r="K32" i="112" s="1"/>
  <c r="J31" i="112"/>
  <c r="K31" i="112" s="1"/>
  <c r="J30" i="112"/>
  <c r="K30" i="112" s="1"/>
  <c r="J29" i="112"/>
  <c r="K29" i="112" s="1"/>
  <c r="J28" i="112"/>
  <c r="K28" i="112" s="1"/>
  <c r="J27" i="112"/>
  <c r="K27" i="112" s="1"/>
  <c r="J26" i="112"/>
  <c r="K26" i="112" s="1"/>
  <c r="J25" i="112"/>
  <c r="K25" i="112" s="1"/>
  <c r="J24" i="112"/>
  <c r="K24" i="112" s="1"/>
  <c r="J23" i="112"/>
  <c r="K23" i="112" s="1"/>
  <c r="J22" i="112"/>
  <c r="K22" i="112" s="1"/>
  <c r="J21" i="112"/>
  <c r="K21" i="112" s="1"/>
  <c r="J20" i="112"/>
  <c r="K20" i="112" s="1"/>
  <c r="J19" i="112"/>
  <c r="K19" i="112" s="1"/>
  <c r="J18" i="112"/>
  <c r="K18" i="112" s="1"/>
  <c r="J17" i="112"/>
  <c r="K17" i="112" s="1"/>
  <c r="J16" i="112"/>
  <c r="K16" i="112" s="1"/>
  <c r="J15" i="112"/>
  <c r="K15" i="112" s="1"/>
  <c r="J14" i="112"/>
  <c r="K14" i="112" s="1"/>
  <c r="J13" i="112"/>
  <c r="K13" i="112" s="1"/>
  <c r="J12" i="112"/>
  <c r="K12" i="112" s="1"/>
  <c r="J11" i="112"/>
  <c r="K11" i="112" s="1"/>
  <c r="J10" i="112"/>
  <c r="K10" i="112" s="1"/>
  <c r="J9" i="112"/>
  <c r="K9" i="112" s="1"/>
  <c r="J8" i="112"/>
  <c r="K8" i="112" s="1"/>
  <c r="J7" i="112"/>
  <c r="K7" i="112" s="1"/>
  <c r="J6" i="112"/>
  <c r="K6" i="112" s="1"/>
  <c r="J5" i="112"/>
  <c r="K5" i="112" s="1"/>
  <c r="J4" i="112"/>
  <c r="K4" i="112" s="1"/>
  <c r="H43" i="111"/>
  <c r="K39" i="111"/>
  <c r="K35" i="111"/>
  <c r="K32" i="111"/>
  <c r="K28" i="111"/>
  <c r="K27" i="111"/>
  <c r="K21" i="111"/>
  <c r="K20" i="111"/>
  <c r="K16" i="111"/>
  <c r="K15" i="111"/>
  <c r="K14" i="111"/>
  <c r="K8" i="111"/>
  <c r="K4" i="111"/>
  <c r="H43" i="105"/>
  <c r="K42" i="105"/>
  <c r="K39" i="105"/>
  <c r="K38" i="105"/>
  <c r="K36" i="105"/>
  <c r="K35" i="105"/>
  <c r="K31" i="105"/>
  <c r="K30" i="105"/>
  <c r="K27" i="105"/>
  <c r="K26" i="105"/>
  <c r="K25" i="105"/>
  <c r="K23" i="105"/>
  <c r="K20" i="105"/>
  <c r="K19" i="105"/>
  <c r="K18" i="105"/>
  <c r="K15" i="105"/>
  <c r="K14" i="105"/>
  <c r="K12" i="105"/>
  <c r="K11" i="105"/>
  <c r="K7" i="105"/>
  <c r="K6" i="105"/>
  <c r="J4" i="128" l="1"/>
  <c r="K43" i="128"/>
  <c r="H43" i="113" l="1"/>
  <c r="H47" i="128" l="1"/>
  <c r="H46" i="128"/>
  <c r="H45" i="128"/>
  <c r="L5" i="128"/>
  <c r="L6" i="128"/>
  <c r="L7" i="128"/>
  <c r="L8" i="128"/>
  <c r="L9" i="128"/>
  <c r="L10" i="128"/>
  <c r="L11" i="128"/>
  <c r="L12" i="128"/>
  <c r="L13" i="128"/>
  <c r="L14" i="128"/>
  <c r="L15" i="128"/>
  <c r="L16" i="128"/>
  <c r="L17" i="128"/>
  <c r="L18" i="128"/>
  <c r="L19" i="128"/>
  <c r="L20" i="128"/>
  <c r="L21" i="128"/>
  <c r="L22" i="128"/>
  <c r="L23" i="128"/>
  <c r="L24" i="128"/>
  <c r="L25" i="128"/>
  <c r="L26" i="128"/>
  <c r="L27" i="128"/>
  <c r="L28" i="128"/>
  <c r="L29" i="128"/>
  <c r="L30" i="128"/>
  <c r="L31" i="128"/>
  <c r="L32" i="128"/>
  <c r="L33" i="128"/>
  <c r="L34" i="128"/>
  <c r="L35" i="128"/>
  <c r="L36" i="128"/>
  <c r="L37" i="128"/>
  <c r="L38" i="128"/>
  <c r="L39" i="128"/>
  <c r="L40" i="128"/>
  <c r="L41" i="128"/>
  <c r="L42" i="128"/>
  <c r="M4" i="128" l="1"/>
  <c r="L4" i="128" l="1"/>
  <c r="L43" i="128" s="1"/>
  <c r="M48" i="128" s="1"/>
  <c r="K39" i="113"/>
  <c r="K35" i="113"/>
  <c r="K31" i="113"/>
  <c r="K27" i="113"/>
  <c r="K23" i="113"/>
  <c r="K19" i="113"/>
  <c r="K15" i="113"/>
  <c r="K11" i="113"/>
  <c r="K7" i="113"/>
  <c r="K42" i="113"/>
  <c r="K38" i="113"/>
  <c r="K34" i="113"/>
  <c r="K30" i="113"/>
  <c r="K26" i="113"/>
  <c r="K22" i="113"/>
  <c r="K18" i="113"/>
  <c r="K14" i="113"/>
  <c r="K10" i="113"/>
  <c r="K6" i="113"/>
  <c r="K41" i="113"/>
  <c r="K37" i="113"/>
  <c r="K33" i="113"/>
  <c r="K29" i="113"/>
  <c r="K25" i="113"/>
  <c r="K21" i="113"/>
  <c r="K17" i="113"/>
  <c r="K13" i="113"/>
  <c r="K9" i="113"/>
  <c r="K5" i="113"/>
  <c r="K40" i="113"/>
  <c r="K36" i="113"/>
  <c r="K32" i="113"/>
  <c r="K28" i="113"/>
  <c r="K24" i="113"/>
  <c r="K20" i="113"/>
  <c r="K16" i="113"/>
  <c r="K12" i="113"/>
  <c r="K8" i="113"/>
  <c r="J8" i="128" l="1"/>
  <c r="M8" i="128"/>
  <c r="J36" i="128"/>
  <c r="M36" i="128"/>
  <c r="J28" i="128"/>
  <c r="M28" i="128"/>
  <c r="J9" i="128"/>
  <c r="M9" i="128"/>
  <c r="J33" i="128"/>
  <c r="M33" i="128"/>
  <c r="J6" i="128"/>
  <c r="M6" i="128"/>
  <c r="J30" i="128"/>
  <c r="M30" i="128"/>
  <c r="J11" i="128"/>
  <c r="M11" i="128"/>
  <c r="J23" i="128"/>
  <c r="M23" i="128"/>
  <c r="J35" i="128"/>
  <c r="M35" i="128"/>
  <c r="J20" i="128"/>
  <c r="M20" i="128"/>
  <c r="J29" i="128"/>
  <c r="M29" i="128"/>
  <c r="J16" i="128"/>
  <c r="M16" i="128"/>
  <c r="J40" i="128"/>
  <c r="M40" i="128"/>
  <c r="J21" i="128"/>
  <c r="M21" i="128"/>
  <c r="J18" i="128"/>
  <c r="M18" i="128"/>
  <c r="J42" i="128"/>
  <c r="M42" i="128"/>
  <c r="J25" i="128"/>
  <c r="M25" i="128"/>
  <c r="J10" i="128"/>
  <c r="M10" i="128"/>
  <c r="J34" i="128"/>
  <c r="M34" i="128"/>
  <c r="J27" i="128"/>
  <c r="M27" i="128"/>
  <c r="J13" i="128"/>
  <c r="M13" i="128"/>
  <c r="J37" i="128"/>
  <c r="M37" i="128"/>
  <c r="J22" i="128"/>
  <c r="M22" i="128"/>
  <c r="J15" i="128"/>
  <c r="M15" i="128"/>
  <c r="J39" i="128"/>
  <c r="M39" i="128"/>
  <c r="J32" i="128"/>
  <c r="M32" i="128"/>
  <c r="J12" i="128"/>
  <c r="M12" i="128"/>
  <c r="J5" i="128"/>
  <c r="M5" i="128"/>
  <c r="J41" i="128"/>
  <c r="M41" i="128"/>
  <c r="J14" i="128"/>
  <c r="M14" i="128"/>
  <c r="J38" i="128"/>
  <c r="M38" i="128"/>
  <c r="J19" i="128"/>
  <c r="M19" i="128"/>
  <c r="J24" i="128"/>
  <c r="M24" i="128"/>
  <c r="J17" i="128"/>
  <c r="M17" i="128"/>
  <c r="J26" i="128"/>
  <c r="M26" i="128"/>
  <c r="J7" i="128"/>
  <c r="M7" i="128"/>
  <c r="J31" i="128"/>
  <c r="M31" i="128"/>
  <c r="J43" i="128" l="1"/>
  <c r="M43" i="128"/>
  <c r="M49" i="128" s="1"/>
  <c r="K4" i="113"/>
  <c r="M51" i="128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Camila</author>
  </authors>
  <commentList>
    <comment ref="I15" authorId="0" shapeId="0" xr:uid="{60B89467-04BE-4FD8-BC62-45D8ACF0DE7A}">
      <text>
        <r>
          <rPr>
            <b/>
            <sz val="9"/>
            <color indexed="81"/>
            <rFont val="Segoe UI"/>
            <charset val="1"/>
          </rPr>
          <t>Camila:</t>
        </r>
        <r>
          <rPr>
            <sz val="9"/>
            <color indexed="81"/>
            <rFont val="Segoe UI"/>
            <charset val="1"/>
          </rPr>
          <t xml:space="preserve">
Recebido CERES 03 unidades em 19.06.2020
Recebido CEPLAN 02 unidades em 19.06.2020
Recebido CEART 01 unidade em 19.06.2020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Camila</author>
  </authors>
  <commentList>
    <comment ref="I15" authorId="0" shapeId="0" xr:uid="{D00E12CF-7AB4-4B29-A731-6C94F7840529}">
      <text>
        <r>
          <rPr>
            <b/>
            <sz val="9"/>
            <color indexed="81"/>
            <rFont val="Segoe UI"/>
            <charset val="1"/>
          </rPr>
          <t>Camila:</t>
        </r>
        <r>
          <rPr>
            <sz val="9"/>
            <color indexed="81"/>
            <rFont val="Segoe UI"/>
            <charset val="1"/>
          </rPr>
          <t xml:space="preserve">
Cedido à SETIC 01 unidade em 19.06.20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tc={921C3DAD-A366-4850-B3DC-EEC118BC9362}</author>
  </authors>
  <commentList>
    <comment ref="I15" authorId="0" shapeId="0" xr:uid="{921C3DAD-A366-4850-B3DC-EEC118BC9362}">
      <text>
        <r>
          <rPr>
            <sz val="10"/>
            <rFont val="Arial"/>
          </rPr>
          <t>Cedido para SETIC 03 unidade em 19.06.20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Camila</author>
    <author>PAULO EDISON DE LIMA</author>
  </authors>
  <commentList>
    <comment ref="I15" authorId="0" shapeId="0" xr:uid="{1DC59385-C697-41A6-AC85-334BFBE0508C}">
      <text>
        <r>
          <rPr>
            <b/>
            <sz val="9"/>
            <color indexed="81"/>
            <rFont val="Segoe UI"/>
            <charset val="1"/>
          </rPr>
          <t>Camila:</t>
        </r>
        <r>
          <rPr>
            <sz val="9"/>
            <color indexed="81"/>
            <rFont val="Segoe UI"/>
            <charset val="1"/>
          </rPr>
          <t xml:space="preserve">
Cedeu 02 unidades para Reitoria/SETIC em 19.06.2020</t>
        </r>
      </text>
    </comment>
    <comment ref="I23" authorId="1" shapeId="0" xr:uid="{431B2CF6-836C-4C59-BA9E-E37BE1AD316A}">
      <text>
        <r>
          <rPr>
            <b/>
            <sz val="9"/>
            <color indexed="81"/>
            <rFont val="Segoe UI"/>
            <charset val="1"/>
          </rPr>
          <t>PAULO EDISON DE LIMA:</t>
        </r>
        <r>
          <rPr>
            <sz val="9"/>
            <color indexed="81"/>
            <rFont val="Segoe UI"/>
            <charset val="1"/>
          </rPr>
          <t xml:space="preserve">
CEPLAN cedeu 06 UN para a Reitoria/SETIC no dia 20/10/2020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PAULO EDISON DE LIMA</author>
  </authors>
  <commentList>
    <comment ref="I23" authorId="0" shapeId="0" xr:uid="{18BAE738-158A-419F-81A6-6D02DB66B0E5}">
      <text>
        <r>
          <rPr>
            <b/>
            <sz val="9"/>
            <color indexed="81"/>
            <rFont val="Segoe UI"/>
            <charset val="1"/>
          </rPr>
          <t>PAULO EDISON DE LIMA:</t>
        </r>
        <r>
          <rPr>
            <sz val="9"/>
            <color indexed="81"/>
            <rFont val="Segoe UI"/>
            <charset val="1"/>
          </rPr>
          <t xml:space="preserve">
CESFI cedeu 02 UN para a Reitoria/SETIC no dia 20/10/2020</t>
        </r>
      </text>
    </comment>
  </commentList>
</comments>
</file>

<file path=xl/sharedStrings.xml><?xml version="1.0" encoding="utf-8"?>
<sst xmlns="http://schemas.openxmlformats.org/spreadsheetml/2006/main" count="2938" uniqueCount="127">
  <si>
    <t>Saldo / Automático</t>
  </si>
  <si>
    <t>...../...../......</t>
  </si>
  <si>
    <t>ALERTA</t>
  </si>
  <si>
    <t>Item</t>
  </si>
  <si>
    <t>Unidade</t>
  </si>
  <si>
    <t>Lote</t>
  </si>
  <si>
    <t>ANEXO II – Instrução Normativa n.º 002/2014</t>
  </si>
  <si>
    <t>DECLARAÇÃO DE DISPONIBILIDADE DE QUANTITATIVO PARA EMISSÃO DE AUTORIZAÇÃO DE FORNECIMENTO/ORDEM DE SERVIÇO – SISTEMA DE REGISTRO DE PREÇOS/UDESC</t>
  </si>
  <si>
    <t>Processo CPA n.º XXXX/2014</t>
  </si>
  <si>
    <t>Pregão n.º  XXXX/2014</t>
  </si>
  <si>
    <t xml:space="preserve">Objeto: </t>
  </si>
  <si>
    <t>Vigência da Ata de Registro de Preços: XX/XX/XXXX até XX/XX/XXXXX</t>
  </si>
  <si>
    <t>Declaro que o Centro XXXXXXX, participante da Ata de Registro de Preços proveniente do Pregão n.º XXXX/2014, possui saldo em seu quantitativo para a emissão da Autorização de Fornecimento/Ordem de Serviço n.º XXXX/2014, no valor de R$ X.XXX,XX, a ser firmada com a empresa XXXXXXX, restando ainda em sua cota para próximas contratações com o referido fornecedor os seguintes quantitativos:</t>
  </si>
  <si>
    <t>Descrição Resumida</t>
  </si>
  <si>
    <t>Valor Unitário (R$)</t>
  </si>
  <si>
    <r>
      <t xml:space="preserve">Saldo Quantitativo </t>
    </r>
    <r>
      <rPr>
        <sz val="8"/>
        <color indexed="8"/>
        <rFont val="Arial"/>
        <family val="2"/>
      </rPr>
      <t>(antes da emissão desta AF/OS)</t>
    </r>
  </si>
  <si>
    <t>Quantitativo da AF/OS</t>
  </si>
  <si>
    <t>Saldo Atualizado</t>
  </si>
  <si>
    <t>__________________, ____/_____/____</t>
  </si>
  <si>
    <t>Cidade                                    Data</t>
  </si>
  <si>
    <t>_____________________________________________</t>
  </si>
  <si>
    <t xml:space="preserve">Diretor(a) de Administração </t>
  </si>
  <si>
    <t>(carimbo e assinatura)</t>
  </si>
  <si>
    <t>SALDO</t>
  </si>
  <si>
    <t>Qtde Registrada</t>
  </si>
  <si>
    <t>Valor Total Utilizado</t>
  </si>
  <si>
    <t>Valor Utilizado</t>
  </si>
  <si>
    <t>% Aditivos</t>
  </si>
  <si>
    <t>% Utilizado</t>
  </si>
  <si>
    <t>Qtde Utilizada</t>
  </si>
  <si>
    <t>CENTRO PARTICIPANTE: GESTOR</t>
  </si>
  <si>
    <t>Peça</t>
  </si>
  <si>
    <t>Caixa</t>
  </si>
  <si>
    <t>Valor Total da Ata</t>
  </si>
  <si>
    <t>CENTRO PARTICIPANTE:</t>
  </si>
  <si>
    <t>Empresa</t>
  </si>
  <si>
    <t>Especificação</t>
  </si>
  <si>
    <t>Marca</t>
  </si>
  <si>
    <t>Detalhamento</t>
  </si>
  <si>
    <t xml:space="preserve">Valor Unitário </t>
  </si>
  <si>
    <t xml:space="preserve">Total Registrado </t>
  </si>
  <si>
    <t xml:space="preserve"> AF/OS nº  xxxx/2020 Qtde. DT</t>
  </si>
  <si>
    <t>LOTE</t>
  </si>
  <si>
    <t>ITEM</t>
  </si>
  <si>
    <t>VALOR UNIT</t>
  </si>
  <si>
    <t>metro</t>
  </si>
  <si>
    <t>QTDADE</t>
  </si>
  <si>
    <t>PROCESSO: 1323/2019</t>
  </si>
  <si>
    <t>VIGÊNCIA DA ATA: 12/02/2020 até 11/02/2021</t>
  </si>
  <si>
    <t>OBJETO: AQUISIÇÃO DE MATERIAIS E EQUIPAMENTOS PARA REDE DE COMPUTADORES DA UDESC</t>
  </si>
  <si>
    <t>COMP1 INFORMÁTICA LTDA CNPJ 17.299.299/0001-20</t>
  </si>
  <si>
    <t>Mini-Storage</t>
  </si>
  <si>
    <t>Asustor AS5304T/4x Seagate 2TB ST2000NM0033</t>
  </si>
  <si>
    <t>CLI DIGITAL LTDA CNPJ 34.264.089/0001-15</t>
  </si>
  <si>
    <t>Patch panel de 24 portas, categoria 6</t>
  </si>
  <si>
    <t>CABLIX</t>
  </si>
  <si>
    <t>Patch panel de 24 portas, categoria 5e</t>
  </si>
  <si>
    <t>Patch panel de 48 portas, categoria 6</t>
  </si>
  <si>
    <t>NEXANS</t>
  </si>
  <si>
    <t>Patch cord UTP, categoria 6, comprimento 0,5 m</t>
  </si>
  <si>
    <t>FURUKAWA</t>
  </si>
  <si>
    <t>Patch cord UTP, categoria 5e, comprimento 0,5 m</t>
  </si>
  <si>
    <t>Patch cord UTP, categoria 6, comprimento 1,5 m</t>
  </si>
  <si>
    <t>Patch cord UTP, categoria 5e, comprimento 1,5 m</t>
  </si>
  <si>
    <t>Patch cord UTP, categoria 6, comprimento 3 m</t>
  </si>
  <si>
    <t>Patch cord UTP, categoria 5e, comprimento 3 m</t>
  </si>
  <si>
    <t>Caixa de cabo UTP, categoria 6</t>
  </si>
  <si>
    <t>Caixa de cabo UTP, categoria 5e</t>
  </si>
  <si>
    <t>Caixa de cabo UTP, categoria 5e BLINDADO</t>
  </si>
  <si>
    <t>Conector RJ45 fêmea, categoria 6</t>
  </si>
  <si>
    <t>Conector RJ45 fêmea, categoria 5e</t>
  </si>
  <si>
    <t>Conector RJ45 macho, categoria 6</t>
  </si>
  <si>
    <t>Conector RJ45 macho, categoria 5e</t>
  </si>
  <si>
    <t>MICROCABLE SERVIÇOS EM TELECOMUNICAÇÕES E ENERGIA LTDA ME CNPJ 17.101.531/0001-73</t>
  </si>
  <si>
    <t>Cordão ótico SM – LC/SC – 2,5 m</t>
  </si>
  <si>
    <t xml:space="preserve">FIBRACEM </t>
  </si>
  <si>
    <t>Cordão ótico SM – LC/SC – 5 m</t>
  </si>
  <si>
    <t>Cordão ótico SM – LC/LC – 2,5m</t>
  </si>
  <si>
    <t>Cordão ótico SM – SC/SC – 2,5m</t>
  </si>
  <si>
    <t>Cordão ótico MM – LC/SC – 2,5m</t>
  </si>
  <si>
    <t>Cordão ótico MM – LC/ST – 2,5m</t>
  </si>
  <si>
    <t>Cordão ótico MM – LC/LC – 1,5m</t>
  </si>
  <si>
    <t>Cordão ótico MM – LC/LC – 2,5m</t>
  </si>
  <si>
    <t>Cordão ótico MM – LC/LC – 5 m</t>
  </si>
  <si>
    <t>Cordão ótico MM – LC/LC – 10 m</t>
  </si>
  <si>
    <t>Adaptador ótico MM – SC/SC</t>
  </si>
  <si>
    <t>Adaptador ótico MM – ST/ST</t>
  </si>
  <si>
    <t>Caneta de Limpeza para Conector Óptico (SC)</t>
  </si>
  <si>
    <t>SMART CLEANER</t>
  </si>
  <si>
    <t>Caneta de Limpeza para Conector Óptico (LC)</t>
  </si>
  <si>
    <t>Cabo de Fibra Ótica Multimodo</t>
  </si>
  <si>
    <t>Distribuidor Interno Óptico (DIO)  e acessórios</t>
  </si>
  <si>
    <t>Kit Extensão Ótica Conectorizada</t>
  </si>
  <si>
    <t>Caixa de Emenda Ótica Aérea/Subterrânea</t>
  </si>
  <si>
    <t>Fibracem 144 FIBRAS SVM</t>
  </si>
  <si>
    <t>D&amp;B INFORMATICA COMÉRCIO DE ELETROELETRONICOS LTDA CNPJ 29.767.790/0001-17</t>
  </si>
  <si>
    <t>Módulo SFP MM Giga</t>
  </si>
  <si>
    <t>D-NET DN-SFP-SX -</t>
  </si>
  <si>
    <t>Módulo SFP UTP Giga</t>
  </si>
  <si>
    <t>D-NET DN-SFP-1000-BASE-T</t>
  </si>
  <si>
    <t>Par Módulo Giga Monofibra Bidirecional</t>
  </si>
  <si>
    <t>D-NET DN-SFP-BXW-20B</t>
  </si>
  <si>
    <t>Cabo KVM USB/VGA</t>
  </si>
  <si>
    <t>TRENDNET</t>
  </si>
  <si>
    <t>449052.35</t>
  </si>
  <si>
    <t>339030.17</t>
  </si>
  <si>
    <t xml:space="preserve"> AF/OS nº  0295/2020 Qtde. DT</t>
  </si>
  <si>
    <t xml:space="preserve"> AF/OS nº  0296/2020 Qtde. DT</t>
  </si>
  <si>
    <t xml:space="preserve"> AF/OS nº  0299/2020 Qtde. DT</t>
  </si>
  <si>
    <t xml:space="preserve"> AF/OS nº  0298/2020 Qtde. DT</t>
  </si>
  <si>
    <t xml:space="preserve"> AF/OS nº  0389/2020 Qtde. DT</t>
  </si>
  <si>
    <t xml:space="preserve"> AF/OS nº  0511/2020 Qtde. DT</t>
  </si>
  <si>
    <t xml:space="preserve"> AF/OS nº  366/2020 Qtde. DT D&amp;B Informática</t>
  </si>
  <si>
    <t xml:space="preserve"> AF/OS nº  367/2020 Qtde. DT Microcable</t>
  </si>
  <si>
    <t xml:space="preserve"> AF/OS nº  368/2020 Qtde. DT CLI Digital</t>
  </si>
  <si>
    <t xml:space="preserve"> AF/OS nº  217/2020 Qtde. DT</t>
  </si>
  <si>
    <t xml:space="preserve"> AF/OS nº  219/2020 Qtde. DT</t>
  </si>
  <si>
    <t xml:space="preserve"> AF/OS nº  233/2020 Qtde. DT</t>
  </si>
  <si>
    <t xml:space="preserve"> AF/OS nº  382/2020 Qtde. DT</t>
  </si>
  <si>
    <t>CLI
31/12/2020</t>
  </si>
  <si>
    <t xml:space="preserve"> AF/OS nº  292/2020 </t>
  </si>
  <si>
    <t xml:space="preserve"> AF/OS nº  293/2020 </t>
  </si>
  <si>
    <t xml:space="preserve"> AF nº  297/2020 Qtde. DT</t>
  </si>
  <si>
    <t xml:space="preserve"> AF nº  263/2020 Qtde. DT</t>
  </si>
  <si>
    <t xml:space="preserve"> AF nº  264/2020 Qtde. DT</t>
  </si>
  <si>
    <t xml:space="preserve"> AF nº 538/2020 Qtde. DT</t>
  </si>
  <si>
    <t xml:space="preserve"> AF/OS nº  0598/2020 Qtde. DT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</si>
</sst>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.00_);_(* \(#,##0.00\);_(* \-??_);_(@_)"/>
    <numFmt numFmtId="166" formatCode="#,##0;[Red]#,##0"/>
    <numFmt numFmtId="167" formatCode="_-* #,##0.00\ &quot;€&quot;_-;\-* #,##0.00\ &quot;€&quot;_-;_-* &quot;-&quot;??\ &quot;€&quot;_-;_-@_-"/>
    <numFmt numFmtId="168" formatCode="_-[$R$-416]\ * #,##0.00_-;\-[$R$-416]\ * #,##0.00_-;_-[$R$-416]\ * &quot;-&quot;??_-;_-@_-"/>
  </numFmts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indexed="56"/>
      <name val="Cambria"/>
      <family val="2"/>
    </font>
    <font>
      <sz val="8"/>
      <color indexed="8"/>
      <name val="Arial"/>
      <family val="2"/>
    </font>
    <font>
      <sz val="11"/>
      <name val="Calibri"/>
      <family val="2"/>
      <scheme val="minor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2"/>
      <name val="Courier 10 Pitch"/>
    </font>
    <font>
      <sz val="9"/>
      <color indexed="81"/>
      <name val="Segoe UI"/>
      <charset val="1"/>
    </font>
    <font>
      <b/>
      <sz val="9"/>
      <color indexed="81"/>
      <name val="Segoe UI"/>
      <charset val="1"/>
    </font>
  </fonts>
  <fills count="1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10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26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1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27"/>
      </patternFill>
    </fill>
    <fill>
      <patternFill patternType="solid">
        <fgColor theme="0" tint="-0.14999847407452621"/>
        <bgColor indexed="26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15">
    <xf numFmtId="0" fontId="0" fillId="0" borderId="0"/>
    <xf numFmtId="0" fontId="2" fillId="0" borderId="0"/>
    <xf numFmtId="164" fontId="2" fillId="0" borderId="0" applyFill="0" applyBorder="0" applyAlignment="0" applyProtection="0"/>
    <xf numFmtId="165" fontId="2" fillId="0" borderId="0" applyFill="0" applyBorder="0" applyAlignment="0" applyProtection="0"/>
    <xf numFmtId="0" fontId="3" fillId="0" borderId="0" applyNumberFormat="0" applyFill="0" applyBorder="0" applyAlignment="0" applyProtection="0"/>
    <xf numFmtId="4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9" fontId="2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15">
    <xf numFmtId="0" fontId="0" fillId="0" borderId="0" xfId="0"/>
    <xf numFmtId="0" fontId="5" fillId="0" borderId="0" xfId="1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horizontal="justify" vertical="center" wrapText="1"/>
    </xf>
    <xf numFmtId="0" fontId="8" fillId="0" borderId="0" xfId="0" applyFont="1" applyAlignment="1">
      <alignment vertical="center" wrapText="1"/>
    </xf>
    <xf numFmtId="0" fontId="9" fillId="0" borderId="2" xfId="0" applyFont="1" applyBorder="1" applyAlignment="1">
      <alignment horizontal="center" vertical="center" textRotation="90" wrapText="1"/>
    </xf>
    <xf numFmtId="0" fontId="10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5" fillId="0" borderId="0" xfId="1" applyFont="1" applyAlignment="1">
      <alignment wrapText="1"/>
    </xf>
    <xf numFmtId="0" fontId="5" fillId="0" borderId="0" xfId="1" applyFont="1" applyFill="1" applyAlignment="1">
      <alignment vertical="center" wrapText="1"/>
    </xf>
    <xf numFmtId="0" fontId="5" fillId="0" borderId="0" xfId="1" applyFont="1" applyFill="1" applyAlignment="1" applyProtection="1">
      <alignment wrapText="1"/>
      <protection locked="0"/>
    </xf>
    <xf numFmtId="3" fontId="5" fillId="0" borderId="0" xfId="1" applyNumberFormat="1" applyFont="1" applyAlignment="1" applyProtection="1">
      <alignment wrapText="1"/>
      <protection locked="0"/>
    </xf>
    <xf numFmtId="0" fontId="5" fillId="0" borderId="0" xfId="1" applyFont="1" applyAlignment="1" applyProtection="1">
      <alignment wrapText="1"/>
      <protection locked="0"/>
    </xf>
    <xf numFmtId="168" fontId="15" fillId="9" borderId="6" xfId="1" applyNumberFormat="1" applyFont="1" applyFill="1" applyBorder="1" applyAlignment="1" applyProtection="1">
      <alignment horizontal="right"/>
      <protection locked="0"/>
    </xf>
    <xf numFmtId="168" fontId="15" fillId="9" borderId="7" xfId="1" applyNumberFormat="1" applyFont="1" applyFill="1" applyBorder="1" applyAlignment="1" applyProtection="1">
      <alignment horizontal="right"/>
      <protection locked="0"/>
    </xf>
    <xf numFmtId="9" fontId="15" fillId="9" borderId="8" xfId="13" applyFont="1" applyFill="1" applyBorder="1" applyAlignment="1" applyProtection="1">
      <alignment horizontal="right"/>
      <protection locked="0"/>
    </xf>
    <xf numFmtId="2" fontId="15" fillId="9" borderId="7" xfId="1" applyNumberFormat="1" applyFont="1" applyFill="1" applyBorder="1" applyAlignment="1">
      <alignment horizontal="right"/>
    </xf>
    <xf numFmtId="0" fontId="15" fillId="9" borderId="12" xfId="1" applyFont="1" applyFill="1" applyBorder="1" applyAlignment="1" applyProtection="1">
      <alignment horizontal="left"/>
      <protection locked="0"/>
    </xf>
    <xf numFmtId="0" fontId="15" fillId="9" borderId="19" xfId="1" applyFont="1" applyFill="1" applyBorder="1" applyAlignment="1" applyProtection="1">
      <alignment horizontal="left"/>
      <protection locked="0"/>
    </xf>
    <xf numFmtId="0" fontId="15" fillId="9" borderId="14" xfId="1" applyFont="1" applyFill="1" applyBorder="1" applyAlignment="1" applyProtection="1">
      <alignment horizontal="left"/>
      <protection locked="0"/>
    </xf>
    <xf numFmtId="0" fontId="15" fillId="9" borderId="0" xfId="1" applyFont="1" applyFill="1" applyBorder="1" applyAlignment="1" applyProtection="1">
      <alignment horizontal="left"/>
      <protection locked="0"/>
    </xf>
    <xf numFmtId="0" fontId="15" fillId="9" borderId="16" xfId="1" applyFont="1" applyFill="1" applyBorder="1" applyAlignment="1" applyProtection="1">
      <alignment horizontal="left"/>
      <protection locked="0"/>
    </xf>
    <xf numFmtId="0" fontId="15" fillId="9" borderId="18" xfId="1" applyFont="1" applyFill="1" applyBorder="1" applyAlignment="1" applyProtection="1">
      <alignment horizontal="left"/>
      <protection locked="0"/>
    </xf>
    <xf numFmtId="44" fontId="5" fillId="8" borderId="1" xfId="1" applyNumberFormat="1" applyFont="1" applyFill="1" applyBorder="1" applyAlignment="1">
      <alignment vertical="center" wrapText="1"/>
    </xf>
    <xf numFmtId="3" fontId="5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7" borderId="1" xfId="0" applyFont="1" applyFill="1" applyBorder="1" applyAlignment="1">
      <alignment horizontal="center" vertical="center" wrapText="1"/>
    </xf>
    <xf numFmtId="44" fontId="5" fillId="8" borderId="1" xfId="1" applyNumberFormat="1" applyFont="1" applyFill="1" applyBorder="1" applyAlignment="1">
      <alignment horizontal="center" vertical="center" wrapText="1"/>
    </xf>
    <xf numFmtId="0" fontId="5" fillId="2" borderId="1" xfId="1" applyFont="1" applyFill="1" applyBorder="1" applyAlignment="1" applyProtection="1">
      <alignment horizontal="center" vertical="center" wrapText="1"/>
      <protection locked="0"/>
    </xf>
    <xf numFmtId="0" fontId="5" fillId="2" borderId="1" xfId="1" applyFont="1" applyFill="1" applyBorder="1" applyAlignment="1" applyProtection="1">
      <alignment horizontal="center" vertical="center" wrapText="1"/>
    </xf>
    <xf numFmtId="166" fontId="5" fillId="2" borderId="1" xfId="1" applyNumberFormat="1" applyFont="1" applyFill="1" applyBorder="1" applyAlignment="1">
      <alignment horizontal="center" vertical="center" wrapText="1"/>
    </xf>
    <xf numFmtId="0" fontId="5" fillId="2" borderId="1" xfId="1" applyNumberFormat="1" applyFont="1" applyFill="1" applyBorder="1" applyAlignment="1" applyProtection="1">
      <alignment horizontal="center" vertical="center" wrapText="1"/>
      <protection locked="0"/>
    </xf>
    <xf numFmtId="166" fontId="5" fillId="4" borderId="1" xfId="0" applyNumberFormat="1" applyFont="1" applyFill="1" applyBorder="1" applyAlignment="1">
      <alignment horizontal="center" vertical="center" wrapText="1"/>
    </xf>
    <xf numFmtId="3" fontId="5" fillId="3" borderId="1" xfId="1" applyNumberFormat="1" applyFont="1" applyFill="1" applyBorder="1" applyAlignment="1" applyProtection="1">
      <alignment horizontal="center" vertical="center" wrapText="1"/>
      <protection locked="0"/>
    </xf>
    <xf numFmtId="4" fontId="5" fillId="0" borderId="0" xfId="1" applyNumberFormat="1" applyFont="1" applyFill="1" applyAlignment="1">
      <alignment horizontal="center" vertical="center" wrapText="1"/>
    </xf>
    <xf numFmtId="166" fontId="5" fillId="0" borderId="0" xfId="0" applyNumberFormat="1" applyFont="1" applyFill="1" applyAlignment="1">
      <alignment horizontal="center" vertical="center" wrapText="1"/>
    </xf>
    <xf numFmtId="44" fontId="5" fillId="0" borderId="0" xfId="5" applyFont="1" applyFill="1" applyAlignment="1">
      <alignment horizontal="center" vertical="center" wrapText="1"/>
    </xf>
    <xf numFmtId="168" fontId="5" fillId="2" borderId="1" xfId="3" applyNumberFormat="1" applyFont="1" applyFill="1" applyBorder="1" applyAlignment="1" applyProtection="1">
      <alignment horizontal="center" vertical="center" wrapText="1"/>
    </xf>
    <xf numFmtId="3" fontId="5" fillId="10" borderId="9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1" applyFont="1" applyBorder="1" applyAlignment="1">
      <alignment wrapText="1"/>
    </xf>
    <xf numFmtId="0" fontId="0" fillId="11" borderId="1" xfId="0" applyFont="1" applyFill="1" applyBorder="1" applyAlignment="1">
      <alignment horizontal="center" vertical="center"/>
    </xf>
    <xf numFmtId="4" fontId="15" fillId="0" borderId="0" xfId="1" applyNumberFormat="1" applyFont="1" applyFill="1" applyAlignment="1">
      <alignment horizontal="center" vertical="center" wrapText="1"/>
    </xf>
    <xf numFmtId="0" fontId="17" fillId="0" borderId="0" xfId="1" applyFont="1" applyFill="1" applyAlignment="1">
      <alignment horizontal="center" vertical="center" wrapText="1"/>
    </xf>
    <xf numFmtId="0" fontId="16" fillId="12" borderId="20" xfId="0" applyFont="1" applyFill="1" applyBorder="1" applyAlignment="1">
      <alignment horizontal="center" vertical="center"/>
    </xf>
    <xf numFmtId="0" fontId="16" fillId="12" borderId="1" xfId="0" applyFont="1" applyFill="1" applyBorder="1" applyAlignment="1">
      <alignment horizontal="center" vertical="center"/>
    </xf>
    <xf numFmtId="0" fontId="16" fillId="12" borderId="1" xfId="0" applyFont="1" applyFill="1" applyBorder="1" applyAlignment="1">
      <alignment horizontal="center" vertical="center" wrapText="1"/>
    </xf>
    <xf numFmtId="0" fontId="5" fillId="12" borderId="0" xfId="1" applyFont="1" applyFill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18" fillId="12" borderId="1" xfId="0" applyFont="1" applyFill="1" applyBorder="1" applyAlignment="1">
      <alignment horizontal="center" vertical="center"/>
    </xf>
    <xf numFmtId="0" fontId="19" fillId="0" borderId="0" xfId="1" applyFont="1" applyFill="1" applyAlignment="1">
      <alignment horizontal="center" vertical="center"/>
    </xf>
    <xf numFmtId="0" fontId="19" fillId="0" borderId="0" xfId="1" applyFont="1" applyFill="1" applyAlignment="1">
      <alignment horizontal="center" vertical="center" wrapText="1"/>
    </xf>
    <xf numFmtId="166" fontId="5" fillId="12" borderId="1" xfId="1" applyNumberFormat="1" applyFont="1" applyFill="1" applyBorder="1" applyAlignment="1">
      <alignment horizontal="center" vertical="center" wrapText="1"/>
    </xf>
    <xf numFmtId="0" fontId="5" fillId="12" borderId="1" xfId="1" applyFont="1" applyFill="1" applyBorder="1" applyAlignment="1" applyProtection="1">
      <alignment horizontal="center" vertical="center" wrapText="1"/>
      <protection locked="0"/>
    </xf>
    <xf numFmtId="0" fontId="15" fillId="9" borderId="9" xfId="1" applyFont="1" applyFill="1" applyBorder="1" applyAlignment="1" applyProtection="1">
      <protection locked="0"/>
    </xf>
    <xf numFmtId="0" fontId="15" fillId="9" borderId="10" xfId="1" applyFont="1" applyFill="1" applyBorder="1" applyAlignment="1" applyProtection="1">
      <protection locked="0"/>
    </xf>
    <xf numFmtId="0" fontId="15" fillId="9" borderId="11" xfId="1" applyFont="1" applyFill="1" applyBorder="1" applyAlignment="1" applyProtection="1">
      <protection locked="0"/>
    </xf>
    <xf numFmtId="44" fontId="5" fillId="0" borderId="0" xfId="1" applyNumberFormat="1" applyFont="1" applyAlignment="1">
      <alignment wrapText="1"/>
    </xf>
    <xf numFmtId="0" fontId="20" fillId="11" borderId="1" xfId="0" applyFont="1" applyFill="1" applyBorder="1" applyAlignment="1">
      <alignment horizontal="center" vertical="center"/>
    </xf>
    <xf numFmtId="0" fontId="20" fillId="11" borderId="1" xfId="0" applyFont="1" applyFill="1" applyBorder="1" applyAlignment="1">
      <alignment horizontal="center" vertical="center" wrapText="1"/>
    </xf>
    <xf numFmtId="0" fontId="21" fillId="11" borderId="1" xfId="0" applyFont="1" applyFill="1" applyBorder="1" applyAlignment="1">
      <alignment horizontal="center" vertical="center"/>
    </xf>
    <xf numFmtId="0" fontId="22" fillId="13" borderId="1" xfId="0" applyFont="1" applyFill="1" applyBorder="1" applyAlignment="1">
      <alignment horizontal="justify" vertical="center" wrapText="1"/>
    </xf>
    <xf numFmtId="0" fontId="22" fillId="13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wrapText="1"/>
    </xf>
    <xf numFmtId="0" fontId="22" fillId="0" borderId="1" xfId="0" applyFont="1" applyFill="1" applyBorder="1" applyAlignment="1">
      <alignment horizontal="center" vertical="center" wrapText="1"/>
    </xf>
    <xf numFmtId="0" fontId="21" fillId="11" borderId="21" xfId="0" applyFont="1" applyFill="1" applyBorder="1" applyAlignment="1">
      <alignment horizontal="center" vertical="center"/>
    </xf>
    <xf numFmtId="0" fontId="22" fillId="11" borderId="1" xfId="0" applyFont="1" applyFill="1" applyBorder="1" applyAlignment="1">
      <alignment wrapText="1"/>
    </xf>
    <xf numFmtId="0" fontId="22" fillId="11" borderId="1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left" vertical="center" wrapText="1"/>
    </xf>
    <xf numFmtId="0" fontId="22" fillId="11" borderId="1" xfId="0" applyFont="1" applyFill="1" applyBorder="1" applyAlignment="1">
      <alignment horizontal="left" vertical="center" wrapText="1"/>
    </xf>
    <xf numFmtId="168" fontId="0" fillId="14" borderId="1" xfId="0" applyNumberFormat="1" applyFont="1" applyFill="1" applyBorder="1" applyAlignment="1">
      <alignment horizontal="center" vertical="center"/>
    </xf>
    <xf numFmtId="168" fontId="0" fillId="0" borderId="1" xfId="0" applyNumberFormat="1" applyFont="1" applyFill="1" applyBorder="1" applyAlignment="1">
      <alignment horizontal="center" vertical="center"/>
    </xf>
    <xf numFmtId="168" fontId="0" fillId="11" borderId="1" xfId="0" applyNumberFormat="1" applyFont="1" applyFill="1" applyBorder="1" applyAlignment="1">
      <alignment horizontal="center" vertical="center"/>
    </xf>
    <xf numFmtId="168" fontId="5" fillId="0" borderId="0" xfId="5" applyNumberFormat="1" applyFont="1" applyFill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11" borderId="6" xfId="0" applyFont="1" applyFill="1" applyBorder="1" applyAlignment="1">
      <alignment horizontal="center" vertical="center"/>
    </xf>
    <xf numFmtId="0" fontId="20" fillId="11" borderId="7" xfId="0" applyFont="1" applyFill="1" applyBorder="1" applyAlignment="1">
      <alignment horizontal="center" vertical="center"/>
    </xf>
    <xf numFmtId="0" fontId="20" fillId="11" borderId="8" xfId="0" applyFont="1" applyFill="1" applyBorder="1" applyAlignment="1">
      <alignment horizontal="center" vertical="center"/>
    </xf>
    <xf numFmtId="0" fontId="20" fillId="11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3" fontId="5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6" borderId="1" xfId="0" applyNumberFormat="1" applyFont="1" applyFill="1" applyBorder="1" applyAlignment="1">
      <alignment horizontal="left" vertical="center" wrapText="1"/>
    </xf>
    <xf numFmtId="0" fontId="15" fillId="9" borderId="14" xfId="1" applyFont="1" applyFill="1" applyBorder="1" applyAlignment="1">
      <alignment horizontal="center" vertical="center" wrapText="1"/>
    </xf>
    <xf numFmtId="0" fontId="15" fillId="9" borderId="0" xfId="1" applyFont="1" applyFill="1" applyBorder="1" applyAlignment="1">
      <alignment horizontal="center" vertical="center" wrapText="1"/>
    </xf>
    <xf numFmtId="0" fontId="15" fillId="9" borderId="15" xfId="1" applyFont="1" applyFill="1" applyBorder="1" applyAlignment="1">
      <alignment horizontal="center" vertical="center" wrapText="1"/>
    </xf>
    <xf numFmtId="0" fontId="15" fillId="9" borderId="16" xfId="1" applyFont="1" applyFill="1" applyBorder="1" applyAlignment="1">
      <alignment horizontal="center" vertical="center" wrapText="1"/>
    </xf>
    <xf numFmtId="0" fontId="15" fillId="9" borderId="18" xfId="1" applyFont="1" applyFill="1" applyBorder="1" applyAlignment="1">
      <alignment horizontal="center" vertical="center" wrapText="1"/>
    </xf>
    <xf numFmtId="0" fontId="15" fillId="9" borderId="17" xfId="1" applyFont="1" applyFill="1" applyBorder="1" applyAlignment="1">
      <alignment horizontal="center" vertical="center" wrapText="1"/>
    </xf>
    <xf numFmtId="0" fontId="5" fillId="6" borderId="1" xfId="0" applyNumberFormat="1" applyFont="1" applyFill="1" applyBorder="1" applyAlignment="1">
      <alignment horizontal="center" vertical="center" wrapText="1"/>
    </xf>
    <xf numFmtId="0" fontId="15" fillId="9" borderId="12" xfId="1" applyFont="1" applyFill="1" applyBorder="1" applyAlignment="1">
      <alignment horizontal="center" vertical="center" wrapText="1"/>
    </xf>
    <xf numFmtId="0" fontId="15" fillId="9" borderId="19" xfId="1" applyFont="1" applyFill="1" applyBorder="1" applyAlignment="1">
      <alignment horizontal="center" vertical="center" wrapText="1"/>
    </xf>
    <xf numFmtId="0" fontId="15" fillId="9" borderId="13" xfId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justify" vertical="center" wrapText="1"/>
    </xf>
    <xf numFmtId="0" fontId="11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14" fontId="5" fillId="2" borderId="1" xfId="1" applyNumberFormat="1" applyFont="1" applyFill="1" applyBorder="1" applyAlignment="1" applyProtection="1">
      <alignment horizontal="center" vertical="center" wrapText="1"/>
      <protection locked="0"/>
    </xf>
    <xf numFmtId="3" fontId="5" fillId="0" borderId="1" xfId="1" applyNumberFormat="1" applyFont="1" applyBorder="1" applyAlignment="1" applyProtection="1">
      <alignment horizontal="center" vertical="center" wrapText="1"/>
      <protection locked="0"/>
    </xf>
    <xf numFmtId="44" fontId="5" fillId="0" borderId="0" xfId="9" applyFont="1" applyAlignment="1" applyProtection="1">
      <alignment wrapText="1"/>
      <protection locked="0"/>
    </xf>
  </cellXfs>
  <cellStyles count="15">
    <cellStyle name="Moeda" xfId="5" builtinId="4"/>
    <cellStyle name="Moeda 10 2" xfId="14" xr:uid="{27572BDD-8F2C-4C8A-A655-1E845BDB1C13}"/>
    <cellStyle name="Moeda 2" xfId="6" xr:uid="{00000000-0005-0000-0000-000002000000}"/>
    <cellStyle name="Moeda 2 2" xfId="10" xr:uid="{00000000-0005-0000-0000-000003000000}"/>
    <cellStyle name="Moeda 3" xfId="9" xr:uid="{00000000-0005-0000-0000-000004000000}"/>
    <cellStyle name="Normal" xfId="0" builtinId="0"/>
    <cellStyle name="Normal 2" xfId="1" xr:uid="{00000000-0005-0000-0000-000006000000}"/>
    <cellStyle name="Porcentagem 2" xfId="13" xr:uid="{00000000-0005-0000-0000-000007000000}"/>
    <cellStyle name="Separador de milhares 2" xfId="2" xr:uid="{00000000-0005-0000-0000-000008000000}"/>
    <cellStyle name="Separador de milhares 2 2" xfId="8" xr:uid="{00000000-0005-0000-0000-000009000000}"/>
    <cellStyle name="Separador de milhares 2 2 2" xfId="12" xr:uid="{00000000-0005-0000-0000-00000A000000}"/>
    <cellStyle name="Separador de milhares 2 3" xfId="7" xr:uid="{00000000-0005-0000-0000-00000B000000}"/>
    <cellStyle name="Separador de milhares 2 3 2" xfId="11" xr:uid="{00000000-0005-0000-0000-00000C000000}"/>
    <cellStyle name="Separador de milhares 3" xfId="3" xr:uid="{00000000-0005-0000-0000-00000D000000}"/>
    <cellStyle name="Título 5" xfId="4" xr:uid="{00000000-0005-0000-0000-00000E000000}"/>
  </cellStyles>
  <dxfs count="106"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microsoft.com/office/2017/10/relationships/person" Target="persons/perso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Camila Luca" id="{5DB89D46-3BA7-44E8-B150-66823FF203C7}" userId="650d3afa6dd1c1e5" providerId="Windows Live"/>
</personList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I15" dT="2020-06-19T17:53:10.10" personId="{5DB89D46-3BA7-44E8-B150-66823FF203C7}" id="{921C3DAD-A366-4850-B3DC-EEC118BC9362}">
    <text>Cedido para SETIC 03 unidade em 19.06.20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hyperlink" Target="https://www.havan.com.br/mangueira-para-gas-de-cozinha-glp-1-20m-durin-05207.html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van.com.br/mangueira-para-gas-de-cozinha-glp-1-20m-durin-05207.html" TargetMode="Externa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van.com.br/mangueira-para-gas-de-cozinha-glp-1-20m-durin-05207.html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hyperlink" Target="https://www.havan.com.br/mangueira-para-gas-de-cozinha-glp-1-20m-durin-05207.html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van.com.br/mangueira-para-gas-de-cozinha-glp-1-20m-durin-05207.html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van.com.br/mangueira-para-gas-de-cozinha-glp-1-20m-durin-05207.html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van.com.br/mangueira-para-gas-de-cozinha-glp-1-20m-durin-05207.html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hyperlink" Target="https://www.havan.com.br/mangueira-para-gas-de-cozinha-glp-1-20m-durin-05207.html" TargetMode="External"/><Relationship Id="rId4" Type="http://schemas.microsoft.com/office/2017/10/relationships/threadedComment" Target="../threadedComments/threadedComment1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43"/>
  <sheetViews>
    <sheetView tabSelected="1" topLeftCell="B1" zoomScale="60" zoomScaleNormal="60" workbookViewId="0">
      <selection activeCell="D48" sqref="D48"/>
    </sheetView>
  </sheetViews>
  <sheetFormatPr defaultColWidth="9.73046875" defaultRowHeight="39.950000000000003" customHeight="1" x14ac:dyDescent="0.45"/>
  <cols>
    <col min="1" max="1" width="7" style="48" customWidth="1"/>
    <col min="2" max="2" width="38.59765625" style="1" customWidth="1"/>
    <col min="3" max="3" width="9.59765625" style="47" customWidth="1"/>
    <col min="4" max="4" width="55.265625" style="55" customWidth="1"/>
    <col min="5" max="5" width="19.3984375" style="56" customWidth="1"/>
    <col min="6" max="6" width="10" style="1" customWidth="1"/>
    <col min="7" max="7" width="16.73046875" style="1" customWidth="1"/>
    <col min="8" max="8" width="14.86328125" style="42" bestFit="1" customWidth="1"/>
    <col min="9" max="9" width="13.86328125" style="17" customWidth="1"/>
    <col min="10" max="10" width="13.265625" style="41" customWidth="1"/>
    <col min="11" max="11" width="12.59765625" style="18" customWidth="1"/>
    <col min="12" max="23" width="13.73046875" style="19" customWidth="1"/>
    <col min="24" max="29" width="13.73046875" style="15" customWidth="1"/>
    <col min="30" max="16384" width="9.73046875" style="15"/>
  </cols>
  <sheetData>
    <row r="1" spans="1:29" ht="39.950000000000003" customHeight="1" x14ac:dyDescent="0.45">
      <c r="A1" s="93" t="s">
        <v>47</v>
      </c>
      <c r="B1" s="93"/>
      <c r="C1" s="93"/>
      <c r="D1" s="93" t="s">
        <v>49</v>
      </c>
      <c r="E1" s="93"/>
      <c r="F1" s="93"/>
      <c r="G1" s="93"/>
      <c r="H1" s="93"/>
      <c r="I1" s="93" t="s">
        <v>48</v>
      </c>
      <c r="J1" s="93"/>
      <c r="K1" s="93"/>
      <c r="L1" s="92" t="s">
        <v>122</v>
      </c>
      <c r="M1" s="92" t="s">
        <v>123</v>
      </c>
      <c r="N1" s="92" t="s">
        <v>124</v>
      </c>
      <c r="O1" s="92" t="s">
        <v>125</v>
      </c>
      <c r="P1" s="92" t="s">
        <v>41</v>
      </c>
      <c r="Q1" s="92" t="s">
        <v>41</v>
      </c>
      <c r="R1" s="92" t="s">
        <v>41</v>
      </c>
      <c r="S1" s="92" t="s">
        <v>41</v>
      </c>
      <c r="T1" s="92" t="s">
        <v>41</v>
      </c>
      <c r="U1" s="92" t="s">
        <v>41</v>
      </c>
      <c r="V1" s="92" t="s">
        <v>41</v>
      </c>
      <c r="W1" s="92" t="s">
        <v>41</v>
      </c>
      <c r="X1" s="92" t="s">
        <v>41</v>
      </c>
      <c r="Y1" s="92" t="s">
        <v>41</v>
      </c>
      <c r="Z1" s="92" t="s">
        <v>41</v>
      </c>
      <c r="AA1" s="92" t="s">
        <v>41</v>
      </c>
      <c r="AB1" s="92" t="s">
        <v>41</v>
      </c>
      <c r="AC1" s="92" t="s">
        <v>41</v>
      </c>
    </row>
    <row r="2" spans="1:29" ht="39.950000000000003" customHeight="1" x14ac:dyDescent="0.45">
      <c r="A2" s="93" t="s">
        <v>34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</row>
    <row r="3" spans="1:29" s="16" customFormat="1" ht="39.950000000000003" customHeight="1" x14ac:dyDescent="0.35">
      <c r="A3" s="49" t="s">
        <v>42</v>
      </c>
      <c r="B3" s="51" t="s">
        <v>35</v>
      </c>
      <c r="C3" s="50" t="s">
        <v>43</v>
      </c>
      <c r="D3" s="54" t="s">
        <v>36</v>
      </c>
      <c r="E3" s="54" t="s">
        <v>37</v>
      </c>
      <c r="F3" s="51" t="s">
        <v>4</v>
      </c>
      <c r="G3" s="51" t="s">
        <v>38</v>
      </c>
      <c r="H3" s="52" t="s">
        <v>44</v>
      </c>
      <c r="I3" s="51" t="s">
        <v>46</v>
      </c>
      <c r="J3" s="57" t="s">
        <v>0</v>
      </c>
      <c r="K3" s="58" t="s">
        <v>2</v>
      </c>
      <c r="L3" s="112">
        <v>43887</v>
      </c>
      <c r="M3" s="112">
        <v>43888</v>
      </c>
      <c r="N3" s="112">
        <v>43888</v>
      </c>
      <c r="O3" s="112">
        <v>44004</v>
      </c>
      <c r="P3" s="37" t="s">
        <v>1</v>
      </c>
      <c r="Q3" s="37" t="s">
        <v>1</v>
      </c>
      <c r="R3" s="37" t="s">
        <v>1</v>
      </c>
      <c r="S3" s="37" t="s">
        <v>1</v>
      </c>
      <c r="T3" s="37" t="s">
        <v>1</v>
      </c>
      <c r="U3" s="37" t="s">
        <v>1</v>
      </c>
      <c r="V3" s="37" t="s">
        <v>1</v>
      </c>
      <c r="W3" s="37" t="s">
        <v>1</v>
      </c>
      <c r="X3" s="37" t="s">
        <v>1</v>
      </c>
      <c r="Y3" s="37" t="s">
        <v>1</v>
      </c>
      <c r="Z3" s="37" t="s">
        <v>1</v>
      </c>
      <c r="AA3" s="37" t="s">
        <v>1</v>
      </c>
      <c r="AB3" s="37" t="s">
        <v>1</v>
      </c>
      <c r="AC3" s="37" t="s">
        <v>1</v>
      </c>
    </row>
    <row r="4" spans="1:29" ht="39.950000000000003" customHeight="1" x14ac:dyDescent="0.45">
      <c r="A4" s="63">
        <v>1</v>
      </c>
      <c r="B4" s="64" t="s">
        <v>50</v>
      </c>
      <c r="C4" s="65">
        <v>1</v>
      </c>
      <c r="D4" s="66" t="s">
        <v>51</v>
      </c>
      <c r="E4" s="67" t="s">
        <v>52</v>
      </c>
      <c r="F4" s="46" t="s">
        <v>4</v>
      </c>
      <c r="G4" s="46" t="s">
        <v>104</v>
      </c>
      <c r="H4" s="77">
        <v>9145.9</v>
      </c>
      <c r="I4" s="32"/>
      <c r="J4" s="38">
        <f>I4-(SUM(L4:AC4))</f>
        <v>0</v>
      </c>
      <c r="K4" s="39" t="str">
        <f>IF(J4&lt;0,"ATENÇÃO","OK")</f>
        <v>OK</v>
      </c>
      <c r="L4" s="113"/>
      <c r="M4" s="113"/>
      <c r="N4" s="113"/>
      <c r="O4" s="113"/>
      <c r="P4" s="31"/>
      <c r="Q4" s="31"/>
      <c r="R4" s="31"/>
      <c r="S4" s="31"/>
      <c r="T4" s="31"/>
      <c r="U4" s="31"/>
      <c r="V4" s="31"/>
      <c r="W4" s="31"/>
      <c r="X4" s="45"/>
      <c r="Y4" s="45"/>
      <c r="Z4" s="45"/>
      <c r="AA4" s="45"/>
      <c r="AB4" s="45"/>
      <c r="AC4" s="45"/>
    </row>
    <row r="5" spans="1:29" ht="39.950000000000003" customHeight="1" x14ac:dyDescent="0.45">
      <c r="A5" s="81">
        <v>6</v>
      </c>
      <c r="B5" s="84" t="s">
        <v>53</v>
      </c>
      <c r="C5" s="68">
        <v>21</v>
      </c>
      <c r="D5" s="69" t="s">
        <v>54</v>
      </c>
      <c r="E5" s="70" t="s">
        <v>55</v>
      </c>
      <c r="F5" s="53" t="s">
        <v>4</v>
      </c>
      <c r="G5" s="53" t="s">
        <v>105</v>
      </c>
      <c r="H5" s="78">
        <v>130.49</v>
      </c>
      <c r="I5" s="32">
        <v>2</v>
      </c>
      <c r="J5" s="38">
        <f t="shared" ref="J5:J42" si="0">I5-(SUM(L5:AC5))</f>
        <v>2</v>
      </c>
      <c r="K5" s="39" t="str">
        <f t="shared" ref="K5:K42" si="1">IF(J5&lt;0,"ATENÇÃO","OK")</f>
        <v>OK</v>
      </c>
      <c r="L5" s="113"/>
      <c r="M5" s="113"/>
      <c r="N5" s="113"/>
      <c r="O5" s="113"/>
      <c r="P5" s="31"/>
      <c r="Q5" s="31"/>
      <c r="R5" s="31"/>
      <c r="S5" s="31"/>
      <c r="T5" s="31"/>
      <c r="U5" s="31"/>
      <c r="V5" s="31"/>
      <c r="W5" s="31"/>
      <c r="X5" s="45"/>
      <c r="Y5" s="45"/>
      <c r="Z5" s="45"/>
      <c r="AA5" s="45"/>
      <c r="AB5" s="45"/>
      <c r="AC5" s="45"/>
    </row>
    <row r="6" spans="1:29" ht="39.950000000000003" customHeight="1" x14ac:dyDescent="0.45">
      <c r="A6" s="82"/>
      <c r="B6" s="85"/>
      <c r="C6" s="68">
        <v>22</v>
      </c>
      <c r="D6" s="69" t="s">
        <v>56</v>
      </c>
      <c r="E6" s="70" t="s">
        <v>55</v>
      </c>
      <c r="F6" s="53" t="s">
        <v>4</v>
      </c>
      <c r="G6" s="53" t="s">
        <v>105</v>
      </c>
      <c r="H6" s="78">
        <v>96.16</v>
      </c>
      <c r="I6" s="32">
        <v>2</v>
      </c>
      <c r="J6" s="38">
        <f t="shared" si="0"/>
        <v>2</v>
      </c>
      <c r="K6" s="39" t="str">
        <f t="shared" si="1"/>
        <v>OK</v>
      </c>
      <c r="L6" s="113"/>
      <c r="M6" s="113"/>
      <c r="N6" s="113"/>
      <c r="O6" s="113"/>
      <c r="P6" s="31"/>
      <c r="Q6" s="31"/>
      <c r="R6" s="31"/>
      <c r="S6" s="31"/>
      <c r="T6" s="31"/>
      <c r="U6" s="31"/>
      <c r="V6" s="31"/>
      <c r="W6" s="31"/>
      <c r="X6" s="45"/>
      <c r="Y6" s="45"/>
      <c r="Z6" s="45"/>
      <c r="AA6" s="45"/>
      <c r="AB6" s="45"/>
      <c r="AC6" s="45"/>
    </row>
    <row r="7" spans="1:29" ht="39.950000000000003" customHeight="1" x14ac:dyDescent="0.45">
      <c r="A7" s="82"/>
      <c r="B7" s="85"/>
      <c r="C7" s="68">
        <v>23</v>
      </c>
      <c r="D7" s="69" t="s">
        <v>57</v>
      </c>
      <c r="E7" s="70" t="s">
        <v>58</v>
      </c>
      <c r="F7" s="53" t="s">
        <v>4</v>
      </c>
      <c r="G7" s="53" t="s">
        <v>105</v>
      </c>
      <c r="H7" s="78">
        <v>1205.75</v>
      </c>
      <c r="I7" s="32">
        <v>2</v>
      </c>
      <c r="J7" s="38">
        <f t="shared" si="0"/>
        <v>2</v>
      </c>
      <c r="K7" s="39" t="str">
        <f t="shared" si="1"/>
        <v>OK</v>
      </c>
      <c r="L7" s="113"/>
      <c r="M7" s="113"/>
      <c r="N7" s="113"/>
      <c r="O7" s="113"/>
      <c r="P7" s="31"/>
      <c r="Q7" s="31"/>
      <c r="R7" s="31"/>
      <c r="S7" s="31"/>
      <c r="T7" s="31"/>
      <c r="U7" s="31"/>
      <c r="V7" s="31"/>
      <c r="W7" s="31"/>
      <c r="X7" s="45"/>
      <c r="Y7" s="45"/>
      <c r="Z7" s="45"/>
      <c r="AA7" s="45"/>
      <c r="AB7" s="45"/>
      <c r="AC7" s="45"/>
    </row>
    <row r="8" spans="1:29" ht="39.950000000000003" customHeight="1" x14ac:dyDescent="0.45">
      <c r="A8" s="82"/>
      <c r="B8" s="85"/>
      <c r="C8" s="68">
        <v>24</v>
      </c>
      <c r="D8" s="69" t="s">
        <v>59</v>
      </c>
      <c r="E8" s="70" t="s">
        <v>60</v>
      </c>
      <c r="F8" s="53" t="s">
        <v>4</v>
      </c>
      <c r="G8" s="53" t="s">
        <v>105</v>
      </c>
      <c r="H8" s="78">
        <v>14.68</v>
      </c>
      <c r="I8" s="32">
        <v>100</v>
      </c>
      <c r="J8" s="38">
        <f t="shared" si="0"/>
        <v>0</v>
      </c>
      <c r="K8" s="39" t="str">
        <f t="shared" si="1"/>
        <v>OK</v>
      </c>
      <c r="L8" s="113"/>
      <c r="M8" s="113"/>
      <c r="N8" s="113">
        <v>100</v>
      </c>
      <c r="O8" s="113"/>
      <c r="P8" s="31"/>
      <c r="Q8" s="31"/>
      <c r="R8" s="31"/>
      <c r="S8" s="31"/>
      <c r="T8" s="31"/>
      <c r="U8" s="31"/>
      <c r="V8" s="31"/>
      <c r="W8" s="31"/>
      <c r="X8" s="45"/>
      <c r="Y8" s="45"/>
      <c r="Z8" s="45"/>
      <c r="AA8" s="45"/>
      <c r="AB8" s="45"/>
      <c r="AC8" s="45"/>
    </row>
    <row r="9" spans="1:29" ht="39.950000000000003" customHeight="1" x14ac:dyDescent="0.45">
      <c r="A9" s="82"/>
      <c r="B9" s="85"/>
      <c r="C9" s="68">
        <v>25</v>
      </c>
      <c r="D9" s="69" t="s">
        <v>61</v>
      </c>
      <c r="E9" s="70" t="s">
        <v>60</v>
      </c>
      <c r="F9" s="53" t="s">
        <v>4</v>
      </c>
      <c r="G9" s="53" t="s">
        <v>105</v>
      </c>
      <c r="H9" s="78">
        <v>8.18</v>
      </c>
      <c r="I9" s="32"/>
      <c r="J9" s="38">
        <f t="shared" si="0"/>
        <v>0</v>
      </c>
      <c r="K9" s="39" t="str">
        <f t="shared" si="1"/>
        <v>OK</v>
      </c>
      <c r="L9" s="113"/>
      <c r="M9" s="113"/>
      <c r="N9" s="113"/>
      <c r="O9" s="113"/>
      <c r="P9" s="31"/>
      <c r="Q9" s="31"/>
      <c r="R9" s="31"/>
      <c r="S9" s="31"/>
      <c r="T9" s="31"/>
      <c r="U9" s="31"/>
      <c r="V9" s="31"/>
      <c r="W9" s="31"/>
      <c r="X9" s="45"/>
      <c r="Y9" s="45"/>
      <c r="Z9" s="45"/>
      <c r="AA9" s="45"/>
      <c r="AB9" s="45"/>
      <c r="AC9" s="45"/>
    </row>
    <row r="10" spans="1:29" ht="39.950000000000003" customHeight="1" x14ac:dyDescent="0.45">
      <c r="A10" s="82"/>
      <c r="B10" s="85"/>
      <c r="C10" s="68">
        <v>26</v>
      </c>
      <c r="D10" s="69" t="s">
        <v>62</v>
      </c>
      <c r="E10" s="70" t="s">
        <v>60</v>
      </c>
      <c r="F10" s="53" t="s">
        <v>4</v>
      </c>
      <c r="G10" s="53" t="s">
        <v>105</v>
      </c>
      <c r="H10" s="78">
        <v>19.72</v>
      </c>
      <c r="I10" s="32">
        <v>100</v>
      </c>
      <c r="J10" s="38">
        <f t="shared" si="0"/>
        <v>0</v>
      </c>
      <c r="K10" s="39" t="str">
        <f t="shared" si="1"/>
        <v>OK</v>
      </c>
      <c r="L10" s="113"/>
      <c r="M10" s="113"/>
      <c r="N10" s="113">
        <v>100</v>
      </c>
      <c r="O10" s="113"/>
      <c r="P10" s="31"/>
      <c r="Q10" s="31"/>
      <c r="R10" s="31"/>
      <c r="S10" s="31"/>
      <c r="T10" s="31"/>
      <c r="U10" s="31"/>
      <c r="V10" s="31"/>
      <c r="W10" s="31"/>
      <c r="X10" s="45"/>
      <c r="Y10" s="45"/>
      <c r="Z10" s="45"/>
      <c r="AA10" s="45"/>
      <c r="AB10" s="45"/>
      <c r="AC10" s="45"/>
    </row>
    <row r="11" spans="1:29" ht="39.950000000000003" customHeight="1" x14ac:dyDescent="0.45">
      <c r="A11" s="82"/>
      <c r="B11" s="85"/>
      <c r="C11" s="68">
        <v>27</v>
      </c>
      <c r="D11" s="69" t="s">
        <v>63</v>
      </c>
      <c r="E11" s="70" t="s">
        <v>60</v>
      </c>
      <c r="F11" s="53" t="s">
        <v>4</v>
      </c>
      <c r="G11" s="53" t="s">
        <v>105</v>
      </c>
      <c r="H11" s="78">
        <v>11.24</v>
      </c>
      <c r="I11" s="32"/>
      <c r="J11" s="38">
        <f t="shared" si="0"/>
        <v>0</v>
      </c>
      <c r="K11" s="39" t="str">
        <f t="shared" si="1"/>
        <v>OK</v>
      </c>
      <c r="L11" s="113"/>
      <c r="M11" s="113"/>
      <c r="N11" s="113"/>
      <c r="O11" s="113"/>
      <c r="P11" s="31"/>
      <c r="Q11" s="31"/>
      <c r="R11" s="31"/>
      <c r="S11" s="31"/>
      <c r="T11" s="31"/>
      <c r="U11" s="31"/>
      <c r="V11" s="31"/>
      <c r="W11" s="31"/>
      <c r="X11" s="45"/>
      <c r="Y11" s="45"/>
      <c r="Z11" s="45"/>
      <c r="AA11" s="45"/>
      <c r="AB11" s="45"/>
      <c r="AC11" s="45"/>
    </row>
    <row r="12" spans="1:29" ht="39.950000000000003" customHeight="1" x14ac:dyDescent="0.45">
      <c r="A12" s="82"/>
      <c r="B12" s="85"/>
      <c r="C12" s="68">
        <v>28</v>
      </c>
      <c r="D12" s="69" t="s">
        <v>64</v>
      </c>
      <c r="E12" s="70" t="s">
        <v>60</v>
      </c>
      <c r="F12" s="53" t="s">
        <v>4</v>
      </c>
      <c r="G12" s="53" t="s">
        <v>105</v>
      </c>
      <c r="H12" s="78">
        <v>27.95</v>
      </c>
      <c r="I12" s="32">
        <v>100</v>
      </c>
      <c r="J12" s="38">
        <f t="shared" si="0"/>
        <v>0</v>
      </c>
      <c r="K12" s="39" t="str">
        <f t="shared" si="1"/>
        <v>OK</v>
      </c>
      <c r="L12" s="113"/>
      <c r="M12" s="113"/>
      <c r="N12" s="113">
        <v>100</v>
      </c>
      <c r="O12" s="113"/>
      <c r="P12" s="31"/>
      <c r="Q12" s="31"/>
      <c r="R12" s="31"/>
      <c r="S12" s="31"/>
      <c r="T12" s="31"/>
      <c r="U12" s="31"/>
      <c r="V12" s="31"/>
      <c r="W12" s="31"/>
      <c r="X12" s="45"/>
      <c r="Y12" s="45"/>
      <c r="Z12" s="45"/>
      <c r="AA12" s="45"/>
      <c r="AB12" s="45"/>
      <c r="AC12" s="45"/>
    </row>
    <row r="13" spans="1:29" ht="39.950000000000003" customHeight="1" x14ac:dyDescent="0.45">
      <c r="A13" s="82"/>
      <c r="B13" s="85"/>
      <c r="C13" s="68">
        <v>29</v>
      </c>
      <c r="D13" s="69" t="s">
        <v>65</v>
      </c>
      <c r="E13" s="70" t="s">
        <v>60</v>
      </c>
      <c r="F13" s="53" t="s">
        <v>4</v>
      </c>
      <c r="G13" s="53" t="s">
        <v>105</v>
      </c>
      <c r="H13" s="78">
        <v>16.84</v>
      </c>
      <c r="I13" s="32"/>
      <c r="J13" s="38">
        <f t="shared" si="0"/>
        <v>0</v>
      </c>
      <c r="K13" s="39" t="str">
        <f t="shared" si="1"/>
        <v>OK</v>
      </c>
      <c r="L13" s="113"/>
      <c r="M13" s="113"/>
      <c r="N13" s="113"/>
      <c r="O13" s="113"/>
      <c r="P13" s="31"/>
      <c r="Q13" s="31"/>
      <c r="R13" s="31"/>
      <c r="S13" s="31"/>
      <c r="T13" s="31"/>
      <c r="U13" s="31"/>
      <c r="V13" s="31"/>
      <c r="W13" s="31"/>
      <c r="X13" s="45"/>
      <c r="Y13" s="45"/>
      <c r="Z13" s="45"/>
      <c r="AA13" s="45"/>
      <c r="AB13" s="45"/>
      <c r="AC13" s="45"/>
    </row>
    <row r="14" spans="1:29" ht="39.950000000000003" customHeight="1" x14ac:dyDescent="0.45">
      <c r="A14" s="82"/>
      <c r="B14" s="85"/>
      <c r="C14" s="68">
        <v>30</v>
      </c>
      <c r="D14" s="69" t="s">
        <v>66</v>
      </c>
      <c r="E14" s="70" t="s">
        <v>58</v>
      </c>
      <c r="F14" s="53" t="s">
        <v>32</v>
      </c>
      <c r="G14" s="53" t="s">
        <v>105</v>
      </c>
      <c r="H14" s="78">
        <v>776.47</v>
      </c>
      <c r="I14" s="32">
        <v>4</v>
      </c>
      <c r="J14" s="38">
        <f t="shared" si="0"/>
        <v>0</v>
      </c>
      <c r="K14" s="39" t="str">
        <f t="shared" si="1"/>
        <v>OK</v>
      </c>
      <c r="L14" s="113"/>
      <c r="M14" s="113"/>
      <c r="N14" s="113">
        <v>4</v>
      </c>
      <c r="O14" s="113"/>
      <c r="P14" s="31"/>
      <c r="Q14" s="31"/>
      <c r="R14" s="31"/>
      <c r="S14" s="31"/>
      <c r="T14" s="31"/>
      <c r="U14" s="31"/>
      <c r="V14" s="31"/>
      <c r="W14" s="31"/>
      <c r="X14" s="45"/>
      <c r="Y14" s="45"/>
      <c r="Z14" s="45"/>
      <c r="AA14" s="45"/>
      <c r="AB14" s="45"/>
      <c r="AC14" s="45"/>
    </row>
    <row r="15" spans="1:29" ht="39.950000000000003" customHeight="1" x14ac:dyDescent="0.45">
      <c r="A15" s="82"/>
      <c r="B15" s="85"/>
      <c r="C15" s="68">
        <v>31</v>
      </c>
      <c r="D15" s="69" t="s">
        <v>67</v>
      </c>
      <c r="E15" s="70" t="s">
        <v>58</v>
      </c>
      <c r="F15" s="53" t="s">
        <v>32</v>
      </c>
      <c r="G15" s="53" t="s">
        <v>105</v>
      </c>
      <c r="H15" s="78">
        <v>442.05</v>
      </c>
      <c r="I15" s="32">
        <f>3+2+1</f>
        <v>6</v>
      </c>
      <c r="J15" s="38">
        <f t="shared" si="0"/>
        <v>0</v>
      </c>
      <c r="K15" s="39" t="str">
        <f t="shared" si="1"/>
        <v>OK</v>
      </c>
      <c r="L15" s="113"/>
      <c r="M15" s="113"/>
      <c r="N15" s="113"/>
      <c r="O15" s="113">
        <v>6</v>
      </c>
      <c r="P15" s="31"/>
      <c r="Q15" s="31"/>
      <c r="R15" s="31"/>
      <c r="S15" s="31"/>
      <c r="T15" s="31"/>
      <c r="U15" s="31"/>
      <c r="V15" s="31"/>
      <c r="W15" s="31"/>
      <c r="X15" s="45"/>
      <c r="Y15" s="45"/>
      <c r="Z15" s="45"/>
      <c r="AA15" s="45"/>
      <c r="AB15" s="45"/>
      <c r="AC15" s="45"/>
    </row>
    <row r="16" spans="1:29" ht="39.950000000000003" customHeight="1" x14ac:dyDescent="0.45">
      <c r="A16" s="82"/>
      <c r="B16" s="85"/>
      <c r="C16" s="68">
        <v>32</v>
      </c>
      <c r="D16" s="69" t="s">
        <v>68</v>
      </c>
      <c r="E16" s="70" t="s">
        <v>60</v>
      </c>
      <c r="F16" s="53" t="s">
        <v>32</v>
      </c>
      <c r="G16" s="53" t="s">
        <v>105</v>
      </c>
      <c r="H16" s="78">
        <v>1967.19</v>
      </c>
      <c r="I16" s="32">
        <v>1</v>
      </c>
      <c r="J16" s="38">
        <f t="shared" si="0"/>
        <v>1</v>
      </c>
      <c r="K16" s="39" t="str">
        <f t="shared" si="1"/>
        <v>OK</v>
      </c>
      <c r="L16" s="113"/>
      <c r="M16" s="113"/>
      <c r="N16" s="113"/>
      <c r="O16" s="113"/>
      <c r="P16" s="31"/>
      <c r="Q16" s="31"/>
      <c r="R16" s="31"/>
      <c r="S16" s="31"/>
      <c r="T16" s="31"/>
      <c r="U16" s="31"/>
      <c r="V16" s="31"/>
      <c r="W16" s="31"/>
      <c r="X16" s="45"/>
      <c r="Y16" s="45"/>
      <c r="Z16" s="45"/>
      <c r="AA16" s="45"/>
      <c r="AB16" s="45"/>
      <c r="AC16" s="45"/>
    </row>
    <row r="17" spans="1:29" ht="39.950000000000003" customHeight="1" x14ac:dyDescent="0.45">
      <c r="A17" s="82"/>
      <c r="B17" s="85"/>
      <c r="C17" s="68">
        <v>33</v>
      </c>
      <c r="D17" s="69" t="s">
        <v>69</v>
      </c>
      <c r="E17" s="70" t="s">
        <v>60</v>
      </c>
      <c r="F17" s="53" t="s">
        <v>4</v>
      </c>
      <c r="G17" s="53" t="s">
        <v>105</v>
      </c>
      <c r="H17" s="78">
        <v>21.38</v>
      </c>
      <c r="I17" s="32">
        <v>20</v>
      </c>
      <c r="J17" s="38">
        <f t="shared" si="0"/>
        <v>0</v>
      </c>
      <c r="K17" s="39" t="str">
        <f t="shared" si="1"/>
        <v>OK</v>
      </c>
      <c r="L17" s="113"/>
      <c r="M17" s="113"/>
      <c r="N17" s="113">
        <v>20</v>
      </c>
      <c r="O17" s="113"/>
      <c r="P17" s="31"/>
      <c r="Q17" s="31"/>
      <c r="R17" s="31"/>
      <c r="S17" s="31"/>
      <c r="T17" s="31"/>
      <c r="U17" s="31"/>
      <c r="V17" s="31"/>
      <c r="W17" s="31"/>
      <c r="X17" s="45"/>
      <c r="Y17" s="45"/>
      <c r="Z17" s="45"/>
      <c r="AA17" s="45"/>
      <c r="AB17" s="45"/>
      <c r="AC17" s="45"/>
    </row>
    <row r="18" spans="1:29" ht="39.950000000000003" customHeight="1" x14ac:dyDescent="0.45">
      <c r="A18" s="82"/>
      <c r="B18" s="85"/>
      <c r="C18" s="68">
        <v>34</v>
      </c>
      <c r="D18" s="69" t="s">
        <v>70</v>
      </c>
      <c r="E18" s="70" t="s">
        <v>60</v>
      </c>
      <c r="F18" s="53" t="s">
        <v>4</v>
      </c>
      <c r="G18" s="53" t="s">
        <v>105</v>
      </c>
      <c r="H18" s="78">
        <v>12.19</v>
      </c>
      <c r="I18" s="32"/>
      <c r="J18" s="38">
        <f t="shared" si="0"/>
        <v>0</v>
      </c>
      <c r="K18" s="39" t="str">
        <f t="shared" si="1"/>
        <v>OK</v>
      </c>
      <c r="L18" s="113"/>
      <c r="M18" s="113"/>
      <c r="N18" s="113"/>
      <c r="O18" s="113"/>
      <c r="P18" s="31"/>
      <c r="Q18" s="31"/>
      <c r="R18" s="31"/>
      <c r="S18" s="31"/>
      <c r="T18" s="31"/>
      <c r="U18" s="31"/>
      <c r="V18" s="31"/>
      <c r="W18" s="31"/>
      <c r="X18" s="45"/>
      <c r="Y18" s="45"/>
      <c r="Z18" s="45"/>
      <c r="AA18" s="45"/>
      <c r="AB18" s="45"/>
      <c r="AC18" s="45"/>
    </row>
    <row r="19" spans="1:29" ht="39.950000000000003" customHeight="1" x14ac:dyDescent="0.45">
      <c r="A19" s="82"/>
      <c r="B19" s="85"/>
      <c r="C19" s="68">
        <v>35</v>
      </c>
      <c r="D19" s="69" t="s">
        <v>71</v>
      </c>
      <c r="E19" s="70" t="s">
        <v>60</v>
      </c>
      <c r="F19" s="53" t="s">
        <v>4</v>
      </c>
      <c r="G19" s="53" t="s">
        <v>105</v>
      </c>
      <c r="H19" s="78">
        <v>2.69</v>
      </c>
      <c r="I19" s="32">
        <v>200</v>
      </c>
      <c r="J19" s="38">
        <f t="shared" si="0"/>
        <v>0</v>
      </c>
      <c r="K19" s="39" t="str">
        <f t="shared" si="1"/>
        <v>OK</v>
      </c>
      <c r="L19" s="113"/>
      <c r="M19" s="113"/>
      <c r="N19" s="113">
        <v>200</v>
      </c>
      <c r="O19" s="113"/>
      <c r="P19" s="31"/>
      <c r="Q19" s="31"/>
      <c r="R19" s="31"/>
      <c r="S19" s="31"/>
      <c r="T19" s="31"/>
      <c r="U19" s="31"/>
      <c r="V19" s="31"/>
      <c r="W19" s="31"/>
      <c r="X19" s="45"/>
      <c r="Y19" s="45"/>
      <c r="Z19" s="45"/>
      <c r="AA19" s="45"/>
      <c r="AB19" s="45"/>
      <c r="AC19" s="45"/>
    </row>
    <row r="20" spans="1:29" ht="39.950000000000003" customHeight="1" x14ac:dyDescent="0.45">
      <c r="A20" s="83"/>
      <c r="B20" s="86"/>
      <c r="C20" s="68">
        <v>36</v>
      </c>
      <c r="D20" s="69" t="s">
        <v>72</v>
      </c>
      <c r="E20" s="70" t="s">
        <v>60</v>
      </c>
      <c r="F20" s="53" t="s">
        <v>4</v>
      </c>
      <c r="G20" s="53" t="s">
        <v>105</v>
      </c>
      <c r="H20" s="78">
        <v>1.27</v>
      </c>
      <c r="I20" s="32">
        <v>200</v>
      </c>
      <c r="J20" s="38">
        <f t="shared" si="0"/>
        <v>0</v>
      </c>
      <c r="K20" s="39" t="str">
        <f t="shared" si="1"/>
        <v>OK</v>
      </c>
      <c r="L20" s="113"/>
      <c r="M20" s="113"/>
      <c r="N20" s="113"/>
      <c r="O20" s="113">
        <v>200</v>
      </c>
      <c r="P20" s="31"/>
      <c r="Q20" s="31"/>
      <c r="R20" s="31"/>
      <c r="S20" s="31"/>
      <c r="T20" s="31"/>
      <c r="U20" s="31"/>
      <c r="V20" s="31"/>
      <c r="W20" s="31"/>
      <c r="X20" s="45"/>
      <c r="Y20" s="45"/>
      <c r="Z20" s="45"/>
      <c r="AA20" s="45"/>
      <c r="AB20" s="45"/>
      <c r="AC20" s="45"/>
    </row>
    <row r="21" spans="1:29" ht="39.950000000000003" customHeight="1" x14ac:dyDescent="0.45">
      <c r="A21" s="87">
        <v>7</v>
      </c>
      <c r="B21" s="90" t="s">
        <v>73</v>
      </c>
      <c r="C21" s="71">
        <v>37</v>
      </c>
      <c r="D21" s="72" t="s">
        <v>74</v>
      </c>
      <c r="E21" s="73" t="s">
        <v>75</v>
      </c>
      <c r="F21" s="46" t="s">
        <v>4</v>
      </c>
      <c r="G21" s="46" t="s">
        <v>105</v>
      </c>
      <c r="H21" s="79">
        <v>80.09</v>
      </c>
      <c r="I21" s="32">
        <v>8</v>
      </c>
      <c r="J21" s="38">
        <f t="shared" si="0"/>
        <v>8</v>
      </c>
      <c r="K21" s="39" t="str">
        <f t="shared" si="1"/>
        <v>OK</v>
      </c>
      <c r="L21" s="113"/>
      <c r="M21" s="113"/>
      <c r="N21" s="113"/>
      <c r="O21" s="113"/>
      <c r="P21" s="31"/>
      <c r="Q21" s="31"/>
      <c r="R21" s="31"/>
      <c r="S21" s="31"/>
      <c r="T21" s="31"/>
      <c r="U21" s="31"/>
      <c r="V21" s="31"/>
      <c r="W21" s="31"/>
      <c r="X21" s="45"/>
      <c r="Y21" s="45"/>
      <c r="Z21" s="45"/>
      <c r="AA21" s="45"/>
      <c r="AB21" s="45"/>
      <c r="AC21" s="45"/>
    </row>
    <row r="22" spans="1:29" ht="39.950000000000003" customHeight="1" x14ac:dyDescent="0.45">
      <c r="A22" s="88"/>
      <c r="B22" s="90"/>
      <c r="C22" s="71">
        <v>38</v>
      </c>
      <c r="D22" s="72" t="s">
        <v>76</v>
      </c>
      <c r="E22" s="73" t="s">
        <v>75</v>
      </c>
      <c r="F22" s="46" t="s">
        <v>4</v>
      </c>
      <c r="G22" s="46" t="s">
        <v>105</v>
      </c>
      <c r="H22" s="79">
        <v>134.34</v>
      </c>
      <c r="I22" s="32">
        <v>4</v>
      </c>
      <c r="J22" s="38">
        <f t="shared" si="0"/>
        <v>4</v>
      </c>
      <c r="K22" s="39" t="str">
        <f t="shared" si="1"/>
        <v>OK</v>
      </c>
      <c r="L22" s="113"/>
      <c r="M22" s="113"/>
      <c r="N22" s="113"/>
      <c r="O22" s="113"/>
      <c r="P22" s="31"/>
      <c r="Q22" s="31"/>
      <c r="R22" s="31"/>
      <c r="S22" s="31"/>
      <c r="T22" s="31"/>
      <c r="U22" s="31"/>
      <c r="V22" s="31"/>
      <c r="W22" s="31"/>
      <c r="X22" s="45"/>
      <c r="Y22" s="45"/>
      <c r="Z22" s="45"/>
      <c r="AA22" s="45"/>
      <c r="AB22" s="45"/>
      <c r="AC22" s="45"/>
    </row>
    <row r="23" spans="1:29" ht="39.950000000000003" customHeight="1" x14ac:dyDescent="0.45">
      <c r="A23" s="88"/>
      <c r="B23" s="90"/>
      <c r="C23" s="71">
        <v>39</v>
      </c>
      <c r="D23" s="72" t="s">
        <v>77</v>
      </c>
      <c r="E23" s="73" t="s">
        <v>75</v>
      </c>
      <c r="F23" s="46" t="s">
        <v>4</v>
      </c>
      <c r="G23" s="46" t="s">
        <v>105</v>
      </c>
      <c r="H23" s="79">
        <v>90.42</v>
      </c>
      <c r="I23" s="32">
        <v>12</v>
      </c>
      <c r="J23" s="38">
        <f t="shared" si="0"/>
        <v>0</v>
      </c>
      <c r="K23" s="39" t="str">
        <f t="shared" si="1"/>
        <v>OK</v>
      </c>
      <c r="L23" s="113"/>
      <c r="M23" s="113">
        <v>12</v>
      </c>
      <c r="N23" s="113"/>
      <c r="O23" s="113"/>
      <c r="P23" s="31"/>
      <c r="Q23" s="31"/>
      <c r="R23" s="31"/>
      <c r="S23" s="31"/>
      <c r="T23" s="31"/>
      <c r="U23" s="31"/>
      <c r="V23" s="31"/>
      <c r="W23" s="31"/>
      <c r="X23" s="45"/>
      <c r="Y23" s="45"/>
      <c r="Z23" s="45"/>
      <c r="AA23" s="45"/>
      <c r="AB23" s="45"/>
      <c r="AC23" s="45"/>
    </row>
    <row r="24" spans="1:29" ht="39.950000000000003" customHeight="1" x14ac:dyDescent="0.45">
      <c r="A24" s="88"/>
      <c r="B24" s="90"/>
      <c r="C24" s="71">
        <v>40</v>
      </c>
      <c r="D24" s="72" t="s">
        <v>78</v>
      </c>
      <c r="E24" s="73" t="s">
        <v>75</v>
      </c>
      <c r="F24" s="46" t="s">
        <v>4</v>
      </c>
      <c r="G24" s="46" t="s">
        <v>105</v>
      </c>
      <c r="H24" s="79">
        <v>71.69</v>
      </c>
      <c r="I24" s="32">
        <v>8</v>
      </c>
      <c r="J24" s="38">
        <f t="shared" si="0"/>
        <v>8</v>
      </c>
      <c r="K24" s="39" t="str">
        <f t="shared" si="1"/>
        <v>OK</v>
      </c>
      <c r="L24" s="113"/>
      <c r="M24" s="113"/>
      <c r="N24" s="113"/>
      <c r="O24" s="113"/>
      <c r="P24" s="31"/>
      <c r="Q24" s="31"/>
      <c r="R24" s="31"/>
      <c r="S24" s="31"/>
      <c r="T24" s="31"/>
      <c r="U24" s="31"/>
      <c r="V24" s="31"/>
      <c r="W24" s="31"/>
      <c r="X24" s="45"/>
      <c r="Y24" s="45"/>
      <c r="Z24" s="45"/>
      <c r="AA24" s="45"/>
      <c r="AB24" s="45"/>
      <c r="AC24" s="45"/>
    </row>
    <row r="25" spans="1:29" ht="39.950000000000003" customHeight="1" x14ac:dyDescent="0.45">
      <c r="A25" s="88"/>
      <c r="B25" s="90"/>
      <c r="C25" s="71">
        <v>41</v>
      </c>
      <c r="D25" s="72" t="s">
        <v>79</v>
      </c>
      <c r="E25" s="73" t="s">
        <v>75</v>
      </c>
      <c r="F25" s="46" t="s">
        <v>4</v>
      </c>
      <c r="G25" s="46" t="s">
        <v>105</v>
      </c>
      <c r="H25" s="79">
        <v>62</v>
      </c>
      <c r="I25" s="32">
        <v>10</v>
      </c>
      <c r="J25" s="38">
        <f t="shared" si="0"/>
        <v>0</v>
      </c>
      <c r="K25" s="39" t="str">
        <f t="shared" si="1"/>
        <v>OK</v>
      </c>
      <c r="L25" s="113"/>
      <c r="M25" s="113">
        <v>10</v>
      </c>
      <c r="N25" s="113"/>
      <c r="O25" s="113"/>
      <c r="P25" s="31"/>
      <c r="Q25" s="31"/>
      <c r="R25" s="31"/>
      <c r="S25" s="31"/>
      <c r="T25" s="31"/>
      <c r="U25" s="31"/>
      <c r="V25" s="31"/>
      <c r="W25" s="31"/>
      <c r="X25" s="45"/>
      <c r="Y25" s="45"/>
      <c r="Z25" s="45"/>
      <c r="AA25" s="45"/>
      <c r="AB25" s="45"/>
      <c r="AC25" s="45"/>
    </row>
    <row r="26" spans="1:29" ht="39.950000000000003" customHeight="1" x14ac:dyDescent="0.45">
      <c r="A26" s="88"/>
      <c r="B26" s="90"/>
      <c r="C26" s="71">
        <v>42</v>
      </c>
      <c r="D26" s="72" t="s">
        <v>80</v>
      </c>
      <c r="E26" s="73" t="s">
        <v>75</v>
      </c>
      <c r="F26" s="46" t="s">
        <v>4</v>
      </c>
      <c r="G26" s="46" t="s">
        <v>105</v>
      </c>
      <c r="H26" s="79">
        <v>74.92</v>
      </c>
      <c r="I26" s="32">
        <v>10</v>
      </c>
      <c r="J26" s="38">
        <f t="shared" si="0"/>
        <v>10</v>
      </c>
      <c r="K26" s="39" t="str">
        <f t="shared" si="1"/>
        <v>OK</v>
      </c>
      <c r="L26" s="113"/>
      <c r="M26" s="113"/>
      <c r="N26" s="113"/>
      <c r="O26" s="113"/>
      <c r="P26" s="31"/>
      <c r="Q26" s="31"/>
      <c r="R26" s="31"/>
      <c r="S26" s="31"/>
      <c r="T26" s="31"/>
      <c r="U26" s="31"/>
      <c r="V26" s="31"/>
      <c r="W26" s="31"/>
      <c r="X26" s="45"/>
      <c r="Y26" s="45"/>
      <c r="Z26" s="45"/>
      <c r="AA26" s="45"/>
      <c r="AB26" s="45"/>
      <c r="AC26" s="45"/>
    </row>
    <row r="27" spans="1:29" ht="39.950000000000003" customHeight="1" x14ac:dyDescent="0.45">
      <c r="A27" s="88"/>
      <c r="B27" s="90"/>
      <c r="C27" s="71">
        <v>43</v>
      </c>
      <c r="D27" s="72" t="s">
        <v>81</v>
      </c>
      <c r="E27" s="73" t="s">
        <v>75</v>
      </c>
      <c r="F27" s="46" t="s">
        <v>4</v>
      </c>
      <c r="G27" s="46" t="s">
        <v>105</v>
      </c>
      <c r="H27" s="79">
        <v>78.790000000000006</v>
      </c>
      <c r="I27" s="32">
        <v>60</v>
      </c>
      <c r="J27" s="38">
        <f t="shared" si="0"/>
        <v>36</v>
      </c>
      <c r="K27" s="39" t="str">
        <f t="shared" si="1"/>
        <v>OK</v>
      </c>
      <c r="L27" s="113"/>
      <c r="M27" s="113">
        <v>24</v>
      </c>
      <c r="N27" s="113"/>
      <c r="O27" s="113"/>
      <c r="P27" s="31"/>
      <c r="Q27" s="31"/>
      <c r="R27" s="31"/>
      <c r="S27" s="31"/>
      <c r="T27" s="31"/>
      <c r="U27" s="31"/>
      <c r="V27" s="31"/>
      <c r="W27" s="31"/>
      <c r="X27" s="45"/>
      <c r="Y27" s="45"/>
      <c r="Z27" s="45"/>
      <c r="AA27" s="45"/>
      <c r="AB27" s="45"/>
      <c r="AC27" s="45"/>
    </row>
    <row r="28" spans="1:29" ht="39.950000000000003" customHeight="1" x14ac:dyDescent="0.45">
      <c r="A28" s="88"/>
      <c r="B28" s="90"/>
      <c r="C28" s="71">
        <v>44</v>
      </c>
      <c r="D28" s="72" t="s">
        <v>82</v>
      </c>
      <c r="E28" s="73" t="s">
        <v>75</v>
      </c>
      <c r="F28" s="46" t="s">
        <v>4</v>
      </c>
      <c r="G28" s="46" t="s">
        <v>105</v>
      </c>
      <c r="H28" s="79">
        <v>80.09</v>
      </c>
      <c r="I28" s="32">
        <v>40</v>
      </c>
      <c r="J28" s="38">
        <f t="shared" si="0"/>
        <v>28</v>
      </c>
      <c r="K28" s="39" t="str">
        <f t="shared" si="1"/>
        <v>OK</v>
      </c>
      <c r="L28" s="113"/>
      <c r="M28" s="113">
        <v>12</v>
      </c>
      <c r="N28" s="113"/>
      <c r="O28" s="113"/>
      <c r="P28" s="31"/>
      <c r="Q28" s="31"/>
      <c r="R28" s="31"/>
      <c r="S28" s="31"/>
      <c r="T28" s="31"/>
      <c r="U28" s="31"/>
      <c r="V28" s="31"/>
      <c r="W28" s="31"/>
      <c r="X28" s="45"/>
      <c r="Y28" s="45"/>
      <c r="Z28" s="45"/>
      <c r="AA28" s="45"/>
      <c r="AB28" s="45"/>
      <c r="AC28" s="45"/>
    </row>
    <row r="29" spans="1:29" ht="39.950000000000003" customHeight="1" x14ac:dyDescent="0.45">
      <c r="A29" s="88"/>
      <c r="B29" s="90"/>
      <c r="C29" s="71">
        <v>45</v>
      </c>
      <c r="D29" s="72" t="s">
        <v>83</v>
      </c>
      <c r="E29" s="73" t="s">
        <v>75</v>
      </c>
      <c r="F29" s="46" t="s">
        <v>4</v>
      </c>
      <c r="G29" s="46" t="s">
        <v>105</v>
      </c>
      <c r="H29" s="79">
        <v>94.94</v>
      </c>
      <c r="I29" s="32">
        <v>20</v>
      </c>
      <c r="J29" s="38">
        <f t="shared" si="0"/>
        <v>8</v>
      </c>
      <c r="K29" s="39" t="str">
        <f t="shared" si="1"/>
        <v>OK</v>
      </c>
      <c r="L29" s="113"/>
      <c r="M29" s="113">
        <v>12</v>
      </c>
      <c r="N29" s="113"/>
      <c r="O29" s="113"/>
      <c r="P29" s="31"/>
      <c r="Q29" s="31"/>
      <c r="R29" s="31"/>
      <c r="S29" s="31"/>
      <c r="T29" s="31"/>
      <c r="U29" s="31"/>
      <c r="V29" s="31"/>
      <c r="W29" s="31"/>
      <c r="X29" s="45"/>
      <c r="Y29" s="45"/>
      <c r="Z29" s="45"/>
      <c r="AA29" s="45"/>
      <c r="AB29" s="45"/>
      <c r="AC29" s="45"/>
    </row>
    <row r="30" spans="1:29" ht="39.950000000000003" customHeight="1" x14ac:dyDescent="0.45">
      <c r="A30" s="88"/>
      <c r="B30" s="90"/>
      <c r="C30" s="71">
        <v>46</v>
      </c>
      <c r="D30" s="72" t="s">
        <v>84</v>
      </c>
      <c r="E30" s="73" t="s">
        <v>75</v>
      </c>
      <c r="F30" s="46" t="s">
        <v>4</v>
      </c>
      <c r="G30" s="46" t="s">
        <v>105</v>
      </c>
      <c r="H30" s="79">
        <v>173.74</v>
      </c>
      <c r="I30" s="32">
        <v>20</v>
      </c>
      <c r="J30" s="38">
        <f t="shared" si="0"/>
        <v>8</v>
      </c>
      <c r="K30" s="39" t="str">
        <f t="shared" si="1"/>
        <v>OK</v>
      </c>
      <c r="L30" s="113"/>
      <c r="M30" s="113">
        <v>12</v>
      </c>
      <c r="N30" s="113"/>
      <c r="O30" s="113"/>
      <c r="P30" s="31"/>
      <c r="Q30" s="31"/>
      <c r="R30" s="31"/>
      <c r="S30" s="31"/>
      <c r="T30" s="31"/>
      <c r="U30" s="31"/>
      <c r="V30" s="31"/>
      <c r="W30" s="31"/>
      <c r="X30" s="45"/>
      <c r="Y30" s="45"/>
      <c r="Z30" s="45"/>
      <c r="AA30" s="45"/>
      <c r="AB30" s="45"/>
      <c r="AC30" s="45"/>
    </row>
    <row r="31" spans="1:29" ht="39.950000000000003" customHeight="1" x14ac:dyDescent="0.45">
      <c r="A31" s="88"/>
      <c r="B31" s="90"/>
      <c r="C31" s="71">
        <v>47</v>
      </c>
      <c r="D31" s="72" t="s">
        <v>85</v>
      </c>
      <c r="E31" s="73" t="s">
        <v>75</v>
      </c>
      <c r="F31" s="46" t="s">
        <v>4</v>
      </c>
      <c r="G31" s="46" t="s">
        <v>105</v>
      </c>
      <c r="H31" s="79">
        <v>9.36</v>
      </c>
      <c r="I31" s="32">
        <v>1</v>
      </c>
      <c r="J31" s="38">
        <f t="shared" si="0"/>
        <v>1</v>
      </c>
      <c r="K31" s="39" t="str">
        <f t="shared" si="1"/>
        <v>OK</v>
      </c>
      <c r="L31" s="113"/>
      <c r="M31" s="113"/>
      <c r="N31" s="113"/>
      <c r="O31" s="113"/>
      <c r="P31" s="31"/>
      <c r="Q31" s="31"/>
      <c r="R31" s="31"/>
      <c r="S31" s="31"/>
      <c r="T31" s="31"/>
      <c r="U31" s="31"/>
      <c r="V31" s="31"/>
      <c r="W31" s="31"/>
      <c r="X31" s="45"/>
      <c r="Y31" s="45"/>
      <c r="Z31" s="45"/>
      <c r="AA31" s="45"/>
      <c r="AB31" s="45"/>
      <c r="AC31" s="45"/>
    </row>
    <row r="32" spans="1:29" ht="39.950000000000003" customHeight="1" x14ac:dyDescent="0.45">
      <c r="A32" s="88"/>
      <c r="B32" s="90"/>
      <c r="C32" s="71">
        <v>48</v>
      </c>
      <c r="D32" s="72" t="s">
        <v>86</v>
      </c>
      <c r="E32" s="73" t="s">
        <v>75</v>
      </c>
      <c r="F32" s="46" t="s">
        <v>4</v>
      </c>
      <c r="G32" s="46" t="s">
        <v>105</v>
      </c>
      <c r="H32" s="79">
        <v>9.69</v>
      </c>
      <c r="I32" s="32">
        <v>1</v>
      </c>
      <c r="J32" s="38">
        <f t="shared" si="0"/>
        <v>1</v>
      </c>
      <c r="K32" s="39" t="str">
        <f t="shared" si="1"/>
        <v>OK</v>
      </c>
      <c r="L32" s="113"/>
      <c r="M32" s="113"/>
      <c r="N32" s="113"/>
      <c r="O32" s="113"/>
      <c r="P32" s="31"/>
      <c r="Q32" s="31"/>
      <c r="R32" s="31"/>
      <c r="S32" s="31"/>
      <c r="T32" s="31"/>
      <c r="U32" s="31"/>
      <c r="V32" s="31"/>
      <c r="W32" s="31"/>
      <c r="X32" s="45"/>
      <c r="Y32" s="45"/>
      <c r="Z32" s="45"/>
      <c r="AA32" s="45"/>
      <c r="AB32" s="45"/>
      <c r="AC32" s="45"/>
    </row>
    <row r="33" spans="1:29" ht="39.950000000000003" customHeight="1" x14ac:dyDescent="0.45">
      <c r="A33" s="88"/>
      <c r="B33" s="90"/>
      <c r="C33" s="71">
        <v>49</v>
      </c>
      <c r="D33" s="72" t="s">
        <v>87</v>
      </c>
      <c r="E33" s="73" t="s">
        <v>88</v>
      </c>
      <c r="F33" s="46" t="s">
        <v>4</v>
      </c>
      <c r="G33" s="46" t="s">
        <v>105</v>
      </c>
      <c r="H33" s="79">
        <v>172.44</v>
      </c>
      <c r="I33" s="32">
        <v>2</v>
      </c>
      <c r="J33" s="38">
        <f t="shared" si="0"/>
        <v>0</v>
      </c>
      <c r="K33" s="39" t="str">
        <f t="shared" si="1"/>
        <v>OK</v>
      </c>
      <c r="L33" s="113"/>
      <c r="M33" s="113">
        <v>2</v>
      </c>
      <c r="N33" s="113"/>
      <c r="O33" s="113"/>
      <c r="P33" s="31"/>
      <c r="Q33" s="31"/>
      <c r="R33" s="31"/>
      <c r="S33" s="31"/>
      <c r="T33" s="31"/>
      <c r="U33" s="31"/>
      <c r="V33" s="31"/>
      <c r="W33" s="31"/>
      <c r="X33" s="45"/>
      <c r="Y33" s="45"/>
      <c r="Z33" s="45"/>
      <c r="AA33" s="45"/>
      <c r="AB33" s="45"/>
      <c r="AC33" s="45"/>
    </row>
    <row r="34" spans="1:29" ht="39.950000000000003" customHeight="1" x14ac:dyDescent="0.45">
      <c r="A34" s="88"/>
      <c r="B34" s="90"/>
      <c r="C34" s="71">
        <v>50</v>
      </c>
      <c r="D34" s="72" t="s">
        <v>89</v>
      </c>
      <c r="E34" s="73" t="s">
        <v>88</v>
      </c>
      <c r="F34" s="46" t="s">
        <v>4</v>
      </c>
      <c r="G34" s="46" t="s">
        <v>105</v>
      </c>
      <c r="H34" s="79">
        <v>179.55</v>
      </c>
      <c r="I34" s="32">
        <v>2</v>
      </c>
      <c r="J34" s="38">
        <f t="shared" si="0"/>
        <v>0</v>
      </c>
      <c r="K34" s="39" t="str">
        <f t="shared" si="1"/>
        <v>OK</v>
      </c>
      <c r="L34" s="113"/>
      <c r="M34" s="113">
        <v>2</v>
      </c>
      <c r="N34" s="113"/>
      <c r="O34" s="113"/>
      <c r="P34" s="31"/>
      <c r="Q34" s="31"/>
      <c r="R34" s="31"/>
      <c r="S34" s="31"/>
      <c r="T34" s="31"/>
      <c r="U34" s="31"/>
      <c r="V34" s="31"/>
      <c r="W34" s="31"/>
      <c r="X34" s="45"/>
      <c r="Y34" s="45"/>
      <c r="Z34" s="45"/>
      <c r="AA34" s="45"/>
      <c r="AB34" s="45"/>
      <c r="AC34" s="45"/>
    </row>
    <row r="35" spans="1:29" ht="39.950000000000003" customHeight="1" x14ac:dyDescent="0.45">
      <c r="A35" s="88"/>
      <c r="B35" s="90"/>
      <c r="C35" s="71">
        <v>51</v>
      </c>
      <c r="D35" s="72" t="s">
        <v>90</v>
      </c>
      <c r="E35" s="73" t="s">
        <v>60</v>
      </c>
      <c r="F35" s="46" t="s">
        <v>45</v>
      </c>
      <c r="G35" s="46" t="s">
        <v>105</v>
      </c>
      <c r="H35" s="79">
        <v>3.55</v>
      </c>
      <c r="I35" s="32"/>
      <c r="J35" s="38">
        <f t="shared" si="0"/>
        <v>0</v>
      </c>
      <c r="K35" s="39" t="str">
        <f t="shared" si="1"/>
        <v>OK</v>
      </c>
      <c r="L35" s="113"/>
      <c r="M35" s="113"/>
      <c r="N35" s="113"/>
      <c r="O35" s="113"/>
      <c r="P35" s="31"/>
      <c r="Q35" s="31"/>
      <c r="R35" s="31"/>
      <c r="S35" s="31"/>
      <c r="T35" s="31"/>
      <c r="U35" s="31"/>
      <c r="V35" s="31"/>
      <c r="W35" s="31"/>
      <c r="X35" s="45"/>
      <c r="Y35" s="45"/>
      <c r="Z35" s="45"/>
      <c r="AA35" s="45"/>
      <c r="AB35" s="45"/>
      <c r="AC35" s="45"/>
    </row>
    <row r="36" spans="1:29" ht="39.950000000000003" customHeight="1" x14ac:dyDescent="0.45">
      <c r="A36" s="88"/>
      <c r="B36" s="90"/>
      <c r="C36" s="71">
        <v>52</v>
      </c>
      <c r="D36" s="72" t="s">
        <v>91</v>
      </c>
      <c r="E36" s="73" t="s">
        <v>75</v>
      </c>
      <c r="F36" s="46" t="s">
        <v>4</v>
      </c>
      <c r="G36" s="46" t="s">
        <v>105</v>
      </c>
      <c r="H36" s="79">
        <v>418.52</v>
      </c>
      <c r="I36" s="32"/>
      <c r="J36" s="38">
        <f t="shared" si="0"/>
        <v>0</v>
      </c>
      <c r="K36" s="39" t="str">
        <f t="shared" si="1"/>
        <v>OK</v>
      </c>
      <c r="L36" s="113"/>
      <c r="M36" s="113"/>
      <c r="N36" s="113"/>
      <c r="O36" s="113"/>
      <c r="P36" s="31"/>
      <c r="Q36" s="31"/>
      <c r="R36" s="31"/>
      <c r="S36" s="31"/>
      <c r="T36" s="31"/>
      <c r="U36" s="31"/>
      <c r="V36" s="31"/>
      <c r="W36" s="31"/>
      <c r="X36" s="45"/>
      <c r="Y36" s="45"/>
      <c r="Z36" s="45"/>
      <c r="AA36" s="45"/>
      <c r="AB36" s="45"/>
      <c r="AC36" s="45"/>
    </row>
    <row r="37" spans="1:29" ht="39.950000000000003" customHeight="1" x14ac:dyDescent="0.45">
      <c r="A37" s="88"/>
      <c r="B37" s="90"/>
      <c r="C37" s="71">
        <v>53</v>
      </c>
      <c r="D37" s="72" t="s">
        <v>92</v>
      </c>
      <c r="E37" s="73" t="s">
        <v>75</v>
      </c>
      <c r="F37" s="46" t="s">
        <v>4</v>
      </c>
      <c r="G37" s="46" t="s">
        <v>105</v>
      </c>
      <c r="H37" s="79">
        <v>49.73</v>
      </c>
      <c r="I37" s="32"/>
      <c r="J37" s="38">
        <f t="shared" si="0"/>
        <v>0</v>
      </c>
      <c r="K37" s="39" t="str">
        <f t="shared" si="1"/>
        <v>OK</v>
      </c>
      <c r="L37" s="113"/>
      <c r="M37" s="113"/>
      <c r="N37" s="113"/>
      <c r="O37" s="113"/>
      <c r="P37" s="31"/>
      <c r="Q37" s="31"/>
      <c r="R37" s="31"/>
      <c r="S37" s="31"/>
      <c r="T37" s="31"/>
      <c r="U37" s="31"/>
      <c r="V37" s="31"/>
      <c r="W37" s="31"/>
      <c r="X37" s="45"/>
      <c r="Y37" s="45"/>
      <c r="Z37" s="45"/>
      <c r="AA37" s="45"/>
      <c r="AB37" s="45"/>
      <c r="AC37" s="45"/>
    </row>
    <row r="38" spans="1:29" ht="39.950000000000003" customHeight="1" x14ac:dyDescent="0.45">
      <c r="A38" s="89"/>
      <c r="B38" s="90"/>
      <c r="C38" s="71">
        <v>54</v>
      </c>
      <c r="D38" s="72" t="s">
        <v>93</v>
      </c>
      <c r="E38" s="73" t="s">
        <v>94</v>
      </c>
      <c r="F38" s="46" t="s">
        <v>4</v>
      </c>
      <c r="G38" s="46" t="s">
        <v>105</v>
      </c>
      <c r="H38" s="79">
        <v>263.51</v>
      </c>
      <c r="I38" s="32"/>
      <c r="J38" s="38">
        <f t="shared" si="0"/>
        <v>0</v>
      </c>
      <c r="K38" s="39" t="str">
        <f t="shared" si="1"/>
        <v>OK</v>
      </c>
      <c r="L38" s="113"/>
      <c r="M38" s="113"/>
      <c r="N38" s="113"/>
      <c r="O38" s="113"/>
      <c r="P38" s="31"/>
      <c r="Q38" s="31"/>
      <c r="R38" s="31"/>
      <c r="S38" s="31"/>
      <c r="T38" s="31"/>
      <c r="U38" s="31"/>
      <c r="V38" s="31"/>
      <c r="W38" s="31"/>
      <c r="X38" s="45"/>
      <c r="Y38" s="45"/>
      <c r="Z38" s="45"/>
      <c r="AA38" s="45"/>
      <c r="AB38" s="45"/>
      <c r="AC38" s="45"/>
    </row>
    <row r="39" spans="1:29" ht="39.950000000000003" customHeight="1" x14ac:dyDescent="0.45">
      <c r="A39" s="91">
        <v>8</v>
      </c>
      <c r="B39" s="84" t="s">
        <v>95</v>
      </c>
      <c r="C39" s="74">
        <v>55</v>
      </c>
      <c r="D39" s="75" t="s">
        <v>96</v>
      </c>
      <c r="E39" s="70" t="s">
        <v>97</v>
      </c>
      <c r="F39" s="53" t="s">
        <v>31</v>
      </c>
      <c r="G39" s="53" t="s">
        <v>105</v>
      </c>
      <c r="H39" s="78">
        <v>209.19</v>
      </c>
      <c r="I39" s="32">
        <v>25</v>
      </c>
      <c r="J39" s="38">
        <f t="shared" si="0"/>
        <v>5</v>
      </c>
      <c r="K39" s="39" t="str">
        <f t="shared" si="1"/>
        <v>OK</v>
      </c>
      <c r="L39" s="113">
        <v>20</v>
      </c>
      <c r="M39" s="113"/>
      <c r="N39" s="113"/>
      <c r="O39" s="113"/>
      <c r="P39" s="31"/>
      <c r="Q39" s="31"/>
      <c r="R39" s="31"/>
      <c r="S39" s="31"/>
      <c r="T39" s="31"/>
      <c r="U39" s="31"/>
      <c r="V39" s="31"/>
      <c r="W39" s="31"/>
      <c r="X39" s="45"/>
      <c r="Y39" s="45"/>
      <c r="Z39" s="45"/>
      <c r="AA39" s="45"/>
      <c r="AB39" s="45"/>
      <c r="AC39" s="45"/>
    </row>
    <row r="40" spans="1:29" ht="39.950000000000003" customHeight="1" x14ac:dyDescent="0.45">
      <c r="A40" s="91"/>
      <c r="B40" s="85"/>
      <c r="C40" s="74">
        <v>56</v>
      </c>
      <c r="D40" s="75" t="s">
        <v>98</v>
      </c>
      <c r="E40" s="70" t="s">
        <v>99</v>
      </c>
      <c r="F40" s="53" t="s">
        <v>31</v>
      </c>
      <c r="G40" s="53" t="s">
        <v>105</v>
      </c>
      <c r="H40" s="78">
        <v>356.28</v>
      </c>
      <c r="I40" s="32">
        <v>10</v>
      </c>
      <c r="J40" s="38">
        <f t="shared" si="0"/>
        <v>0</v>
      </c>
      <c r="K40" s="39" t="str">
        <f t="shared" si="1"/>
        <v>OK</v>
      </c>
      <c r="L40" s="113">
        <v>10</v>
      </c>
      <c r="M40" s="113"/>
      <c r="N40" s="113"/>
      <c r="O40" s="113"/>
      <c r="P40" s="31"/>
      <c r="Q40" s="31"/>
      <c r="R40" s="31"/>
      <c r="S40" s="31"/>
      <c r="T40" s="31"/>
      <c r="U40" s="31"/>
      <c r="V40" s="31"/>
      <c r="W40" s="31"/>
      <c r="X40" s="45"/>
      <c r="Y40" s="45"/>
      <c r="Z40" s="45"/>
      <c r="AA40" s="45"/>
      <c r="AB40" s="45"/>
      <c r="AC40" s="45"/>
    </row>
    <row r="41" spans="1:29" ht="39.950000000000003" customHeight="1" x14ac:dyDescent="0.45">
      <c r="A41" s="91"/>
      <c r="B41" s="86"/>
      <c r="C41" s="74">
        <v>57</v>
      </c>
      <c r="D41" s="75" t="s">
        <v>100</v>
      </c>
      <c r="E41" s="70" t="s">
        <v>101</v>
      </c>
      <c r="F41" s="53" t="s">
        <v>31</v>
      </c>
      <c r="G41" s="53" t="s">
        <v>105</v>
      </c>
      <c r="H41" s="78">
        <v>310.01</v>
      </c>
      <c r="I41" s="32"/>
      <c r="J41" s="38">
        <f t="shared" si="0"/>
        <v>0</v>
      </c>
      <c r="K41" s="39" t="str">
        <f t="shared" si="1"/>
        <v>OK</v>
      </c>
      <c r="L41" s="113"/>
      <c r="M41" s="113"/>
      <c r="N41" s="113"/>
      <c r="O41" s="113"/>
      <c r="P41" s="31"/>
      <c r="Q41" s="31"/>
      <c r="R41" s="31"/>
      <c r="S41" s="31"/>
      <c r="T41" s="31"/>
      <c r="U41" s="31"/>
      <c r="V41" s="31"/>
      <c r="W41" s="31"/>
      <c r="X41" s="45"/>
      <c r="Y41" s="45"/>
      <c r="Z41" s="45"/>
      <c r="AA41" s="45"/>
      <c r="AB41" s="45"/>
      <c r="AC41" s="45"/>
    </row>
    <row r="42" spans="1:29" ht="39.950000000000003" customHeight="1" x14ac:dyDescent="0.45">
      <c r="A42" s="63">
        <v>11</v>
      </c>
      <c r="B42" s="64" t="s">
        <v>95</v>
      </c>
      <c r="C42" s="71">
        <v>61</v>
      </c>
      <c r="D42" s="76" t="s">
        <v>102</v>
      </c>
      <c r="E42" s="73" t="s">
        <v>103</v>
      </c>
      <c r="F42" s="46" t="s">
        <v>31</v>
      </c>
      <c r="G42" s="46" t="s">
        <v>105</v>
      </c>
      <c r="H42" s="79">
        <v>104.68</v>
      </c>
      <c r="I42" s="32"/>
      <c r="J42" s="38">
        <f t="shared" si="0"/>
        <v>0</v>
      </c>
      <c r="K42" s="39" t="str">
        <f t="shared" si="1"/>
        <v>OK</v>
      </c>
      <c r="L42" s="113"/>
      <c r="M42" s="113"/>
      <c r="N42" s="113"/>
      <c r="O42" s="113"/>
      <c r="P42" s="31"/>
      <c r="Q42" s="31"/>
      <c r="R42" s="31"/>
      <c r="S42" s="31"/>
      <c r="T42" s="31"/>
      <c r="U42" s="31"/>
      <c r="V42" s="31"/>
      <c r="W42" s="31"/>
      <c r="X42" s="45"/>
      <c r="Y42" s="45"/>
      <c r="Z42" s="45"/>
      <c r="AA42" s="45"/>
      <c r="AB42" s="45"/>
      <c r="AC42" s="45"/>
    </row>
    <row r="43" spans="1:29" ht="39.950000000000003" customHeight="1" x14ac:dyDescent="0.45">
      <c r="H43" s="80">
        <f>SUM(H4:H42)</f>
        <v>16927.68</v>
      </c>
      <c r="L43" s="114">
        <f>SUMPRODUCT(H4:H42,L4:L42)</f>
        <v>7746.6</v>
      </c>
      <c r="M43" s="114">
        <f>SUMPRODUCT(H4:H42,M4:M42)</f>
        <v>8485.2199999999993</v>
      </c>
      <c r="N43" s="114">
        <f>SUMPRODUCT(H4:H42,N4:N42)</f>
        <v>10306.480000000001</v>
      </c>
      <c r="O43" s="114">
        <f>SUMPRODUCT(H4:H42,O4:O42)</f>
        <v>2906.3</v>
      </c>
    </row>
  </sheetData>
  <mergeCells count="28">
    <mergeCell ref="AC1:AC2"/>
    <mergeCell ref="X1:X2"/>
    <mergeCell ref="Y1:Y2"/>
    <mergeCell ref="Z1:Z2"/>
    <mergeCell ref="AA1:AA2"/>
    <mergeCell ref="AB1:AB2"/>
    <mergeCell ref="R1:R2"/>
    <mergeCell ref="M1:M2"/>
    <mergeCell ref="N1:N2"/>
    <mergeCell ref="O1:O2"/>
    <mergeCell ref="P1:P2"/>
    <mergeCell ref="Q1:Q2"/>
    <mergeCell ref="D1:H1"/>
    <mergeCell ref="I1:K1"/>
    <mergeCell ref="L1:L2"/>
    <mergeCell ref="A2:K2"/>
    <mergeCell ref="A1:C1"/>
    <mergeCell ref="S1:S2"/>
    <mergeCell ref="W1:W2"/>
    <mergeCell ref="U1:U2"/>
    <mergeCell ref="V1:V2"/>
    <mergeCell ref="T1:T2"/>
    <mergeCell ref="A5:A20"/>
    <mergeCell ref="B5:B20"/>
    <mergeCell ref="A21:A38"/>
    <mergeCell ref="B21:B38"/>
    <mergeCell ref="A39:A41"/>
    <mergeCell ref="B39:B41"/>
  </mergeCells>
  <conditionalFormatting sqref="W4:W42">
    <cfRule type="cellIs" dxfId="105" priority="43" stopIfTrue="1" operator="greaterThan">
      <formula>0</formula>
    </cfRule>
    <cfRule type="cellIs" dxfId="104" priority="44" stopIfTrue="1" operator="greaterThan">
      <formula>0</formula>
    </cfRule>
    <cfRule type="cellIs" dxfId="103" priority="45" stopIfTrue="1" operator="greaterThan">
      <formula>0</formula>
    </cfRule>
  </conditionalFormatting>
  <conditionalFormatting sqref="P4:V42">
    <cfRule type="cellIs" dxfId="102" priority="4" stopIfTrue="1" operator="greaterThan">
      <formula>0</formula>
    </cfRule>
    <cfRule type="cellIs" dxfId="101" priority="5" stopIfTrue="1" operator="greaterThan">
      <formula>0</formula>
    </cfRule>
    <cfRule type="cellIs" dxfId="100" priority="6" stopIfTrue="1" operator="greaterThan">
      <formula>0</formula>
    </cfRule>
  </conditionalFormatting>
  <conditionalFormatting sqref="L4:O42">
    <cfRule type="cellIs" dxfId="5" priority="1" stopIfTrue="1" operator="greaterThan">
      <formula>0</formula>
    </cfRule>
    <cfRule type="cellIs" dxfId="4" priority="2" stopIfTrue="1" operator="greaterThan">
      <formula>0</formula>
    </cfRule>
    <cfRule type="cellIs" dxfId="3" priority="3" stopIfTrue="1" operator="greaterThan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734C3D-8F3F-4DAF-AF68-3FB83BFFF6AD}">
  <dimension ref="A1:AC649"/>
  <sheetViews>
    <sheetView topLeftCell="A22" zoomScale="60" zoomScaleNormal="60" workbookViewId="0">
      <selection activeCell="P12" sqref="P12"/>
    </sheetView>
  </sheetViews>
  <sheetFormatPr defaultColWidth="9.73046875" defaultRowHeight="25.5" x14ac:dyDescent="0.45"/>
  <cols>
    <col min="1" max="1" width="7" style="48" customWidth="1"/>
    <col min="2" max="2" width="38.59765625" style="1" customWidth="1"/>
    <col min="3" max="3" width="9.59765625" style="47" customWidth="1"/>
    <col min="4" max="4" width="55.265625" style="55" customWidth="1"/>
    <col min="5" max="5" width="19.3984375" style="56" customWidth="1"/>
    <col min="6" max="6" width="10" style="1" customWidth="1"/>
    <col min="7" max="7" width="16.73046875" style="1" customWidth="1"/>
    <col min="8" max="8" width="14.86328125" style="42" bestFit="1" customWidth="1"/>
    <col min="9" max="9" width="13.86328125" style="17" customWidth="1"/>
    <col min="10" max="10" width="13.265625" style="41" customWidth="1"/>
    <col min="11" max="11" width="12.59765625" style="18" customWidth="1"/>
    <col min="12" max="23" width="13.73046875" style="19" customWidth="1"/>
    <col min="24" max="29" width="13.73046875" style="15" customWidth="1"/>
    <col min="30" max="16384" width="9.73046875" style="15"/>
  </cols>
  <sheetData>
    <row r="1" spans="1:29" ht="39.950000000000003" customHeight="1" x14ac:dyDescent="0.45">
      <c r="A1" s="93" t="s">
        <v>47</v>
      </c>
      <c r="B1" s="93"/>
      <c r="C1" s="93"/>
      <c r="D1" s="93" t="s">
        <v>49</v>
      </c>
      <c r="E1" s="93"/>
      <c r="F1" s="93"/>
      <c r="G1" s="93"/>
      <c r="H1" s="93"/>
      <c r="I1" s="93" t="s">
        <v>48</v>
      </c>
      <c r="J1" s="93"/>
      <c r="K1" s="93"/>
      <c r="L1" s="92" t="s">
        <v>115</v>
      </c>
      <c r="M1" s="92" t="s">
        <v>116</v>
      </c>
      <c r="N1" s="92" t="s">
        <v>41</v>
      </c>
      <c r="O1" s="92" t="s">
        <v>41</v>
      </c>
      <c r="P1" s="92" t="s">
        <v>41</v>
      </c>
      <c r="Q1" s="92" t="s">
        <v>41</v>
      </c>
      <c r="R1" s="92" t="s">
        <v>41</v>
      </c>
      <c r="S1" s="92" t="s">
        <v>41</v>
      </c>
      <c r="T1" s="92" t="s">
        <v>41</v>
      </c>
      <c r="U1" s="92" t="s">
        <v>41</v>
      </c>
      <c r="V1" s="92" t="s">
        <v>41</v>
      </c>
      <c r="W1" s="92" t="s">
        <v>41</v>
      </c>
      <c r="X1" s="92" t="s">
        <v>41</v>
      </c>
      <c r="Y1" s="92" t="s">
        <v>41</v>
      </c>
      <c r="Z1" s="92" t="s">
        <v>41</v>
      </c>
      <c r="AA1" s="92" t="s">
        <v>41</v>
      </c>
      <c r="AB1" s="92" t="s">
        <v>41</v>
      </c>
      <c r="AC1" s="92" t="s">
        <v>41</v>
      </c>
    </row>
    <row r="2" spans="1:29" ht="39.950000000000003" customHeight="1" x14ac:dyDescent="0.45">
      <c r="A2" s="93" t="s">
        <v>34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</row>
    <row r="3" spans="1:29" s="16" customFormat="1" ht="39.950000000000003" customHeight="1" x14ac:dyDescent="0.35">
      <c r="A3" s="49" t="s">
        <v>42</v>
      </c>
      <c r="B3" s="51" t="s">
        <v>35</v>
      </c>
      <c r="C3" s="50" t="s">
        <v>43</v>
      </c>
      <c r="D3" s="54" t="s">
        <v>36</v>
      </c>
      <c r="E3" s="54" t="s">
        <v>37</v>
      </c>
      <c r="F3" s="51" t="s">
        <v>4</v>
      </c>
      <c r="G3" s="51" t="s">
        <v>38</v>
      </c>
      <c r="H3" s="52" t="s">
        <v>44</v>
      </c>
      <c r="I3" s="51" t="s">
        <v>46</v>
      </c>
      <c r="J3" s="57" t="s">
        <v>0</v>
      </c>
      <c r="K3" s="58" t="s">
        <v>2</v>
      </c>
      <c r="L3" s="112">
        <v>43888</v>
      </c>
      <c r="M3" s="112">
        <v>43888</v>
      </c>
      <c r="N3" s="37" t="s">
        <v>1</v>
      </c>
      <c r="O3" s="37" t="s">
        <v>1</v>
      </c>
      <c r="P3" s="37" t="s">
        <v>1</v>
      </c>
      <c r="Q3" s="37" t="s">
        <v>1</v>
      </c>
      <c r="R3" s="37" t="s">
        <v>1</v>
      </c>
      <c r="S3" s="37" t="s">
        <v>1</v>
      </c>
      <c r="T3" s="37" t="s">
        <v>1</v>
      </c>
      <c r="U3" s="37" t="s">
        <v>1</v>
      </c>
      <c r="V3" s="37" t="s">
        <v>1</v>
      </c>
      <c r="W3" s="37" t="s">
        <v>1</v>
      </c>
      <c r="X3" s="37" t="s">
        <v>1</v>
      </c>
      <c r="Y3" s="37" t="s">
        <v>1</v>
      </c>
      <c r="Z3" s="37" t="s">
        <v>1</v>
      </c>
      <c r="AA3" s="37" t="s">
        <v>1</v>
      </c>
      <c r="AB3" s="37" t="s">
        <v>1</v>
      </c>
      <c r="AC3" s="37" t="s">
        <v>1</v>
      </c>
    </row>
    <row r="4" spans="1:29" ht="39.950000000000003" customHeight="1" x14ac:dyDescent="0.45">
      <c r="A4" s="63">
        <v>1</v>
      </c>
      <c r="B4" s="64" t="s">
        <v>50</v>
      </c>
      <c r="C4" s="65">
        <v>1</v>
      </c>
      <c r="D4" s="66" t="s">
        <v>51</v>
      </c>
      <c r="E4" s="67" t="s">
        <v>52</v>
      </c>
      <c r="F4" s="46" t="s">
        <v>4</v>
      </c>
      <c r="G4" s="46" t="s">
        <v>104</v>
      </c>
      <c r="H4" s="77">
        <v>9145.9</v>
      </c>
      <c r="I4" s="32">
        <v>3</v>
      </c>
      <c r="J4" s="38">
        <f>I4-(SUM(L4:AC4))</f>
        <v>3</v>
      </c>
      <c r="K4" s="39" t="str">
        <f>IF(J4&lt;0,"ATENÇÃO","OK")</f>
        <v>OK</v>
      </c>
      <c r="L4" s="113"/>
      <c r="M4" s="113"/>
      <c r="N4" s="31"/>
      <c r="O4" s="31"/>
      <c r="P4" s="31"/>
      <c r="Q4" s="31"/>
      <c r="R4" s="31"/>
      <c r="S4" s="31"/>
      <c r="T4" s="31"/>
      <c r="U4" s="31"/>
      <c r="V4" s="31"/>
      <c r="W4" s="31"/>
      <c r="X4" s="45"/>
      <c r="Y4" s="45"/>
      <c r="Z4" s="45"/>
      <c r="AA4" s="45"/>
      <c r="AB4" s="45"/>
      <c r="AC4" s="45"/>
    </row>
    <row r="5" spans="1:29" ht="39.950000000000003" customHeight="1" x14ac:dyDescent="0.45">
      <c r="A5" s="81">
        <v>6</v>
      </c>
      <c r="B5" s="84" t="s">
        <v>53</v>
      </c>
      <c r="C5" s="68">
        <v>21</v>
      </c>
      <c r="D5" s="69" t="s">
        <v>54</v>
      </c>
      <c r="E5" s="70" t="s">
        <v>55</v>
      </c>
      <c r="F5" s="53" t="s">
        <v>4</v>
      </c>
      <c r="G5" s="53" t="s">
        <v>105</v>
      </c>
      <c r="H5" s="78">
        <v>130.49</v>
      </c>
      <c r="I5" s="32"/>
      <c r="J5" s="38">
        <f t="shared" ref="J5:J42" si="0">I5-(SUM(L5:AC5))</f>
        <v>0</v>
      </c>
      <c r="K5" s="39" t="str">
        <f t="shared" ref="K5:K42" si="1">IF(J5&lt;0,"ATENÇÃO","OK")</f>
        <v>OK</v>
      </c>
      <c r="L5" s="113"/>
      <c r="M5" s="113"/>
      <c r="N5" s="31"/>
      <c r="O5" s="31"/>
      <c r="P5" s="31"/>
      <c r="Q5" s="31"/>
      <c r="R5" s="31"/>
      <c r="S5" s="31"/>
      <c r="T5" s="31"/>
      <c r="U5" s="31"/>
      <c r="V5" s="31"/>
      <c r="W5" s="31"/>
      <c r="X5" s="45"/>
      <c r="Y5" s="45"/>
      <c r="Z5" s="45"/>
      <c r="AA5" s="45"/>
      <c r="AB5" s="45"/>
      <c r="AC5" s="45"/>
    </row>
    <row r="6" spans="1:29" ht="39.950000000000003" customHeight="1" x14ac:dyDescent="0.45">
      <c r="A6" s="82"/>
      <c r="B6" s="85"/>
      <c r="C6" s="68">
        <v>22</v>
      </c>
      <c r="D6" s="69" t="s">
        <v>56</v>
      </c>
      <c r="E6" s="70" t="s">
        <v>55</v>
      </c>
      <c r="F6" s="53" t="s">
        <v>4</v>
      </c>
      <c r="G6" s="53" t="s">
        <v>105</v>
      </c>
      <c r="H6" s="78">
        <v>96.16</v>
      </c>
      <c r="I6" s="32"/>
      <c r="J6" s="38">
        <f t="shared" si="0"/>
        <v>0</v>
      </c>
      <c r="K6" s="39" t="str">
        <f t="shared" si="1"/>
        <v>OK</v>
      </c>
      <c r="L6" s="113"/>
      <c r="M6" s="113"/>
      <c r="N6" s="31"/>
      <c r="O6" s="31"/>
      <c r="P6" s="31"/>
      <c r="Q6" s="31"/>
      <c r="R6" s="31"/>
      <c r="S6" s="31"/>
      <c r="T6" s="31"/>
      <c r="U6" s="31"/>
      <c r="V6" s="31"/>
      <c r="W6" s="31"/>
      <c r="X6" s="45"/>
      <c r="Y6" s="45"/>
      <c r="Z6" s="45"/>
      <c r="AA6" s="45"/>
      <c r="AB6" s="45"/>
      <c r="AC6" s="45"/>
    </row>
    <row r="7" spans="1:29" ht="39.950000000000003" customHeight="1" x14ac:dyDescent="0.45">
      <c r="A7" s="82"/>
      <c r="B7" s="85"/>
      <c r="C7" s="68">
        <v>23</v>
      </c>
      <c r="D7" s="69" t="s">
        <v>57</v>
      </c>
      <c r="E7" s="70" t="s">
        <v>58</v>
      </c>
      <c r="F7" s="53" t="s">
        <v>4</v>
      </c>
      <c r="G7" s="53" t="s">
        <v>105</v>
      </c>
      <c r="H7" s="78">
        <v>1205.75</v>
      </c>
      <c r="I7" s="32"/>
      <c r="J7" s="38">
        <f t="shared" si="0"/>
        <v>0</v>
      </c>
      <c r="K7" s="39" t="str">
        <f t="shared" si="1"/>
        <v>OK</v>
      </c>
      <c r="L7" s="113"/>
      <c r="M7" s="113"/>
      <c r="N7" s="31"/>
      <c r="O7" s="31"/>
      <c r="P7" s="31"/>
      <c r="Q7" s="31"/>
      <c r="R7" s="31"/>
      <c r="S7" s="31"/>
      <c r="T7" s="31"/>
      <c r="U7" s="31"/>
      <c r="V7" s="31"/>
      <c r="W7" s="31"/>
      <c r="X7" s="45"/>
      <c r="Y7" s="45"/>
      <c r="Z7" s="45"/>
      <c r="AA7" s="45"/>
      <c r="AB7" s="45"/>
      <c r="AC7" s="45"/>
    </row>
    <row r="8" spans="1:29" ht="39.950000000000003" customHeight="1" x14ac:dyDescent="0.45">
      <c r="A8" s="82"/>
      <c r="B8" s="85"/>
      <c r="C8" s="68">
        <v>24</v>
      </c>
      <c r="D8" s="69" t="s">
        <v>59</v>
      </c>
      <c r="E8" s="70" t="s">
        <v>60</v>
      </c>
      <c r="F8" s="53" t="s">
        <v>4</v>
      </c>
      <c r="G8" s="53" t="s">
        <v>105</v>
      </c>
      <c r="H8" s="78">
        <v>14.68</v>
      </c>
      <c r="I8" s="32"/>
      <c r="J8" s="38">
        <f t="shared" si="0"/>
        <v>0</v>
      </c>
      <c r="K8" s="39" t="str">
        <f t="shared" si="1"/>
        <v>OK</v>
      </c>
      <c r="L8" s="113"/>
      <c r="M8" s="113"/>
      <c r="N8" s="31"/>
      <c r="O8" s="31"/>
      <c r="P8" s="31"/>
      <c r="Q8" s="31"/>
      <c r="R8" s="31"/>
      <c r="S8" s="31"/>
      <c r="T8" s="31"/>
      <c r="U8" s="31"/>
      <c r="V8" s="31"/>
      <c r="W8" s="31"/>
      <c r="X8" s="45"/>
      <c r="Y8" s="45"/>
      <c r="Z8" s="45"/>
      <c r="AA8" s="45"/>
      <c r="AB8" s="45"/>
      <c r="AC8" s="45"/>
    </row>
    <row r="9" spans="1:29" ht="39.950000000000003" customHeight="1" x14ac:dyDescent="0.45">
      <c r="A9" s="82"/>
      <c r="B9" s="85"/>
      <c r="C9" s="68">
        <v>25</v>
      </c>
      <c r="D9" s="69" t="s">
        <v>61</v>
      </c>
      <c r="E9" s="70" t="s">
        <v>60</v>
      </c>
      <c r="F9" s="53" t="s">
        <v>4</v>
      </c>
      <c r="G9" s="53" t="s">
        <v>105</v>
      </c>
      <c r="H9" s="78">
        <v>8.18</v>
      </c>
      <c r="I9" s="32"/>
      <c r="J9" s="38">
        <f t="shared" si="0"/>
        <v>0</v>
      </c>
      <c r="K9" s="39" t="str">
        <f t="shared" si="1"/>
        <v>OK</v>
      </c>
      <c r="L9" s="113"/>
      <c r="M9" s="113"/>
      <c r="N9" s="31"/>
      <c r="O9" s="31"/>
      <c r="P9" s="31"/>
      <c r="Q9" s="31"/>
      <c r="R9" s="31"/>
      <c r="S9" s="31"/>
      <c r="T9" s="31"/>
      <c r="U9" s="31"/>
      <c r="V9" s="31"/>
      <c r="W9" s="31"/>
      <c r="X9" s="45"/>
      <c r="Y9" s="45"/>
      <c r="Z9" s="45"/>
      <c r="AA9" s="45"/>
      <c r="AB9" s="45"/>
      <c r="AC9" s="45"/>
    </row>
    <row r="10" spans="1:29" ht="39.950000000000003" customHeight="1" x14ac:dyDescent="0.45">
      <c r="A10" s="82"/>
      <c r="B10" s="85"/>
      <c r="C10" s="68">
        <v>26</v>
      </c>
      <c r="D10" s="69" t="s">
        <v>62</v>
      </c>
      <c r="E10" s="70" t="s">
        <v>60</v>
      </c>
      <c r="F10" s="53" t="s">
        <v>4</v>
      </c>
      <c r="G10" s="53" t="s">
        <v>105</v>
      </c>
      <c r="H10" s="78">
        <v>19.72</v>
      </c>
      <c r="I10" s="32"/>
      <c r="J10" s="38">
        <f t="shared" si="0"/>
        <v>0</v>
      </c>
      <c r="K10" s="39" t="str">
        <f t="shared" si="1"/>
        <v>OK</v>
      </c>
      <c r="L10" s="113"/>
      <c r="M10" s="113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45"/>
      <c r="Y10" s="45"/>
      <c r="Z10" s="45"/>
      <c r="AA10" s="45"/>
      <c r="AB10" s="45"/>
      <c r="AC10" s="45"/>
    </row>
    <row r="11" spans="1:29" ht="39.950000000000003" customHeight="1" x14ac:dyDescent="0.45">
      <c r="A11" s="82"/>
      <c r="B11" s="85"/>
      <c r="C11" s="68">
        <v>27</v>
      </c>
      <c r="D11" s="69" t="s">
        <v>63</v>
      </c>
      <c r="E11" s="70" t="s">
        <v>60</v>
      </c>
      <c r="F11" s="53" t="s">
        <v>4</v>
      </c>
      <c r="G11" s="53" t="s">
        <v>105</v>
      </c>
      <c r="H11" s="78">
        <v>11.24</v>
      </c>
      <c r="I11" s="32"/>
      <c r="J11" s="38">
        <f t="shared" si="0"/>
        <v>0</v>
      </c>
      <c r="K11" s="39" t="str">
        <f t="shared" si="1"/>
        <v>OK</v>
      </c>
      <c r="L11" s="113"/>
      <c r="M11" s="113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45"/>
      <c r="Y11" s="45"/>
      <c r="Z11" s="45"/>
      <c r="AA11" s="45"/>
      <c r="AB11" s="45"/>
      <c r="AC11" s="45"/>
    </row>
    <row r="12" spans="1:29" ht="39.950000000000003" customHeight="1" x14ac:dyDescent="0.45">
      <c r="A12" s="82"/>
      <c r="B12" s="85"/>
      <c r="C12" s="68">
        <v>28</v>
      </c>
      <c r="D12" s="69" t="s">
        <v>64</v>
      </c>
      <c r="E12" s="70" t="s">
        <v>60</v>
      </c>
      <c r="F12" s="53" t="s">
        <v>4</v>
      </c>
      <c r="G12" s="53" t="s">
        <v>105</v>
      </c>
      <c r="H12" s="78">
        <v>27.95</v>
      </c>
      <c r="I12" s="32"/>
      <c r="J12" s="38">
        <f t="shared" si="0"/>
        <v>0</v>
      </c>
      <c r="K12" s="39" t="str">
        <f t="shared" si="1"/>
        <v>OK</v>
      </c>
      <c r="L12" s="113"/>
      <c r="M12" s="113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45"/>
      <c r="Y12" s="45"/>
      <c r="Z12" s="45"/>
      <c r="AA12" s="45"/>
      <c r="AB12" s="45"/>
      <c r="AC12" s="45"/>
    </row>
    <row r="13" spans="1:29" ht="39.950000000000003" customHeight="1" x14ac:dyDescent="0.45">
      <c r="A13" s="82"/>
      <c r="B13" s="85"/>
      <c r="C13" s="68">
        <v>29</v>
      </c>
      <c r="D13" s="69" t="s">
        <v>65</v>
      </c>
      <c r="E13" s="70" t="s">
        <v>60</v>
      </c>
      <c r="F13" s="53" t="s">
        <v>4</v>
      </c>
      <c r="G13" s="53" t="s">
        <v>105</v>
      </c>
      <c r="H13" s="78">
        <v>16.84</v>
      </c>
      <c r="I13" s="32"/>
      <c r="J13" s="38">
        <f t="shared" si="0"/>
        <v>0</v>
      </c>
      <c r="K13" s="39" t="str">
        <f t="shared" si="1"/>
        <v>OK</v>
      </c>
      <c r="L13" s="113"/>
      <c r="M13" s="113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45"/>
      <c r="Y13" s="45"/>
      <c r="Z13" s="45"/>
      <c r="AA13" s="45"/>
      <c r="AB13" s="45"/>
      <c r="AC13" s="45"/>
    </row>
    <row r="14" spans="1:29" ht="39.950000000000003" customHeight="1" x14ac:dyDescent="0.45">
      <c r="A14" s="82"/>
      <c r="B14" s="85"/>
      <c r="C14" s="68">
        <v>30</v>
      </c>
      <c r="D14" s="69" t="s">
        <v>66</v>
      </c>
      <c r="E14" s="70" t="s">
        <v>58</v>
      </c>
      <c r="F14" s="53" t="s">
        <v>32</v>
      </c>
      <c r="G14" s="53" t="s">
        <v>105</v>
      </c>
      <c r="H14" s="78">
        <v>776.47</v>
      </c>
      <c r="I14" s="32">
        <v>6</v>
      </c>
      <c r="J14" s="38">
        <f t="shared" si="0"/>
        <v>0</v>
      </c>
      <c r="K14" s="39" t="str">
        <f t="shared" si="1"/>
        <v>OK</v>
      </c>
      <c r="L14" s="113"/>
      <c r="M14" s="113">
        <v>6</v>
      </c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45"/>
      <c r="Y14" s="45"/>
      <c r="Z14" s="45"/>
      <c r="AA14" s="45"/>
      <c r="AB14" s="45"/>
      <c r="AC14" s="45"/>
    </row>
    <row r="15" spans="1:29" ht="39.950000000000003" customHeight="1" x14ac:dyDescent="0.45">
      <c r="A15" s="82"/>
      <c r="B15" s="85"/>
      <c r="C15" s="68">
        <v>31</v>
      </c>
      <c r="D15" s="69" t="s">
        <v>67</v>
      </c>
      <c r="E15" s="70" t="s">
        <v>58</v>
      </c>
      <c r="F15" s="53" t="s">
        <v>32</v>
      </c>
      <c r="G15" s="53" t="s">
        <v>105</v>
      </c>
      <c r="H15" s="78">
        <v>442.05</v>
      </c>
      <c r="I15" s="32">
        <v>10</v>
      </c>
      <c r="J15" s="38">
        <f t="shared" si="0"/>
        <v>0</v>
      </c>
      <c r="K15" s="39" t="str">
        <f t="shared" si="1"/>
        <v>OK</v>
      </c>
      <c r="L15" s="113"/>
      <c r="M15" s="113">
        <v>10</v>
      </c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45"/>
      <c r="Y15" s="45"/>
      <c r="Z15" s="45"/>
      <c r="AA15" s="45"/>
      <c r="AB15" s="45"/>
      <c r="AC15" s="45"/>
    </row>
    <row r="16" spans="1:29" ht="39.950000000000003" customHeight="1" x14ac:dyDescent="0.45">
      <c r="A16" s="82"/>
      <c r="B16" s="85"/>
      <c r="C16" s="68">
        <v>32</v>
      </c>
      <c r="D16" s="69" t="s">
        <v>68</v>
      </c>
      <c r="E16" s="70" t="s">
        <v>60</v>
      </c>
      <c r="F16" s="53" t="s">
        <v>32</v>
      </c>
      <c r="G16" s="53" t="s">
        <v>105</v>
      </c>
      <c r="H16" s="78">
        <v>1967.19</v>
      </c>
      <c r="I16" s="32"/>
      <c r="J16" s="38">
        <f t="shared" si="0"/>
        <v>0</v>
      </c>
      <c r="K16" s="39" t="str">
        <f t="shared" si="1"/>
        <v>OK</v>
      </c>
      <c r="L16" s="113"/>
      <c r="M16" s="113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45"/>
      <c r="Y16" s="45"/>
      <c r="Z16" s="45"/>
      <c r="AA16" s="45"/>
      <c r="AB16" s="45"/>
      <c r="AC16" s="45"/>
    </row>
    <row r="17" spans="1:29" ht="39.950000000000003" customHeight="1" x14ac:dyDescent="0.45">
      <c r="A17" s="82"/>
      <c r="B17" s="85"/>
      <c r="C17" s="68">
        <v>33</v>
      </c>
      <c r="D17" s="69" t="s">
        <v>69</v>
      </c>
      <c r="E17" s="70" t="s">
        <v>60</v>
      </c>
      <c r="F17" s="53" t="s">
        <v>4</v>
      </c>
      <c r="G17" s="53" t="s">
        <v>105</v>
      </c>
      <c r="H17" s="78">
        <v>21.38</v>
      </c>
      <c r="I17" s="32">
        <v>30</v>
      </c>
      <c r="J17" s="38">
        <f t="shared" si="0"/>
        <v>0</v>
      </c>
      <c r="K17" s="39" t="str">
        <f t="shared" si="1"/>
        <v>OK</v>
      </c>
      <c r="L17" s="113"/>
      <c r="M17" s="113">
        <v>30</v>
      </c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45"/>
      <c r="Y17" s="45"/>
      <c r="Z17" s="45"/>
      <c r="AA17" s="45"/>
      <c r="AB17" s="45"/>
      <c r="AC17" s="45"/>
    </row>
    <row r="18" spans="1:29" ht="39.950000000000003" customHeight="1" x14ac:dyDescent="0.45">
      <c r="A18" s="82"/>
      <c r="B18" s="85"/>
      <c r="C18" s="68">
        <v>34</v>
      </c>
      <c r="D18" s="69" t="s">
        <v>70</v>
      </c>
      <c r="E18" s="70" t="s">
        <v>60</v>
      </c>
      <c r="F18" s="53" t="s">
        <v>4</v>
      </c>
      <c r="G18" s="53" t="s">
        <v>105</v>
      </c>
      <c r="H18" s="78">
        <v>12.19</v>
      </c>
      <c r="I18" s="32">
        <v>30</v>
      </c>
      <c r="J18" s="38">
        <f t="shared" si="0"/>
        <v>0</v>
      </c>
      <c r="K18" s="39" t="str">
        <f t="shared" si="1"/>
        <v>OK</v>
      </c>
      <c r="L18" s="113"/>
      <c r="M18" s="113">
        <v>30</v>
      </c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45"/>
      <c r="Y18" s="45"/>
      <c r="Z18" s="45"/>
      <c r="AA18" s="45"/>
      <c r="AB18" s="45"/>
      <c r="AC18" s="45"/>
    </row>
    <row r="19" spans="1:29" ht="39.950000000000003" customHeight="1" x14ac:dyDescent="0.45">
      <c r="A19" s="82"/>
      <c r="B19" s="85"/>
      <c r="C19" s="68">
        <v>35</v>
      </c>
      <c r="D19" s="69" t="s">
        <v>71</v>
      </c>
      <c r="E19" s="70" t="s">
        <v>60</v>
      </c>
      <c r="F19" s="53" t="s">
        <v>4</v>
      </c>
      <c r="G19" s="53" t="s">
        <v>105</v>
      </c>
      <c r="H19" s="78">
        <v>2.69</v>
      </c>
      <c r="I19" s="32">
        <v>300</v>
      </c>
      <c r="J19" s="38">
        <f t="shared" si="0"/>
        <v>0</v>
      </c>
      <c r="K19" s="39" t="str">
        <f t="shared" si="1"/>
        <v>OK</v>
      </c>
      <c r="L19" s="113"/>
      <c r="M19" s="113">
        <v>300</v>
      </c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45"/>
      <c r="Y19" s="45"/>
      <c r="Z19" s="45"/>
      <c r="AA19" s="45"/>
      <c r="AB19" s="45"/>
      <c r="AC19" s="45"/>
    </row>
    <row r="20" spans="1:29" ht="39.950000000000003" customHeight="1" x14ac:dyDescent="0.45">
      <c r="A20" s="83"/>
      <c r="B20" s="86"/>
      <c r="C20" s="68">
        <v>36</v>
      </c>
      <c r="D20" s="69" t="s">
        <v>72</v>
      </c>
      <c r="E20" s="70" t="s">
        <v>60</v>
      </c>
      <c r="F20" s="53" t="s">
        <v>4</v>
      </c>
      <c r="G20" s="53" t="s">
        <v>105</v>
      </c>
      <c r="H20" s="78">
        <v>1.27</v>
      </c>
      <c r="I20" s="32">
        <v>400</v>
      </c>
      <c r="J20" s="38">
        <f t="shared" si="0"/>
        <v>0</v>
      </c>
      <c r="K20" s="39" t="str">
        <f t="shared" si="1"/>
        <v>OK</v>
      </c>
      <c r="L20" s="113"/>
      <c r="M20" s="113">
        <v>400</v>
      </c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45"/>
      <c r="Y20" s="45"/>
      <c r="Z20" s="45"/>
      <c r="AA20" s="45"/>
      <c r="AB20" s="45"/>
      <c r="AC20" s="45"/>
    </row>
    <row r="21" spans="1:29" ht="39.950000000000003" customHeight="1" x14ac:dyDescent="0.45">
      <c r="A21" s="87">
        <v>7</v>
      </c>
      <c r="B21" s="90" t="s">
        <v>73</v>
      </c>
      <c r="C21" s="71">
        <v>37</v>
      </c>
      <c r="D21" s="72" t="s">
        <v>74</v>
      </c>
      <c r="E21" s="73" t="s">
        <v>75</v>
      </c>
      <c r="F21" s="46" t="s">
        <v>4</v>
      </c>
      <c r="G21" s="46" t="s">
        <v>105</v>
      </c>
      <c r="H21" s="79">
        <v>80.09</v>
      </c>
      <c r="I21" s="32"/>
      <c r="J21" s="38">
        <f t="shared" si="0"/>
        <v>0</v>
      </c>
      <c r="K21" s="39" t="str">
        <f t="shared" si="1"/>
        <v>OK</v>
      </c>
      <c r="L21" s="113"/>
      <c r="M21" s="113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45"/>
      <c r="Y21" s="45"/>
      <c r="Z21" s="45"/>
      <c r="AA21" s="45"/>
      <c r="AB21" s="45"/>
      <c r="AC21" s="45"/>
    </row>
    <row r="22" spans="1:29" ht="39.950000000000003" customHeight="1" x14ac:dyDescent="0.45">
      <c r="A22" s="88"/>
      <c r="B22" s="90"/>
      <c r="C22" s="71">
        <v>38</v>
      </c>
      <c r="D22" s="72" t="s">
        <v>76</v>
      </c>
      <c r="E22" s="73" t="s">
        <v>75</v>
      </c>
      <c r="F22" s="46" t="s">
        <v>4</v>
      </c>
      <c r="G22" s="46" t="s">
        <v>105</v>
      </c>
      <c r="H22" s="79">
        <v>134.34</v>
      </c>
      <c r="I22" s="32"/>
      <c r="J22" s="38">
        <f t="shared" si="0"/>
        <v>0</v>
      </c>
      <c r="K22" s="39" t="str">
        <f t="shared" si="1"/>
        <v>OK</v>
      </c>
      <c r="L22" s="113"/>
      <c r="M22" s="113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45"/>
      <c r="Y22" s="45"/>
      <c r="Z22" s="45"/>
      <c r="AA22" s="45"/>
      <c r="AB22" s="45"/>
      <c r="AC22" s="45"/>
    </row>
    <row r="23" spans="1:29" ht="39.950000000000003" customHeight="1" x14ac:dyDescent="0.45">
      <c r="A23" s="88"/>
      <c r="B23" s="90"/>
      <c r="C23" s="71">
        <v>39</v>
      </c>
      <c r="D23" s="72" t="s">
        <v>77</v>
      </c>
      <c r="E23" s="73" t="s">
        <v>75</v>
      </c>
      <c r="F23" s="46" t="s">
        <v>4</v>
      </c>
      <c r="G23" s="46" t="s">
        <v>105</v>
      </c>
      <c r="H23" s="79">
        <v>90.42</v>
      </c>
      <c r="I23" s="32"/>
      <c r="J23" s="38">
        <f t="shared" si="0"/>
        <v>0</v>
      </c>
      <c r="K23" s="39" t="str">
        <f t="shared" si="1"/>
        <v>OK</v>
      </c>
      <c r="L23" s="113"/>
      <c r="M23" s="113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45"/>
      <c r="Y23" s="45"/>
      <c r="Z23" s="45"/>
      <c r="AA23" s="45"/>
      <c r="AB23" s="45"/>
      <c r="AC23" s="45"/>
    </row>
    <row r="24" spans="1:29" ht="39.950000000000003" customHeight="1" x14ac:dyDescent="0.45">
      <c r="A24" s="88"/>
      <c r="B24" s="90"/>
      <c r="C24" s="71">
        <v>40</v>
      </c>
      <c r="D24" s="72" t="s">
        <v>78</v>
      </c>
      <c r="E24" s="73" t="s">
        <v>75</v>
      </c>
      <c r="F24" s="46" t="s">
        <v>4</v>
      </c>
      <c r="G24" s="46" t="s">
        <v>105</v>
      </c>
      <c r="H24" s="79">
        <v>71.69</v>
      </c>
      <c r="I24" s="32"/>
      <c r="J24" s="38">
        <f t="shared" si="0"/>
        <v>0</v>
      </c>
      <c r="K24" s="39" t="str">
        <f t="shared" si="1"/>
        <v>OK</v>
      </c>
      <c r="L24" s="113"/>
      <c r="M24" s="113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45"/>
      <c r="Y24" s="45"/>
      <c r="Z24" s="45"/>
      <c r="AA24" s="45"/>
      <c r="AB24" s="45"/>
      <c r="AC24" s="45"/>
    </row>
    <row r="25" spans="1:29" ht="39.950000000000003" customHeight="1" x14ac:dyDescent="0.45">
      <c r="A25" s="88"/>
      <c r="B25" s="90"/>
      <c r="C25" s="71">
        <v>41</v>
      </c>
      <c r="D25" s="72" t="s">
        <v>79</v>
      </c>
      <c r="E25" s="73" t="s">
        <v>75</v>
      </c>
      <c r="F25" s="46" t="s">
        <v>4</v>
      </c>
      <c r="G25" s="46" t="s">
        <v>105</v>
      </c>
      <c r="H25" s="79">
        <v>62</v>
      </c>
      <c r="I25" s="32">
        <v>35</v>
      </c>
      <c r="J25" s="38">
        <f t="shared" si="0"/>
        <v>0</v>
      </c>
      <c r="K25" s="39" t="str">
        <f t="shared" si="1"/>
        <v>OK</v>
      </c>
      <c r="L25" s="113">
        <v>35</v>
      </c>
      <c r="M25" s="113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45"/>
      <c r="Y25" s="45"/>
      <c r="Z25" s="45"/>
      <c r="AA25" s="45"/>
      <c r="AB25" s="45"/>
      <c r="AC25" s="45"/>
    </row>
    <row r="26" spans="1:29" ht="39.950000000000003" customHeight="1" x14ac:dyDescent="0.45">
      <c r="A26" s="88"/>
      <c r="B26" s="90"/>
      <c r="C26" s="71">
        <v>42</v>
      </c>
      <c r="D26" s="72" t="s">
        <v>80</v>
      </c>
      <c r="E26" s="73" t="s">
        <v>75</v>
      </c>
      <c r="F26" s="46" t="s">
        <v>4</v>
      </c>
      <c r="G26" s="46" t="s">
        <v>105</v>
      </c>
      <c r="H26" s="79">
        <v>74.92</v>
      </c>
      <c r="I26" s="32">
        <v>25</v>
      </c>
      <c r="J26" s="38">
        <f t="shared" si="0"/>
        <v>0</v>
      </c>
      <c r="K26" s="39" t="str">
        <f t="shared" si="1"/>
        <v>OK</v>
      </c>
      <c r="L26" s="113">
        <v>25</v>
      </c>
      <c r="M26" s="113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45"/>
      <c r="Y26" s="45"/>
      <c r="Z26" s="45"/>
      <c r="AA26" s="45"/>
      <c r="AB26" s="45"/>
      <c r="AC26" s="45"/>
    </row>
    <row r="27" spans="1:29" ht="39.950000000000003" customHeight="1" x14ac:dyDescent="0.45">
      <c r="A27" s="88"/>
      <c r="B27" s="90"/>
      <c r="C27" s="71">
        <v>43</v>
      </c>
      <c r="D27" s="72" t="s">
        <v>81</v>
      </c>
      <c r="E27" s="73" t="s">
        <v>75</v>
      </c>
      <c r="F27" s="46" t="s">
        <v>4</v>
      </c>
      <c r="G27" s="46" t="s">
        <v>105</v>
      </c>
      <c r="H27" s="79">
        <v>78.790000000000006</v>
      </c>
      <c r="I27" s="32">
        <v>10</v>
      </c>
      <c r="J27" s="38">
        <f t="shared" si="0"/>
        <v>0</v>
      </c>
      <c r="K27" s="39" t="str">
        <f t="shared" si="1"/>
        <v>OK</v>
      </c>
      <c r="L27" s="113">
        <v>10</v>
      </c>
      <c r="M27" s="113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45"/>
      <c r="Y27" s="45"/>
      <c r="Z27" s="45"/>
      <c r="AA27" s="45"/>
      <c r="AB27" s="45"/>
      <c r="AC27" s="45"/>
    </row>
    <row r="28" spans="1:29" ht="39.950000000000003" customHeight="1" x14ac:dyDescent="0.45">
      <c r="A28" s="88"/>
      <c r="B28" s="90"/>
      <c r="C28" s="71">
        <v>44</v>
      </c>
      <c r="D28" s="72" t="s">
        <v>82</v>
      </c>
      <c r="E28" s="73" t="s">
        <v>75</v>
      </c>
      <c r="F28" s="46" t="s">
        <v>4</v>
      </c>
      <c r="G28" s="46" t="s">
        <v>105</v>
      </c>
      <c r="H28" s="79">
        <v>80.09</v>
      </c>
      <c r="I28" s="32">
        <v>10</v>
      </c>
      <c r="J28" s="38">
        <f t="shared" si="0"/>
        <v>0</v>
      </c>
      <c r="K28" s="39" t="str">
        <f t="shared" si="1"/>
        <v>OK</v>
      </c>
      <c r="L28" s="113">
        <v>10</v>
      </c>
      <c r="M28" s="113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45"/>
      <c r="Y28" s="45"/>
      <c r="Z28" s="45"/>
      <c r="AA28" s="45"/>
      <c r="AB28" s="45"/>
      <c r="AC28" s="45"/>
    </row>
    <row r="29" spans="1:29" ht="39.950000000000003" customHeight="1" x14ac:dyDescent="0.45">
      <c r="A29" s="88"/>
      <c r="B29" s="90"/>
      <c r="C29" s="71">
        <v>45</v>
      </c>
      <c r="D29" s="72" t="s">
        <v>83</v>
      </c>
      <c r="E29" s="73" t="s">
        <v>75</v>
      </c>
      <c r="F29" s="46" t="s">
        <v>4</v>
      </c>
      <c r="G29" s="46" t="s">
        <v>105</v>
      </c>
      <c r="H29" s="79">
        <v>94.94</v>
      </c>
      <c r="I29" s="32"/>
      <c r="J29" s="38">
        <f t="shared" si="0"/>
        <v>0</v>
      </c>
      <c r="K29" s="39" t="str">
        <f t="shared" si="1"/>
        <v>OK</v>
      </c>
      <c r="L29" s="113"/>
      <c r="M29" s="113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45"/>
      <c r="Y29" s="45"/>
      <c r="Z29" s="45"/>
      <c r="AA29" s="45"/>
      <c r="AB29" s="45"/>
      <c r="AC29" s="45"/>
    </row>
    <row r="30" spans="1:29" ht="39.950000000000003" customHeight="1" x14ac:dyDescent="0.45">
      <c r="A30" s="88"/>
      <c r="B30" s="90"/>
      <c r="C30" s="71">
        <v>46</v>
      </c>
      <c r="D30" s="72" t="s">
        <v>84</v>
      </c>
      <c r="E30" s="73" t="s">
        <v>75</v>
      </c>
      <c r="F30" s="46" t="s">
        <v>4</v>
      </c>
      <c r="G30" s="46" t="s">
        <v>105</v>
      </c>
      <c r="H30" s="79">
        <v>173.74</v>
      </c>
      <c r="I30" s="32"/>
      <c r="J30" s="38">
        <f t="shared" si="0"/>
        <v>0</v>
      </c>
      <c r="K30" s="39" t="str">
        <f t="shared" si="1"/>
        <v>OK</v>
      </c>
      <c r="L30" s="113"/>
      <c r="M30" s="113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45"/>
      <c r="Y30" s="45"/>
      <c r="Z30" s="45"/>
      <c r="AA30" s="45"/>
      <c r="AB30" s="45"/>
      <c r="AC30" s="45"/>
    </row>
    <row r="31" spans="1:29" ht="39.950000000000003" customHeight="1" x14ac:dyDescent="0.45">
      <c r="A31" s="88"/>
      <c r="B31" s="90"/>
      <c r="C31" s="71">
        <v>47</v>
      </c>
      <c r="D31" s="72" t="s">
        <v>85</v>
      </c>
      <c r="E31" s="73" t="s">
        <v>75</v>
      </c>
      <c r="F31" s="46" t="s">
        <v>4</v>
      </c>
      <c r="G31" s="46" t="s">
        <v>105</v>
      </c>
      <c r="H31" s="79">
        <v>9.36</v>
      </c>
      <c r="I31" s="32">
        <v>15</v>
      </c>
      <c r="J31" s="38">
        <f t="shared" si="0"/>
        <v>0</v>
      </c>
      <c r="K31" s="39" t="str">
        <f t="shared" si="1"/>
        <v>OK</v>
      </c>
      <c r="L31" s="113">
        <v>15</v>
      </c>
      <c r="M31" s="113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45"/>
      <c r="Y31" s="45"/>
      <c r="Z31" s="45"/>
      <c r="AA31" s="45"/>
      <c r="AB31" s="45"/>
      <c r="AC31" s="45"/>
    </row>
    <row r="32" spans="1:29" ht="39.950000000000003" customHeight="1" x14ac:dyDescent="0.45">
      <c r="A32" s="88"/>
      <c r="B32" s="90"/>
      <c r="C32" s="71">
        <v>48</v>
      </c>
      <c r="D32" s="72" t="s">
        <v>86</v>
      </c>
      <c r="E32" s="73" t="s">
        <v>75</v>
      </c>
      <c r="F32" s="46" t="s">
        <v>4</v>
      </c>
      <c r="G32" s="46" t="s">
        <v>105</v>
      </c>
      <c r="H32" s="79">
        <v>9.69</v>
      </c>
      <c r="I32" s="32">
        <v>25</v>
      </c>
      <c r="J32" s="38">
        <f t="shared" si="0"/>
        <v>0</v>
      </c>
      <c r="K32" s="39" t="str">
        <f t="shared" si="1"/>
        <v>OK</v>
      </c>
      <c r="L32" s="113">
        <v>25</v>
      </c>
      <c r="M32" s="113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45"/>
      <c r="Y32" s="45"/>
      <c r="Z32" s="45"/>
      <c r="AA32" s="45"/>
      <c r="AB32" s="45"/>
      <c r="AC32" s="45"/>
    </row>
    <row r="33" spans="1:29" ht="39.950000000000003" customHeight="1" x14ac:dyDescent="0.45">
      <c r="A33" s="88"/>
      <c r="B33" s="90"/>
      <c r="C33" s="71">
        <v>49</v>
      </c>
      <c r="D33" s="72" t="s">
        <v>87</v>
      </c>
      <c r="E33" s="73" t="s">
        <v>88</v>
      </c>
      <c r="F33" s="46" t="s">
        <v>4</v>
      </c>
      <c r="G33" s="46" t="s">
        <v>105</v>
      </c>
      <c r="H33" s="79">
        <v>172.44</v>
      </c>
      <c r="I33" s="32">
        <v>2</v>
      </c>
      <c r="J33" s="38">
        <f t="shared" si="0"/>
        <v>0</v>
      </c>
      <c r="K33" s="39" t="str">
        <f t="shared" si="1"/>
        <v>OK</v>
      </c>
      <c r="L33" s="113">
        <v>2</v>
      </c>
      <c r="M33" s="113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45"/>
      <c r="Y33" s="45"/>
      <c r="Z33" s="45"/>
      <c r="AA33" s="45"/>
      <c r="AB33" s="45"/>
      <c r="AC33" s="45"/>
    </row>
    <row r="34" spans="1:29" ht="39.950000000000003" customHeight="1" x14ac:dyDescent="0.45">
      <c r="A34" s="88"/>
      <c r="B34" s="90"/>
      <c r="C34" s="71">
        <v>50</v>
      </c>
      <c r="D34" s="72" t="s">
        <v>89</v>
      </c>
      <c r="E34" s="73" t="s">
        <v>88</v>
      </c>
      <c r="F34" s="46" t="s">
        <v>4</v>
      </c>
      <c r="G34" s="46" t="s">
        <v>105</v>
      </c>
      <c r="H34" s="79">
        <v>179.55</v>
      </c>
      <c r="I34" s="32">
        <v>2</v>
      </c>
      <c r="J34" s="38">
        <f t="shared" si="0"/>
        <v>0</v>
      </c>
      <c r="K34" s="39" t="str">
        <f t="shared" si="1"/>
        <v>OK</v>
      </c>
      <c r="L34" s="113">
        <v>2</v>
      </c>
      <c r="M34" s="113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45"/>
      <c r="Y34" s="45"/>
      <c r="Z34" s="45"/>
      <c r="AA34" s="45"/>
      <c r="AB34" s="45"/>
      <c r="AC34" s="45"/>
    </row>
    <row r="35" spans="1:29" ht="39.950000000000003" customHeight="1" x14ac:dyDescent="0.45">
      <c r="A35" s="88"/>
      <c r="B35" s="90"/>
      <c r="C35" s="71">
        <v>51</v>
      </c>
      <c r="D35" s="72" t="s">
        <v>90</v>
      </c>
      <c r="E35" s="73" t="s">
        <v>60</v>
      </c>
      <c r="F35" s="46" t="s">
        <v>45</v>
      </c>
      <c r="G35" s="46" t="s">
        <v>105</v>
      </c>
      <c r="H35" s="79">
        <v>3.55</v>
      </c>
      <c r="I35" s="32"/>
      <c r="J35" s="38">
        <f t="shared" si="0"/>
        <v>0</v>
      </c>
      <c r="K35" s="39" t="str">
        <f t="shared" si="1"/>
        <v>OK</v>
      </c>
      <c r="L35" s="113"/>
      <c r="M35" s="113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45"/>
      <c r="Y35" s="45"/>
      <c r="Z35" s="45"/>
      <c r="AA35" s="45"/>
      <c r="AB35" s="45"/>
      <c r="AC35" s="45"/>
    </row>
    <row r="36" spans="1:29" ht="39.950000000000003" customHeight="1" x14ac:dyDescent="0.45">
      <c r="A36" s="88"/>
      <c r="B36" s="90"/>
      <c r="C36" s="71">
        <v>52</v>
      </c>
      <c r="D36" s="72" t="s">
        <v>91</v>
      </c>
      <c r="E36" s="73" t="s">
        <v>75</v>
      </c>
      <c r="F36" s="46" t="s">
        <v>4</v>
      </c>
      <c r="G36" s="46" t="s">
        <v>105</v>
      </c>
      <c r="H36" s="79">
        <v>418.52</v>
      </c>
      <c r="I36" s="32"/>
      <c r="J36" s="38">
        <f t="shared" si="0"/>
        <v>0</v>
      </c>
      <c r="K36" s="39" t="str">
        <f t="shared" si="1"/>
        <v>OK</v>
      </c>
      <c r="L36" s="113"/>
      <c r="M36" s="113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45"/>
      <c r="Y36" s="45"/>
      <c r="Z36" s="45"/>
      <c r="AA36" s="45"/>
      <c r="AB36" s="45"/>
      <c r="AC36" s="45"/>
    </row>
    <row r="37" spans="1:29" ht="39.950000000000003" customHeight="1" x14ac:dyDescent="0.45">
      <c r="A37" s="88"/>
      <c r="B37" s="90"/>
      <c r="C37" s="71">
        <v>53</v>
      </c>
      <c r="D37" s="72" t="s">
        <v>92</v>
      </c>
      <c r="E37" s="73" t="s">
        <v>75</v>
      </c>
      <c r="F37" s="46" t="s">
        <v>4</v>
      </c>
      <c r="G37" s="46" t="s">
        <v>105</v>
      </c>
      <c r="H37" s="79">
        <v>49.73</v>
      </c>
      <c r="I37" s="32"/>
      <c r="J37" s="38">
        <f t="shared" si="0"/>
        <v>0</v>
      </c>
      <c r="K37" s="39" t="str">
        <f t="shared" si="1"/>
        <v>OK</v>
      </c>
      <c r="L37" s="113"/>
      <c r="M37" s="113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45"/>
      <c r="Y37" s="45"/>
      <c r="Z37" s="45"/>
      <c r="AA37" s="45"/>
      <c r="AB37" s="45"/>
      <c r="AC37" s="45"/>
    </row>
    <row r="38" spans="1:29" ht="39.950000000000003" customHeight="1" x14ac:dyDescent="0.45">
      <c r="A38" s="89"/>
      <c r="B38" s="90"/>
      <c r="C38" s="71">
        <v>54</v>
      </c>
      <c r="D38" s="72" t="s">
        <v>93</v>
      </c>
      <c r="E38" s="73" t="s">
        <v>94</v>
      </c>
      <c r="F38" s="46" t="s">
        <v>4</v>
      </c>
      <c r="G38" s="46" t="s">
        <v>105</v>
      </c>
      <c r="H38" s="79">
        <v>263.51</v>
      </c>
      <c r="I38" s="32"/>
      <c r="J38" s="38">
        <f t="shared" si="0"/>
        <v>0</v>
      </c>
      <c r="K38" s="39" t="str">
        <f t="shared" si="1"/>
        <v>OK</v>
      </c>
      <c r="L38" s="113"/>
      <c r="M38" s="113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45"/>
      <c r="Y38" s="45"/>
      <c r="Z38" s="45"/>
      <c r="AA38" s="45"/>
      <c r="AB38" s="45"/>
      <c r="AC38" s="45"/>
    </row>
    <row r="39" spans="1:29" ht="39.950000000000003" customHeight="1" x14ac:dyDescent="0.45">
      <c r="A39" s="91">
        <v>8</v>
      </c>
      <c r="B39" s="84" t="s">
        <v>95</v>
      </c>
      <c r="C39" s="74">
        <v>55</v>
      </c>
      <c r="D39" s="75" t="s">
        <v>96</v>
      </c>
      <c r="E39" s="70" t="s">
        <v>97</v>
      </c>
      <c r="F39" s="53" t="s">
        <v>31</v>
      </c>
      <c r="G39" s="53" t="s">
        <v>105</v>
      </c>
      <c r="H39" s="78">
        <v>209.19</v>
      </c>
      <c r="I39" s="32">
        <v>42</v>
      </c>
      <c r="J39" s="38">
        <f t="shared" si="0"/>
        <v>42</v>
      </c>
      <c r="K39" s="39" t="str">
        <f t="shared" si="1"/>
        <v>OK</v>
      </c>
      <c r="L39" s="113"/>
      <c r="M39" s="113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45"/>
      <c r="Y39" s="45"/>
      <c r="Z39" s="45"/>
      <c r="AA39" s="45"/>
      <c r="AB39" s="45"/>
      <c r="AC39" s="45"/>
    </row>
    <row r="40" spans="1:29" ht="39.950000000000003" customHeight="1" x14ac:dyDescent="0.45">
      <c r="A40" s="91"/>
      <c r="B40" s="85"/>
      <c r="C40" s="74">
        <v>56</v>
      </c>
      <c r="D40" s="75" t="s">
        <v>98</v>
      </c>
      <c r="E40" s="70" t="s">
        <v>99</v>
      </c>
      <c r="F40" s="53" t="s">
        <v>31</v>
      </c>
      <c r="G40" s="53" t="s">
        <v>105</v>
      </c>
      <c r="H40" s="78">
        <v>356.28</v>
      </c>
      <c r="I40" s="32"/>
      <c r="J40" s="38">
        <f t="shared" si="0"/>
        <v>0</v>
      </c>
      <c r="K40" s="39" t="str">
        <f t="shared" si="1"/>
        <v>OK</v>
      </c>
      <c r="L40" s="113"/>
      <c r="M40" s="113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45"/>
      <c r="Y40" s="45"/>
      <c r="Z40" s="45"/>
      <c r="AA40" s="45"/>
      <c r="AB40" s="45"/>
      <c r="AC40" s="45"/>
    </row>
    <row r="41" spans="1:29" ht="39.950000000000003" customHeight="1" x14ac:dyDescent="0.45">
      <c r="A41" s="91"/>
      <c r="B41" s="86"/>
      <c r="C41" s="74">
        <v>57</v>
      </c>
      <c r="D41" s="75" t="s">
        <v>100</v>
      </c>
      <c r="E41" s="70" t="s">
        <v>101</v>
      </c>
      <c r="F41" s="53" t="s">
        <v>31</v>
      </c>
      <c r="G41" s="53" t="s">
        <v>105</v>
      </c>
      <c r="H41" s="78">
        <v>310.01</v>
      </c>
      <c r="I41" s="32"/>
      <c r="J41" s="38">
        <f t="shared" si="0"/>
        <v>0</v>
      </c>
      <c r="K41" s="39" t="str">
        <f t="shared" si="1"/>
        <v>OK</v>
      </c>
      <c r="L41" s="113"/>
      <c r="M41" s="113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45"/>
      <c r="Y41" s="45"/>
      <c r="Z41" s="45"/>
      <c r="AA41" s="45"/>
      <c r="AB41" s="45"/>
      <c r="AC41" s="45"/>
    </row>
    <row r="42" spans="1:29" ht="39.950000000000003" customHeight="1" x14ac:dyDescent="0.45">
      <c r="A42" s="63">
        <v>11</v>
      </c>
      <c r="B42" s="64" t="s">
        <v>95</v>
      </c>
      <c r="C42" s="71">
        <v>61</v>
      </c>
      <c r="D42" s="76" t="s">
        <v>102</v>
      </c>
      <c r="E42" s="73" t="s">
        <v>103</v>
      </c>
      <c r="F42" s="46" t="s">
        <v>31</v>
      </c>
      <c r="G42" s="46" t="s">
        <v>105</v>
      </c>
      <c r="H42" s="79">
        <v>104.68</v>
      </c>
      <c r="I42" s="32"/>
      <c r="J42" s="38">
        <f t="shared" si="0"/>
        <v>0</v>
      </c>
      <c r="K42" s="39" t="str">
        <f t="shared" si="1"/>
        <v>OK</v>
      </c>
      <c r="L42" s="113"/>
      <c r="M42" s="113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45"/>
      <c r="Y42" s="45"/>
      <c r="Z42" s="45"/>
      <c r="AA42" s="45"/>
      <c r="AB42" s="45"/>
      <c r="AC42" s="45"/>
    </row>
    <row r="43" spans="1:29" ht="39.950000000000003" customHeight="1" x14ac:dyDescent="0.45">
      <c r="H43" s="80">
        <f>SUM(H4:H42)</f>
        <v>16927.68</v>
      </c>
    </row>
    <row r="44" spans="1:29" ht="39.950000000000003" customHeight="1" x14ac:dyDescent="0.45"/>
    <row r="45" spans="1:29" ht="39.950000000000003" customHeight="1" x14ac:dyDescent="0.45"/>
    <row r="46" spans="1:29" ht="39.950000000000003" customHeight="1" x14ac:dyDescent="0.45"/>
    <row r="47" spans="1:29" ht="39.950000000000003" customHeight="1" x14ac:dyDescent="0.45"/>
    <row r="48" spans="1:29" ht="39.950000000000003" customHeight="1" x14ac:dyDescent="0.45"/>
    <row r="49" ht="39.950000000000003" customHeight="1" x14ac:dyDescent="0.45"/>
    <row r="50" ht="39.950000000000003" customHeight="1" x14ac:dyDescent="0.45"/>
    <row r="51" ht="39.950000000000003" customHeight="1" x14ac:dyDescent="0.45"/>
    <row r="52" ht="39.950000000000003" customHeight="1" x14ac:dyDescent="0.45"/>
    <row r="53" ht="39.950000000000003" customHeight="1" x14ac:dyDescent="0.45"/>
    <row r="54" ht="39.950000000000003" customHeight="1" x14ac:dyDescent="0.45"/>
    <row r="55" ht="39.950000000000003" customHeight="1" x14ac:dyDescent="0.45"/>
    <row r="56" ht="39.950000000000003" customHeight="1" x14ac:dyDescent="0.45"/>
    <row r="57" ht="39.950000000000003" customHeight="1" x14ac:dyDescent="0.45"/>
    <row r="58" ht="39.950000000000003" customHeight="1" x14ac:dyDescent="0.45"/>
    <row r="59" ht="39.950000000000003" customHeight="1" x14ac:dyDescent="0.45"/>
    <row r="60" ht="39.950000000000003" customHeight="1" x14ac:dyDescent="0.45"/>
    <row r="61" ht="39.950000000000003" customHeight="1" x14ac:dyDescent="0.45"/>
    <row r="62" ht="39.950000000000003" customHeight="1" x14ac:dyDescent="0.45"/>
    <row r="63" ht="39.950000000000003" customHeight="1" x14ac:dyDescent="0.45"/>
    <row r="64" ht="39.950000000000003" customHeight="1" x14ac:dyDescent="0.45"/>
    <row r="65" ht="39.950000000000003" customHeight="1" x14ac:dyDescent="0.45"/>
    <row r="66" ht="39.950000000000003" customHeight="1" x14ac:dyDescent="0.45"/>
    <row r="67" ht="39.950000000000003" customHeight="1" x14ac:dyDescent="0.45"/>
    <row r="68" ht="39.950000000000003" customHeight="1" x14ac:dyDescent="0.45"/>
    <row r="69" ht="39.950000000000003" customHeight="1" x14ac:dyDescent="0.45"/>
    <row r="70" ht="39.950000000000003" customHeight="1" x14ac:dyDescent="0.45"/>
    <row r="71" ht="39.950000000000003" customHeight="1" x14ac:dyDescent="0.45"/>
    <row r="72" ht="39.950000000000003" customHeight="1" x14ac:dyDescent="0.45"/>
    <row r="73" ht="39.950000000000003" customHeight="1" x14ac:dyDescent="0.45"/>
    <row r="74" ht="39.950000000000003" customHeight="1" x14ac:dyDescent="0.45"/>
    <row r="75" ht="39.950000000000003" customHeight="1" x14ac:dyDescent="0.45"/>
    <row r="76" ht="39.950000000000003" customHeight="1" x14ac:dyDescent="0.45"/>
    <row r="77" ht="39.950000000000003" customHeight="1" x14ac:dyDescent="0.45"/>
    <row r="78" ht="39.950000000000003" customHeight="1" x14ac:dyDescent="0.45"/>
    <row r="79" ht="39.950000000000003" customHeight="1" x14ac:dyDescent="0.45"/>
    <row r="80" ht="39.950000000000003" customHeight="1" x14ac:dyDescent="0.45"/>
    <row r="81" ht="39.950000000000003" customHeight="1" x14ac:dyDescent="0.45"/>
    <row r="82" ht="39.950000000000003" customHeight="1" x14ac:dyDescent="0.45"/>
    <row r="83" ht="39.950000000000003" customHeight="1" x14ac:dyDescent="0.45"/>
    <row r="84" ht="39.950000000000003" customHeight="1" x14ac:dyDescent="0.45"/>
    <row r="85" ht="39.950000000000003" customHeight="1" x14ac:dyDescent="0.45"/>
    <row r="86" ht="39.950000000000003" customHeight="1" x14ac:dyDescent="0.45"/>
    <row r="87" ht="39.950000000000003" customHeight="1" x14ac:dyDescent="0.45"/>
    <row r="88" ht="39.950000000000003" customHeight="1" x14ac:dyDescent="0.45"/>
    <row r="89" ht="39.950000000000003" customHeight="1" x14ac:dyDescent="0.45"/>
    <row r="90" ht="39.950000000000003" customHeight="1" x14ac:dyDescent="0.45"/>
    <row r="91" ht="39.950000000000003" customHeight="1" x14ac:dyDescent="0.45"/>
    <row r="92" ht="39.950000000000003" customHeight="1" x14ac:dyDescent="0.45"/>
    <row r="93" ht="39.950000000000003" customHeight="1" x14ac:dyDescent="0.45"/>
    <row r="94" ht="39.950000000000003" customHeight="1" x14ac:dyDescent="0.45"/>
    <row r="95" ht="39.950000000000003" customHeight="1" x14ac:dyDescent="0.45"/>
    <row r="96" ht="39.950000000000003" customHeight="1" x14ac:dyDescent="0.45"/>
    <row r="97" ht="39.950000000000003" customHeight="1" x14ac:dyDescent="0.45"/>
    <row r="98" ht="39.950000000000003" customHeight="1" x14ac:dyDescent="0.45"/>
    <row r="99" ht="39.950000000000003" customHeight="1" x14ac:dyDescent="0.45"/>
    <row r="100" ht="39.950000000000003" customHeight="1" x14ac:dyDescent="0.45"/>
    <row r="101" ht="39.950000000000003" customHeight="1" x14ac:dyDescent="0.45"/>
    <row r="102" ht="39.950000000000003" customHeight="1" x14ac:dyDescent="0.45"/>
    <row r="103" ht="39.950000000000003" customHeight="1" x14ac:dyDescent="0.45"/>
    <row r="104" ht="39.950000000000003" customHeight="1" x14ac:dyDescent="0.45"/>
    <row r="105" ht="39.950000000000003" customHeight="1" x14ac:dyDescent="0.45"/>
    <row r="106" ht="39.950000000000003" customHeight="1" x14ac:dyDescent="0.45"/>
    <row r="107" ht="39.950000000000003" customHeight="1" x14ac:dyDescent="0.45"/>
    <row r="108" ht="39.950000000000003" customHeight="1" x14ac:dyDescent="0.45"/>
    <row r="109" ht="39.950000000000003" customHeight="1" x14ac:dyDescent="0.45"/>
    <row r="110" ht="39.950000000000003" customHeight="1" x14ac:dyDescent="0.45"/>
    <row r="111" ht="39.950000000000003" customHeight="1" x14ac:dyDescent="0.45"/>
    <row r="112" ht="39.950000000000003" customHeight="1" x14ac:dyDescent="0.45"/>
    <row r="113" ht="39.950000000000003" customHeight="1" x14ac:dyDescent="0.45"/>
    <row r="114" ht="39.950000000000003" customHeight="1" x14ac:dyDescent="0.45"/>
    <row r="115" ht="39.950000000000003" customHeight="1" x14ac:dyDescent="0.45"/>
    <row r="116" ht="39.950000000000003" customHeight="1" x14ac:dyDescent="0.45"/>
    <row r="117" ht="39.950000000000003" customHeight="1" x14ac:dyDescent="0.45"/>
    <row r="118" ht="39.950000000000003" customHeight="1" x14ac:dyDescent="0.45"/>
    <row r="119" ht="39.950000000000003" customHeight="1" x14ac:dyDescent="0.45"/>
    <row r="120" ht="39.950000000000003" customHeight="1" x14ac:dyDescent="0.45"/>
    <row r="121" ht="39.950000000000003" customHeight="1" x14ac:dyDescent="0.45"/>
    <row r="122" ht="39.950000000000003" customHeight="1" x14ac:dyDescent="0.45"/>
    <row r="123" ht="39.950000000000003" customHeight="1" x14ac:dyDescent="0.45"/>
    <row r="124" ht="39.950000000000003" customHeight="1" x14ac:dyDescent="0.45"/>
    <row r="125" ht="39.950000000000003" customHeight="1" x14ac:dyDescent="0.45"/>
    <row r="126" ht="39.950000000000003" customHeight="1" x14ac:dyDescent="0.45"/>
    <row r="127" ht="39.950000000000003" customHeight="1" x14ac:dyDescent="0.45"/>
    <row r="128" ht="39.950000000000003" customHeight="1" x14ac:dyDescent="0.45"/>
    <row r="129" ht="39.950000000000003" customHeight="1" x14ac:dyDescent="0.45"/>
    <row r="130" ht="39.950000000000003" customHeight="1" x14ac:dyDescent="0.45"/>
    <row r="131" ht="39.950000000000003" customHeight="1" x14ac:dyDescent="0.45"/>
    <row r="132" ht="39.950000000000003" customHeight="1" x14ac:dyDescent="0.45"/>
    <row r="133" ht="39.950000000000003" customHeight="1" x14ac:dyDescent="0.45"/>
    <row r="134" ht="39.950000000000003" customHeight="1" x14ac:dyDescent="0.45"/>
    <row r="135" ht="39.950000000000003" customHeight="1" x14ac:dyDescent="0.45"/>
    <row r="136" ht="39.950000000000003" customHeight="1" x14ac:dyDescent="0.45"/>
    <row r="137" ht="39.950000000000003" customHeight="1" x14ac:dyDescent="0.45"/>
    <row r="138" ht="39.950000000000003" customHeight="1" x14ac:dyDescent="0.45"/>
    <row r="139" ht="39.950000000000003" customHeight="1" x14ac:dyDescent="0.45"/>
    <row r="140" ht="39.950000000000003" customHeight="1" x14ac:dyDescent="0.45"/>
    <row r="141" ht="39.950000000000003" customHeight="1" x14ac:dyDescent="0.45"/>
    <row r="142" ht="39.950000000000003" customHeight="1" x14ac:dyDescent="0.45"/>
    <row r="143" ht="39.950000000000003" customHeight="1" x14ac:dyDescent="0.45"/>
    <row r="144" ht="39.950000000000003" customHeight="1" x14ac:dyDescent="0.45"/>
    <row r="145" ht="39.950000000000003" customHeight="1" x14ac:dyDescent="0.45"/>
    <row r="146" ht="39.950000000000003" customHeight="1" x14ac:dyDescent="0.45"/>
    <row r="147" ht="39.950000000000003" customHeight="1" x14ac:dyDescent="0.45"/>
    <row r="148" ht="39.950000000000003" customHeight="1" x14ac:dyDescent="0.45"/>
    <row r="149" ht="39.950000000000003" customHeight="1" x14ac:dyDescent="0.45"/>
    <row r="150" ht="39.950000000000003" customHeight="1" x14ac:dyDescent="0.45"/>
    <row r="151" ht="39.950000000000003" customHeight="1" x14ac:dyDescent="0.45"/>
    <row r="152" ht="39.950000000000003" customHeight="1" x14ac:dyDescent="0.45"/>
    <row r="153" ht="39.950000000000003" customHeight="1" x14ac:dyDescent="0.45"/>
    <row r="154" ht="39.950000000000003" customHeight="1" x14ac:dyDescent="0.45"/>
    <row r="155" ht="39.950000000000003" customHeight="1" x14ac:dyDescent="0.45"/>
    <row r="156" ht="39.950000000000003" customHeight="1" x14ac:dyDescent="0.45"/>
    <row r="157" ht="39.950000000000003" customHeight="1" x14ac:dyDescent="0.45"/>
    <row r="158" ht="39.950000000000003" customHeight="1" x14ac:dyDescent="0.45"/>
    <row r="159" ht="39.950000000000003" customHeight="1" x14ac:dyDescent="0.45"/>
    <row r="160" ht="39.950000000000003" customHeight="1" x14ac:dyDescent="0.45"/>
    <row r="161" ht="39.950000000000003" customHeight="1" x14ac:dyDescent="0.45"/>
    <row r="162" ht="39.950000000000003" customHeight="1" x14ac:dyDescent="0.45"/>
    <row r="163" ht="39.950000000000003" customHeight="1" x14ac:dyDescent="0.45"/>
    <row r="164" ht="39.950000000000003" customHeight="1" x14ac:dyDescent="0.45"/>
    <row r="165" ht="39.950000000000003" customHeight="1" x14ac:dyDescent="0.45"/>
    <row r="166" ht="39.950000000000003" customHeight="1" x14ac:dyDescent="0.45"/>
    <row r="167" ht="39.950000000000003" customHeight="1" x14ac:dyDescent="0.45"/>
    <row r="168" ht="39.950000000000003" customHeight="1" x14ac:dyDescent="0.45"/>
    <row r="169" ht="39.950000000000003" customHeight="1" x14ac:dyDescent="0.45"/>
    <row r="170" ht="39.950000000000003" customHeight="1" x14ac:dyDescent="0.45"/>
    <row r="171" ht="39.950000000000003" customHeight="1" x14ac:dyDescent="0.45"/>
    <row r="172" ht="39.950000000000003" customHeight="1" x14ac:dyDescent="0.45"/>
    <row r="173" ht="39.950000000000003" customHeight="1" x14ac:dyDescent="0.45"/>
    <row r="174" ht="39.950000000000003" customHeight="1" x14ac:dyDescent="0.45"/>
    <row r="175" ht="39.950000000000003" customHeight="1" x14ac:dyDescent="0.45"/>
    <row r="176" ht="39.950000000000003" customHeight="1" x14ac:dyDescent="0.45"/>
    <row r="177" ht="39.950000000000003" customHeight="1" x14ac:dyDescent="0.45"/>
    <row r="178" ht="39.950000000000003" customHeight="1" x14ac:dyDescent="0.45"/>
    <row r="179" ht="39.950000000000003" customHeight="1" x14ac:dyDescent="0.45"/>
    <row r="180" ht="39.950000000000003" customHeight="1" x14ac:dyDescent="0.45"/>
    <row r="181" ht="39.950000000000003" customHeight="1" x14ac:dyDescent="0.45"/>
    <row r="182" ht="39.950000000000003" customHeight="1" x14ac:dyDescent="0.45"/>
    <row r="183" ht="39.950000000000003" customHeight="1" x14ac:dyDescent="0.45"/>
    <row r="184" ht="39.950000000000003" customHeight="1" x14ac:dyDescent="0.45"/>
    <row r="185" ht="39.950000000000003" customHeight="1" x14ac:dyDescent="0.45"/>
    <row r="186" ht="39.950000000000003" customHeight="1" x14ac:dyDescent="0.45"/>
    <row r="187" ht="39.950000000000003" customHeight="1" x14ac:dyDescent="0.45"/>
    <row r="188" ht="39.950000000000003" customHeight="1" x14ac:dyDescent="0.45"/>
    <row r="189" ht="39.950000000000003" customHeight="1" x14ac:dyDescent="0.45"/>
    <row r="190" ht="39.950000000000003" customHeight="1" x14ac:dyDescent="0.45"/>
    <row r="191" ht="39.950000000000003" customHeight="1" x14ac:dyDescent="0.45"/>
    <row r="192" ht="39.950000000000003" customHeight="1" x14ac:dyDescent="0.45"/>
    <row r="193" ht="39.950000000000003" customHeight="1" x14ac:dyDescent="0.45"/>
    <row r="194" ht="39.950000000000003" customHeight="1" x14ac:dyDescent="0.45"/>
    <row r="195" ht="39.950000000000003" customHeight="1" x14ac:dyDescent="0.45"/>
    <row r="196" ht="39.950000000000003" customHeight="1" x14ac:dyDescent="0.45"/>
    <row r="197" ht="39.950000000000003" customHeight="1" x14ac:dyDescent="0.45"/>
    <row r="198" ht="39.950000000000003" customHeight="1" x14ac:dyDescent="0.45"/>
    <row r="199" ht="39.950000000000003" customHeight="1" x14ac:dyDescent="0.45"/>
    <row r="200" ht="39.950000000000003" customHeight="1" x14ac:dyDescent="0.45"/>
    <row r="201" ht="39.950000000000003" customHeight="1" x14ac:dyDescent="0.45"/>
    <row r="202" ht="39.950000000000003" customHeight="1" x14ac:dyDescent="0.45"/>
    <row r="203" ht="39.950000000000003" customHeight="1" x14ac:dyDescent="0.45"/>
    <row r="204" ht="39.950000000000003" customHeight="1" x14ac:dyDescent="0.45"/>
    <row r="205" ht="39.950000000000003" customHeight="1" x14ac:dyDescent="0.45"/>
    <row r="206" ht="39.950000000000003" customHeight="1" x14ac:dyDescent="0.45"/>
    <row r="207" ht="39.950000000000003" customHeight="1" x14ac:dyDescent="0.45"/>
    <row r="208" ht="39.950000000000003" customHeight="1" x14ac:dyDescent="0.45"/>
    <row r="209" ht="39.950000000000003" customHeight="1" x14ac:dyDescent="0.45"/>
    <row r="210" ht="39.950000000000003" customHeight="1" x14ac:dyDescent="0.45"/>
    <row r="211" ht="39.950000000000003" customHeight="1" x14ac:dyDescent="0.45"/>
    <row r="212" ht="39.950000000000003" customHeight="1" x14ac:dyDescent="0.45"/>
    <row r="213" ht="39.950000000000003" customHeight="1" x14ac:dyDescent="0.45"/>
    <row r="214" ht="39.950000000000003" customHeight="1" x14ac:dyDescent="0.45"/>
    <row r="215" ht="39.950000000000003" customHeight="1" x14ac:dyDescent="0.45"/>
    <row r="216" ht="39.950000000000003" customHeight="1" x14ac:dyDescent="0.45"/>
    <row r="217" ht="39.950000000000003" customHeight="1" x14ac:dyDescent="0.45"/>
    <row r="218" ht="39.950000000000003" customHeight="1" x14ac:dyDescent="0.45"/>
    <row r="219" ht="39.950000000000003" customHeight="1" x14ac:dyDescent="0.45"/>
    <row r="220" ht="39.950000000000003" customHeight="1" x14ac:dyDescent="0.45"/>
    <row r="221" ht="39.950000000000003" customHeight="1" x14ac:dyDescent="0.45"/>
    <row r="222" ht="39.950000000000003" customHeight="1" x14ac:dyDescent="0.45"/>
    <row r="223" ht="39.950000000000003" customHeight="1" x14ac:dyDescent="0.45"/>
    <row r="224" ht="39.950000000000003" customHeight="1" x14ac:dyDescent="0.45"/>
    <row r="225" ht="39.950000000000003" customHeight="1" x14ac:dyDescent="0.45"/>
    <row r="226" ht="39.950000000000003" customHeight="1" x14ac:dyDescent="0.45"/>
    <row r="227" ht="39.950000000000003" customHeight="1" x14ac:dyDescent="0.45"/>
    <row r="228" ht="39.950000000000003" customHeight="1" x14ac:dyDescent="0.45"/>
    <row r="229" ht="39.950000000000003" customHeight="1" x14ac:dyDescent="0.45"/>
    <row r="230" ht="39.950000000000003" customHeight="1" x14ac:dyDescent="0.45"/>
    <row r="231" ht="39.950000000000003" customHeight="1" x14ac:dyDescent="0.45"/>
    <row r="232" ht="39.950000000000003" customHeight="1" x14ac:dyDescent="0.45"/>
    <row r="233" ht="39.950000000000003" customHeight="1" x14ac:dyDescent="0.45"/>
    <row r="234" ht="39.950000000000003" customHeight="1" x14ac:dyDescent="0.45"/>
    <row r="235" ht="39.950000000000003" customHeight="1" x14ac:dyDescent="0.45"/>
    <row r="236" ht="39.950000000000003" customHeight="1" x14ac:dyDescent="0.45"/>
    <row r="237" ht="39.950000000000003" customHeight="1" x14ac:dyDescent="0.45"/>
    <row r="238" ht="39.950000000000003" customHeight="1" x14ac:dyDescent="0.45"/>
    <row r="239" ht="39.950000000000003" customHeight="1" x14ac:dyDescent="0.45"/>
    <row r="240" ht="39.950000000000003" customHeight="1" x14ac:dyDescent="0.45"/>
    <row r="241" ht="39.950000000000003" customHeight="1" x14ac:dyDescent="0.45"/>
    <row r="242" ht="39.950000000000003" customHeight="1" x14ac:dyDescent="0.45"/>
    <row r="243" ht="39.950000000000003" customHeight="1" x14ac:dyDescent="0.45"/>
    <row r="244" ht="39.950000000000003" customHeight="1" x14ac:dyDescent="0.45"/>
    <row r="245" ht="39.950000000000003" customHeight="1" x14ac:dyDescent="0.45"/>
    <row r="246" ht="39.950000000000003" customHeight="1" x14ac:dyDescent="0.45"/>
    <row r="247" ht="39.950000000000003" customHeight="1" x14ac:dyDescent="0.45"/>
    <row r="248" ht="39.950000000000003" customHeight="1" x14ac:dyDescent="0.45"/>
    <row r="249" ht="39.950000000000003" customHeight="1" x14ac:dyDescent="0.45"/>
    <row r="250" ht="39.950000000000003" customHeight="1" x14ac:dyDescent="0.45"/>
    <row r="251" ht="39.950000000000003" customHeight="1" x14ac:dyDescent="0.45"/>
    <row r="252" ht="39.950000000000003" customHeight="1" x14ac:dyDescent="0.45"/>
    <row r="253" ht="39.950000000000003" customHeight="1" x14ac:dyDescent="0.45"/>
    <row r="254" ht="39.950000000000003" customHeight="1" x14ac:dyDescent="0.45"/>
    <row r="255" ht="39.950000000000003" customHeight="1" x14ac:dyDescent="0.45"/>
    <row r="256" ht="39.950000000000003" customHeight="1" x14ac:dyDescent="0.45"/>
    <row r="257" ht="39.950000000000003" customHeight="1" x14ac:dyDescent="0.45"/>
    <row r="258" ht="39.950000000000003" customHeight="1" x14ac:dyDescent="0.45"/>
    <row r="259" ht="39.950000000000003" customHeight="1" x14ac:dyDescent="0.45"/>
    <row r="260" ht="39.950000000000003" customHeight="1" x14ac:dyDescent="0.45"/>
    <row r="261" ht="39.950000000000003" customHeight="1" x14ac:dyDescent="0.45"/>
    <row r="262" ht="39.950000000000003" customHeight="1" x14ac:dyDescent="0.45"/>
    <row r="263" ht="39.950000000000003" customHeight="1" x14ac:dyDescent="0.45"/>
    <row r="264" ht="39.950000000000003" customHeight="1" x14ac:dyDescent="0.45"/>
    <row r="265" ht="39.950000000000003" customHeight="1" x14ac:dyDescent="0.45"/>
    <row r="266" ht="39.950000000000003" customHeight="1" x14ac:dyDescent="0.45"/>
    <row r="267" ht="39.950000000000003" customHeight="1" x14ac:dyDescent="0.45"/>
    <row r="268" ht="39.950000000000003" customHeight="1" x14ac:dyDescent="0.45"/>
    <row r="269" ht="39.950000000000003" customHeight="1" x14ac:dyDescent="0.45"/>
    <row r="270" ht="39.950000000000003" customHeight="1" x14ac:dyDescent="0.45"/>
    <row r="271" ht="39.950000000000003" customHeight="1" x14ac:dyDescent="0.45"/>
    <row r="272" ht="39.950000000000003" customHeight="1" x14ac:dyDescent="0.45"/>
    <row r="273" ht="39.950000000000003" customHeight="1" x14ac:dyDescent="0.45"/>
    <row r="274" ht="39.950000000000003" customHeight="1" x14ac:dyDescent="0.45"/>
    <row r="275" ht="39.950000000000003" customHeight="1" x14ac:dyDescent="0.45"/>
    <row r="276" ht="39.950000000000003" customHeight="1" x14ac:dyDescent="0.45"/>
    <row r="277" ht="39.950000000000003" customHeight="1" x14ac:dyDescent="0.45"/>
    <row r="278" ht="39.950000000000003" customHeight="1" x14ac:dyDescent="0.45"/>
    <row r="279" ht="39.950000000000003" customHeight="1" x14ac:dyDescent="0.45"/>
    <row r="280" ht="39.950000000000003" customHeight="1" x14ac:dyDescent="0.45"/>
    <row r="281" ht="39.950000000000003" customHeight="1" x14ac:dyDescent="0.45"/>
    <row r="282" ht="39.950000000000003" customHeight="1" x14ac:dyDescent="0.45"/>
    <row r="283" ht="39.950000000000003" customHeight="1" x14ac:dyDescent="0.45"/>
    <row r="284" ht="39.950000000000003" customHeight="1" x14ac:dyDescent="0.45"/>
    <row r="285" ht="39.950000000000003" customHeight="1" x14ac:dyDescent="0.45"/>
    <row r="286" ht="39.950000000000003" customHeight="1" x14ac:dyDescent="0.45"/>
    <row r="287" ht="39.950000000000003" customHeight="1" x14ac:dyDescent="0.45"/>
    <row r="288" ht="39.950000000000003" customHeight="1" x14ac:dyDescent="0.45"/>
    <row r="289" ht="39.950000000000003" customHeight="1" x14ac:dyDescent="0.45"/>
    <row r="290" ht="39.950000000000003" customHeight="1" x14ac:dyDescent="0.45"/>
    <row r="291" ht="39.950000000000003" customHeight="1" x14ac:dyDescent="0.45"/>
    <row r="292" ht="39.950000000000003" customHeight="1" x14ac:dyDescent="0.45"/>
    <row r="293" ht="39.950000000000003" customHeight="1" x14ac:dyDescent="0.45"/>
    <row r="294" ht="39.950000000000003" customHeight="1" x14ac:dyDescent="0.45"/>
    <row r="295" ht="39.950000000000003" customHeight="1" x14ac:dyDescent="0.45"/>
    <row r="296" ht="39.950000000000003" customHeight="1" x14ac:dyDescent="0.45"/>
    <row r="297" ht="39.950000000000003" customHeight="1" x14ac:dyDescent="0.45"/>
    <row r="298" ht="39.950000000000003" customHeight="1" x14ac:dyDescent="0.45"/>
    <row r="299" ht="39.950000000000003" customHeight="1" x14ac:dyDescent="0.45"/>
    <row r="300" ht="39.950000000000003" customHeight="1" x14ac:dyDescent="0.45"/>
    <row r="301" ht="39.950000000000003" customHeight="1" x14ac:dyDescent="0.45"/>
    <row r="302" ht="39.950000000000003" customHeight="1" x14ac:dyDescent="0.45"/>
    <row r="303" ht="39.950000000000003" customHeight="1" x14ac:dyDescent="0.45"/>
    <row r="304" ht="39.950000000000003" customHeight="1" x14ac:dyDescent="0.45"/>
    <row r="305" ht="39.950000000000003" customHeight="1" x14ac:dyDescent="0.45"/>
    <row r="306" ht="39.950000000000003" customHeight="1" x14ac:dyDescent="0.45"/>
    <row r="307" ht="39.950000000000003" customHeight="1" x14ac:dyDescent="0.45"/>
    <row r="308" ht="39.950000000000003" customHeight="1" x14ac:dyDescent="0.45"/>
    <row r="309" ht="39.950000000000003" customHeight="1" x14ac:dyDescent="0.45"/>
    <row r="310" ht="39.950000000000003" customHeight="1" x14ac:dyDescent="0.45"/>
    <row r="311" ht="39.950000000000003" customHeight="1" x14ac:dyDescent="0.45"/>
    <row r="312" ht="39.950000000000003" customHeight="1" x14ac:dyDescent="0.45"/>
    <row r="313" ht="39.950000000000003" customHeight="1" x14ac:dyDescent="0.45"/>
    <row r="314" ht="39.950000000000003" customHeight="1" x14ac:dyDescent="0.45"/>
    <row r="315" ht="39.950000000000003" customHeight="1" x14ac:dyDescent="0.45"/>
    <row r="316" ht="39.950000000000003" customHeight="1" x14ac:dyDescent="0.45"/>
    <row r="317" ht="39.950000000000003" customHeight="1" x14ac:dyDescent="0.45"/>
    <row r="318" ht="39.950000000000003" customHeight="1" x14ac:dyDescent="0.45"/>
    <row r="319" ht="39.950000000000003" customHeight="1" x14ac:dyDescent="0.45"/>
    <row r="320" ht="39.950000000000003" customHeight="1" x14ac:dyDescent="0.45"/>
    <row r="321" ht="39.950000000000003" customHeight="1" x14ac:dyDescent="0.45"/>
    <row r="322" ht="39.950000000000003" customHeight="1" x14ac:dyDescent="0.45"/>
    <row r="323" ht="39.950000000000003" customHeight="1" x14ac:dyDescent="0.45"/>
    <row r="324" ht="39.950000000000003" customHeight="1" x14ac:dyDescent="0.45"/>
    <row r="325" ht="39.950000000000003" customHeight="1" x14ac:dyDescent="0.45"/>
    <row r="326" ht="39.950000000000003" customHeight="1" x14ac:dyDescent="0.45"/>
    <row r="327" ht="39.950000000000003" customHeight="1" x14ac:dyDescent="0.45"/>
    <row r="328" ht="39.950000000000003" customHeight="1" x14ac:dyDescent="0.45"/>
    <row r="329" ht="39.950000000000003" customHeight="1" x14ac:dyDescent="0.45"/>
    <row r="330" ht="39.950000000000003" customHeight="1" x14ac:dyDescent="0.45"/>
    <row r="331" ht="39.950000000000003" customHeight="1" x14ac:dyDescent="0.45"/>
    <row r="332" ht="39.950000000000003" customHeight="1" x14ac:dyDescent="0.45"/>
    <row r="333" ht="39.950000000000003" customHeight="1" x14ac:dyDescent="0.45"/>
    <row r="334" ht="39.950000000000003" customHeight="1" x14ac:dyDescent="0.45"/>
    <row r="335" ht="39.950000000000003" customHeight="1" x14ac:dyDescent="0.45"/>
    <row r="336" ht="39.950000000000003" customHeight="1" x14ac:dyDescent="0.45"/>
    <row r="337" ht="39.950000000000003" customHeight="1" x14ac:dyDescent="0.45"/>
    <row r="338" ht="39.950000000000003" customHeight="1" x14ac:dyDescent="0.45"/>
    <row r="339" ht="39.950000000000003" customHeight="1" x14ac:dyDescent="0.45"/>
    <row r="340" ht="39.950000000000003" customHeight="1" x14ac:dyDescent="0.45"/>
    <row r="341" ht="39.950000000000003" customHeight="1" x14ac:dyDescent="0.45"/>
    <row r="342" ht="39.950000000000003" customHeight="1" x14ac:dyDescent="0.45"/>
    <row r="343" ht="39.950000000000003" customHeight="1" x14ac:dyDescent="0.45"/>
    <row r="344" ht="39.950000000000003" customHeight="1" x14ac:dyDescent="0.45"/>
    <row r="345" ht="39.950000000000003" customHeight="1" x14ac:dyDescent="0.45"/>
    <row r="346" ht="39.950000000000003" customHeight="1" x14ac:dyDescent="0.45"/>
    <row r="347" ht="39.950000000000003" customHeight="1" x14ac:dyDescent="0.45"/>
    <row r="348" ht="39.950000000000003" customHeight="1" x14ac:dyDescent="0.45"/>
    <row r="349" ht="39.950000000000003" customHeight="1" x14ac:dyDescent="0.45"/>
    <row r="350" ht="39.950000000000003" customHeight="1" x14ac:dyDescent="0.45"/>
    <row r="351" ht="39.950000000000003" customHeight="1" x14ac:dyDescent="0.45"/>
    <row r="352" ht="39.950000000000003" customHeight="1" x14ac:dyDescent="0.45"/>
    <row r="353" ht="39.950000000000003" customHeight="1" x14ac:dyDescent="0.45"/>
    <row r="354" ht="39.950000000000003" customHeight="1" x14ac:dyDescent="0.45"/>
    <row r="355" ht="39.950000000000003" customHeight="1" x14ac:dyDescent="0.45"/>
    <row r="356" ht="39.950000000000003" customHeight="1" x14ac:dyDescent="0.45"/>
    <row r="357" ht="39.950000000000003" customHeight="1" x14ac:dyDescent="0.45"/>
    <row r="358" ht="39.950000000000003" customHeight="1" x14ac:dyDescent="0.45"/>
    <row r="359" ht="39.950000000000003" customHeight="1" x14ac:dyDescent="0.45"/>
    <row r="360" ht="39.950000000000003" customHeight="1" x14ac:dyDescent="0.45"/>
    <row r="361" ht="39.950000000000003" customHeight="1" x14ac:dyDescent="0.45"/>
    <row r="362" ht="39.950000000000003" customHeight="1" x14ac:dyDescent="0.45"/>
    <row r="363" ht="39.950000000000003" customHeight="1" x14ac:dyDescent="0.45"/>
    <row r="364" ht="39.950000000000003" customHeight="1" x14ac:dyDescent="0.45"/>
    <row r="365" ht="39.950000000000003" customHeight="1" x14ac:dyDescent="0.45"/>
    <row r="366" ht="39.950000000000003" customHeight="1" x14ac:dyDescent="0.45"/>
    <row r="367" ht="39.950000000000003" customHeight="1" x14ac:dyDescent="0.45"/>
    <row r="368" ht="39.950000000000003" customHeight="1" x14ac:dyDescent="0.45"/>
    <row r="369" ht="39.950000000000003" customHeight="1" x14ac:dyDescent="0.45"/>
    <row r="370" ht="39.950000000000003" customHeight="1" x14ac:dyDescent="0.45"/>
    <row r="371" ht="39.950000000000003" customHeight="1" x14ac:dyDescent="0.45"/>
    <row r="372" ht="39.950000000000003" customHeight="1" x14ac:dyDescent="0.45"/>
    <row r="373" ht="39.950000000000003" customHeight="1" x14ac:dyDescent="0.45"/>
    <row r="374" ht="39.950000000000003" customHeight="1" x14ac:dyDescent="0.45"/>
    <row r="375" ht="39.950000000000003" customHeight="1" x14ac:dyDescent="0.45"/>
    <row r="376" ht="39.950000000000003" customHeight="1" x14ac:dyDescent="0.45"/>
    <row r="377" ht="39.950000000000003" customHeight="1" x14ac:dyDescent="0.45"/>
    <row r="378" ht="39.950000000000003" customHeight="1" x14ac:dyDescent="0.45"/>
    <row r="379" ht="39.950000000000003" customHeight="1" x14ac:dyDescent="0.45"/>
    <row r="380" ht="39.950000000000003" customHeight="1" x14ac:dyDescent="0.45"/>
    <row r="381" ht="39.950000000000003" customHeight="1" x14ac:dyDescent="0.45"/>
    <row r="382" ht="39.950000000000003" customHeight="1" x14ac:dyDescent="0.45"/>
    <row r="383" ht="39.950000000000003" customHeight="1" x14ac:dyDescent="0.45"/>
    <row r="384" ht="39.950000000000003" customHeight="1" x14ac:dyDescent="0.45"/>
    <row r="385" ht="39.950000000000003" customHeight="1" x14ac:dyDescent="0.45"/>
    <row r="386" ht="39.950000000000003" customHeight="1" x14ac:dyDescent="0.45"/>
    <row r="387" ht="39.950000000000003" customHeight="1" x14ac:dyDescent="0.45"/>
    <row r="388" ht="39.950000000000003" customHeight="1" x14ac:dyDescent="0.45"/>
    <row r="389" ht="39.950000000000003" customHeight="1" x14ac:dyDescent="0.45"/>
    <row r="390" ht="39.950000000000003" customHeight="1" x14ac:dyDescent="0.45"/>
    <row r="391" ht="39.950000000000003" customHeight="1" x14ac:dyDescent="0.45"/>
    <row r="392" ht="39.950000000000003" customHeight="1" x14ac:dyDescent="0.45"/>
    <row r="393" ht="39.950000000000003" customHeight="1" x14ac:dyDescent="0.45"/>
    <row r="394" ht="39.950000000000003" customHeight="1" x14ac:dyDescent="0.45"/>
    <row r="395" ht="39.950000000000003" customHeight="1" x14ac:dyDescent="0.45"/>
    <row r="396" ht="39.950000000000003" customHeight="1" x14ac:dyDescent="0.45"/>
    <row r="397" ht="39.950000000000003" customHeight="1" x14ac:dyDescent="0.45"/>
    <row r="398" ht="39.950000000000003" customHeight="1" x14ac:dyDescent="0.45"/>
    <row r="399" ht="39.950000000000003" customHeight="1" x14ac:dyDescent="0.45"/>
    <row r="400" ht="39.950000000000003" customHeight="1" x14ac:dyDescent="0.45"/>
    <row r="401" ht="39.950000000000003" customHeight="1" x14ac:dyDescent="0.45"/>
    <row r="402" ht="39.950000000000003" customHeight="1" x14ac:dyDescent="0.45"/>
    <row r="403" ht="39.950000000000003" customHeight="1" x14ac:dyDescent="0.45"/>
    <row r="404" ht="39.950000000000003" customHeight="1" x14ac:dyDescent="0.45"/>
    <row r="405" ht="39.950000000000003" customHeight="1" x14ac:dyDescent="0.45"/>
    <row r="406" ht="39.950000000000003" customHeight="1" x14ac:dyDescent="0.45"/>
    <row r="407" ht="39.950000000000003" customHeight="1" x14ac:dyDescent="0.45"/>
    <row r="408" ht="39.950000000000003" customHeight="1" x14ac:dyDescent="0.45"/>
    <row r="409" ht="39.950000000000003" customHeight="1" x14ac:dyDescent="0.45"/>
    <row r="410" ht="39.950000000000003" customHeight="1" x14ac:dyDescent="0.45"/>
    <row r="411" ht="39.950000000000003" customHeight="1" x14ac:dyDescent="0.45"/>
    <row r="412" ht="39.950000000000003" customHeight="1" x14ac:dyDescent="0.45"/>
    <row r="413" ht="39.950000000000003" customHeight="1" x14ac:dyDescent="0.45"/>
    <row r="414" ht="39.950000000000003" customHeight="1" x14ac:dyDescent="0.45"/>
    <row r="415" ht="39.950000000000003" customHeight="1" x14ac:dyDescent="0.45"/>
    <row r="416" ht="39.950000000000003" customHeight="1" x14ac:dyDescent="0.45"/>
    <row r="417" ht="39.950000000000003" customHeight="1" x14ac:dyDescent="0.45"/>
    <row r="418" ht="39.950000000000003" customHeight="1" x14ac:dyDescent="0.45"/>
    <row r="419" ht="39.950000000000003" customHeight="1" x14ac:dyDescent="0.45"/>
    <row r="420" ht="39.950000000000003" customHeight="1" x14ac:dyDescent="0.45"/>
    <row r="421" ht="39.950000000000003" customHeight="1" x14ac:dyDescent="0.45"/>
    <row r="422" ht="39.950000000000003" customHeight="1" x14ac:dyDescent="0.45"/>
    <row r="423" ht="39.950000000000003" customHeight="1" x14ac:dyDescent="0.45"/>
    <row r="424" ht="39.950000000000003" customHeight="1" x14ac:dyDescent="0.45"/>
    <row r="425" ht="39.950000000000003" customHeight="1" x14ac:dyDescent="0.45"/>
    <row r="426" ht="39.950000000000003" customHeight="1" x14ac:dyDescent="0.45"/>
    <row r="427" ht="39.950000000000003" customHeight="1" x14ac:dyDescent="0.45"/>
    <row r="428" ht="39.950000000000003" customHeight="1" x14ac:dyDescent="0.45"/>
    <row r="429" ht="39.950000000000003" customHeight="1" x14ac:dyDescent="0.45"/>
    <row r="430" ht="39.950000000000003" customHeight="1" x14ac:dyDescent="0.45"/>
    <row r="431" ht="39.950000000000003" customHeight="1" x14ac:dyDescent="0.45"/>
    <row r="432" ht="39.950000000000003" customHeight="1" x14ac:dyDescent="0.45"/>
    <row r="433" ht="39.950000000000003" customHeight="1" x14ac:dyDescent="0.45"/>
    <row r="434" ht="39.950000000000003" customHeight="1" x14ac:dyDescent="0.45"/>
    <row r="435" ht="39.950000000000003" customHeight="1" x14ac:dyDescent="0.45"/>
    <row r="436" ht="39.950000000000003" customHeight="1" x14ac:dyDescent="0.45"/>
    <row r="437" ht="39.950000000000003" customHeight="1" x14ac:dyDescent="0.45"/>
    <row r="438" ht="39.950000000000003" customHeight="1" x14ac:dyDescent="0.45"/>
    <row r="439" ht="39.950000000000003" customHeight="1" x14ac:dyDescent="0.45"/>
    <row r="440" ht="39.950000000000003" customHeight="1" x14ac:dyDescent="0.45"/>
    <row r="441" ht="39.950000000000003" customHeight="1" x14ac:dyDescent="0.45"/>
    <row r="442" ht="39.950000000000003" customHeight="1" x14ac:dyDescent="0.45"/>
    <row r="443" ht="39.950000000000003" customHeight="1" x14ac:dyDescent="0.45"/>
    <row r="444" ht="39.950000000000003" customHeight="1" x14ac:dyDescent="0.45"/>
    <row r="445" ht="39.950000000000003" customHeight="1" x14ac:dyDescent="0.45"/>
    <row r="446" ht="39.950000000000003" customHeight="1" x14ac:dyDescent="0.45"/>
    <row r="447" ht="39.950000000000003" customHeight="1" x14ac:dyDescent="0.45"/>
    <row r="448" ht="39.950000000000003" customHeight="1" x14ac:dyDescent="0.45"/>
    <row r="449" ht="39.950000000000003" customHeight="1" x14ac:dyDescent="0.45"/>
    <row r="450" ht="39.950000000000003" customHeight="1" x14ac:dyDescent="0.45"/>
    <row r="451" ht="39.950000000000003" customHeight="1" x14ac:dyDescent="0.45"/>
    <row r="452" ht="39.950000000000003" customHeight="1" x14ac:dyDescent="0.45"/>
    <row r="453" ht="39.950000000000003" customHeight="1" x14ac:dyDescent="0.45"/>
    <row r="454" ht="39.950000000000003" customHeight="1" x14ac:dyDescent="0.45"/>
    <row r="455" ht="39.950000000000003" customHeight="1" x14ac:dyDescent="0.45"/>
    <row r="456" ht="39.950000000000003" customHeight="1" x14ac:dyDescent="0.45"/>
    <row r="457" ht="39.950000000000003" customHeight="1" x14ac:dyDescent="0.45"/>
    <row r="458" ht="39.950000000000003" customHeight="1" x14ac:dyDescent="0.45"/>
    <row r="459" ht="39.950000000000003" customHeight="1" x14ac:dyDescent="0.45"/>
    <row r="460" ht="39.950000000000003" customHeight="1" x14ac:dyDescent="0.45"/>
    <row r="461" ht="39.950000000000003" customHeight="1" x14ac:dyDescent="0.45"/>
    <row r="462" ht="39.950000000000003" customHeight="1" x14ac:dyDescent="0.45"/>
    <row r="463" ht="39.950000000000003" customHeight="1" x14ac:dyDescent="0.45"/>
    <row r="464" ht="39.950000000000003" customHeight="1" x14ac:dyDescent="0.45"/>
    <row r="465" ht="39.950000000000003" customHeight="1" x14ac:dyDescent="0.45"/>
    <row r="466" ht="39.950000000000003" customHeight="1" x14ac:dyDescent="0.45"/>
    <row r="467" ht="39.950000000000003" customHeight="1" x14ac:dyDescent="0.45"/>
    <row r="468" ht="39.950000000000003" customHeight="1" x14ac:dyDescent="0.45"/>
    <row r="469" ht="39.950000000000003" customHeight="1" x14ac:dyDescent="0.45"/>
    <row r="470" ht="39.950000000000003" customHeight="1" x14ac:dyDescent="0.45"/>
    <row r="471" ht="39.950000000000003" customHeight="1" x14ac:dyDescent="0.45"/>
    <row r="472" ht="39.950000000000003" customHeight="1" x14ac:dyDescent="0.45"/>
    <row r="473" ht="39.950000000000003" customHeight="1" x14ac:dyDescent="0.45"/>
    <row r="474" ht="39.950000000000003" customHeight="1" x14ac:dyDescent="0.45"/>
    <row r="475" ht="39.950000000000003" customHeight="1" x14ac:dyDescent="0.45"/>
    <row r="476" ht="39.950000000000003" customHeight="1" x14ac:dyDescent="0.45"/>
    <row r="477" ht="39.950000000000003" customHeight="1" x14ac:dyDescent="0.45"/>
    <row r="478" ht="39.950000000000003" customHeight="1" x14ac:dyDescent="0.45"/>
    <row r="479" ht="39.950000000000003" customHeight="1" x14ac:dyDescent="0.45"/>
    <row r="480" ht="39.950000000000003" customHeight="1" x14ac:dyDescent="0.45"/>
    <row r="481" ht="39.950000000000003" customHeight="1" x14ac:dyDescent="0.45"/>
    <row r="482" ht="39.950000000000003" customHeight="1" x14ac:dyDescent="0.45"/>
    <row r="483" ht="39.950000000000003" customHeight="1" x14ac:dyDescent="0.45"/>
    <row r="484" ht="39.950000000000003" customHeight="1" x14ac:dyDescent="0.45"/>
    <row r="485" ht="39.950000000000003" customHeight="1" x14ac:dyDescent="0.45"/>
    <row r="486" ht="39.950000000000003" customHeight="1" x14ac:dyDescent="0.45"/>
    <row r="487" ht="39.950000000000003" customHeight="1" x14ac:dyDescent="0.45"/>
    <row r="488" ht="39.950000000000003" customHeight="1" x14ac:dyDescent="0.45"/>
    <row r="489" ht="39.950000000000003" customHeight="1" x14ac:dyDescent="0.45"/>
    <row r="490" ht="39.950000000000003" customHeight="1" x14ac:dyDescent="0.45"/>
    <row r="491" ht="39.950000000000003" customHeight="1" x14ac:dyDescent="0.45"/>
    <row r="492" ht="39.950000000000003" customHeight="1" x14ac:dyDescent="0.45"/>
    <row r="493" ht="39.950000000000003" customHeight="1" x14ac:dyDescent="0.45"/>
    <row r="494" ht="39.950000000000003" customHeight="1" x14ac:dyDescent="0.45"/>
    <row r="495" ht="39.950000000000003" customHeight="1" x14ac:dyDescent="0.45"/>
    <row r="496" ht="39.950000000000003" customHeight="1" x14ac:dyDescent="0.45"/>
    <row r="497" ht="39.950000000000003" customHeight="1" x14ac:dyDescent="0.45"/>
    <row r="498" ht="39.950000000000003" customHeight="1" x14ac:dyDescent="0.45"/>
    <row r="499" ht="39.950000000000003" customHeight="1" x14ac:dyDescent="0.45"/>
    <row r="500" ht="39.950000000000003" customHeight="1" x14ac:dyDescent="0.45"/>
    <row r="501" ht="39.950000000000003" customHeight="1" x14ac:dyDescent="0.45"/>
    <row r="502" ht="39.950000000000003" customHeight="1" x14ac:dyDescent="0.45"/>
    <row r="503" ht="39.950000000000003" customHeight="1" x14ac:dyDescent="0.45"/>
    <row r="504" ht="39.950000000000003" customHeight="1" x14ac:dyDescent="0.45"/>
    <row r="505" ht="39.950000000000003" customHeight="1" x14ac:dyDescent="0.45"/>
    <row r="506" ht="39.950000000000003" customHeight="1" x14ac:dyDescent="0.45"/>
    <row r="507" ht="39.950000000000003" customHeight="1" x14ac:dyDescent="0.45"/>
    <row r="508" ht="39.950000000000003" customHeight="1" x14ac:dyDescent="0.45"/>
    <row r="509" ht="39.950000000000003" customHeight="1" x14ac:dyDescent="0.45"/>
    <row r="510" ht="39.950000000000003" customHeight="1" x14ac:dyDescent="0.45"/>
    <row r="511" ht="39.950000000000003" customHeight="1" x14ac:dyDescent="0.45"/>
    <row r="512" ht="39.950000000000003" customHeight="1" x14ac:dyDescent="0.45"/>
    <row r="513" ht="39.950000000000003" customHeight="1" x14ac:dyDescent="0.45"/>
    <row r="514" ht="39.950000000000003" customHeight="1" x14ac:dyDescent="0.45"/>
    <row r="515" ht="39.950000000000003" customHeight="1" x14ac:dyDescent="0.45"/>
    <row r="516" ht="39.950000000000003" customHeight="1" x14ac:dyDescent="0.45"/>
    <row r="517" ht="39.950000000000003" customHeight="1" x14ac:dyDescent="0.45"/>
    <row r="518" ht="39.950000000000003" customHeight="1" x14ac:dyDescent="0.45"/>
    <row r="519" ht="39.950000000000003" customHeight="1" x14ac:dyDescent="0.45"/>
    <row r="520" ht="39.950000000000003" customHeight="1" x14ac:dyDescent="0.45"/>
    <row r="521" ht="39.950000000000003" customHeight="1" x14ac:dyDescent="0.45"/>
    <row r="522" ht="39.950000000000003" customHeight="1" x14ac:dyDescent="0.45"/>
    <row r="523" ht="39.950000000000003" customHeight="1" x14ac:dyDescent="0.45"/>
    <row r="524" ht="39.950000000000003" customHeight="1" x14ac:dyDescent="0.45"/>
    <row r="525" ht="39.950000000000003" customHeight="1" x14ac:dyDescent="0.45"/>
    <row r="526" ht="39.950000000000003" customHeight="1" x14ac:dyDescent="0.45"/>
    <row r="527" ht="39.950000000000003" customHeight="1" x14ac:dyDescent="0.45"/>
    <row r="528" ht="39.950000000000003" customHeight="1" x14ac:dyDescent="0.45"/>
    <row r="529" ht="39.950000000000003" customHeight="1" x14ac:dyDescent="0.45"/>
    <row r="530" ht="39.950000000000003" customHeight="1" x14ac:dyDescent="0.45"/>
    <row r="531" ht="39.950000000000003" customHeight="1" x14ac:dyDescent="0.45"/>
    <row r="532" ht="39.950000000000003" customHeight="1" x14ac:dyDescent="0.45"/>
    <row r="533" ht="39.950000000000003" customHeight="1" x14ac:dyDescent="0.45"/>
    <row r="534" ht="39.950000000000003" customHeight="1" x14ac:dyDescent="0.45"/>
    <row r="535" ht="39.950000000000003" customHeight="1" x14ac:dyDescent="0.45"/>
    <row r="536" ht="39.950000000000003" customHeight="1" x14ac:dyDescent="0.45"/>
    <row r="537" ht="39.950000000000003" customHeight="1" x14ac:dyDescent="0.45"/>
    <row r="538" ht="39.950000000000003" customHeight="1" x14ac:dyDescent="0.45"/>
    <row r="539" ht="39.950000000000003" customHeight="1" x14ac:dyDescent="0.45"/>
    <row r="540" ht="39.950000000000003" customHeight="1" x14ac:dyDescent="0.45"/>
    <row r="541" ht="39.950000000000003" customHeight="1" x14ac:dyDescent="0.45"/>
    <row r="542" ht="39.950000000000003" customHeight="1" x14ac:dyDescent="0.45"/>
    <row r="543" ht="39.950000000000003" customHeight="1" x14ac:dyDescent="0.45"/>
    <row r="544" ht="39.950000000000003" customHeight="1" x14ac:dyDescent="0.45"/>
    <row r="545" ht="39.950000000000003" customHeight="1" x14ac:dyDescent="0.45"/>
    <row r="546" ht="39.950000000000003" customHeight="1" x14ac:dyDescent="0.45"/>
    <row r="547" ht="39.950000000000003" customHeight="1" x14ac:dyDescent="0.45"/>
    <row r="548" ht="39.950000000000003" customHeight="1" x14ac:dyDescent="0.45"/>
    <row r="549" ht="39.950000000000003" customHeight="1" x14ac:dyDescent="0.45"/>
    <row r="550" ht="39.950000000000003" customHeight="1" x14ac:dyDescent="0.45"/>
    <row r="551" ht="39.950000000000003" customHeight="1" x14ac:dyDescent="0.45"/>
    <row r="552" ht="39.950000000000003" customHeight="1" x14ac:dyDescent="0.45"/>
    <row r="553" ht="39.950000000000003" customHeight="1" x14ac:dyDescent="0.45"/>
    <row r="554" ht="39.950000000000003" customHeight="1" x14ac:dyDescent="0.45"/>
    <row r="555" ht="39.950000000000003" customHeight="1" x14ac:dyDescent="0.45"/>
    <row r="556" ht="39.950000000000003" customHeight="1" x14ac:dyDescent="0.45"/>
    <row r="557" ht="39.950000000000003" customHeight="1" x14ac:dyDescent="0.45"/>
    <row r="558" ht="39.950000000000003" customHeight="1" x14ac:dyDescent="0.45"/>
    <row r="559" ht="39.950000000000003" customHeight="1" x14ac:dyDescent="0.45"/>
    <row r="560" ht="39.950000000000003" customHeight="1" x14ac:dyDescent="0.45"/>
    <row r="561" ht="39.950000000000003" customHeight="1" x14ac:dyDescent="0.45"/>
    <row r="562" ht="39.950000000000003" customHeight="1" x14ac:dyDescent="0.45"/>
    <row r="563" ht="39.950000000000003" customHeight="1" x14ac:dyDescent="0.45"/>
    <row r="564" ht="39.950000000000003" customHeight="1" x14ac:dyDescent="0.45"/>
    <row r="565" ht="39.950000000000003" customHeight="1" x14ac:dyDescent="0.45"/>
    <row r="566" ht="39.950000000000003" customHeight="1" x14ac:dyDescent="0.45"/>
    <row r="567" ht="39.950000000000003" customHeight="1" x14ac:dyDescent="0.45"/>
    <row r="568" ht="39.950000000000003" customHeight="1" x14ac:dyDescent="0.45"/>
    <row r="569" ht="39.950000000000003" customHeight="1" x14ac:dyDescent="0.45"/>
    <row r="570" ht="39.950000000000003" customHeight="1" x14ac:dyDescent="0.45"/>
    <row r="571" ht="39.950000000000003" customHeight="1" x14ac:dyDescent="0.45"/>
    <row r="572" ht="39.950000000000003" customHeight="1" x14ac:dyDescent="0.45"/>
    <row r="573" ht="39.950000000000003" customHeight="1" x14ac:dyDescent="0.45"/>
    <row r="574" ht="39.950000000000003" customHeight="1" x14ac:dyDescent="0.45"/>
    <row r="575" ht="39.950000000000003" customHeight="1" x14ac:dyDescent="0.45"/>
    <row r="576" ht="39.950000000000003" customHeight="1" x14ac:dyDescent="0.45"/>
    <row r="577" ht="39.950000000000003" customHeight="1" x14ac:dyDescent="0.45"/>
    <row r="578" ht="39.950000000000003" customHeight="1" x14ac:dyDescent="0.45"/>
    <row r="579" ht="39.950000000000003" customHeight="1" x14ac:dyDescent="0.45"/>
    <row r="580" ht="39.950000000000003" customHeight="1" x14ac:dyDescent="0.45"/>
    <row r="581" ht="39.950000000000003" customHeight="1" x14ac:dyDescent="0.45"/>
    <row r="582" ht="39.950000000000003" customHeight="1" x14ac:dyDescent="0.45"/>
    <row r="583" ht="39.950000000000003" customHeight="1" x14ac:dyDescent="0.45"/>
    <row r="584" ht="39.950000000000003" customHeight="1" x14ac:dyDescent="0.45"/>
    <row r="585" ht="39.950000000000003" customHeight="1" x14ac:dyDescent="0.45"/>
    <row r="586" ht="39.950000000000003" customHeight="1" x14ac:dyDescent="0.45"/>
    <row r="587" ht="39.950000000000003" customHeight="1" x14ac:dyDescent="0.45"/>
    <row r="588" ht="39.950000000000003" customHeight="1" x14ac:dyDescent="0.45"/>
    <row r="589" ht="39.950000000000003" customHeight="1" x14ac:dyDescent="0.45"/>
    <row r="590" ht="39.950000000000003" customHeight="1" x14ac:dyDescent="0.45"/>
    <row r="591" ht="39.950000000000003" customHeight="1" x14ac:dyDescent="0.45"/>
    <row r="592" ht="39.950000000000003" customHeight="1" x14ac:dyDescent="0.45"/>
    <row r="593" ht="39.950000000000003" customHeight="1" x14ac:dyDescent="0.45"/>
    <row r="594" ht="39.950000000000003" customHeight="1" x14ac:dyDescent="0.45"/>
    <row r="595" ht="39.950000000000003" customHeight="1" x14ac:dyDescent="0.45"/>
    <row r="596" ht="39.950000000000003" customHeight="1" x14ac:dyDescent="0.45"/>
    <row r="597" ht="39.950000000000003" customHeight="1" x14ac:dyDescent="0.45"/>
    <row r="598" ht="39.950000000000003" customHeight="1" x14ac:dyDescent="0.45"/>
    <row r="599" ht="39.950000000000003" customHeight="1" x14ac:dyDescent="0.45"/>
    <row r="600" ht="39.950000000000003" customHeight="1" x14ac:dyDescent="0.45"/>
    <row r="601" ht="39.950000000000003" customHeight="1" x14ac:dyDescent="0.45"/>
    <row r="602" ht="39.950000000000003" customHeight="1" x14ac:dyDescent="0.45"/>
    <row r="603" ht="39.950000000000003" customHeight="1" x14ac:dyDescent="0.45"/>
    <row r="604" ht="39.950000000000003" customHeight="1" x14ac:dyDescent="0.45"/>
    <row r="605" ht="39.950000000000003" customHeight="1" x14ac:dyDescent="0.45"/>
    <row r="606" ht="39.950000000000003" customHeight="1" x14ac:dyDescent="0.45"/>
    <row r="607" ht="39.950000000000003" customHeight="1" x14ac:dyDescent="0.45"/>
    <row r="608" ht="39.950000000000003" customHeight="1" x14ac:dyDescent="0.45"/>
    <row r="609" ht="39.950000000000003" customHeight="1" x14ac:dyDescent="0.45"/>
    <row r="610" ht="39.950000000000003" customHeight="1" x14ac:dyDescent="0.45"/>
    <row r="611" ht="39.950000000000003" customHeight="1" x14ac:dyDescent="0.45"/>
    <row r="612" ht="39.950000000000003" customHeight="1" x14ac:dyDescent="0.45"/>
    <row r="613" ht="39.950000000000003" customHeight="1" x14ac:dyDescent="0.45"/>
    <row r="614" ht="39.950000000000003" customHeight="1" x14ac:dyDescent="0.45"/>
    <row r="615" ht="39.950000000000003" customHeight="1" x14ac:dyDescent="0.45"/>
    <row r="616" ht="39.950000000000003" customHeight="1" x14ac:dyDescent="0.45"/>
    <row r="617" ht="39.950000000000003" customHeight="1" x14ac:dyDescent="0.45"/>
    <row r="618" ht="39.950000000000003" customHeight="1" x14ac:dyDescent="0.45"/>
    <row r="619" ht="39.950000000000003" customHeight="1" x14ac:dyDescent="0.45"/>
    <row r="620" ht="39.950000000000003" customHeight="1" x14ac:dyDescent="0.45"/>
    <row r="621" ht="39.950000000000003" customHeight="1" x14ac:dyDescent="0.45"/>
    <row r="622" ht="39.950000000000003" customHeight="1" x14ac:dyDescent="0.45"/>
    <row r="623" ht="39.950000000000003" customHeight="1" x14ac:dyDescent="0.45"/>
    <row r="624" ht="39.950000000000003" customHeight="1" x14ac:dyDescent="0.45"/>
    <row r="625" ht="39.950000000000003" customHeight="1" x14ac:dyDescent="0.45"/>
    <row r="626" ht="39.950000000000003" customHeight="1" x14ac:dyDescent="0.45"/>
    <row r="627" ht="39.950000000000003" customHeight="1" x14ac:dyDescent="0.45"/>
    <row r="628" ht="39.950000000000003" customHeight="1" x14ac:dyDescent="0.45"/>
    <row r="629" ht="39.950000000000003" customHeight="1" x14ac:dyDescent="0.45"/>
    <row r="630" ht="39.950000000000003" customHeight="1" x14ac:dyDescent="0.45"/>
    <row r="631" ht="39.950000000000003" customHeight="1" x14ac:dyDescent="0.45"/>
    <row r="632" ht="39.950000000000003" customHeight="1" x14ac:dyDescent="0.45"/>
    <row r="633" ht="39.950000000000003" customHeight="1" x14ac:dyDescent="0.45"/>
    <row r="634" ht="39.950000000000003" customHeight="1" x14ac:dyDescent="0.45"/>
    <row r="635" ht="39.950000000000003" customHeight="1" x14ac:dyDescent="0.45"/>
    <row r="636" ht="39.950000000000003" customHeight="1" x14ac:dyDescent="0.45"/>
    <row r="637" ht="39.950000000000003" customHeight="1" x14ac:dyDescent="0.45"/>
    <row r="638" ht="39.950000000000003" customHeight="1" x14ac:dyDescent="0.45"/>
    <row r="639" ht="39.950000000000003" customHeight="1" x14ac:dyDescent="0.45"/>
    <row r="640" ht="39.950000000000003" customHeight="1" x14ac:dyDescent="0.45"/>
    <row r="641" ht="39.950000000000003" customHeight="1" x14ac:dyDescent="0.45"/>
    <row r="642" ht="39.950000000000003" customHeight="1" x14ac:dyDescent="0.45"/>
    <row r="643" ht="39.950000000000003" customHeight="1" x14ac:dyDescent="0.45"/>
    <row r="644" ht="39.950000000000003" customHeight="1" x14ac:dyDescent="0.45"/>
    <row r="645" ht="39.950000000000003" customHeight="1" x14ac:dyDescent="0.45"/>
    <row r="646" ht="39.950000000000003" customHeight="1" x14ac:dyDescent="0.45"/>
    <row r="647" ht="39.950000000000003" customHeight="1" x14ac:dyDescent="0.45"/>
    <row r="648" ht="39.950000000000003" customHeight="1" x14ac:dyDescent="0.45"/>
    <row r="649" ht="39.950000000000003" customHeight="1" x14ac:dyDescent="0.45"/>
  </sheetData>
  <mergeCells count="28">
    <mergeCell ref="AB1:AB2"/>
    <mergeCell ref="AC1:AC2"/>
    <mergeCell ref="A2:K2"/>
    <mergeCell ref="A5:A20"/>
    <mergeCell ref="B5:B20"/>
    <mergeCell ref="U1:U2"/>
    <mergeCell ref="V1:V2"/>
    <mergeCell ref="W1:W2"/>
    <mergeCell ref="X1:X2"/>
    <mergeCell ref="Y1:Y2"/>
    <mergeCell ref="Z1:Z2"/>
    <mergeCell ref="O1:O2"/>
    <mergeCell ref="P1:P2"/>
    <mergeCell ref="Q1:Q2"/>
    <mergeCell ref="R1:R2"/>
    <mergeCell ref="S1:S2"/>
    <mergeCell ref="A21:A38"/>
    <mergeCell ref="B21:B38"/>
    <mergeCell ref="A39:A41"/>
    <mergeCell ref="B39:B41"/>
    <mergeCell ref="AA1:AA2"/>
    <mergeCell ref="T1:T2"/>
    <mergeCell ref="A1:C1"/>
    <mergeCell ref="D1:H1"/>
    <mergeCell ref="I1:K1"/>
    <mergeCell ref="L1:L2"/>
    <mergeCell ref="M1:M2"/>
    <mergeCell ref="N1:N2"/>
  </mergeCells>
  <conditionalFormatting sqref="W4:W42">
    <cfRule type="cellIs" dxfId="51" priority="7" stopIfTrue="1" operator="greaterThan">
      <formula>0</formula>
    </cfRule>
    <cfRule type="cellIs" dxfId="50" priority="8" stopIfTrue="1" operator="greaterThan">
      <formula>0</formula>
    </cfRule>
    <cfRule type="cellIs" dxfId="49" priority="9" stopIfTrue="1" operator="greaterThan">
      <formula>0</formula>
    </cfRule>
  </conditionalFormatting>
  <conditionalFormatting sqref="N4:V42">
    <cfRule type="cellIs" dxfId="48" priority="4" stopIfTrue="1" operator="greaterThan">
      <formula>0</formula>
    </cfRule>
    <cfRule type="cellIs" dxfId="47" priority="5" stopIfTrue="1" operator="greaterThan">
      <formula>0</formula>
    </cfRule>
    <cfRule type="cellIs" dxfId="46" priority="6" stopIfTrue="1" operator="greaterThan">
      <formula>0</formula>
    </cfRule>
  </conditionalFormatting>
  <conditionalFormatting sqref="L4:M42">
    <cfRule type="cellIs" dxfId="17" priority="1" stopIfTrue="1" operator="greaterThan">
      <formula>0</formula>
    </cfRule>
    <cfRule type="cellIs" dxfId="16" priority="2" stopIfTrue="1" operator="greaterThan">
      <formula>0</formula>
    </cfRule>
    <cfRule type="cellIs" dxfId="15" priority="3" stopIfTrue="1" operator="greaterThan">
      <formula>0</formula>
    </cfRule>
  </conditionalFormatting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30EA1F-CB0F-4E77-A5DF-65C33D081FE8}">
  <dimension ref="A1:AC649"/>
  <sheetViews>
    <sheetView topLeftCell="A22" zoomScale="60" zoomScaleNormal="60" workbookViewId="0">
      <selection activeCell="L1" sqref="L1:N1048576"/>
    </sheetView>
  </sheetViews>
  <sheetFormatPr defaultColWidth="9.73046875" defaultRowHeight="25.5" x14ac:dyDescent="0.45"/>
  <cols>
    <col min="1" max="1" width="7" style="48" customWidth="1"/>
    <col min="2" max="2" width="38.59765625" style="1" customWidth="1"/>
    <col min="3" max="3" width="9.59765625" style="47" customWidth="1"/>
    <col min="4" max="4" width="55.265625" style="55" customWidth="1"/>
    <col min="5" max="5" width="19.3984375" style="56" customWidth="1"/>
    <col min="6" max="6" width="10" style="1" customWidth="1"/>
    <col min="7" max="7" width="16.73046875" style="1" customWidth="1"/>
    <col min="8" max="8" width="14.86328125" style="42" bestFit="1" customWidth="1"/>
    <col min="9" max="9" width="13.86328125" style="17" customWidth="1"/>
    <col min="10" max="10" width="13.265625" style="41" customWidth="1"/>
    <col min="11" max="11" width="12.59765625" style="18" customWidth="1"/>
    <col min="12" max="23" width="13.73046875" style="19" customWidth="1"/>
    <col min="24" max="29" width="13.73046875" style="15" customWidth="1"/>
    <col min="30" max="16384" width="9.73046875" style="15"/>
  </cols>
  <sheetData>
    <row r="1" spans="1:29" ht="39.950000000000003" customHeight="1" x14ac:dyDescent="0.45">
      <c r="A1" s="93" t="s">
        <v>47</v>
      </c>
      <c r="B1" s="93"/>
      <c r="C1" s="93"/>
      <c r="D1" s="93" t="s">
        <v>49</v>
      </c>
      <c r="E1" s="93"/>
      <c r="F1" s="93"/>
      <c r="G1" s="93"/>
      <c r="H1" s="93"/>
      <c r="I1" s="93" t="s">
        <v>48</v>
      </c>
      <c r="J1" s="93"/>
      <c r="K1" s="93"/>
      <c r="L1" s="92" t="s">
        <v>112</v>
      </c>
      <c r="M1" s="92" t="s">
        <v>113</v>
      </c>
      <c r="N1" s="92" t="s">
        <v>114</v>
      </c>
      <c r="O1" s="92" t="s">
        <v>41</v>
      </c>
      <c r="P1" s="92" t="s">
        <v>41</v>
      </c>
      <c r="Q1" s="92" t="s">
        <v>41</v>
      </c>
      <c r="R1" s="92" t="s">
        <v>41</v>
      </c>
      <c r="S1" s="92" t="s">
        <v>41</v>
      </c>
      <c r="T1" s="92" t="s">
        <v>41</v>
      </c>
      <c r="U1" s="92" t="s">
        <v>41</v>
      </c>
      <c r="V1" s="92" t="s">
        <v>41</v>
      </c>
      <c r="W1" s="92" t="s">
        <v>41</v>
      </c>
      <c r="X1" s="92" t="s">
        <v>41</v>
      </c>
      <c r="Y1" s="92" t="s">
        <v>41</v>
      </c>
      <c r="Z1" s="92" t="s">
        <v>41</v>
      </c>
      <c r="AA1" s="92" t="s">
        <v>41</v>
      </c>
      <c r="AB1" s="92" t="s">
        <v>41</v>
      </c>
      <c r="AC1" s="92" t="s">
        <v>41</v>
      </c>
    </row>
    <row r="2" spans="1:29" ht="39.950000000000003" customHeight="1" x14ac:dyDescent="0.45">
      <c r="A2" s="93" t="s">
        <v>34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</row>
    <row r="3" spans="1:29" s="16" customFormat="1" ht="39.950000000000003" customHeight="1" x14ac:dyDescent="0.35">
      <c r="A3" s="49" t="s">
        <v>42</v>
      </c>
      <c r="B3" s="51" t="s">
        <v>35</v>
      </c>
      <c r="C3" s="50" t="s">
        <v>43</v>
      </c>
      <c r="D3" s="54" t="s">
        <v>36</v>
      </c>
      <c r="E3" s="54" t="s">
        <v>37</v>
      </c>
      <c r="F3" s="51" t="s">
        <v>4</v>
      </c>
      <c r="G3" s="51" t="s">
        <v>38</v>
      </c>
      <c r="H3" s="52" t="s">
        <v>44</v>
      </c>
      <c r="I3" s="51" t="s">
        <v>46</v>
      </c>
      <c r="J3" s="57" t="s">
        <v>0</v>
      </c>
      <c r="K3" s="58" t="s">
        <v>2</v>
      </c>
      <c r="L3" s="112">
        <v>43908</v>
      </c>
      <c r="M3" s="112">
        <v>43908</v>
      </c>
      <c r="N3" s="112">
        <v>43908</v>
      </c>
      <c r="O3" s="37" t="s">
        <v>1</v>
      </c>
      <c r="P3" s="37" t="s">
        <v>1</v>
      </c>
      <c r="Q3" s="37" t="s">
        <v>1</v>
      </c>
      <c r="R3" s="37" t="s">
        <v>1</v>
      </c>
      <c r="S3" s="37" t="s">
        <v>1</v>
      </c>
      <c r="T3" s="37" t="s">
        <v>1</v>
      </c>
      <c r="U3" s="37" t="s">
        <v>1</v>
      </c>
      <c r="V3" s="37" t="s">
        <v>1</v>
      </c>
      <c r="W3" s="37" t="s">
        <v>1</v>
      </c>
      <c r="X3" s="37" t="s">
        <v>1</v>
      </c>
      <c r="Y3" s="37" t="s">
        <v>1</v>
      </c>
      <c r="Z3" s="37" t="s">
        <v>1</v>
      </c>
      <c r="AA3" s="37" t="s">
        <v>1</v>
      </c>
      <c r="AB3" s="37" t="s">
        <v>1</v>
      </c>
      <c r="AC3" s="37" t="s">
        <v>1</v>
      </c>
    </row>
    <row r="4" spans="1:29" ht="39.950000000000003" customHeight="1" x14ac:dyDescent="0.45">
      <c r="A4" s="63">
        <v>1</v>
      </c>
      <c r="B4" s="64" t="s">
        <v>50</v>
      </c>
      <c r="C4" s="65">
        <v>1</v>
      </c>
      <c r="D4" s="66" t="s">
        <v>51</v>
      </c>
      <c r="E4" s="67" t="s">
        <v>52</v>
      </c>
      <c r="F4" s="46" t="s">
        <v>4</v>
      </c>
      <c r="G4" s="46" t="s">
        <v>104</v>
      </c>
      <c r="H4" s="77">
        <v>9145.9</v>
      </c>
      <c r="I4" s="32"/>
      <c r="J4" s="38">
        <f>I4-(SUM(L4:AC4))</f>
        <v>0</v>
      </c>
      <c r="K4" s="39" t="str">
        <f>IF(J4&lt;0,"ATENÇÃO","OK")</f>
        <v>OK</v>
      </c>
      <c r="L4" s="113"/>
      <c r="M4" s="113"/>
      <c r="N4" s="113"/>
      <c r="O4" s="31"/>
      <c r="P4" s="31"/>
      <c r="Q4" s="31"/>
      <c r="R4" s="31"/>
      <c r="S4" s="31"/>
      <c r="T4" s="31"/>
      <c r="U4" s="31"/>
      <c r="V4" s="31"/>
      <c r="W4" s="31"/>
      <c r="X4" s="45"/>
      <c r="Y4" s="45"/>
      <c r="Z4" s="45"/>
      <c r="AA4" s="45"/>
      <c r="AB4" s="45"/>
      <c r="AC4" s="45"/>
    </row>
    <row r="5" spans="1:29" ht="39.950000000000003" customHeight="1" x14ac:dyDescent="0.45">
      <c r="A5" s="81">
        <v>6</v>
      </c>
      <c r="B5" s="84" t="s">
        <v>53</v>
      </c>
      <c r="C5" s="68">
        <v>21</v>
      </c>
      <c r="D5" s="69" t="s">
        <v>54</v>
      </c>
      <c r="E5" s="70" t="s">
        <v>55</v>
      </c>
      <c r="F5" s="53" t="s">
        <v>4</v>
      </c>
      <c r="G5" s="53" t="s">
        <v>105</v>
      </c>
      <c r="H5" s="78">
        <v>130.49</v>
      </c>
      <c r="I5" s="32">
        <v>15</v>
      </c>
      <c r="J5" s="38">
        <f t="shared" ref="J5:J42" si="0">I5-(SUM(L5:AC5))</f>
        <v>15</v>
      </c>
      <c r="K5" s="39" t="str">
        <f t="shared" ref="K5:K42" si="1">IF(J5&lt;0,"ATENÇÃO","OK")</f>
        <v>OK</v>
      </c>
      <c r="L5" s="113"/>
      <c r="M5" s="113"/>
      <c r="N5" s="113"/>
      <c r="O5" s="31"/>
      <c r="P5" s="31"/>
      <c r="Q5" s="31"/>
      <c r="R5" s="31"/>
      <c r="S5" s="31"/>
      <c r="T5" s="31"/>
      <c r="U5" s="31"/>
      <c r="V5" s="31"/>
      <c r="W5" s="31"/>
      <c r="X5" s="45"/>
      <c r="Y5" s="45"/>
      <c r="Z5" s="45"/>
      <c r="AA5" s="45"/>
      <c r="AB5" s="45"/>
      <c r="AC5" s="45"/>
    </row>
    <row r="6" spans="1:29" ht="39.950000000000003" customHeight="1" x14ac:dyDescent="0.45">
      <c r="A6" s="82"/>
      <c r="B6" s="85"/>
      <c r="C6" s="68">
        <v>22</v>
      </c>
      <c r="D6" s="69" t="s">
        <v>56</v>
      </c>
      <c r="E6" s="70" t="s">
        <v>55</v>
      </c>
      <c r="F6" s="53" t="s">
        <v>4</v>
      </c>
      <c r="G6" s="53" t="s">
        <v>105</v>
      </c>
      <c r="H6" s="78">
        <v>96.16</v>
      </c>
      <c r="I6" s="32"/>
      <c r="J6" s="38">
        <f t="shared" si="0"/>
        <v>0</v>
      </c>
      <c r="K6" s="39" t="str">
        <f t="shared" si="1"/>
        <v>OK</v>
      </c>
      <c r="L6" s="113"/>
      <c r="M6" s="113"/>
      <c r="N6" s="113"/>
      <c r="O6" s="31"/>
      <c r="P6" s="31"/>
      <c r="Q6" s="31"/>
      <c r="R6" s="31"/>
      <c r="S6" s="31"/>
      <c r="T6" s="31"/>
      <c r="U6" s="31"/>
      <c r="V6" s="31"/>
      <c r="W6" s="31"/>
      <c r="X6" s="45"/>
      <c r="Y6" s="45"/>
      <c r="Z6" s="45"/>
      <c r="AA6" s="45"/>
      <c r="AB6" s="45"/>
      <c r="AC6" s="45"/>
    </row>
    <row r="7" spans="1:29" ht="39.950000000000003" customHeight="1" x14ac:dyDescent="0.45">
      <c r="A7" s="82"/>
      <c r="B7" s="85"/>
      <c r="C7" s="68">
        <v>23</v>
      </c>
      <c r="D7" s="69" t="s">
        <v>57</v>
      </c>
      <c r="E7" s="70" t="s">
        <v>58</v>
      </c>
      <c r="F7" s="53" t="s">
        <v>4</v>
      </c>
      <c r="G7" s="53" t="s">
        <v>105</v>
      </c>
      <c r="H7" s="78">
        <v>1205.75</v>
      </c>
      <c r="I7" s="32"/>
      <c r="J7" s="38">
        <f t="shared" si="0"/>
        <v>0</v>
      </c>
      <c r="K7" s="39" t="str">
        <f t="shared" si="1"/>
        <v>OK</v>
      </c>
      <c r="L7" s="113"/>
      <c r="M7" s="113"/>
      <c r="N7" s="113"/>
      <c r="O7" s="31"/>
      <c r="P7" s="31"/>
      <c r="Q7" s="31"/>
      <c r="R7" s="31"/>
      <c r="S7" s="31"/>
      <c r="T7" s="31"/>
      <c r="U7" s="31"/>
      <c r="V7" s="31"/>
      <c r="W7" s="31"/>
      <c r="X7" s="45"/>
      <c r="Y7" s="45"/>
      <c r="Z7" s="45"/>
      <c r="AA7" s="45"/>
      <c r="AB7" s="45"/>
      <c r="AC7" s="45"/>
    </row>
    <row r="8" spans="1:29" ht="39.950000000000003" customHeight="1" x14ac:dyDescent="0.45">
      <c r="A8" s="82"/>
      <c r="B8" s="85"/>
      <c r="C8" s="68">
        <v>24</v>
      </c>
      <c r="D8" s="69" t="s">
        <v>59</v>
      </c>
      <c r="E8" s="70" t="s">
        <v>60</v>
      </c>
      <c r="F8" s="53" t="s">
        <v>4</v>
      </c>
      <c r="G8" s="53" t="s">
        <v>105</v>
      </c>
      <c r="H8" s="78">
        <v>14.68</v>
      </c>
      <c r="I8" s="32"/>
      <c r="J8" s="38">
        <f t="shared" si="0"/>
        <v>0</v>
      </c>
      <c r="K8" s="39" t="str">
        <f t="shared" si="1"/>
        <v>OK</v>
      </c>
      <c r="L8" s="113"/>
      <c r="M8" s="113"/>
      <c r="N8" s="113"/>
      <c r="O8" s="31"/>
      <c r="P8" s="31"/>
      <c r="Q8" s="31"/>
      <c r="R8" s="31"/>
      <c r="S8" s="31"/>
      <c r="T8" s="31"/>
      <c r="U8" s="31"/>
      <c r="V8" s="31"/>
      <c r="W8" s="31"/>
      <c r="X8" s="45"/>
      <c r="Y8" s="45"/>
      <c r="Z8" s="45"/>
      <c r="AA8" s="45"/>
      <c r="AB8" s="45"/>
      <c r="AC8" s="45"/>
    </row>
    <row r="9" spans="1:29" ht="39.950000000000003" customHeight="1" x14ac:dyDescent="0.45">
      <c r="A9" s="82"/>
      <c r="B9" s="85"/>
      <c r="C9" s="68">
        <v>25</v>
      </c>
      <c r="D9" s="69" t="s">
        <v>61</v>
      </c>
      <c r="E9" s="70" t="s">
        <v>60</v>
      </c>
      <c r="F9" s="53" t="s">
        <v>4</v>
      </c>
      <c r="G9" s="53" t="s">
        <v>105</v>
      </c>
      <c r="H9" s="78">
        <v>8.18</v>
      </c>
      <c r="I9" s="32"/>
      <c r="J9" s="38">
        <f t="shared" si="0"/>
        <v>0</v>
      </c>
      <c r="K9" s="39" t="str">
        <f t="shared" si="1"/>
        <v>OK</v>
      </c>
      <c r="L9" s="113"/>
      <c r="M9" s="113"/>
      <c r="N9" s="113"/>
      <c r="O9" s="31"/>
      <c r="P9" s="31"/>
      <c r="Q9" s="31"/>
      <c r="R9" s="31"/>
      <c r="S9" s="31"/>
      <c r="T9" s="31"/>
      <c r="U9" s="31"/>
      <c r="V9" s="31"/>
      <c r="W9" s="31"/>
      <c r="X9" s="45"/>
      <c r="Y9" s="45"/>
      <c r="Z9" s="45"/>
      <c r="AA9" s="45"/>
      <c r="AB9" s="45"/>
      <c r="AC9" s="45"/>
    </row>
    <row r="10" spans="1:29" ht="39.950000000000003" customHeight="1" x14ac:dyDescent="0.45">
      <c r="A10" s="82"/>
      <c r="B10" s="85"/>
      <c r="C10" s="68">
        <v>26</v>
      </c>
      <c r="D10" s="69" t="s">
        <v>62</v>
      </c>
      <c r="E10" s="70" t="s">
        <v>60</v>
      </c>
      <c r="F10" s="53" t="s">
        <v>4</v>
      </c>
      <c r="G10" s="53" t="s">
        <v>105</v>
      </c>
      <c r="H10" s="78">
        <v>19.72</v>
      </c>
      <c r="I10" s="32">
        <v>200</v>
      </c>
      <c r="J10" s="38">
        <f t="shared" si="0"/>
        <v>200</v>
      </c>
      <c r="K10" s="39" t="str">
        <f t="shared" si="1"/>
        <v>OK</v>
      </c>
      <c r="L10" s="113"/>
      <c r="M10" s="113"/>
      <c r="N10" s="113"/>
      <c r="O10" s="31"/>
      <c r="P10" s="31"/>
      <c r="Q10" s="31"/>
      <c r="R10" s="31"/>
      <c r="S10" s="31"/>
      <c r="T10" s="31"/>
      <c r="U10" s="31"/>
      <c r="V10" s="31"/>
      <c r="W10" s="31"/>
      <c r="X10" s="45"/>
      <c r="Y10" s="45"/>
      <c r="Z10" s="45"/>
      <c r="AA10" s="45"/>
      <c r="AB10" s="45"/>
      <c r="AC10" s="45"/>
    </row>
    <row r="11" spans="1:29" ht="39.950000000000003" customHeight="1" x14ac:dyDescent="0.45">
      <c r="A11" s="82"/>
      <c r="B11" s="85"/>
      <c r="C11" s="68">
        <v>27</v>
      </c>
      <c r="D11" s="69" t="s">
        <v>63</v>
      </c>
      <c r="E11" s="70" t="s">
        <v>60</v>
      </c>
      <c r="F11" s="53" t="s">
        <v>4</v>
      </c>
      <c r="G11" s="53" t="s">
        <v>105</v>
      </c>
      <c r="H11" s="78">
        <v>11.24</v>
      </c>
      <c r="I11" s="32"/>
      <c r="J11" s="38">
        <f t="shared" si="0"/>
        <v>0</v>
      </c>
      <c r="K11" s="39" t="str">
        <f t="shared" si="1"/>
        <v>OK</v>
      </c>
      <c r="L11" s="113"/>
      <c r="M11" s="113"/>
      <c r="N11" s="113"/>
      <c r="O11" s="31"/>
      <c r="P11" s="31"/>
      <c r="Q11" s="31"/>
      <c r="R11" s="31"/>
      <c r="S11" s="31"/>
      <c r="T11" s="31"/>
      <c r="U11" s="31"/>
      <c r="V11" s="31"/>
      <c r="W11" s="31"/>
      <c r="X11" s="45"/>
      <c r="Y11" s="45"/>
      <c r="Z11" s="45"/>
      <c r="AA11" s="45"/>
      <c r="AB11" s="45"/>
      <c r="AC11" s="45"/>
    </row>
    <row r="12" spans="1:29" ht="39.950000000000003" customHeight="1" x14ac:dyDescent="0.45">
      <c r="A12" s="82"/>
      <c r="B12" s="85"/>
      <c r="C12" s="68">
        <v>28</v>
      </c>
      <c r="D12" s="69" t="s">
        <v>64</v>
      </c>
      <c r="E12" s="70" t="s">
        <v>60</v>
      </c>
      <c r="F12" s="53" t="s">
        <v>4</v>
      </c>
      <c r="G12" s="53" t="s">
        <v>105</v>
      </c>
      <c r="H12" s="78">
        <v>27.95</v>
      </c>
      <c r="I12" s="32">
        <v>200</v>
      </c>
      <c r="J12" s="38">
        <f t="shared" si="0"/>
        <v>200</v>
      </c>
      <c r="K12" s="39" t="str">
        <f t="shared" si="1"/>
        <v>OK</v>
      </c>
      <c r="L12" s="113"/>
      <c r="M12" s="113"/>
      <c r="N12" s="113"/>
      <c r="O12" s="31"/>
      <c r="P12" s="31"/>
      <c r="Q12" s="31"/>
      <c r="R12" s="31"/>
      <c r="S12" s="31"/>
      <c r="T12" s="31"/>
      <c r="U12" s="31"/>
      <c r="V12" s="31"/>
      <c r="W12" s="31"/>
      <c r="X12" s="45"/>
      <c r="Y12" s="45"/>
      <c r="Z12" s="45"/>
      <c r="AA12" s="45"/>
      <c r="AB12" s="45"/>
      <c r="AC12" s="45"/>
    </row>
    <row r="13" spans="1:29" ht="39.950000000000003" customHeight="1" x14ac:dyDescent="0.45">
      <c r="A13" s="82"/>
      <c r="B13" s="85"/>
      <c r="C13" s="68">
        <v>29</v>
      </c>
      <c r="D13" s="69" t="s">
        <v>65</v>
      </c>
      <c r="E13" s="70" t="s">
        <v>60</v>
      </c>
      <c r="F13" s="53" t="s">
        <v>4</v>
      </c>
      <c r="G13" s="53" t="s">
        <v>105</v>
      </c>
      <c r="H13" s="78">
        <v>16.84</v>
      </c>
      <c r="I13" s="32"/>
      <c r="J13" s="38">
        <f t="shared" si="0"/>
        <v>0</v>
      </c>
      <c r="K13" s="39" t="str">
        <f t="shared" si="1"/>
        <v>OK</v>
      </c>
      <c r="L13" s="113"/>
      <c r="M13" s="113"/>
      <c r="N13" s="113"/>
      <c r="O13" s="31"/>
      <c r="P13" s="31"/>
      <c r="Q13" s="31"/>
      <c r="R13" s="31"/>
      <c r="S13" s="31"/>
      <c r="T13" s="31"/>
      <c r="U13" s="31"/>
      <c r="V13" s="31"/>
      <c r="W13" s="31"/>
      <c r="X13" s="45"/>
      <c r="Y13" s="45"/>
      <c r="Z13" s="45"/>
      <c r="AA13" s="45"/>
      <c r="AB13" s="45"/>
      <c r="AC13" s="45"/>
    </row>
    <row r="14" spans="1:29" ht="39.950000000000003" customHeight="1" x14ac:dyDescent="0.45">
      <c r="A14" s="82"/>
      <c r="B14" s="85"/>
      <c r="C14" s="68">
        <v>30</v>
      </c>
      <c r="D14" s="69" t="s">
        <v>66</v>
      </c>
      <c r="E14" s="70" t="s">
        <v>58</v>
      </c>
      <c r="F14" s="53" t="s">
        <v>32</v>
      </c>
      <c r="G14" s="53" t="s">
        <v>105</v>
      </c>
      <c r="H14" s="78">
        <v>776.47</v>
      </c>
      <c r="I14" s="32">
        <v>10</v>
      </c>
      <c r="J14" s="38">
        <f t="shared" si="0"/>
        <v>0</v>
      </c>
      <c r="K14" s="39" t="str">
        <f t="shared" si="1"/>
        <v>OK</v>
      </c>
      <c r="L14" s="113"/>
      <c r="M14" s="113"/>
      <c r="N14" s="113">
        <v>10</v>
      </c>
      <c r="O14" s="31"/>
      <c r="P14" s="31"/>
      <c r="Q14" s="31"/>
      <c r="R14" s="31"/>
      <c r="S14" s="31"/>
      <c r="T14" s="31"/>
      <c r="U14" s="31"/>
      <c r="V14" s="31"/>
      <c r="W14" s="31"/>
      <c r="X14" s="45"/>
      <c r="Y14" s="45"/>
      <c r="Z14" s="45"/>
      <c r="AA14" s="45"/>
      <c r="AB14" s="45"/>
      <c r="AC14" s="45"/>
    </row>
    <row r="15" spans="1:29" ht="39.950000000000003" customHeight="1" x14ac:dyDescent="0.45">
      <c r="A15" s="82"/>
      <c r="B15" s="85"/>
      <c r="C15" s="68">
        <v>31</v>
      </c>
      <c r="D15" s="69" t="s">
        <v>67</v>
      </c>
      <c r="E15" s="70" t="s">
        <v>58</v>
      </c>
      <c r="F15" s="53" t="s">
        <v>32</v>
      </c>
      <c r="G15" s="53" t="s">
        <v>105</v>
      </c>
      <c r="H15" s="78">
        <v>442.05</v>
      </c>
      <c r="I15" s="32"/>
      <c r="J15" s="38">
        <f t="shared" si="0"/>
        <v>0</v>
      </c>
      <c r="K15" s="39" t="str">
        <f t="shared" si="1"/>
        <v>OK</v>
      </c>
      <c r="L15" s="113"/>
      <c r="M15" s="113"/>
      <c r="N15" s="113"/>
      <c r="O15" s="31"/>
      <c r="P15" s="31"/>
      <c r="Q15" s="31"/>
      <c r="R15" s="31"/>
      <c r="S15" s="31"/>
      <c r="T15" s="31"/>
      <c r="U15" s="31"/>
      <c r="V15" s="31"/>
      <c r="W15" s="31"/>
      <c r="X15" s="45"/>
      <c r="Y15" s="45"/>
      <c r="Z15" s="45"/>
      <c r="AA15" s="45"/>
      <c r="AB15" s="45"/>
      <c r="AC15" s="45"/>
    </row>
    <row r="16" spans="1:29" ht="39.950000000000003" customHeight="1" x14ac:dyDescent="0.45">
      <c r="A16" s="82"/>
      <c r="B16" s="85"/>
      <c r="C16" s="68">
        <v>32</v>
      </c>
      <c r="D16" s="69" t="s">
        <v>68</v>
      </c>
      <c r="E16" s="70" t="s">
        <v>60</v>
      </c>
      <c r="F16" s="53" t="s">
        <v>32</v>
      </c>
      <c r="G16" s="53" t="s">
        <v>105</v>
      </c>
      <c r="H16" s="78">
        <v>1967.19</v>
      </c>
      <c r="I16" s="32">
        <v>1</v>
      </c>
      <c r="J16" s="38">
        <f t="shared" si="0"/>
        <v>0</v>
      </c>
      <c r="K16" s="39" t="str">
        <f t="shared" si="1"/>
        <v>OK</v>
      </c>
      <c r="L16" s="113"/>
      <c r="M16" s="113"/>
      <c r="N16" s="113">
        <v>1</v>
      </c>
      <c r="O16" s="31"/>
      <c r="P16" s="31"/>
      <c r="Q16" s="31"/>
      <c r="R16" s="31"/>
      <c r="S16" s="31"/>
      <c r="T16" s="31"/>
      <c r="U16" s="31"/>
      <c r="V16" s="31"/>
      <c r="W16" s="31"/>
      <c r="X16" s="45"/>
      <c r="Y16" s="45"/>
      <c r="Z16" s="45"/>
      <c r="AA16" s="45"/>
      <c r="AB16" s="45"/>
      <c r="AC16" s="45"/>
    </row>
    <row r="17" spans="1:29" ht="39.950000000000003" customHeight="1" x14ac:dyDescent="0.45">
      <c r="A17" s="82"/>
      <c r="B17" s="85"/>
      <c r="C17" s="68">
        <v>33</v>
      </c>
      <c r="D17" s="69" t="s">
        <v>69</v>
      </c>
      <c r="E17" s="70" t="s">
        <v>60</v>
      </c>
      <c r="F17" s="53" t="s">
        <v>4</v>
      </c>
      <c r="G17" s="53" t="s">
        <v>105</v>
      </c>
      <c r="H17" s="78">
        <v>21.38</v>
      </c>
      <c r="I17" s="32">
        <v>300</v>
      </c>
      <c r="J17" s="38">
        <f t="shared" si="0"/>
        <v>0</v>
      </c>
      <c r="K17" s="39" t="str">
        <f t="shared" si="1"/>
        <v>OK</v>
      </c>
      <c r="L17" s="113"/>
      <c r="M17" s="113"/>
      <c r="N17" s="113">
        <v>300</v>
      </c>
      <c r="O17" s="31"/>
      <c r="P17" s="31"/>
      <c r="Q17" s="31"/>
      <c r="R17" s="31"/>
      <c r="S17" s="31"/>
      <c r="T17" s="31"/>
      <c r="U17" s="31"/>
      <c r="V17" s="31"/>
      <c r="W17" s="31"/>
      <c r="X17" s="45"/>
      <c r="Y17" s="45"/>
      <c r="Z17" s="45"/>
      <c r="AA17" s="45"/>
      <c r="AB17" s="45"/>
      <c r="AC17" s="45"/>
    </row>
    <row r="18" spans="1:29" ht="39.950000000000003" customHeight="1" x14ac:dyDescent="0.45">
      <c r="A18" s="82"/>
      <c r="B18" s="85"/>
      <c r="C18" s="68">
        <v>34</v>
      </c>
      <c r="D18" s="69" t="s">
        <v>70</v>
      </c>
      <c r="E18" s="70" t="s">
        <v>60</v>
      </c>
      <c r="F18" s="53" t="s">
        <v>4</v>
      </c>
      <c r="G18" s="53" t="s">
        <v>105</v>
      </c>
      <c r="H18" s="78">
        <v>12.19</v>
      </c>
      <c r="I18" s="32"/>
      <c r="J18" s="38">
        <f t="shared" si="0"/>
        <v>0</v>
      </c>
      <c r="K18" s="39" t="str">
        <f t="shared" si="1"/>
        <v>OK</v>
      </c>
      <c r="L18" s="113"/>
      <c r="M18" s="113"/>
      <c r="N18" s="113"/>
      <c r="O18" s="31"/>
      <c r="P18" s="31"/>
      <c r="Q18" s="31"/>
      <c r="R18" s="31"/>
      <c r="S18" s="31"/>
      <c r="T18" s="31"/>
      <c r="U18" s="31"/>
      <c r="V18" s="31"/>
      <c r="W18" s="31"/>
      <c r="X18" s="45"/>
      <c r="Y18" s="45"/>
      <c r="Z18" s="45"/>
      <c r="AA18" s="45"/>
      <c r="AB18" s="45"/>
      <c r="AC18" s="45"/>
    </row>
    <row r="19" spans="1:29" ht="39.950000000000003" customHeight="1" x14ac:dyDescent="0.45">
      <c r="A19" s="82"/>
      <c r="B19" s="85"/>
      <c r="C19" s="68">
        <v>35</v>
      </c>
      <c r="D19" s="69" t="s">
        <v>71</v>
      </c>
      <c r="E19" s="70" t="s">
        <v>60</v>
      </c>
      <c r="F19" s="53" t="s">
        <v>4</v>
      </c>
      <c r="G19" s="53" t="s">
        <v>105</v>
      </c>
      <c r="H19" s="78">
        <v>2.69</v>
      </c>
      <c r="I19" s="32">
        <v>600</v>
      </c>
      <c r="J19" s="38">
        <f t="shared" si="0"/>
        <v>0</v>
      </c>
      <c r="K19" s="39" t="str">
        <f t="shared" si="1"/>
        <v>OK</v>
      </c>
      <c r="L19" s="113"/>
      <c r="M19" s="113"/>
      <c r="N19" s="113">
        <v>600</v>
      </c>
      <c r="O19" s="31"/>
      <c r="P19" s="31"/>
      <c r="Q19" s="31"/>
      <c r="R19" s="31"/>
      <c r="S19" s="31"/>
      <c r="T19" s="31"/>
      <c r="U19" s="31"/>
      <c r="V19" s="31"/>
      <c r="W19" s="31"/>
      <c r="X19" s="45"/>
      <c r="Y19" s="45"/>
      <c r="Z19" s="45"/>
      <c r="AA19" s="45"/>
      <c r="AB19" s="45"/>
      <c r="AC19" s="45"/>
    </row>
    <row r="20" spans="1:29" ht="39.950000000000003" customHeight="1" x14ac:dyDescent="0.45">
      <c r="A20" s="83"/>
      <c r="B20" s="86"/>
      <c r="C20" s="68">
        <v>36</v>
      </c>
      <c r="D20" s="69" t="s">
        <v>72</v>
      </c>
      <c r="E20" s="70" t="s">
        <v>60</v>
      </c>
      <c r="F20" s="53" t="s">
        <v>4</v>
      </c>
      <c r="G20" s="53" t="s">
        <v>105</v>
      </c>
      <c r="H20" s="78">
        <v>1.27</v>
      </c>
      <c r="I20" s="32"/>
      <c r="J20" s="38">
        <f t="shared" si="0"/>
        <v>0</v>
      </c>
      <c r="K20" s="39" t="str">
        <f t="shared" si="1"/>
        <v>OK</v>
      </c>
      <c r="L20" s="113"/>
      <c r="M20" s="113"/>
      <c r="N20" s="113"/>
      <c r="O20" s="31"/>
      <c r="P20" s="31"/>
      <c r="Q20" s="31"/>
      <c r="R20" s="31"/>
      <c r="S20" s="31"/>
      <c r="T20" s="31"/>
      <c r="U20" s="31"/>
      <c r="V20" s="31"/>
      <c r="W20" s="31"/>
      <c r="X20" s="45"/>
      <c r="Y20" s="45"/>
      <c r="Z20" s="45"/>
      <c r="AA20" s="45"/>
      <c r="AB20" s="45"/>
      <c r="AC20" s="45"/>
    </row>
    <row r="21" spans="1:29" ht="39.950000000000003" customHeight="1" x14ac:dyDescent="0.45">
      <c r="A21" s="87">
        <v>7</v>
      </c>
      <c r="B21" s="90" t="s">
        <v>73</v>
      </c>
      <c r="C21" s="71">
        <v>37</v>
      </c>
      <c r="D21" s="72" t="s">
        <v>74</v>
      </c>
      <c r="E21" s="73" t="s">
        <v>75</v>
      </c>
      <c r="F21" s="46" t="s">
        <v>4</v>
      </c>
      <c r="G21" s="46" t="s">
        <v>105</v>
      </c>
      <c r="H21" s="79">
        <v>80.09</v>
      </c>
      <c r="I21" s="32"/>
      <c r="J21" s="38">
        <f t="shared" si="0"/>
        <v>0</v>
      </c>
      <c r="K21" s="39" t="str">
        <f t="shared" si="1"/>
        <v>OK</v>
      </c>
      <c r="L21" s="113"/>
      <c r="M21" s="113"/>
      <c r="N21" s="113"/>
      <c r="O21" s="31"/>
      <c r="P21" s="31"/>
      <c r="Q21" s="31"/>
      <c r="R21" s="31"/>
      <c r="S21" s="31"/>
      <c r="T21" s="31"/>
      <c r="U21" s="31"/>
      <c r="V21" s="31"/>
      <c r="W21" s="31"/>
      <c r="X21" s="45"/>
      <c r="Y21" s="45"/>
      <c r="Z21" s="45"/>
      <c r="AA21" s="45"/>
      <c r="AB21" s="45"/>
      <c r="AC21" s="45"/>
    </row>
    <row r="22" spans="1:29" ht="39.950000000000003" customHeight="1" x14ac:dyDescent="0.45">
      <c r="A22" s="88"/>
      <c r="B22" s="90"/>
      <c r="C22" s="71">
        <v>38</v>
      </c>
      <c r="D22" s="72" t="s">
        <v>76</v>
      </c>
      <c r="E22" s="73" t="s">
        <v>75</v>
      </c>
      <c r="F22" s="46" t="s">
        <v>4</v>
      </c>
      <c r="G22" s="46" t="s">
        <v>105</v>
      </c>
      <c r="H22" s="79">
        <v>134.34</v>
      </c>
      <c r="I22" s="32"/>
      <c r="J22" s="38">
        <f t="shared" si="0"/>
        <v>0</v>
      </c>
      <c r="K22" s="39" t="str">
        <f t="shared" si="1"/>
        <v>OK</v>
      </c>
      <c r="L22" s="113"/>
      <c r="M22" s="113"/>
      <c r="N22" s="113"/>
      <c r="O22" s="31"/>
      <c r="P22" s="31"/>
      <c r="Q22" s="31"/>
      <c r="R22" s="31"/>
      <c r="S22" s="31"/>
      <c r="T22" s="31"/>
      <c r="U22" s="31"/>
      <c r="V22" s="31"/>
      <c r="W22" s="31"/>
      <c r="X22" s="45"/>
      <c r="Y22" s="45"/>
      <c r="Z22" s="45"/>
      <c r="AA22" s="45"/>
      <c r="AB22" s="45"/>
      <c r="AC22" s="45"/>
    </row>
    <row r="23" spans="1:29" ht="39.950000000000003" customHeight="1" x14ac:dyDescent="0.45">
      <c r="A23" s="88"/>
      <c r="B23" s="90"/>
      <c r="C23" s="71">
        <v>39</v>
      </c>
      <c r="D23" s="72" t="s">
        <v>77</v>
      </c>
      <c r="E23" s="73" t="s">
        <v>75</v>
      </c>
      <c r="F23" s="46" t="s">
        <v>4</v>
      </c>
      <c r="G23" s="46" t="s">
        <v>105</v>
      </c>
      <c r="H23" s="79">
        <v>90.42</v>
      </c>
      <c r="I23" s="32"/>
      <c r="J23" s="38">
        <f t="shared" si="0"/>
        <v>0</v>
      </c>
      <c r="K23" s="39" t="str">
        <f t="shared" si="1"/>
        <v>OK</v>
      </c>
      <c r="L23" s="113"/>
      <c r="M23" s="113"/>
      <c r="N23" s="113"/>
      <c r="O23" s="31"/>
      <c r="P23" s="31"/>
      <c r="Q23" s="31"/>
      <c r="R23" s="31"/>
      <c r="S23" s="31"/>
      <c r="T23" s="31"/>
      <c r="U23" s="31"/>
      <c r="V23" s="31"/>
      <c r="W23" s="31"/>
      <c r="X23" s="45"/>
      <c r="Y23" s="45"/>
      <c r="Z23" s="45"/>
      <c r="AA23" s="45"/>
      <c r="AB23" s="45"/>
      <c r="AC23" s="45"/>
    </row>
    <row r="24" spans="1:29" ht="39.950000000000003" customHeight="1" x14ac:dyDescent="0.45">
      <c r="A24" s="88"/>
      <c r="B24" s="90"/>
      <c r="C24" s="71">
        <v>40</v>
      </c>
      <c r="D24" s="72" t="s">
        <v>78</v>
      </c>
      <c r="E24" s="73" t="s">
        <v>75</v>
      </c>
      <c r="F24" s="46" t="s">
        <v>4</v>
      </c>
      <c r="G24" s="46" t="s">
        <v>105</v>
      </c>
      <c r="H24" s="79">
        <v>71.69</v>
      </c>
      <c r="I24" s="32"/>
      <c r="J24" s="38">
        <f t="shared" si="0"/>
        <v>0</v>
      </c>
      <c r="K24" s="39" t="str">
        <f t="shared" si="1"/>
        <v>OK</v>
      </c>
      <c r="L24" s="113"/>
      <c r="M24" s="113"/>
      <c r="N24" s="113"/>
      <c r="O24" s="31"/>
      <c r="P24" s="31"/>
      <c r="Q24" s="31"/>
      <c r="R24" s="31"/>
      <c r="S24" s="31"/>
      <c r="T24" s="31"/>
      <c r="U24" s="31"/>
      <c r="V24" s="31"/>
      <c r="W24" s="31"/>
      <c r="X24" s="45"/>
      <c r="Y24" s="45"/>
      <c r="Z24" s="45"/>
      <c r="AA24" s="45"/>
      <c r="AB24" s="45"/>
      <c r="AC24" s="45"/>
    </row>
    <row r="25" spans="1:29" ht="39.950000000000003" customHeight="1" x14ac:dyDescent="0.45">
      <c r="A25" s="88"/>
      <c r="B25" s="90"/>
      <c r="C25" s="71">
        <v>41</v>
      </c>
      <c r="D25" s="72" t="s">
        <v>79</v>
      </c>
      <c r="E25" s="73" t="s">
        <v>75</v>
      </c>
      <c r="F25" s="46" t="s">
        <v>4</v>
      </c>
      <c r="G25" s="46" t="s">
        <v>105</v>
      </c>
      <c r="H25" s="79">
        <v>62</v>
      </c>
      <c r="I25" s="32"/>
      <c r="J25" s="38">
        <f t="shared" si="0"/>
        <v>0</v>
      </c>
      <c r="K25" s="39" t="str">
        <f t="shared" si="1"/>
        <v>OK</v>
      </c>
      <c r="L25" s="113"/>
      <c r="M25" s="113"/>
      <c r="N25" s="113"/>
      <c r="O25" s="31"/>
      <c r="P25" s="31"/>
      <c r="Q25" s="31"/>
      <c r="R25" s="31"/>
      <c r="S25" s="31"/>
      <c r="T25" s="31"/>
      <c r="U25" s="31"/>
      <c r="V25" s="31"/>
      <c r="W25" s="31"/>
      <c r="X25" s="45"/>
      <c r="Y25" s="45"/>
      <c r="Z25" s="45"/>
      <c r="AA25" s="45"/>
      <c r="AB25" s="45"/>
      <c r="AC25" s="45"/>
    </row>
    <row r="26" spans="1:29" ht="39.950000000000003" customHeight="1" x14ac:dyDescent="0.45">
      <c r="A26" s="88"/>
      <c r="B26" s="90"/>
      <c r="C26" s="71">
        <v>42</v>
      </c>
      <c r="D26" s="72" t="s">
        <v>80</v>
      </c>
      <c r="E26" s="73" t="s">
        <v>75</v>
      </c>
      <c r="F26" s="46" t="s">
        <v>4</v>
      </c>
      <c r="G26" s="46" t="s">
        <v>105</v>
      </c>
      <c r="H26" s="79">
        <v>74.92</v>
      </c>
      <c r="I26" s="32"/>
      <c r="J26" s="38">
        <f t="shared" si="0"/>
        <v>0</v>
      </c>
      <c r="K26" s="39" t="str">
        <f t="shared" si="1"/>
        <v>OK</v>
      </c>
      <c r="L26" s="113"/>
      <c r="M26" s="113"/>
      <c r="N26" s="113"/>
      <c r="O26" s="31"/>
      <c r="P26" s="31"/>
      <c r="Q26" s="31"/>
      <c r="R26" s="31"/>
      <c r="S26" s="31"/>
      <c r="T26" s="31"/>
      <c r="U26" s="31"/>
      <c r="V26" s="31"/>
      <c r="W26" s="31"/>
      <c r="X26" s="45"/>
      <c r="Y26" s="45"/>
      <c r="Z26" s="45"/>
      <c r="AA26" s="45"/>
      <c r="AB26" s="45"/>
      <c r="AC26" s="45"/>
    </row>
    <row r="27" spans="1:29" ht="39.950000000000003" customHeight="1" x14ac:dyDescent="0.45">
      <c r="A27" s="88"/>
      <c r="B27" s="90"/>
      <c r="C27" s="71">
        <v>43</v>
      </c>
      <c r="D27" s="72" t="s">
        <v>81</v>
      </c>
      <c r="E27" s="73" t="s">
        <v>75</v>
      </c>
      <c r="F27" s="46" t="s">
        <v>4</v>
      </c>
      <c r="G27" s="46" t="s">
        <v>105</v>
      </c>
      <c r="H27" s="79">
        <v>78.790000000000006</v>
      </c>
      <c r="I27" s="32">
        <v>30</v>
      </c>
      <c r="J27" s="38">
        <f t="shared" si="0"/>
        <v>15</v>
      </c>
      <c r="K27" s="39" t="str">
        <f t="shared" si="1"/>
        <v>OK</v>
      </c>
      <c r="L27" s="113"/>
      <c r="M27" s="113">
        <v>15</v>
      </c>
      <c r="N27" s="113"/>
      <c r="O27" s="31"/>
      <c r="P27" s="31"/>
      <c r="Q27" s="31"/>
      <c r="R27" s="31"/>
      <c r="S27" s="31"/>
      <c r="T27" s="31"/>
      <c r="U27" s="31"/>
      <c r="V27" s="31"/>
      <c r="W27" s="31"/>
      <c r="X27" s="45"/>
      <c r="Y27" s="45"/>
      <c r="Z27" s="45"/>
      <c r="AA27" s="45"/>
      <c r="AB27" s="45"/>
      <c r="AC27" s="45"/>
    </row>
    <row r="28" spans="1:29" ht="39.950000000000003" customHeight="1" x14ac:dyDescent="0.45">
      <c r="A28" s="88"/>
      <c r="B28" s="90"/>
      <c r="C28" s="71">
        <v>44</v>
      </c>
      <c r="D28" s="72" t="s">
        <v>82</v>
      </c>
      <c r="E28" s="73" t="s">
        <v>75</v>
      </c>
      <c r="F28" s="46" t="s">
        <v>4</v>
      </c>
      <c r="G28" s="46" t="s">
        <v>105</v>
      </c>
      <c r="H28" s="79">
        <v>80.09</v>
      </c>
      <c r="I28" s="32"/>
      <c r="J28" s="38">
        <f t="shared" si="0"/>
        <v>0</v>
      </c>
      <c r="K28" s="39" t="str">
        <f t="shared" si="1"/>
        <v>OK</v>
      </c>
      <c r="L28" s="113"/>
      <c r="M28" s="113"/>
      <c r="N28" s="113"/>
      <c r="O28" s="31"/>
      <c r="P28" s="31"/>
      <c r="Q28" s="31"/>
      <c r="R28" s="31"/>
      <c r="S28" s="31"/>
      <c r="T28" s="31"/>
      <c r="U28" s="31"/>
      <c r="V28" s="31"/>
      <c r="W28" s="31"/>
      <c r="X28" s="45"/>
      <c r="Y28" s="45"/>
      <c r="Z28" s="45"/>
      <c r="AA28" s="45"/>
      <c r="AB28" s="45"/>
      <c r="AC28" s="45"/>
    </row>
    <row r="29" spans="1:29" ht="39.950000000000003" customHeight="1" x14ac:dyDescent="0.45">
      <c r="A29" s="88"/>
      <c r="B29" s="90"/>
      <c r="C29" s="71">
        <v>45</v>
      </c>
      <c r="D29" s="72" t="s">
        <v>83</v>
      </c>
      <c r="E29" s="73" t="s">
        <v>75</v>
      </c>
      <c r="F29" s="46" t="s">
        <v>4</v>
      </c>
      <c r="G29" s="46" t="s">
        <v>105</v>
      </c>
      <c r="H29" s="79">
        <v>94.94</v>
      </c>
      <c r="I29" s="32"/>
      <c r="J29" s="38">
        <f t="shared" si="0"/>
        <v>0</v>
      </c>
      <c r="K29" s="39" t="str">
        <f t="shared" si="1"/>
        <v>OK</v>
      </c>
      <c r="L29" s="113"/>
      <c r="M29" s="113"/>
      <c r="N29" s="113"/>
      <c r="O29" s="31"/>
      <c r="P29" s="31"/>
      <c r="Q29" s="31"/>
      <c r="R29" s="31"/>
      <c r="S29" s="31"/>
      <c r="T29" s="31"/>
      <c r="U29" s="31"/>
      <c r="V29" s="31"/>
      <c r="W29" s="31"/>
      <c r="X29" s="45"/>
      <c r="Y29" s="45"/>
      <c r="Z29" s="45"/>
      <c r="AA29" s="45"/>
      <c r="AB29" s="45"/>
      <c r="AC29" s="45"/>
    </row>
    <row r="30" spans="1:29" ht="39.950000000000003" customHeight="1" x14ac:dyDescent="0.45">
      <c r="A30" s="88"/>
      <c r="B30" s="90"/>
      <c r="C30" s="71">
        <v>46</v>
      </c>
      <c r="D30" s="72" t="s">
        <v>84</v>
      </c>
      <c r="E30" s="73" t="s">
        <v>75</v>
      </c>
      <c r="F30" s="46" t="s">
        <v>4</v>
      </c>
      <c r="G30" s="46" t="s">
        <v>105</v>
      </c>
      <c r="H30" s="79">
        <v>173.74</v>
      </c>
      <c r="I30" s="32"/>
      <c r="J30" s="38">
        <f t="shared" si="0"/>
        <v>0</v>
      </c>
      <c r="K30" s="39" t="str">
        <f t="shared" si="1"/>
        <v>OK</v>
      </c>
      <c r="L30" s="113"/>
      <c r="M30" s="113"/>
      <c r="N30" s="113"/>
      <c r="O30" s="31"/>
      <c r="P30" s="31"/>
      <c r="Q30" s="31"/>
      <c r="R30" s="31"/>
      <c r="S30" s="31"/>
      <c r="T30" s="31"/>
      <c r="U30" s="31"/>
      <c r="V30" s="31"/>
      <c r="W30" s="31"/>
      <c r="X30" s="45"/>
      <c r="Y30" s="45"/>
      <c r="Z30" s="45"/>
      <c r="AA30" s="45"/>
      <c r="AB30" s="45"/>
      <c r="AC30" s="45"/>
    </row>
    <row r="31" spans="1:29" ht="39.950000000000003" customHeight="1" x14ac:dyDescent="0.45">
      <c r="A31" s="88"/>
      <c r="B31" s="90"/>
      <c r="C31" s="71">
        <v>47</v>
      </c>
      <c r="D31" s="72" t="s">
        <v>85</v>
      </c>
      <c r="E31" s="73" t="s">
        <v>75</v>
      </c>
      <c r="F31" s="46" t="s">
        <v>4</v>
      </c>
      <c r="G31" s="46" t="s">
        <v>105</v>
      </c>
      <c r="H31" s="79">
        <v>9.36</v>
      </c>
      <c r="I31" s="32"/>
      <c r="J31" s="38">
        <f t="shared" si="0"/>
        <v>0</v>
      </c>
      <c r="K31" s="39" t="str">
        <f t="shared" si="1"/>
        <v>OK</v>
      </c>
      <c r="L31" s="113"/>
      <c r="M31" s="113"/>
      <c r="N31" s="113"/>
      <c r="O31" s="31"/>
      <c r="P31" s="31"/>
      <c r="Q31" s="31"/>
      <c r="R31" s="31"/>
      <c r="S31" s="31"/>
      <c r="T31" s="31"/>
      <c r="U31" s="31"/>
      <c r="V31" s="31"/>
      <c r="W31" s="31"/>
      <c r="X31" s="45"/>
      <c r="Y31" s="45"/>
      <c r="Z31" s="45"/>
      <c r="AA31" s="45"/>
      <c r="AB31" s="45"/>
      <c r="AC31" s="45"/>
    </row>
    <row r="32" spans="1:29" ht="39.950000000000003" customHeight="1" x14ac:dyDescent="0.45">
      <c r="A32" s="88"/>
      <c r="B32" s="90"/>
      <c r="C32" s="71">
        <v>48</v>
      </c>
      <c r="D32" s="72" t="s">
        <v>86</v>
      </c>
      <c r="E32" s="73" t="s">
        <v>75</v>
      </c>
      <c r="F32" s="46" t="s">
        <v>4</v>
      </c>
      <c r="G32" s="46" t="s">
        <v>105</v>
      </c>
      <c r="H32" s="79">
        <v>9.69</v>
      </c>
      <c r="I32" s="32"/>
      <c r="J32" s="38">
        <f t="shared" si="0"/>
        <v>0</v>
      </c>
      <c r="K32" s="39" t="str">
        <f t="shared" si="1"/>
        <v>OK</v>
      </c>
      <c r="L32" s="113"/>
      <c r="M32" s="113"/>
      <c r="N32" s="113"/>
      <c r="O32" s="31"/>
      <c r="P32" s="31"/>
      <c r="Q32" s="31"/>
      <c r="R32" s="31"/>
      <c r="S32" s="31"/>
      <c r="T32" s="31"/>
      <c r="U32" s="31"/>
      <c r="V32" s="31"/>
      <c r="W32" s="31"/>
      <c r="X32" s="45"/>
      <c r="Y32" s="45"/>
      <c r="Z32" s="45"/>
      <c r="AA32" s="45"/>
      <c r="AB32" s="45"/>
      <c r="AC32" s="45"/>
    </row>
    <row r="33" spans="1:29" ht="39.950000000000003" customHeight="1" x14ac:dyDescent="0.45">
      <c r="A33" s="88"/>
      <c r="B33" s="90"/>
      <c r="C33" s="71">
        <v>49</v>
      </c>
      <c r="D33" s="72" t="s">
        <v>87</v>
      </c>
      <c r="E33" s="73" t="s">
        <v>88</v>
      </c>
      <c r="F33" s="46" t="s">
        <v>4</v>
      </c>
      <c r="G33" s="46" t="s">
        <v>105</v>
      </c>
      <c r="H33" s="79">
        <v>172.44</v>
      </c>
      <c r="I33" s="32"/>
      <c r="J33" s="38">
        <f t="shared" si="0"/>
        <v>0</v>
      </c>
      <c r="K33" s="39" t="str">
        <f t="shared" si="1"/>
        <v>OK</v>
      </c>
      <c r="L33" s="113"/>
      <c r="M33" s="113"/>
      <c r="N33" s="113"/>
      <c r="O33" s="31"/>
      <c r="P33" s="31"/>
      <c r="Q33" s="31"/>
      <c r="R33" s="31"/>
      <c r="S33" s="31"/>
      <c r="T33" s="31"/>
      <c r="U33" s="31"/>
      <c r="V33" s="31"/>
      <c r="W33" s="31"/>
      <c r="X33" s="45"/>
      <c r="Y33" s="45"/>
      <c r="Z33" s="45"/>
      <c r="AA33" s="45"/>
      <c r="AB33" s="45"/>
      <c r="AC33" s="45"/>
    </row>
    <row r="34" spans="1:29" ht="39.950000000000003" customHeight="1" x14ac:dyDescent="0.45">
      <c r="A34" s="88"/>
      <c r="B34" s="90"/>
      <c r="C34" s="71">
        <v>50</v>
      </c>
      <c r="D34" s="72" t="s">
        <v>89</v>
      </c>
      <c r="E34" s="73" t="s">
        <v>88</v>
      </c>
      <c r="F34" s="46" t="s">
        <v>4</v>
      </c>
      <c r="G34" s="46" t="s">
        <v>105</v>
      </c>
      <c r="H34" s="79">
        <v>179.55</v>
      </c>
      <c r="I34" s="32"/>
      <c r="J34" s="38">
        <f t="shared" si="0"/>
        <v>0</v>
      </c>
      <c r="K34" s="39" t="str">
        <f t="shared" si="1"/>
        <v>OK</v>
      </c>
      <c r="L34" s="113"/>
      <c r="M34" s="113"/>
      <c r="N34" s="113"/>
      <c r="O34" s="31"/>
      <c r="P34" s="31"/>
      <c r="Q34" s="31"/>
      <c r="R34" s="31"/>
      <c r="S34" s="31"/>
      <c r="T34" s="31"/>
      <c r="U34" s="31"/>
      <c r="V34" s="31"/>
      <c r="W34" s="31"/>
      <c r="X34" s="45"/>
      <c r="Y34" s="45"/>
      <c r="Z34" s="45"/>
      <c r="AA34" s="45"/>
      <c r="AB34" s="45"/>
      <c r="AC34" s="45"/>
    </row>
    <row r="35" spans="1:29" ht="39.950000000000003" customHeight="1" x14ac:dyDescent="0.45">
      <c r="A35" s="88"/>
      <c r="B35" s="90"/>
      <c r="C35" s="71">
        <v>51</v>
      </c>
      <c r="D35" s="72" t="s">
        <v>90</v>
      </c>
      <c r="E35" s="73" t="s">
        <v>60</v>
      </c>
      <c r="F35" s="46" t="s">
        <v>45</v>
      </c>
      <c r="G35" s="46" t="s">
        <v>105</v>
      </c>
      <c r="H35" s="79">
        <v>3.55</v>
      </c>
      <c r="I35" s="32">
        <v>500</v>
      </c>
      <c r="J35" s="38">
        <f t="shared" si="0"/>
        <v>500</v>
      </c>
      <c r="K35" s="39" t="str">
        <f t="shared" si="1"/>
        <v>OK</v>
      </c>
      <c r="L35" s="113"/>
      <c r="M35" s="113"/>
      <c r="N35" s="113"/>
      <c r="O35" s="31"/>
      <c r="P35" s="31"/>
      <c r="Q35" s="31"/>
      <c r="R35" s="31"/>
      <c r="S35" s="31"/>
      <c r="T35" s="31"/>
      <c r="U35" s="31"/>
      <c r="V35" s="31"/>
      <c r="W35" s="31"/>
      <c r="X35" s="45"/>
      <c r="Y35" s="45"/>
      <c r="Z35" s="45"/>
      <c r="AA35" s="45"/>
      <c r="AB35" s="45"/>
      <c r="AC35" s="45"/>
    </row>
    <row r="36" spans="1:29" ht="39.950000000000003" customHeight="1" x14ac:dyDescent="0.45">
      <c r="A36" s="88"/>
      <c r="B36" s="90"/>
      <c r="C36" s="71">
        <v>52</v>
      </c>
      <c r="D36" s="72" t="s">
        <v>91</v>
      </c>
      <c r="E36" s="73" t="s">
        <v>75</v>
      </c>
      <c r="F36" s="46" t="s">
        <v>4</v>
      </c>
      <c r="G36" s="46" t="s">
        <v>105</v>
      </c>
      <c r="H36" s="79">
        <v>418.52</v>
      </c>
      <c r="I36" s="32">
        <v>1</v>
      </c>
      <c r="J36" s="38">
        <f t="shared" si="0"/>
        <v>1</v>
      </c>
      <c r="K36" s="39" t="str">
        <f t="shared" si="1"/>
        <v>OK</v>
      </c>
      <c r="L36" s="113"/>
      <c r="M36" s="113"/>
      <c r="N36" s="113"/>
      <c r="O36" s="31"/>
      <c r="P36" s="31"/>
      <c r="Q36" s="31"/>
      <c r="R36" s="31"/>
      <c r="S36" s="31"/>
      <c r="T36" s="31"/>
      <c r="U36" s="31"/>
      <c r="V36" s="31"/>
      <c r="W36" s="31"/>
      <c r="X36" s="45"/>
      <c r="Y36" s="45"/>
      <c r="Z36" s="45"/>
      <c r="AA36" s="45"/>
      <c r="AB36" s="45"/>
      <c r="AC36" s="45"/>
    </row>
    <row r="37" spans="1:29" ht="39.950000000000003" customHeight="1" x14ac:dyDescent="0.45">
      <c r="A37" s="88"/>
      <c r="B37" s="90"/>
      <c r="C37" s="71">
        <v>53</v>
      </c>
      <c r="D37" s="72" t="s">
        <v>92</v>
      </c>
      <c r="E37" s="73" t="s">
        <v>75</v>
      </c>
      <c r="F37" s="46" t="s">
        <v>4</v>
      </c>
      <c r="G37" s="46" t="s">
        <v>105</v>
      </c>
      <c r="H37" s="79">
        <v>49.73</v>
      </c>
      <c r="I37" s="32"/>
      <c r="J37" s="38">
        <f t="shared" si="0"/>
        <v>0</v>
      </c>
      <c r="K37" s="39" t="str">
        <f t="shared" si="1"/>
        <v>OK</v>
      </c>
      <c r="L37" s="113"/>
      <c r="M37" s="113"/>
      <c r="N37" s="113"/>
      <c r="O37" s="31"/>
      <c r="P37" s="31"/>
      <c r="Q37" s="31"/>
      <c r="R37" s="31"/>
      <c r="S37" s="31"/>
      <c r="T37" s="31"/>
      <c r="U37" s="31"/>
      <c r="V37" s="31"/>
      <c r="W37" s="31"/>
      <c r="X37" s="45"/>
      <c r="Y37" s="45"/>
      <c r="Z37" s="45"/>
      <c r="AA37" s="45"/>
      <c r="AB37" s="45"/>
      <c r="AC37" s="45"/>
    </row>
    <row r="38" spans="1:29" ht="39.950000000000003" customHeight="1" x14ac:dyDescent="0.45">
      <c r="A38" s="89"/>
      <c r="B38" s="90"/>
      <c r="C38" s="71">
        <v>54</v>
      </c>
      <c r="D38" s="72" t="s">
        <v>93</v>
      </c>
      <c r="E38" s="73" t="s">
        <v>94</v>
      </c>
      <c r="F38" s="46" t="s">
        <v>4</v>
      </c>
      <c r="G38" s="46" t="s">
        <v>105</v>
      </c>
      <c r="H38" s="79">
        <v>263.51</v>
      </c>
      <c r="I38" s="32"/>
      <c r="J38" s="38">
        <f t="shared" si="0"/>
        <v>0</v>
      </c>
      <c r="K38" s="39" t="str">
        <f t="shared" si="1"/>
        <v>OK</v>
      </c>
      <c r="L38" s="113"/>
      <c r="M38" s="113"/>
      <c r="N38" s="113"/>
      <c r="O38" s="31"/>
      <c r="P38" s="31"/>
      <c r="Q38" s="31"/>
      <c r="R38" s="31"/>
      <c r="S38" s="31"/>
      <c r="T38" s="31"/>
      <c r="U38" s="31"/>
      <c r="V38" s="31"/>
      <c r="W38" s="31"/>
      <c r="X38" s="45"/>
      <c r="Y38" s="45"/>
      <c r="Z38" s="45"/>
      <c r="AA38" s="45"/>
      <c r="AB38" s="45"/>
      <c r="AC38" s="45"/>
    </row>
    <row r="39" spans="1:29" ht="39.950000000000003" customHeight="1" x14ac:dyDescent="0.45">
      <c r="A39" s="91">
        <v>8</v>
      </c>
      <c r="B39" s="84" t="s">
        <v>95</v>
      </c>
      <c r="C39" s="74">
        <v>55</v>
      </c>
      <c r="D39" s="75" t="s">
        <v>96</v>
      </c>
      <c r="E39" s="70" t="s">
        <v>97</v>
      </c>
      <c r="F39" s="53" t="s">
        <v>31</v>
      </c>
      <c r="G39" s="53" t="s">
        <v>105</v>
      </c>
      <c r="H39" s="78">
        <v>209.19</v>
      </c>
      <c r="I39" s="32">
        <v>50</v>
      </c>
      <c r="J39" s="38">
        <f t="shared" si="0"/>
        <v>20</v>
      </c>
      <c r="K39" s="39" t="str">
        <f t="shared" si="1"/>
        <v>OK</v>
      </c>
      <c r="L39" s="113">
        <v>30</v>
      </c>
      <c r="M39" s="113"/>
      <c r="N39" s="113"/>
      <c r="O39" s="31"/>
      <c r="P39" s="31"/>
      <c r="Q39" s="31"/>
      <c r="R39" s="31"/>
      <c r="S39" s="31"/>
      <c r="T39" s="31"/>
      <c r="U39" s="31"/>
      <c r="V39" s="31"/>
      <c r="W39" s="31"/>
      <c r="X39" s="45"/>
      <c r="Y39" s="45"/>
      <c r="Z39" s="45"/>
      <c r="AA39" s="45"/>
      <c r="AB39" s="45"/>
      <c r="AC39" s="45"/>
    </row>
    <row r="40" spans="1:29" ht="39.950000000000003" customHeight="1" x14ac:dyDescent="0.45">
      <c r="A40" s="91"/>
      <c r="B40" s="85"/>
      <c r="C40" s="74">
        <v>56</v>
      </c>
      <c r="D40" s="75" t="s">
        <v>98</v>
      </c>
      <c r="E40" s="70" t="s">
        <v>99</v>
      </c>
      <c r="F40" s="53" t="s">
        <v>31</v>
      </c>
      <c r="G40" s="53" t="s">
        <v>105</v>
      </c>
      <c r="H40" s="78">
        <v>356.28</v>
      </c>
      <c r="I40" s="32"/>
      <c r="J40" s="38">
        <f t="shared" si="0"/>
        <v>0</v>
      </c>
      <c r="K40" s="39" t="str">
        <f t="shared" si="1"/>
        <v>OK</v>
      </c>
      <c r="L40" s="113"/>
      <c r="M40" s="113"/>
      <c r="N40" s="113"/>
      <c r="O40" s="31"/>
      <c r="P40" s="31"/>
      <c r="Q40" s="31"/>
      <c r="R40" s="31"/>
      <c r="S40" s="31"/>
      <c r="T40" s="31"/>
      <c r="U40" s="31"/>
      <c r="V40" s="31"/>
      <c r="W40" s="31"/>
      <c r="X40" s="45"/>
      <c r="Y40" s="45"/>
      <c r="Z40" s="45"/>
      <c r="AA40" s="45"/>
      <c r="AB40" s="45"/>
      <c r="AC40" s="45"/>
    </row>
    <row r="41" spans="1:29" ht="39.950000000000003" customHeight="1" x14ac:dyDescent="0.45">
      <c r="A41" s="91"/>
      <c r="B41" s="86"/>
      <c r="C41" s="74">
        <v>57</v>
      </c>
      <c r="D41" s="75" t="s">
        <v>100</v>
      </c>
      <c r="E41" s="70" t="s">
        <v>101</v>
      </c>
      <c r="F41" s="53" t="s">
        <v>31</v>
      </c>
      <c r="G41" s="53" t="s">
        <v>105</v>
      </c>
      <c r="H41" s="78">
        <v>310.01</v>
      </c>
      <c r="I41" s="32"/>
      <c r="J41" s="38">
        <f t="shared" si="0"/>
        <v>0</v>
      </c>
      <c r="K41" s="39" t="str">
        <f t="shared" si="1"/>
        <v>OK</v>
      </c>
      <c r="L41" s="113"/>
      <c r="M41" s="113"/>
      <c r="N41" s="113"/>
      <c r="O41" s="31"/>
      <c r="P41" s="31"/>
      <c r="Q41" s="31"/>
      <c r="R41" s="31"/>
      <c r="S41" s="31"/>
      <c r="T41" s="31"/>
      <c r="U41" s="31"/>
      <c r="V41" s="31"/>
      <c r="W41" s="31"/>
      <c r="X41" s="45"/>
      <c r="Y41" s="45"/>
      <c r="Z41" s="45"/>
      <c r="AA41" s="45"/>
      <c r="AB41" s="45"/>
      <c r="AC41" s="45"/>
    </row>
    <row r="42" spans="1:29" ht="39.950000000000003" customHeight="1" x14ac:dyDescent="0.45">
      <c r="A42" s="63">
        <v>11</v>
      </c>
      <c r="B42" s="64" t="s">
        <v>95</v>
      </c>
      <c r="C42" s="71">
        <v>61</v>
      </c>
      <c r="D42" s="76" t="s">
        <v>102</v>
      </c>
      <c r="E42" s="73" t="s">
        <v>103</v>
      </c>
      <c r="F42" s="46" t="s">
        <v>31</v>
      </c>
      <c r="G42" s="46" t="s">
        <v>105</v>
      </c>
      <c r="H42" s="79">
        <v>104.68</v>
      </c>
      <c r="I42" s="32"/>
      <c r="J42" s="38">
        <f t="shared" si="0"/>
        <v>0</v>
      </c>
      <c r="K42" s="39" t="str">
        <f t="shared" si="1"/>
        <v>OK</v>
      </c>
      <c r="L42" s="113"/>
      <c r="M42" s="113"/>
      <c r="N42" s="113"/>
      <c r="O42" s="31"/>
      <c r="P42" s="31"/>
      <c r="Q42" s="31"/>
      <c r="R42" s="31"/>
      <c r="S42" s="31"/>
      <c r="T42" s="31"/>
      <c r="U42" s="31"/>
      <c r="V42" s="31"/>
      <c r="W42" s="31"/>
      <c r="X42" s="45"/>
      <c r="Y42" s="45"/>
      <c r="Z42" s="45"/>
      <c r="AA42" s="45"/>
      <c r="AB42" s="45"/>
      <c r="AC42" s="45"/>
    </row>
    <row r="43" spans="1:29" ht="39.950000000000003" customHeight="1" x14ac:dyDescent="0.45">
      <c r="H43" s="80">
        <f>SUM(H4:H42)</f>
        <v>16927.68</v>
      </c>
    </row>
    <row r="44" spans="1:29" ht="39.950000000000003" customHeight="1" x14ac:dyDescent="0.45"/>
    <row r="45" spans="1:29" ht="39.950000000000003" customHeight="1" x14ac:dyDescent="0.45"/>
    <row r="46" spans="1:29" ht="39.950000000000003" customHeight="1" x14ac:dyDescent="0.45"/>
    <row r="47" spans="1:29" ht="39.950000000000003" customHeight="1" x14ac:dyDescent="0.45"/>
    <row r="48" spans="1:29" ht="39.950000000000003" customHeight="1" x14ac:dyDescent="0.45"/>
    <row r="49" ht="39.950000000000003" customHeight="1" x14ac:dyDescent="0.45"/>
    <row r="50" ht="39.950000000000003" customHeight="1" x14ac:dyDescent="0.45"/>
    <row r="51" ht="39.950000000000003" customHeight="1" x14ac:dyDescent="0.45"/>
    <row r="52" ht="39.950000000000003" customHeight="1" x14ac:dyDescent="0.45"/>
    <row r="53" ht="39.950000000000003" customHeight="1" x14ac:dyDescent="0.45"/>
    <row r="54" ht="39.950000000000003" customHeight="1" x14ac:dyDescent="0.45"/>
    <row r="55" ht="39.950000000000003" customHeight="1" x14ac:dyDescent="0.45"/>
    <row r="56" ht="39.950000000000003" customHeight="1" x14ac:dyDescent="0.45"/>
    <row r="57" ht="39.950000000000003" customHeight="1" x14ac:dyDescent="0.45"/>
    <row r="58" ht="39.950000000000003" customHeight="1" x14ac:dyDescent="0.45"/>
    <row r="59" ht="39.950000000000003" customHeight="1" x14ac:dyDescent="0.45"/>
    <row r="60" ht="39.950000000000003" customHeight="1" x14ac:dyDescent="0.45"/>
    <row r="61" ht="39.950000000000003" customHeight="1" x14ac:dyDescent="0.45"/>
    <row r="62" ht="39.950000000000003" customHeight="1" x14ac:dyDescent="0.45"/>
    <row r="63" ht="39.950000000000003" customHeight="1" x14ac:dyDescent="0.45"/>
    <row r="64" ht="39.950000000000003" customHeight="1" x14ac:dyDescent="0.45"/>
    <row r="65" ht="39.950000000000003" customHeight="1" x14ac:dyDescent="0.45"/>
    <row r="66" ht="39.950000000000003" customHeight="1" x14ac:dyDescent="0.45"/>
    <row r="67" ht="39.950000000000003" customHeight="1" x14ac:dyDescent="0.45"/>
    <row r="68" ht="39.950000000000003" customHeight="1" x14ac:dyDescent="0.45"/>
    <row r="69" ht="39.950000000000003" customHeight="1" x14ac:dyDescent="0.45"/>
    <row r="70" ht="39.950000000000003" customHeight="1" x14ac:dyDescent="0.45"/>
    <row r="71" ht="39.950000000000003" customHeight="1" x14ac:dyDescent="0.45"/>
    <row r="72" ht="39.950000000000003" customHeight="1" x14ac:dyDescent="0.45"/>
    <row r="73" ht="39.950000000000003" customHeight="1" x14ac:dyDescent="0.45"/>
    <row r="74" ht="39.950000000000003" customHeight="1" x14ac:dyDescent="0.45"/>
    <row r="75" ht="39.950000000000003" customHeight="1" x14ac:dyDescent="0.45"/>
    <row r="76" ht="39.950000000000003" customHeight="1" x14ac:dyDescent="0.45"/>
    <row r="77" ht="39.950000000000003" customHeight="1" x14ac:dyDescent="0.45"/>
    <row r="78" ht="39.950000000000003" customHeight="1" x14ac:dyDescent="0.45"/>
    <row r="79" ht="39.950000000000003" customHeight="1" x14ac:dyDescent="0.45"/>
    <row r="80" ht="39.950000000000003" customHeight="1" x14ac:dyDescent="0.45"/>
    <row r="81" ht="39.950000000000003" customHeight="1" x14ac:dyDescent="0.45"/>
    <row r="82" ht="39.950000000000003" customHeight="1" x14ac:dyDescent="0.45"/>
    <row r="83" ht="39.950000000000003" customHeight="1" x14ac:dyDescent="0.45"/>
    <row r="84" ht="39.950000000000003" customHeight="1" x14ac:dyDescent="0.45"/>
    <row r="85" ht="39.950000000000003" customHeight="1" x14ac:dyDescent="0.45"/>
    <row r="86" ht="39.950000000000003" customHeight="1" x14ac:dyDescent="0.45"/>
    <row r="87" ht="39.950000000000003" customHeight="1" x14ac:dyDescent="0.45"/>
    <row r="88" ht="39.950000000000003" customHeight="1" x14ac:dyDescent="0.45"/>
    <row r="89" ht="39.950000000000003" customHeight="1" x14ac:dyDescent="0.45"/>
    <row r="90" ht="39.950000000000003" customHeight="1" x14ac:dyDescent="0.45"/>
    <row r="91" ht="39.950000000000003" customHeight="1" x14ac:dyDescent="0.45"/>
    <row r="92" ht="39.950000000000003" customHeight="1" x14ac:dyDescent="0.45"/>
    <row r="93" ht="39.950000000000003" customHeight="1" x14ac:dyDescent="0.45"/>
    <row r="94" ht="39.950000000000003" customHeight="1" x14ac:dyDescent="0.45"/>
    <row r="95" ht="39.950000000000003" customHeight="1" x14ac:dyDescent="0.45"/>
    <row r="96" ht="39.950000000000003" customHeight="1" x14ac:dyDescent="0.45"/>
    <row r="97" ht="39.950000000000003" customHeight="1" x14ac:dyDescent="0.45"/>
    <row r="98" ht="39.950000000000003" customHeight="1" x14ac:dyDescent="0.45"/>
    <row r="99" ht="39.950000000000003" customHeight="1" x14ac:dyDescent="0.45"/>
    <row r="100" ht="39.950000000000003" customHeight="1" x14ac:dyDescent="0.45"/>
    <row r="101" ht="39.950000000000003" customHeight="1" x14ac:dyDescent="0.45"/>
    <row r="102" ht="39.950000000000003" customHeight="1" x14ac:dyDescent="0.45"/>
    <row r="103" ht="39.950000000000003" customHeight="1" x14ac:dyDescent="0.45"/>
    <row r="104" ht="39.950000000000003" customHeight="1" x14ac:dyDescent="0.45"/>
    <row r="105" ht="39.950000000000003" customHeight="1" x14ac:dyDescent="0.45"/>
    <row r="106" ht="39.950000000000003" customHeight="1" x14ac:dyDescent="0.45"/>
    <row r="107" ht="39.950000000000003" customHeight="1" x14ac:dyDescent="0.45"/>
    <row r="108" ht="39.950000000000003" customHeight="1" x14ac:dyDescent="0.45"/>
    <row r="109" ht="39.950000000000003" customHeight="1" x14ac:dyDescent="0.45"/>
    <row r="110" ht="39.950000000000003" customHeight="1" x14ac:dyDescent="0.45"/>
    <row r="111" ht="39.950000000000003" customHeight="1" x14ac:dyDescent="0.45"/>
    <row r="112" ht="39.950000000000003" customHeight="1" x14ac:dyDescent="0.45"/>
    <row r="113" ht="39.950000000000003" customHeight="1" x14ac:dyDescent="0.45"/>
    <row r="114" ht="39.950000000000003" customHeight="1" x14ac:dyDescent="0.45"/>
    <row r="115" ht="39.950000000000003" customHeight="1" x14ac:dyDescent="0.45"/>
    <row r="116" ht="39.950000000000003" customHeight="1" x14ac:dyDescent="0.45"/>
    <row r="117" ht="39.950000000000003" customHeight="1" x14ac:dyDescent="0.45"/>
    <row r="118" ht="39.950000000000003" customHeight="1" x14ac:dyDescent="0.45"/>
    <row r="119" ht="39.950000000000003" customHeight="1" x14ac:dyDescent="0.45"/>
    <row r="120" ht="39.950000000000003" customHeight="1" x14ac:dyDescent="0.45"/>
    <row r="121" ht="39.950000000000003" customHeight="1" x14ac:dyDescent="0.45"/>
    <row r="122" ht="39.950000000000003" customHeight="1" x14ac:dyDescent="0.45"/>
    <row r="123" ht="39.950000000000003" customHeight="1" x14ac:dyDescent="0.45"/>
    <row r="124" ht="39.950000000000003" customHeight="1" x14ac:dyDescent="0.45"/>
    <row r="125" ht="39.950000000000003" customHeight="1" x14ac:dyDescent="0.45"/>
    <row r="126" ht="39.950000000000003" customHeight="1" x14ac:dyDescent="0.45"/>
    <row r="127" ht="39.950000000000003" customHeight="1" x14ac:dyDescent="0.45"/>
    <row r="128" ht="39.950000000000003" customHeight="1" x14ac:dyDescent="0.45"/>
    <row r="129" ht="39.950000000000003" customHeight="1" x14ac:dyDescent="0.45"/>
    <row r="130" ht="39.950000000000003" customHeight="1" x14ac:dyDescent="0.45"/>
    <row r="131" ht="39.950000000000003" customHeight="1" x14ac:dyDescent="0.45"/>
    <row r="132" ht="39.950000000000003" customHeight="1" x14ac:dyDescent="0.45"/>
    <row r="133" ht="39.950000000000003" customHeight="1" x14ac:dyDescent="0.45"/>
    <row r="134" ht="39.950000000000003" customHeight="1" x14ac:dyDescent="0.45"/>
    <row r="135" ht="39.950000000000003" customHeight="1" x14ac:dyDescent="0.45"/>
    <row r="136" ht="39.950000000000003" customHeight="1" x14ac:dyDescent="0.45"/>
    <row r="137" ht="39.950000000000003" customHeight="1" x14ac:dyDescent="0.45"/>
    <row r="138" ht="39.950000000000003" customHeight="1" x14ac:dyDescent="0.45"/>
    <row r="139" ht="39.950000000000003" customHeight="1" x14ac:dyDescent="0.45"/>
    <row r="140" ht="39.950000000000003" customHeight="1" x14ac:dyDescent="0.45"/>
    <row r="141" ht="39.950000000000003" customHeight="1" x14ac:dyDescent="0.45"/>
    <row r="142" ht="39.950000000000003" customHeight="1" x14ac:dyDescent="0.45"/>
    <row r="143" ht="39.950000000000003" customHeight="1" x14ac:dyDescent="0.45"/>
    <row r="144" ht="39.950000000000003" customHeight="1" x14ac:dyDescent="0.45"/>
    <row r="145" ht="39.950000000000003" customHeight="1" x14ac:dyDescent="0.45"/>
    <row r="146" ht="39.950000000000003" customHeight="1" x14ac:dyDescent="0.45"/>
    <row r="147" ht="39.950000000000003" customHeight="1" x14ac:dyDescent="0.45"/>
    <row r="148" ht="39.950000000000003" customHeight="1" x14ac:dyDescent="0.45"/>
    <row r="149" ht="39.950000000000003" customHeight="1" x14ac:dyDescent="0.45"/>
    <row r="150" ht="39.950000000000003" customHeight="1" x14ac:dyDescent="0.45"/>
    <row r="151" ht="39.950000000000003" customHeight="1" x14ac:dyDescent="0.45"/>
    <row r="152" ht="39.950000000000003" customHeight="1" x14ac:dyDescent="0.45"/>
    <row r="153" ht="39.950000000000003" customHeight="1" x14ac:dyDescent="0.45"/>
    <row r="154" ht="39.950000000000003" customHeight="1" x14ac:dyDescent="0.45"/>
    <row r="155" ht="39.950000000000003" customHeight="1" x14ac:dyDescent="0.45"/>
    <row r="156" ht="39.950000000000003" customHeight="1" x14ac:dyDescent="0.45"/>
    <row r="157" ht="39.950000000000003" customHeight="1" x14ac:dyDescent="0.45"/>
    <row r="158" ht="39.950000000000003" customHeight="1" x14ac:dyDescent="0.45"/>
    <row r="159" ht="39.950000000000003" customHeight="1" x14ac:dyDescent="0.45"/>
    <row r="160" ht="39.950000000000003" customHeight="1" x14ac:dyDescent="0.45"/>
    <row r="161" ht="39.950000000000003" customHeight="1" x14ac:dyDescent="0.45"/>
    <row r="162" ht="39.950000000000003" customHeight="1" x14ac:dyDescent="0.45"/>
    <row r="163" ht="39.950000000000003" customHeight="1" x14ac:dyDescent="0.45"/>
    <row r="164" ht="39.950000000000003" customHeight="1" x14ac:dyDescent="0.45"/>
    <row r="165" ht="39.950000000000003" customHeight="1" x14ac:dyDescent="0.45"/>
    <row r="166" ht="39.950000000000003" customHeight="1" x14ac:dyDescent="0.45"/>
    <row r="167" ht="39.950000000000003" customHeight="1" x14ac:dyDescent="0.45"/>
    <row r="168" ht="39.950000000000003" customHeight="1" x14ac:dyDescent="0.45"/>
    <row r="169" ht="39.950000000000003" customHeight="1" x14ac:dyDescent="0.45"/>
    <row r="170" ht="39.950000000000003" customHeight="1" x14ac:dyDescent="0.45"/>
    <row r="171" ht="39.950000000000003" customHeight="1" x14ac:dyDescent="0.45"/>
    <row r="172" ht="39.950000000000003" customHeight="1" x14ac:dyDescent="0.45"/>
    <row r="173" ht="39.950000000000003" customHeight="1" x14ac:dyDescent="0.45"/>
    <row r="174" ht="39.950000000000003" customHeight="1" x14ac:dyDescent="0.45"/>
    <row r="175" ht="39.950000000000003" customHeight="1" x14ac:dyDescent="0.45"/>
    <row r="176" ht="39.950000000000003" customHeight="1" x14ac:dyDescent="0.45"/>
    <row r="177" ht="39.950000000000003" customHeight="1" x14ac:dyDescent="0.45"/>
    <row r="178" ht="39.950000000000003" customHeight="1" x14ac:dyDescent="0.45"/>
    <row r="179" ht="39.950000000000003" customHeight="1" x14ac:dyDescent="0.45"/>
    <row r="180" ht="39.950000000000003" customHeight="1" x14ac:dyDescent="0.45"/>
    <row r="181" ht="39.950000000000003" customHeight="1" x14ac:dyDescent="0.45"/>
    <row r="182" ht="39.950000000000003" customHeight="1" x14ac:dyDescent="0.45"/>
    <row r="183" ht="39.950000000000003" customHeight="1" x14ac:dyDescent="0.45"/>
    <row r="184" ht="39.950000000000003" customHeight="1" x14ac:dyDescent="0.45"/>
    <row r="185" ht="39.950000000000003" customHeight="1" x14ac:dyDescent="0.45"/>
    <row r="186" ht="39.950000000000003" customHeight="1" x14ac:dyDescent="0.45"/>
    <row r="187" ht="39.950000000000003" customHeight="1" x14ac:dyDescent="0.45"/>
    <row r="188" ht="39.950000000000003" customHeight="1" x14ac:dyDescent="0.45"/>
    <row r="189" ht="39.950000000000003" customHeight="1" x14ac:dyDescent="0.45"/>
    <row r="190" ht="39.950000000000003" customHeight="1" x14ac:dyDescent="0.45"/>
    <row r="191" ht="39.950000000000003" customHeight="1" x14ac:dyDescent="0.45"/>
    <row r="192" ht="39.950000000000003" customHeight="1" x14ac:dyDescent="0.45"/>
    <row r="193" ht="39.950000000000003" customHeight="1" x14ac:dyDescent="0.45"/>
    <row r="194" ht="39.950000000000003" customHeight="1" x14ac:dyDescent="0.45"/>
    <row r="195" ht="39.950000000000003" customHeight="1" x14ac:dyDescent="0.45"/>
    <row r="196" ht="39.950000000000003" customHeight="1" x14ac:dyDescent="0.45"/>
    <row r="197" ht="39.950000000000003" customHeight="1" x14ac:dyDescent="0.45"/>
    <row r="198" ht="39.950000000000003" customHeight="1" x14ac:dyDescent="0.45"/>
    <row r="199" ht="39.950000000000003" customHeight="1" x14ac:dyDescent="0.45"/>
    <row r="200" ht="39.950000000000003" customHeight="1" x14ac:dyDescent="0.45"/>
    <row r="201" ht="39.950000000000003" customHeight="1" x14ac:dyDescent="0.45"/>
    <row r="202" ht="39.950000000000003" customHeight="1" x14ac:dyDescent="0.45"/>
    <row r="203" ht="39.950000000000003" customHeight="1" x14ac:dyDescent="0.45"/>
    <row r="204" ht="39.950000000000003" customHeight="1" x14ac:dyDescent="0.45"/>
    <row r="205" ht="39.950000000000003" customHeight="1" x14ac:dyDescent="0.45"/>
    <row r="206" ht="39.950000000000003" customHeight="1" x14ac:dyDescent="0.45"/>
    <row r="207" ht="39.950000000000003" customHeight="1" x14ac:dyDescent="0.45"/>
    <row r="208" ht="39.950000000000003" customHeight="1" x14ac:dyDescent="0.45"/>
    <row r="209" ht="39.950000000000003" customHeight="1" x14ac:dyDescent="0.45"/>
    <row r="210" ht="39.950000000000003" customHeight="1" x14ac:dyDescent="0.45"/>
    <row r="211" ht="39.950000000000003" customHeight="1" x14ac:dyDescent="0.45"/>
    <row r="212" ht="39.950000000000003" customHeight="1" x14ac:dyDescent="0.45"/>
    <row r="213" ht="39.950000000000003" customHeight="1" x14ac:dyDescent="0.45"/>
    <row r="214" ht="39.950000000000003" customHeight="1" x14ac:dyDescent="0.45"/>
    <row r="215" ht="39.950000000000003" customHeight="1" x14ac:dyDescent="0.45"/>
    <row r="216" ht="39.950000000000003" customHeight="1" x14ac:dyDescent="0.45"/>
    <row r="217" ht="39.950000000000003" customHeight="1" x14ac:dyDescent="0.45"/>
    <row r="218" ht="39.950000000000003" customHeight="1" x14ac:dyDescent="0.45"/>
    <row r="219" ht="39.950000000000003" customHeight="1" x14ac:dyDescent="0.45"/>
    <row r="220" ht="39.950000000000003" customHeight="1" x14ac:dyDescent="0.45"/>
    <row r="221" ht="39.950000000000003" customHeight="1" x14ac:dyDescent="0.45"/>
    <row r="222" ht="39.950000000000003" customHeight="1" x14ac:dyDescent="0.45"/>
    <row r="223" ht="39.950000000000003" customHeight="1" x14ac:dyDescent="0.45"/>
    <row r="224" ht="39.950000000000003" customHeight="1" x14ac:dyDescent="0.45"/>
    <row r="225" ht="39.950000000000003" customHeight="1" x14ac:dyDescent="0.45"/>
    <row r="226" ht="39.950000000000003" customHeight="1" x14ac:dyDescent="0.45"/>
    <row r="227" ht="39.950000000000003" customHeight="1" x14ac:dyDescent="0.45"/>
    <row r="228" ht="39.950000000000003" customHeight="1" x14ac:dyDescent="0.45"/>
    <row r="229" ht="39.950000000000003" customHeight="1" x14ac:dyDescent="0.45"/>
    <row r="230" ht="39.950000000000003" customHeight="1" x14ac:dyDescent="0.45"/>
    <row r="231" ht="39.950000000000003" customHeight="1" x14ac:dyDescent="0.45"/>
    <row r="232" ht="39.950000000000003" customHeight="1" x14ac:dyDescent="0.45"/>
    <row r="233" ht="39.950000000000003" customHeight="1" x14ac:dyDescent="0.45"/>
    <row r="234" ht="39.950000000000003" customHeight="1" x14ac:dyDescent="0.45"/>
    <row r="235" ht="39.950000000000003" customHeight="1" x14ac:dyDescent="0.45"/>
    <row r="236" ht="39.950000000000003" customHeight="1" x14ac:dyDescent="0.45"/>
    <row r="237" ht="39.950000000000003" customHeight="1" x14ac:dyDescent="0.45"/>
    <row r="238" ht="39.950000000000003" customHeight="1" x14ac:dyDescent="0.45"/>
    <row r="239" ht="39.950000000000003" customHeight="1" x14ac:dyDescent="0.45"/>
    <row r="240" ht="39.950000000000003" customHeight="1" x14ac:dyDescent="0.45"/>
    <row r="241" ht="39.950000000000003" customHeight="1" x14ac:dyDescent="0.45"/>
    <row r="242" ht="39.950000000000003" customHeight="1" x14ac:dyDescent="0.45"/>
    <row r="243" ht="39.950000000000003" customHeight="1" x14ac:dyDescent="0.45"/>
    <row r="244" ht="39.950000000000003" customHeight="1" x14ac:dyDescent="0.45"/>
    <row r="245" ht="39.950000000000003" customHeight="1" x14ac:dyDescent="0.45"/>
    <row r="246" ht="39.950000000000003" customHeight="1" x14ac:dyDescent="0.45"/>
    <row r="247" ht="39.950000000000003" customHeight="1" x14ac:dyDescent="0.45"/>
    <row r="248" ht="39.950000000000003" customHeight="1" x14ac:dyDescent="0.45"/>
    <row r="249" ht="39.950000000000003" customHeight="1" x14ac:dyDescent="0.45"/>
    <row r="250" ht="39.950000000000003" customHeight="1" x14ac:dyDescent="0.45"/>
    <row r="251" ht="39.950000000000003" customHeight="1" x14ac:dyDescent="0.45"/>
    <row r="252" ht="39.950000000000003" customHeight="1" x14ac:dyDescent="0.45"/>
    <row r="253" ht="39.950000000000003" customHeight="1" x14ac:dyDescent="0.45"/>
    <row r="254" ht="39.950000000000003" customHeight="1" x14ac:dyDescent="0.45"/>
    <row r="255" ht="39.950000000000003" customHeight="1" x14ac:dyDescent="0.45"/>
    <row r="256" ht="39.950000000000003" customHeight="1" x14ac:dyDescent="0.45"/>
    <row r="257" ht="39.950000000000003" customHeight="1" x14ac:dyDescent="0.45"/>
    <row r="258" ht="39.950000000000003" customHeight="1" x14ac:dyDescent="0.45"/>
    <row r="259" ht="39.950000000000003" customHeight="1" x14ac:dyDescent="0.45"/>
    <row r="260" ht="39.950000000000003" customHeight="1" x14ac:dyDescent="0.45"/>
    <row r="261" ht="39.950000000000003" customHeight="1" x14ac:dyDescent="0.45"/>
    <row r="262" ht="39.950000000000003" customHeight="1" x14ac:dyDescent="0.45"/>
    <row r="263" ht="39.950000000000003" customHeight="1" x14ac:dyDescent="0.45"/>
    <row r="264" ht="39.950000000000003" customHeight="1" x14ac:dyDescent="0.45"/>
    <row r="265" ht="39.950000000000003" customHeight="1" x14ac:dyDescent="0.45"/>
    <row r="266" ht="39.950000000000003" customHeight="1" x14ac:dyDescent="0.45"/>
    <row r="267" ht="39.950000000000003" customHeight="1" x14ac:dyDescent="0.45"/>
    <row r="268" ht="39.950000000000003" customHeight="1" x14ac:dyDescent="0.45"/>
    <row r="269" ht="39.950000000000003" customHeight="1" x14ac:dyDescent="0.45"/>
    <row r="270" ht="39.950000000000003" customHeight="1" x14ac:dyDescent="0.45"/>
    <row r="271" ht="39.950000000000003" customHeight="1" x14ac:dyDescent="0.45"/>
    <row r="272" ht="39.950000000000003" customHeight="1" x14ac:dyDescent="0.45"/>
    <row r="273" ht="39.950000000000003" customHeight="1" x14ac:dyDescent="0.45"/>
    <row r="274" ht="39.950000000000003" customHeight="1" x14ac:dyDescent="0.45"/>
    <row r="275" ht="39.950000000000003" customHeight="1" x14ac:dyDescent="0.45"/>
    <row r="276" ht="39.950000000000003" customHeight="1" x14ac:dyDescent="0.45"/>
    <row r="277" ht="39.950000000000003" customHeight="1" x14ac:dyDescent="0.45"/>
    <row r="278" ht="39.950000000000003" customHeight="1" x14ac:dyDescent="0.45"/>
    <row r="279" ht="39.950000000000003" customHeight="1" x14ac:dyDescent="0.45"/>
    <row r="280" ht="39.950000000000003" customHeight="1" x14ac:dyDescent="0.45"/>
    <row r="281" ht="39.950000000000003" customHeight="1" x14ac:dyDescent="0.45"/>
    <row r="282" ht="39.950000000000003" customHeight="1" x14ac:dyDescent="0.45"/>
    <row r="283" ht="39.950000000000003" customHeight="1" x14ac:dyDescent="0.45"/>
    <row r="284" ht="39.950000000000003" customHeight="1" x14ac:dyDescent="0.45"/>
    <row r="285" ht="39.950000000000003" customHeight="1" x14ac:dyDescent="0.45"/>
    <row r="286" ht="39.950000000000003" customHeight="1" x14ac:dyDescent="0.45"/>
    <row r="287" ht="39.950000000000003" customHeight="1" x14ac:dyDescent="0.45"/>
    <row r="288" ht="39.950000000000003" customHeight="1" x14ac:dyDescent="0.45"/>
    <row r="289" ht="39.950000000000003" customHeight="1" x14ac:dyDescent="0.45"/>
    <row r="290" ht="39.950000000000003" customHeight="1" x14ac:dyDescent="0.45"/>
    <row r="291" ht="39.950000000000003" customHeight="1" x14ac:dyDescent="0.45"/>
    <row r="292" ht="39.950000000000003" customHeight="1" x14ac:dyDescent="0.45"/>
    <row r="293" ht="39.950000000000003" customHeight="1" x14ac:dyDescent="0.45"/>
    <row r="294" ht="39.950000000000003" customHeight="1" x14ac:dyDescent="0.45"/>
    <row r="295" ht="39.950000000000003" customHeight="1" x14ac:dyDescent="0.45"/>
    <row r="296" ht="39.950000000000003" customHeight="1" x14ac:dyDescent="0.45"/>
    <row r="297" ht="39.950000000000003" customHeight="1" x14ac:dyDescent="0.45"/>
    <row r="298" ht="39.950000000000003" customHeight="1" x14ac:dyDescent="0.45"/>
    <row r="299" ht="39.950000000000003" customHeight="1" x14ac:dyDescent="0.45"/>
    <row r="300" ht="39.950000000000003" customHeight="1" x14ac:dyDescent="0.45"/>
    <row r="301" ht="39.950000000000003" customHeight="1" x14ac:dyDescent="0.45"/>
    <row r="302" ht="39.950000000000003" customHeight="1" x14ac:dyDescent="0.45"/>
    <row r="303" ht="39.950000000000003" customHeight="1" x14ac:dyDescent="0.45"/>
    <row r="304" ht="39.950000000000003" customHeight="1" x14ac:dyDescent="0.45"/>
    <row r="305" ht="39.950000000000003" customHeight="1" x14ac:dyDescent="0.45"/>
    <row r="306" ht="39.950000000000003" customHeight="1" x14ac:dyDescent="0.45"/>
    <row r="307" ht="39.950000000000003" customHeight="1" x14ac:dyDescent="0.45"/>
    <row r="308" ht="39.950000000000003" customHeight="1" x14ac:dyDescent="0.45"/>
    <row r="309" ht="39.950000000000003" customHeight="1" x14ac:dyDescent="0.45"/>
    <row r="310" ht="39.950000000000003" customHeight="1" x14ac:dyDescent="0.45"/>
    <row r="311" ht="39.950000000000003" customHeight="1" x14ac:dyDescent="0.45"/>
    <row r="312" ht="39.950000000000003" customHeight="1" x14ac:dyDescent="0.45"/>
    <row r="313" ht="39.950000000000003" customHeight="1" x14ac:dyDescent="0.45"/>
    <row r="314" ht="39.950000000000003" customHeight="1" x14ac:dyDescent="0.45"/>
    <row r="315" ht="39.950000000000003" customHeight="1" x14ac:dyDescent="0.45"/>
    <row r="316" ht="39.950000000000003" customHeight="1" x14ac:dyDescent="0.45"/>
    <row r="317" ht="39.950000000000003" customHeight="1" x14ac:dyDescent="0.45"/>
    <row r="318" ht="39.950000000000003" customHeight="1" x14ac:dyDescent="0.45"/>
    <row r="319" ht="39.950000000000003" customHeight="1" x14ac:dyDescent="0.45"/>
    <row r="320" ht="39.950000000000003" customHeight="1" x14ac:dyDescent="0.45"/>
    <row r="321" ht="39.950000000000003" customHeight="1" x14ac:dyDescent="0.45"/>
    <row r="322" ht="39.950000000000003" customHeight="1" x14ac:dyDescent="0.45"/>
    <row r="323" ht="39.950000000000003" customHeight="1" x14ac:dyDescent="0.45"/>
    <row r="324" ht="39.950000000000003" customHeight="1" x14ac:dyDescent="0.45"/>
    <row r="325" ht="39.950000000000003" customHeight="1" x14ac:dyDescent="0.45"/>
    <row r="326" ht="39.950000000000003" customHeight="1" x14ac:dyDescent="0.45"/>
    <row r="327" ht="39.950000000000003" customHeight="1" x14ac:dyDescent="0.45"/>
    <row r="328" ht="39.950000000000003" customHeight="1" x14ac:dyDescent="0.45"/>
    <row r="329" ht="39.950000000000003" customHeight="1" x14ac:dyDescent="0.45"/>
    <row r="330" ht="39.950000000000003" customHeight="1" x14ac:dyDescent="0.45"/>
    <row r="331" ht="39.950000000000003" customHeight="1" x14ac:dyDescent="0.45"/>
    <row r="332" ht="39.950000000000003" customHeight="1" x14ac:dyDescent="0.45"/>
    <row r="333" ht="39.950000000000003" customHeight="1" x14ac:dyDescent="0.45"/>
    <row r="334" ht="39.950000000000003" customHeight="1" x14ac:dyDescent="0.45"/>
    <row r="335" ht="39.950000000000003" customHeight="1" x14ac:dyDescent="0.45"/>
    <row r="336" ht="39.950000000000003" customHeight="1" x14ac:dyDescent="0.45"/>
    <row r="337" ht="39.950000000000003" customHeight="1" x14ac:dyDescent="0.45"/>
    <row r="338" ht="39.950000000000003" customHeight="1" x14ac:dyDescent="0.45"/>
    <row r="339" ht="39.950000000000003" customHeight="1" x14ac:dyDescent="0.45"/>
    <row r="340" ht="39.950000000000003" customHeight="1" x14ac:dyDescent="0.45"/>
    <row r="341" ht="39.950000000000003" customHeight="1" x14ac:dyDescent="0.45"/>
    <row r="342" ht="39.950000000000003" customHeight="1" x14ac:dyDescent="0.45"/>
    <row r="343" ht="39.950000000000003" customHeight="1" x14ac:dyDescent="0.45"/>
    <row r="344" ht="39.950000000000003" customHeight="1" x14ac:dyDescent="0.45"/>
    <row r="345" ht="39.950000000000003" customHeight="1" x14ac:dyDescent="0.45"/>
    <row r="346" ht="39.950000000000003" customHeight="1" x14ac:dyDescent="0.45"/>
    <row r="347" ht="39.950000000000003" customHeight="1" x14ac:dyDescent="0.45"/>
    <row r="348" ht="39.950000000000003" customHeight="1" x14ac:dyDescent="0.45"/>
    <row r="349" ht="39.950000000000003" customHeight="1" x14ac:dyDescent="0.45"/>
    <row r="350" ht="39.950000000000003" customHeight="1" x14ac:dyDescent="0.45"/>
    <row r="351" ht="39.950000000000003" customHeight="1" x14ac:dyDescent="0.45"/>
    <row r="352" ht="39.950000000000003" customHeight="1" x14ac:dyDescent="0.45"/>
    <row r="353" ht="39.950000000000003" customHeight="1" x14ac:dyDescent="0.45"/>
    <row r="354" ht="39.950000000000003" customHeight="1" x14ac:dyDescent="0.45"/>
    <row r="355" ht="39.950000000000003" customHeight="1" x14ac:dyDescent="0.45"/>
    <row r="356" ht="39.950000000000003" customHeight="1" x14ac:dyDescent="0.45"/>
    <row r="357" ht="39.950000000000003" customHeight="1" x14ac:dyDescent="0.45"/>
    <row r="358" ht="39.950000000000003" customHeight="1" x14ac:dyDescent="0.45"/>
    <row r="359" ht="39.950000000000003" customHeight="1" x14ac:dyDescent="0.45"/>
    <row r="360" ht="39.950000000000003" customHeight="1" x14ac:dyDescent="0.45"/>
    <row r="361" ht="39.950000000000003" customHeight="1" x14ac:dyDescent="0.45"/>
    <row r="362" ht="39.950000000000003" customHeight="1" x14ac:dyDescent="0.45"/>
    <row r="363" ht="39.950000000000003" customHeight="1" x14ac:dyDescent="0.45"/>
    <row r="364" ht="39.950000000000003" customHeight="1" x14ac:dyDescent="0.45"/>
    <row r="365" ht="39.950000000000003" customHeight="1" x14ac:dyDescent="0.45"/>
    <row r="366" ht="39.950000000000003" customHeight="1" x14ac:dyDescent="0.45"/>
    <row r="367" ht="39.950000000000003" customHeight="1" x14ac:dyDescent="0.45"/>
    <row r="368" ht="39.950000000000003" customHeight="1" x14ac:dyDescent="0.45"/>
    <row r="369" ht="39.950000000000003" customHeight="1" x14ac:dyDescent="0.45"/>
    <row r="370" ht="39.950000000000003" customHeight="1" x14ac:dyDescent="0.45"/>
    <row r="371" ht="39.950000000000003" customHeight="1" x14ac:dyDescent="0.45"/>
    <row r="372" ht="39.950000000000003" customHeight="1" x14ac:dyDescent="0.45"/>
    <row r="373" ht="39.950000000000003" customHeight="1" x14ac:dyDescent="0.45"/>
    <row r="374" ht="39.950000000000003" customHeight="1" x14ac:dyDescent="0.45"/>
    <row r="375" ht="39.950000000000003" customHeight="1" x14ac:dyDescent="0.45"/>
    <row r="376" ht="39.950000000000003" customHeight="1" x14ac:dyDescent="0.45"/>
    <row r="377" ht="39.950000000000003" customHeight="1" x14ac:dyDescent="0.45"/>
    <row r="378" ht="39.950000000000003" customHeight="1" x14ac:dyDescent="0.45"/>
    <row r="379" ht="39.950000000000003" customHeight="1" x14ac:dyDescent="0.45"/>
    <row r="380" ht="39.950000000000003" customHeight="1" x14ac:dyDescent="0.45"/>
    <row r="381" ht="39.950000000000003" customHeight="1" x14ac:dyDescent="0.45"/>
    <row r="382" ht="39.950000000000003" customHeight="1" x14ac:dyDescent="0.45"/>
    <row r="383" ht="39.950000000000003" customHeight="1" x14ac:dyDescent="0.45"/>
    <row r="384" ht="39.950000000000003" customHeight="1" x14ac:dyDescent="0.45"/>
    <row r="385" ht="39.950000000000003" customHeight="1" x14ac:dyDescent="0.45"/>
    <row r="386" ht="39.950000000000003" customHeight="1" x14ac:dyDescent="0.45"/>
    <row r="387" ht="39.950000000000003" customHeight="1" x14ac:dyDescent="0.45"/>
    <row r="388" ht="39.950000000000003" customHeight="1" x14ac:dyDescent="0.45"/>
    <row r="389" ht="39.950000000000003" customHeight="1" x14ac:dyDescent="0.45"/>
    <row r="390" ht="39.950000000000003" customHeight="1" x14ac:dyDescent="0.45"/>
    <row r="391" ht="39.950000000000003" customHeight="1" x14ac:dyDescent="0.45"/>
    <row r="392" ht="39.950000000000003" customHeight="1" x14ac:dyDescent="0.45"/>
    <row r="393" ht="39.950000000000003" customHeight="1" x14ac:dyDescent="0.45"/>
    <row r="394" ht="39.950000000000003" customHeight="1" x14ac:dyDescent="0.45"/>
    <row r="395" ht="39.950000000000003" customHeight="1" x14ac:dyDescent="0.45"/>
    <row r="396" ht="39.950000000000003" customHeight="1" x14ac:dyDescent="0.45"/>
    <row r="397" ht="39.950000000000003" customHeight="1" x14ac:dyDescent="0.45"/>
    <row r="398" ht="39.950000000000003" customHeight="1" x14ac:dyDescent="0.45"/>
    <row r="399" ht="39.950000000000003" customHeight="1" x14ac:dyDescent="0.45"/>
    <row r="400" ht="39.950000000000003" customHeight="1" x14ac:dyDescent="0.45"/>
    <row r="401" ht="39.950000000000003" customHeight="1" x14ac:dyDescent="0.45"/>
    <row r="402" ht="39.950000000000003" customHeight="1" x14ac:dyDescent="0.45"/>
    <row r="403" ht="39.950000000000003" customHeight="1" x14ac:dyDescent="0.45"/>
    <row r="404" ht="39.950000000000003" customHeight="1" x14ac:dyDescent="0.45"/>
    <row r="405" ht="39.950000000000003" customHeight="1" x14ac:dyDescent="0.45"/>
    <row r="406" ht="39.950000000000003" customHeight="1" x14ac:dyDescent="0.45"/>
    <row r="407" ht="39.950000000000003" customHeight="1" x14ac:dyDescent="0.45"/>
    <row r="408" ht="39.950000000000003" customHeight="1" x14ac:dyDescent="0.45"/>
    <row r="409" ht="39.950000000000003" customHeight="1" x14ac:dyDescent="0.45"/>
    <row r="410" ht="39.950000000000003" customHeight="1" x14ac:dyDescent="0.45"/>
    <row r="411" ht="39.950000000000003" customHeight="1" x14ac:dyDescent="0.45"/>
    <row r="412" ht="39.950000000000003" customHeight="1" x14ac:dyDescent="0.45"/>
    <row r="413" ht="39.950000000000003" customHeight="1" x14ac:dyDescent="0.45"/>
    <row r="414" ht="39.950000000000003" customHeight="1" x14ac:dyDescent="0.45"/>
    <row r="415" ht="39.950000000000003" customHeight="1" x14ac:dyDescent="0.45"/>
    <row r="416" ht="39.950000000000003" customHeight="1" x14ac:dyDescent="0.45"/>
    <row r="417" ht="39.950000000000003" customHeight="1" x14ac:dyDescent="0.45"/>
    <row r="418" ht="39.950000000000003" customHeight="1" x14ac:dyDescent="0.45"/>
    <row r="419" ht="39.950000000000003" customHeight="1" x14ac:dyDescent="0.45"/>
    <row r="420" ht="39.950000000000003" customHeight="1" x14ac:dyDescent="0.45"/>
    <row r="421" ht="39.950000000000003" customHeight="1" x14ac:dyDescent="0.45"/>
    <row r="422" ht="39.950000000000003" customHeight="1" x14ac:dyDescent="0.45"/>
    <row r="423" ht="39.950000000000003" customHeight="1" x14ac:dyDescent="0.45"/>
    <row r="424" ht="39.950000000000003" customHeight="1" x14ac:dyDescent="0.45"/>
    <row r="425" ht="39.950000000000003" customHeight="1" x14ac:dyDescent="0.45"/>
    <row r="426" ht="39.950000000000003" customHeight="1" x14ac:dyDescent="0.45"/>
    <row r="427" ht="39.950000000000003" customHeight="1" x14ac:dyDescent="0.45"/>
    <row r="428" ht="39.950000000000003" customHeight="1" x14ac:dyDescent="0.45"/>
    <row r="429" ht="39.950000000000003" customHeight="1" x14ac:dyDescent="0.45"/>
    <row r="430" ht="39.950000000000003" customHeight="1" x14ac:dyDescent="0.45"/>
    <row r="431" ht="39.950000000000003" customHeight="1" x14ac:dyDescent="0.45"/>
    <row r="432" ht="39.950000000000003" customHeight="1" x14ac:dyDescent="0.45"/>
    <row r="433" ht="39.950000000000003" customHeight="1" x14ac:dyDescent="0.45"/>
    <row r="434" ht="39.950000000000003" customHeight="1" x14ac:dyDescent="0.45"/>
    <row r="435" ht="39.950000000000003" customHeight="1" x14ac:dyDescent="0.45"/>
    <row r="436" ht="39.950000000000003" customHeight="1" x14ac:dyDescent="0.45"/>
    <row r="437" ht="39.950000000000003" customHeight="1" x14ac:dyDescent="0.45"/>
    <row r="438" ht="39.950000000000003" customHeight="1" x14ac:dyDescent="0.45"/>
    <row r="439" ht="39.950000000000003" customHeight="1" x14ac:dyDescent="0.45"/>
    <row r="440" ht="39.950000000000003" customHeight="1" x14ac:dyDescent="0.45"/>
    <row r="441" ht="39.950000000000003" customHeight="1" x14ac:dyDescent="0.45"/>
    <row r="442" ht="39.950000000000003" customHeight="1" x14ac:dyDescent="0.45"/>
    <row r="443" ht="39.950000000000003" customHeight="1" x14ac:dyDescent="0.45"/>
    <row r="444" ht="39.950000000000003" customHeight="1" x14ac:dyDescent="0.45"/>
    <row r="445" ht="39.950000000000003" customHeight="1" x14ac:dyDescent="0.45"/>
    <row r="446" ht="39.950000000000003" customHeight="1" x14ac:dyDescent="0.45"/>
    <row r="447" ht="39.950000000000003" customHeight="1" x14ac:dyDescent="0.45"/>
    <row r="448" ht="39.950000000000003" customHeight="1" x14ac:dyDescent="0.45"/>
    <row r="449" ht="39.950000000000003" customHeight="1" x14ac:dyDescent="0.45"/>
    <row r="450" ht="39.950000000000003" customHeight="1" x14ac:dyDescent="0.45"/>
    <row r="451" ht="39.950000000000003" customHeight="1" x14ac:dyDescent="0.45"/>
    <row r="452" ht="39.950000000000003" customHeight="1" x14ac:dyDescent="0.45"/>
    <row r="453" ht="39.950000000000003" customHeight="1" x14ac:dyDescent="0.45"/>
    <row r="454" ht="39.950000000000003" customHeight="1" x14ac:dyDescent="0.45"/>
    <row r="455" ht="39.950000000000003" customHeight="1" x14ac:dyDescent="0.45"/>
    <row r="456" ht="39.950000000000003" customHeight="1" x14ac:dyDescent="0.45"/>
    <row r="457" ht="39.950000000000003" customHeight="1" x14ac:dyDescent="0.45"/>
    <row r="458" ht="39.950000000000003" customHeight="1" x14ac:dyDescent="0.45"/>
    <row r="459" ht="39.950000000000003" customHeight="1" x14ac:dyDescent="0.45"/>
    <row r="460" ht="39.950000000000003" customHeight="1" x14ac:dyDescent="0.45"/>
    <row r="461" ht="39.950000000000003" customHeight="1" x14ac:dyDescent="0.45"/>
    <row r="462" ht="39.950000000000003" customHeight="1" x14ac:dyDescent="0.45"/>
    <row r="463" ht="39.950000000000003" customHeight="1" x14ac:dyDescent="0.45"/>
    <row r="464" ht="39.950000000000003" customHeight="1" x14ac:dyDescent="0.45"/>
    <row r="465" ht="39.950000000000003" customHeight="1" x14ac:dyDescent="0.45"/>
    <row r="466" ht="39.950000000000003" customHeight="1" x14ac:dyDescent="0.45"/>
    <row r="467" ht="39.950000000000003" customHeight="1" x14ac:dyDescent="0.45"/>
    <row r="468" ht="39.950000000000003" customHeight="1" x14ac:dyDescent="0.45"/>
    <row r="469" ht="39.950000000000003" customHeight="1" x14ac:dyDescent="0.45"/>
    <row r="470" ht="39.950000000000003" customHeight="1" x14ac:dyDescent="0.45"/>
    <row r="471" ht="39.950000000000003" customHeight="1" x14ac:dyDescent="0.45"/>
    <row r="472" ht="39.950000000000003" customHeight="1" x14ac:dyDescent="0.45"/>
    <row r="473" ht="39.950000000000003" customHeight="1" x14ac:dyDescent="0.45"/>
    <row r="474" ht="39.950000000000003" customHeight="1" x14ac:dyDescent="0.45"/>
    <row r="475" ht="39.950000000000003" customHeight="1" x14ac:dyDescent="0.45"/>
    <row r="476" ht="39.950000000000003" customHeight="1" x14ac:dyDescent="0.45"/>
    <row r="477" ht="39.950000000000003" customHeight="1" x14ac:dyDescent="0.45"/>
    <row r="478" ht="39.950000000000003" customHeight="1" x14ac:dyDescent="0.45"/>
    <row r="479" ht="39.950000000000003" customHeight="1" x14ac:dyDescent="0.45"/>
    <row r="480" ht="39.950000000000003" customHeight="1" x14ac:dyDescent="0.45"/>
    <row r="481" ht="39.950000000000003" customHeight="1" x14ac:dyDescent="0.45"/>
    <row r="482" ht="39.950000000000003" customHeight="1" x14ac:dyDescent="0.45"/>
    <row r="483" ht="39.950000000000003" customHeight="1" x14ac:dyDescent="0.45"/>
    <row r="484" ht="39.950000000000003" customHeight="1" x14ac:dyDescent="0.45"/>
    <row r="485" ht="39.950000000000003" customHeight="1" x14ac:dyDescent="0.45"/>
    <row r="486" ht="39.950000000000003" customHeight="1" x14ac:dyDescent="0.45"/>
    <row r="487" ht="39.950000000000003" customHeight="1" x14ac:dyDescent="0.45"/>
    <row r="488" ht="39.950000000000003" customHeight="1" x14ac:dyDescent="0.45"/>
    <row r="489" ht="39.950000000000003" customHeight="1" x14ac:dyDescent="0.45"/>
    <row r="490" ht="39.950000000000003" customHeight="1" x14ac:dyDescent="0.45"/>
    <row r="491" ht="39.950000000000003" customHeight="1" x14ac:dyDescent="0.45"/>
    <row r="492" ht="39.950000000000003" customHeight="1" x14ac:dyDescent="0.45"/>
    <row r="493" ht="39.950000000000003" customHeight="1" x14ac:dyDescent="0.45"/>
    <row r="494" ht="39.950000000000003" customHeight="1" x14ac:dyDescent="0.45"/>
    <row r="495" ht="39.950000000000003" customHeight="1" x14ac:dyDescent="0.45"/>
    <row r="496" ht="39.950000000000003" customHeight="1" x14ac:dyDescent="0.45"/>
    <row r="497" ht="39.950000000000003" customHeight="1" x14ac:dyDescent="0.45"/>
    <row r="498" ht="39.950000000000003" customHeight="1" x14ac:dyDescent="0.45"/>
    <row r="499" ht="39.950000000000003" customHeight="1" x14ac:dyDescent="0.45"/>
    <row r="500" ht="39.950000000000003" customHeight="1" x14ac:dyDescent="0.45"/>
    <row r="501" ht="39.950000000000003" customHeight="1" x14ac:dyDescent="0.45"/>
    <row r="502" ht="39.950000000000003" customHeight="1" x14ac:dyDescent="0.45"/>
    <row r="503" ht="39.950000000000003" customHeight="1" x14ac:dyDescent="0.45"/>
    <row r="504" ht="39.950000000000003" customHeight="1" x14ac:dyDescent="0.45"/>
    <row r="505" ht="39.950000000000003" customHeight="1" x14ac:dyDescent="0.45"/>
    <row r="506" ht="39.950000000000003" customHeight="1" x14ac:dyDescent="0.45"/>
    <row r="507" ht="39.950000000000003" customHeight="1" x14ac:dyDescent="0.45"/>
    <row r="508" ht="39.950000000000003" customHeight="1" x14ac:dyDescent="0.45"/>
    <row r="509" ht="39.950000000000003" customHeight="1" x14ac:dyDescent="0.45"/>
    <row r="510" ht="39.950000000000003" customHeight="1" x14ac:dyDescent="0.45"/>
    <row r="511" ht="39.950000000000003" customHeight="1" x14ac:dyDescent="0.45"/>
    <row r="512" ht="39.950000000000003" customHeight="1" x14ac:dyDescent="0.45"/>
    <row r="513" ht="39.950000000000003" customHeight="1" x14ac:dyDescent="0.45"/>
    <row r="514" ht="39.950000000000003" customHeight="1" x14ac:dyDescent="0.45"/>
    <row r="515" ht="39.950000000000003" customHeight="1" x14ac:dyDescent="0.45"/>
    <row r="516" ht="39.950000000000003" customHeight="1" x14ac:dyDescent="0.45"/>
    <row r="517" ht="39.950000000000003" customHeight="1" x14ac:dyDescent="0.45"/>
    <row r="518" ht="39.950000000000003" customHeight="1" x14ac:dyDescent="0.45"/>
    <row r="519" ht="39.950000000000003" customHeight="1" x14ac:dyDescent="0.45"/>
    <row r="520" ht="39.950000000000003" customHeight="1" x14ac:dyDescent="0.45"/>
    <row r="521" ht="39.950000000000003" customHeight="1" x14ac:dyDescent="0.45"/>
    <row r="522" ht="39.950000000000003" customHeight="1" x14ac:dyDescent="0.45"/>
    <row r="523" ht="39.950000000000003" customHeight="1" x14ac:dyDescent="0.45"/>
    <row r="524" ht="39.950000000000003" customHeight="1" x14ac:dyDescent="0.45"/>
    <row r="525" ht="39.950000000000003" customHeight="1" x14ac:dyDescent="0.45"/>
    <row r="526" ht="39.950000000000003" customHeight="1" x14ac:dyDescent="0.45"/>
    <row r="527" ht="39.950000000000003" customHeight="1" x14ac:dyDescent="0.45"/>
    <row r="528" ht="39.950000000000003" customHeight="1" x14ac:dyDescent="0.45"/>
    <row r="529" ht="39.950000000000003" customHeight="1" x14ac:dyDescent="0.45"/>
    <row r="530" ht="39.950000000000003" customHeight="1" x14ac:dyDescent="0.45"/>
    <row r="531" ht="39.950000000000003" customHeight="1" x14ac:dyDescent="0.45"/>
    <row r="532" ht="39.950000000000003" customHeight="1" x14ac:dyDescent="0.45"/>
    <row r="533" ht="39.950000000000003" customHeight="1" x14ac:dyDescent="0.45"/>
    <row r="534" ht="39.950000000000003" customHeight="1" x14ac:dyDescent="0.45"/>
    <row r="535" ht="39.950000000000003" customHeight="1" x14ac:dyDescent="0.45"/>
    <row r="536" ht="39.950000000000003" customHeight="1" x14ac:dyDescent="0.45"/>
    <row r="537" ht="39.950000000000003" customHeight="1" x14ac:dyDescent="0.45"/>
    <row r="538" ht="39.950000000000003" customHeight="1" x14ac:dyDescent="0.45"/>
    <row r="539" ht="39.950000000000003" customHeight="1" x14ac:dyDescent="0.45"/>
    <row r="540" ht="39.950000000000003" customHeight="1" x14ac:dyDescent="0.45"/>
    <row r="541" ht="39.950000000000003" customHeight="1" x14ac:dyDescent="0.45"/>
    <row r="542" ht="39.950000000000003" customHeight="1" x14ac:dyDescent="0.45"/>
    <row r="543" ht="39.950000000000003" customHeight="1" x14ac:dyDescent="0.45"/>
    <row r="544" ht="39.950000000000003" customHeight="1" x14ac:dyDescent="0.45"/>
    <row r="545" ht="39.950000000000003" customHeight="1" x14ac:dyDescent="0.45"/>
    <row r="546" ht="39.950000000000003" customHeight="1" x14ac:dyDescent="0.45"/>
    <row r="547" ht="39.950000000000003" customHeight="1" x14ac:dyDescent="0.45"/>
    <row r="548" ht="39.950000000000003" customHeight="1" x14ac:dyDescent="0.45"/>
    <row r="549" ht="39.950000000000003" customHeight="1" x14ac:dyDescent="0.45"/>
    <row r="550" ht="39.950000000000003" customHeight="1" x14ac:dyDescent="0.45"/>
    <row r="551" ht="39.950000000000003" customHeight="1" x14ac:dyDescent="0.45"/>
    <row r="552" ht="39.950000000000003" customHeight="1" x14ac:dyDescent="0.45"/>
    <row r="553" ht="39.950000000000003" customHeight="1" x14ac:dyDescent="0.45"/>
    <row r="554" ht="39.950000000000003" customHeight="1" x14ac:dyDescent="0.45"/>
    <row r="555" ht="39.950000000000003" customHeight="1" x14ac:dyDescent="0.45"/>
    <row r="556" ht="39.950000000000003" customHeight="1" x14ac:dyDescent="0.45"/>
    <row r="557" ht="39.950000000000003" customHeight="1" x14ac:dyDescent="0.45"/>
    <row r="558" ht="39.950000000000003" customHeight="1" x14ac:dyDescent="0.45"/>
    <row r="559" ht="39.950000000000003" customHeight="1" x14ac:dyDescent="0.45"/>
    <row r="560" ht="39.950000000000003" customHeight="1" x14ac:dyDescent="0.45"/>
    <row r="561" ht="39.950000000000003" customHeight="1" x14ac:dyDescent="0.45"/>
    <row r="562" ht="39.950000000000003" customHeight="1" x14ac:dyDescent="0.45"/>
    <row r="563" ht="39.950000000000003" customHeight="1" x14ac:dyDescent="0.45"/>
    <row r="564" ht="39.950000000000003" customHeight="1" x14ac:dyDescent="0.45"/>
    <row r="565" ht="39.950000000000003" customHeight="1" x14ac:dyDescent="0.45"/>
    <row r="566" ht="39.950000000000003" customHeight="1" x14ac:dyDescent="0.45"/>
    <row r="567" ht="39.950000000000003" customHeight="1" x14ac:dyDescent="0.45"/>
    <row r="568" ht="39.950000000000003" customHeight="1" x14ac:dyDescent="0.45"/>
    <row r="569" ht="39.950000000000003" customHeight="1" x14ac:dyDescent="0.45"/>
    <row r="570" ht="39.950000000000003" customHeight="1" x14ac:dyDescent="0.45"/>
    <row r="571" ht="39.950000000000003" customHeight="1" x14ac:dyDescent="0.45"/>
    <row r="572" ht="39.950000000000003" customHeight="1" x14ac:dyDescent="0.45"/>
    <row r="573" ht="39.950000000000003" customHeight="1" x14ac:dyDescent="0.45"/>
    <row r="574" ht="39.950000000000003" customHeight="1" x14ac:dyDescent="0.45"/>
    <row r="575" ht="39.950000000000003" customHeight="1" x14ac:dyDescent="0.45"/>
    <row r="576" ht="39.950000000000003" customHeight="1" x14ac:dyDescent="0.45"/>
    <row r="577" ht="39.950000000000003" customHeight="1" x14ac:dyDescent="0.45"/>
    <row r="578" ht="39.950000000000003" customHeight="1" x14ac:dyDescent="0.45"/>
    <row r="579" ht="39.950000000000003" customHeight="1" x14ac:dyDescent="0.45"/>
    <row r="580" ht="39.950000000000003" customHeight="1" x14ac:dyDescent="0.45"/>
    <row r="581" ht="39.950000000000003" customHeight="1" x14ac:dyDescent="0.45"/>
    <row r="582" ht="39.950000000000003" customHeight="1" x14ac:dyDescent="0.45"/>
    <row r="583" ht="39.950000000000003" customHeight="1" x14ac:dyDescent="0.45"/>
    <row r="584" ht="39.950000000000003" customHeight="1" x14ac:dyDescent="0.45"/>
    <row r="585" ht="39.950000000000003" customHeight="1" x14ac:dyDescent="0.45"/>
    <row r="586" ht="39.950000000000003" customHeight="1" x14ac:dyDescent="0.45"/>
    <row r="587" ht="39.950000000000003" customHeight="1" x14ac:dyDescent="0.45"/>
    <row r="588" ht="39.950000000000003" customHeight="1" x14ac:dyDescent="0.45"/>
    <row r="589" ht="39.950000000000003" customHeight="1" x14ac:dyDescent="0.45"/>
    <row r="590" ht="39.950000000000003" customHeight="1" x14ac:dyDescent="0.45"/>
    <row r="591" ht="39.950000000000003" customHeight="1" x14ac:dyDescent="0.45"/>
    <row r="592" ht="39.950000000000003" customHeight="1" x14ac:dyDescent="0.45"/>
    <row r="593" ht="39.950000000000003" customHeight="1" x14ac:dyDescent="0.45"/>
    <row r="594" ht="39.950000000000003" customHeight="1" x14ac:dyDescent="0.45"/>
    <row r="595" ht="39.950000000000003" customHeight="1" x14ac:dyDescent="0.45"/>
    <row r="596" ht="39.950000000000003" customHeight="1" x14ac:dyDescent="0.45"/>
    <row r="597" ht="39.950000000000003" customHeight="1" x14ac:dyDescent="0.45"/>
    <row r="598" ht="39.950000000000003" customHeight="1" x14ac:dyDescent="0.45"/>
    <row r="599" ht="39.950000000000003" customHeight="1" x14ac:dyDescent="0.45"/>
    <row r="600" ht="39.950000000000003" customHeight="1" x14ac:dyDescent="0.45"/>
    <row r="601" ht="39.950000000000003" customHeight="1" x14ac:dyDescent="0.45"/>
    <row r="602" ht="39.950000000000003" customHeight="1" x14ac:dyDescent="0.45"/>
    <row r="603" ht="39.950000000000003" customHeight="1" x14ac:dyDescent="0.45"/>
    <row r="604" ht="39.950000000000003" customHeight="1" x14ac:dyDescent="0.45"/>
    <row r="605" ht="39.950000000000003" customHeight="1" x14ac:dyDescent="0.45"/>
    <row r="606" ht="39.950000000000003" customHeight="1" x14ac:dyDescent="0.45"/>
    <row r="607" ht="39.950000000000003" customHeight="1" x14ac:dyDescent="0.45"/>
    <row r="608" ht="39.950000000000003" customHeight="1" x14ac:dyDescent="0.45"/>
    <row r="609" ht="39.950000000000003" customHeight="1" x14ac:dyDescent="0.45"/>
    <row r="610" ht="39.950000000000003" customHeight="1" x14ac:dyDescent="0.45"/>
    <row r="611" ht="39.950000000000003" customHeight="1" x14ac:dyDescent="0.45"/>
    <row r="612" ht="39.950000000000003" customHeight="1" x14ac:dyDescent="0.45"/>
    <row r="613" ht="39.950000000000003" customHeight="1" x14ac:dyDescent="0.45"/>
    <row r="614" ht="39.950000000000003" customHeight="1" x14ac:dyDescent="0.45"/>
    <row r="615" ht="39.950000000000003" customHeight="1" x14ac:dyDescent="0.45"/>
    <row r="616" ht="39.950000000000003" customHeight="1" x14ac:dyDescent="0.45"/>
    <row r="617" ht="39.950000000000003" customHeight="1" x14ac:dyDescent="0.45"/>
    <row r="618" ht="39.950000000000003" customHeight="1" x14ac:dyDescent="0.45"/>
    <row r="619" ht="39.950000000000003" customHeight="1" x14ac:dyDescent="0.45"/>
    <row r="620" ht="39.950000000000003" customHeight="1" x14ac:dyDescent="0.45"/>
    <row r="621" ht="39.950000000000003" customHeight="1" x14ac:dyDescent="0.45"/>
    <row r="622" ht="39.950000000000003" customHeight="1" x14ac:dyDescent="0.45"/>
    <row r="623" ht="39.950000000000003" customHeight="1" x14ac:dyDescent="0.45"/>
    <row r="624" ht="39.950000000000003" customHeight="1" x14ac:dyDescent="0.45"/>
    <row r="625" ht="39.950000000000003" customHeight="1" x14ac:dyDescent="0.45"/>
    <row r="626" ht="39.950000000000003" customHeight="1" x14ac:dyDescent="0.45"/>
    <row r="627" ht="39.950000000000003" customHeight="1" x14ac:dyDescent="0.45"/>
    <row r="628" ht="39.950000000000003" customHeight="1" x14ac:dyDescent="0.45"/>
    <row r="629" ht="39.950000000000003" customHeight="1" x14ac:dyDescent="0.45"/>
    <row r="630" ht="39.950000000000003" customHeight="1" x14ac:dyDescent="0.45"/>
    <row r="631" ht="39.950000000000003" customHeight="1" x14ac:dyDescent="0.45"/>
    <row r="632" ht="39.950000000000003" customHeight="1" x14ac:dyDescent="0.45"/>
    <row r="633" ht="39.950000000000003" customHeight="1" x14ac:dyDescent="0.45"/>
    <row r="634" ht="39.950000000000003" customHeight="1" x14ac:dyDescent="0.45"/>
    <row r="635" ht="39.950000000000003" customHeight="1" x14ac:dyDescent="0.45"/>
    <row r="636" ht="39.950000000000003" customHeight="1" x14ac:dyDescent="0.45"/>
    <row r="637" ht="39.950000000000003" customHeight="1" x14ac:dyDescent="0.45"/>
    <row r="638" ht="39.950000000000003" customHeight="1" x14ac:dyDescent="0.45"/>
    <row r="639" ht="39.950000000000003" customHeight="1" x14ac:dyDescent="0.45"/>
    <row r="640" ht="39.950000000000003" customHeight="1" x14ac:dyDescent="0.45"/>
    <row r="641" ht="39.950000000000003" customHeight="1" x14ac:dyDescent="0.45"/>
    <row r="642" ht="39.950000000000003" customHeight="1" x14ac:dyDescent="0.45"/>
    <row r="643" ht="39.950000000000003" customHeight="1" x14ac:dyDescent="0.45"/>
    <row r="644" ht="39.950000000000003" customHeight="1" x14ac:dyDescent="0.45"/>
    <row r="645" ht="39.950000000000003" customHeight="1" x14ac:dyDescent="0.45"/>
    <row r="646" ht="39.950000000000003" customHeight="1" x14ac:dyDescent="0.45"/>
    <row r="647" ht="39.950000000000003" customHeight="1" x14ac:dyDescent="0.45"/>
    <row r="648" ht="39.950000000000003" customHeight="1" x14ac:dyDescent="0.45"/>
    <row r="649" ht="39.950000000000003" customHeight="1" x14ac:dyDescent="0.45"/>
  </sheetData>
  <mergeCells count="28">
    <mergeCell ref="AB1:AB2"/>
    <mergeCell ref="AC1:AC2"/>
    <mergeCell ref="A2:K2"/>
    <mergeCell ref="A5:A20"/>
    <mergeCell ref="B5:B20"/>
    <mergeCell ref="U1:U2"/>
    <mergeCell ref="V1:V2"/>
    <mergeCell ref="W1:W2"/>
    <mergeCell ref="X1:X2"/>
    <mergeCell ref="Y1:Y2"/>
    <mergeCell ref="Z1:Z2"/>
    <mergeCell ref="O1:O2"/>
    <mergeCell ref="P1:P2"/>
    <mergeCell ref="Q1:Q2"/>
    <mergeCell ref="R1:R2"/>
    <mergeCell ref="S1:S2"/>
    <mergeCell ref="A21:A38"/>
    <mergeCell ref="B21:B38"/>
    <mergeCell ref="A39:A41"/>
    <mergeCell ref="B39:B41"/>
    <mergeCell ref="AA1:AA2"/>
    <mergeCell ref="T1:T2"/>
    <mergeCell ref="A1:C1"/>
    <mergeCell ref="D1:H1"/>
    <mergeCell ref="I1:K1"/>
    <mergeCell ref="L1:L2"/>
    <mergeCell ref="M1:M2"/>
    <mergeCell ref="N1:N2"/>
  </mergeCells>
  <conditionalFormatting sqref="W4:W42">
    <cfRule type="cellIs" dxfId="45" priority="7" stopIfTrue="1" operator="greaterThan">
      <formula>0</formula>
    </cfRule>
    <cfRule type="cellIs" dxfId="44" priority="8" stopIfTrue="1" operator="greaterThan">
      <formula>0</formula>
    </cfRule>
    <cfRule type="cellIs" dxfId="43" priority="9" stopIfTrue="1" operator="greaterThan">
      <formula>0</formula>
    </cfRule>
  </conditionalFormatting>
  <conditionalFormatting sqref="O4:V42">
    <cfRule type="cellIs" dxfId="42" priority="4" stopIfTrue="1" operator="greaterThan">
      <formula>0</formula>
    </cfRule>
    <cfRule type="cellIs" dxfId="41" priority="5" stopIfTrue="1" operator="greaterThan">
      <formula>0</formula>
    </cfRule>
    <cfRule type="cellIs" dxfId="40" priority="6" stopIfTrue="1" operator="greaterThan">
      <formula>0</formula>
    </cfRule>
  </conditionalFormatting>
  <conditionalFormatting sqref="L4:N42">
    <cfRule type="cellIs" dxfId="23" priority="1" stopIfTrue="1" operator="greaterThan">
      <formula>0</formula>
    </cfRule>
    <cfRule type="cellIs" dxfId="22" priority="2" stopIfTrue="1" operator="greaterThan">
      <formula>0</formula>
    </cfRule>
    <cfRule type="cellIs" dxfId="21" priority="3" stopIfTrue="1" operator="greaterThan">
      <formula>0</formula>
    </cfRule>
  </conditionalFormatting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C43"/>
  <sheetViews>
    <sheetView topLeftCell="A13" zoomScale="89" zoomScaleNormal="89" workbookViewId="0">
      <selection activeCell="L24" sqref="L24"/>
    </sheetView>
  </sheetViews>
  <sheetFormatPr defaultColWidth="9.73046875" defaultRowHeight="39.950000000000003" customHeight="1" x14ac:dyDescent="0.45"/>
  <cols>
    <col min="1" max="1" width="7" style="48" customWidth="1"/>
    <col min="2" max="2" width="38.59765625" style="1" customWidth="1"/>
    <col min="3" max="3" width="9.59765625" style="47" customWidth="1"/>
    <col min="4" max="4" width="55.265625" style="55" customWidth="1"/>
    <col min="5" max="5" width="19.3984375" style="56" customWidth="1"/>
    <col min="6" max="6" width="10" style="1" customWidth="1"/>
    <col min="7" max="7" width="16.73046875" style="1" customWidth="1"/>
    <col min="8" max="8" width="14.86328125" style="42" bestFit="1" customWidth="1"/>
    <col min="9" max="9" width="13.86328125" style="17" customWidth="1"/>
    <col min="10" max="10" width="13.265625" style="41" customWidth="1"/>
    <col min="11" max="11" width="12.59765625" style="18" customWidth="1"/>
    <col min="12" max="23" width="13.73046875" style="19" customWidth="1"/>
    <col min="24" max="29" width="13.73046875" style="15" customWidth="1"/>
    <col min="30" max="16384" width="9.73046875" style="15"/>
  </cols>
  <sheetData>
    <row r="1" spans="1:29" ht="39.950000000000003" customHeight="1" x14ac:dyDescent="0.45">
      <c r="A1" s="93" t="s">
        <v>47</v>
      </c>
      <c r="B1" s="93"/>
      <c r="C1" s="93"/>
      <c r="D1" s="93" t="s">
        <v>49</v>
      </c>
      <c r="E1" s="93"/>
      <c r="F1" s="93"/>
      <c r="G1" s="93"/>
      <c r="H1" s="93"/>
      <c r="I1" s="93" t="s">
        <v>48</v>
      </c>
      <c r="J1" s="93"/>
      <c r="K1" s="93"/>
      <c r="L1" s="92" t="s">
        <v>41</v>
      </c>
      <c r="M1" s="92" t="s">
        <v>41</v>
      </c>
      <c r="N1" s="92" t="s">
        <v>41</v>
      </c>
      <c r="O1" s="92" t="s">
        <v>41</v>
      </c>
      <c r="P1" s="92" t="s">
        <v>41</v>
      </c>
      <c r="Q1" s="92" t="s">
        <v>41</v>
      </c>
      <c r="R1" s="92" t="s">
        <v>41</v>
      </c>
      <c r="S1" s="92" t="s">
        <v>41</v>
      </c>
      <c r="T1" s="92" t="s">
        <v>41</v>
      </c>
      <c r="U1" s="92" t="s">
        <v>41</v>
      </c>
      <c r="V1" s="92" t="s">
        <v>41</v>
      </c>
      <c r="W1" s="92" t="s">
        <v>41</v>
      </c>
      <c r="X1" s="92" t="s">
        <v>41</v>
      </c>
      <c r="Y1" s="92" t="s">
        <v>41</v>
      </c>
      <c r="Z1" s="92" t="s">
        <v>41</v>
      </c>
      <c r="AA1" s="92" t="s">
        <v>41</v>
      </c>
      <c r="AB1" s="92" t="s">
        <v>41</v>
      </c>
      <c r="AC1" s="92" t="s">
        <v>41</v>
      </c>
    </row>
    <row r="2" spans="1:29" ht="39.950000000000003" customHeight="1" x14ac:dyDescent="0.45">
      <c r="A2" s="93" t="s">
        <v>34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</row>
    <row r="3" spans="1:29" s="16" customFormat="1" ht="39.950000000000003" customHeight="1" x14ac:dyDescent="0.35">
      <c r="A3" s="49" t="s">
        <v>42</v>
      </c>
      <c r="B3" s="51" t="s">
        <v>35</v>
      </c>
      <c r="C3" s="50" t="s">
        <v>43</v>
      </c>
      <c r="D3" s="54" t="s">
        <v>36</v>
      </c>
      <c r="E3" s="54" t="s">
        <v>37</v>
      </c>
      <c r="F3" s="51" t="s">
        <v>4</v>
      </c>
      <c r="G3" s="51" t="s">
        <v>38</v>
      </c>
      <c r="H3" s="52" t="s">
        <v>44</v>
      </c>
      <c r="I3" s="51" t="s">
        <v>46</v>
      </c>
      <c r="J3" s="57" t="s">
        <v>0</v>
      </c>
      <c r="K3" s="58" t="s">
        <v>2</v>
      </c>
      <c r="L3" s="37" t="s">
        <v>1</v>
      </c>
      <c r="M3" s="37" t="s">
        <v>1</v>
      </c>
      <c r="N3" s="37" t="s">
        <v>1</v>
      </c>
      <c r="O3" s="37" t="s">
        <v>1</v>
      </c>
      <c r="P3" s="37" t="s">
        <v>1</v>
      </c>
      <c r="Q3" s="37" t="s">
        <v>1</v>
      </c>
      <c r="R3" s="37" t="s">
        <v>1</v>
      </c>
      <c r="S3" s="37" t="s">
        <v>1</v>
      </c>
      <c r="T3" s="37" t="s">
        <v>1</v>
      </c>
      <c r="U3" s="37" t="s">
        <v>1</v>
      </c>
      <c r="V3" s="37" t="s">
        <v>1</v>
      </c>
      <c r="W3" s="37" t="s">
        <v>1</v>
      </c>
      <c r="X3" s="37" t="s">
        <v>1</v>
      </c>
      <c r="Y3" s="37" t="s">
        <v>1</v>
      </c>
      <c r="Z3" s="37" t="s">
        <v>1</v>
      </c>
      <c r="AA3" s="37" t="s">
        <v>1</v>
      </c>
      <c r="AB3" s="37" t="s">
        <v>1</v>
      </c>
      <c r="AC3" s="37" t="s">
        <v>1</v>
      </c>
    </row>
    <row r="4" spans="1:29" ht="39.950000000000003" customHeight="1" x14ac:dyDescent="0.45">
      <c r="A4" s="63">
        <v>1</v>
      </c>
      <c r="B4" s="64" t="s">
        <v>50</v>
      </c>
      <c r="C4" s="65">
        <v>1</v>
      </c>
      <c r="D4" s="66" t="s">
        <v>51</v>
      </c>
      <c r="E4" s="67" t="s">
        <v>52</v>
      </c>
      <c r="F4" s="46" t="s">
        <v>4</v>
      </c>
      <c r="G4" s="46" t="s">
        <v>104</v>
      </c>
      <c r="H4" s="77">
        <v>9145.9</v>
      </c>
      <c r="I4" s="32">
        <v>1</v>
      </c>
      <c r="J4" s="38">
        <f>I4-(SUM(L4:AC4))</f>
        <v>1</v>
      </c>
      <c r="K4" s="39" t="str">
        <f>IF(J4&lt;0,"ATENÇÃO","OK")</f>
        <v>OK</v>
      </c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45"/>
      <c r="Y4" s="45"/>
      <c r="Z4" s="45"/>
      <c r="AA4" s="45"/>
      <c r="AB4" s="45"/>
      <c r="AC4" s="45"/>
    </row>
    <row r="5" spans="1:29" ht="39.950000000000003" customHeight="1" x14ac:dyDescent="0.45">
      <c r="A5" s="81">
        <v>6</v>
      </c>
      <c r="B5" s="84" t="s">
        <v>53</v>
      </c>
      <c r="C5" s="68">
        <v>21</v>
      </c>
      <c r="D5" s="69" t="s">
        <v>54</v>
      </c>
      <c r="E5" s="70" t="s">
        <v>55</v>
      </c>
      <c r="F5" s="53" t="s">
        <v>4</v>
      </c>
      <c r="G5" s="53" t="s">
        <v>105</v>
      </c>
      <c r="H5" s="78">
        <v>130.49</v>
      </c>
      <c r="I5" s="32">
        <v>10</v>
      </c>
      <c r="J5" s="38">
        <f t="shared" ref="J5:J42" si="0">I5-(SUM(L5:AC5))</f>
        <v>10</v>
      </c>
      <c r="K5" s="39" t="str">
        <f t="shared" ref="K5:K42" si="1">IF(J5&lt;0,"ATENÇÃO","OK")</f>
        <v>OK</v>
      </c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45"/>
      <c r="Y5" s="45"/>
      <c r="Z5" s="45"/>
      <c r="AA5" s="45"/>
      <c r="AB5" s="45"/>
      <c r="AC5" s="45"/>
    </row>
    <row r="6" spans="1:29" ht="39.950000000000003" customHeight="1" x14ac:dyDescent="0.45">
      <c r="A6" s="82"/>
      <c r="B6" s="85"/>
      <c r="C6" s="68">
        <v>22</v>
      </c>
      <c r="D6" s="69" t="s">
        <v>56</v>
      </c>
      <c r="E6" s="70" t="s">
        <v>55</v>
      </c>
      <c r="F6" s="53" t="s">
        <v>4</v>
      </c>
      <c r="G6" s="53" t="s">
        <v>105</v>
      </c>
      <c r="H6" s="78">
        <v>96.16</v>
      </c>
      <c r="I6" s="32"/>
      <c r="J6" s="38">
        <f t="shared" si="0"/>
        <v>0</v>
      </c>
      <c r="K6" s="39" t="str">
        <f t="shared" si="1"/>
        <v>OK</v>
      </c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45"/>
      <c r="Y6" s="45"/>
      <c r="Z6" s="45"/>
      <c r="AA6" s="45"/>
      <c r="AB6" s="45"/>
      <c r="AC6" s="45"/>
    </row>
    <row r="7" spans="1:29" ht="39.950000000000003" customHeight="1" x14ac:dyDescent="0.45">
      <c r="A7" s="82"/>
      <c r="B7" s="85"/>
      <c r="C7" s="68">
        <v>23</v>
      </c>
      <c r="D7" s="69" t="s">
        <v>57</v>
      </c>
      <c r="E7" s="70" t="s">
        <v>58</v>
      </c>
      <c r="F7" s="53" t="s">
        <v>4</v>
      </c>
      <c r="G7" s="53" t="s">
        <v>105</v>
      </c>
      <c r="H7" s="78">
        <v>1205.75</v>
      </c>
      <c r="I7" s="32">
        <v>5</v>
      </c>
      <c r="J7" s="38">
        <f t="shared" si="0"/>
        <v>5</v>
      </c>
      <c r="K7" s="39" t="str">
        <f t="shared" si="1"/>
        <v>OK</v>
      </c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45"/>
      <c r="Y7" s="45"/>
      <c r="Z7" s="45"/>
      <c r="AA7" s="45"/>
      <c r="AB7" s="45"/>
      <c r="AC7" s="45"/>
    </row>
    <row r="8" spans="1:29" ht="39.950000000000003" customHeight="1" x14ac:dyDescent="0.45">
      <c r="A8" s="82"/>
      <c r="B8" s="85"/>
      <c r="C8" s="68">
        <v>24</v>
      </c>
      <c r="D8" s="69" t="s">
        <v>59</v>
      </c>
      <c r="E8" s="70" t="s">
        <v>60</v>
      </c>
      <c r="F8" s="53" t="s">
        <v>4</v>
      </c>
      <c r="G8" s="53" t="s">
        <v>105</v>
      </c>
      <c r="H8" s="78">
        <v>14.68</v>
      </c>
      <c r="I8" s="32"/>
      <c r="J8" s="38">
        <f t="shared" si="0"/>
        <v>0</v>
      </c>
      <c r="K8" s="39" t="str">
        <f t="shared" si="1"/>
        <v>OK</v>
      </c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45"/>
      <c r="Y8" s="45"/>
      <c r="Z8" s="45"/>
      <c r="AA8" s="45"/>
      <c r="AB8" s="45"/>
      <c r="AC8" s="45"/>
    </row>
    <row r="9" spans="1:29" ht="39.950000000000003" customHeight="1" x14ac:dyDescent="0.45">
      <c r="A9" s="82"/>
      <c r="B9" s="85"/>
      <c r="C9" s="68">
        <v>25</v>
      </c>
      <c r="D9" s="69" t="s">
        <v>61</v>
      </c>
      <c r="E9" s="70" t="s">
        <v>60</v>
      </c>
      <c r="F9" s="53" t="s">
        <v>4</v>
      </c>
      <c r="G9" s="53" t="s">
        <v>105</v>
      </c>
      <c r="H9" s="78">
        <v>8.18</v>
      </c>
      <c r="I9" s="32"/>
      <c r="J9" s="38">
        <f t="shared" si="0"/>
        <v>0</v>
      </c>
      <c r="K9" s="39" t="str">
        <f t="shared" si="1"/>
        <v>OK</v>
      </c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45"/>
      <c r="Y9" s="45"/>
      <c r="Z9" s="45"/>
      <c r="AA9" s="45"/>
      <c r="AB9" s="45"/>
      <c r="AC9" s="45"/>
    </row>
    <row r="10" spans="1:29" ht="39.950000000000003" customHeight="1" x14ac:dyDescent="0.45">
      <c r="A10" s="82"/>
      <c r="B10" s="85"/>
      <c r="C10" s="68">
        <v>26</v>
      </c>
      <c r="D10" s="69" t="s">
        <v>62</v>
      </c>
      <c r="E10" s="70" t="s">
        <v>60</v>
      </c>
      <c r="F10" s="53" t="s">
        <v>4</v>
      </c>
      <c r="G10" s="53" t="s">
        <v>105</v>
      </c>
      <c r="H10" s="78">
        <v>19.72</v>
      </c>
      <c r="I10" s="32">
        <v>100</v>
      </c>
      <c r="J10" s="38">
        <f t="shared" si="0"/>
        <v>100</v>
      </c>
      <c r="K10" s="39" t="str">
        <f t="shared" si="1"/>
        <v>OK</v>
      </c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45"/>
      <c r="Y10" s="45"/>
      <c r="Z10" s="45"/>
      <c r="AA10" s="45"/>
      <c r="AB10" s="45"/>
      <c r="AC10" s="45"/>
    </row>
    <row r="11" spans="1:29" ht="39.950000000000003" customHeight="1" x14ac:dyDescent="0.45">
      <c r="A11" s="82"/>
      <c r="B11" s="85"/>
      <c r="C11" s="68">
        <v>27</v>
      </c>
      <c r="D11" s="69" t="s">
        <v>63</v>
      </c>
      <c r="E11" s="70" t="s">
        <v>60</v>
      </c>
      <c r="F11" s="53" t="s">
        <v>4</v>
      </c>
      <c r="G11" s="53" t="s">
        <v>105</v>
      </c>
      <c r="H11" s="78">
        <v>11.24</v>
      </c>
      <c r="I11" s="32"/>
      <c r="J11" s="38">
        <f t="shared" si="0"/>
        <v>0</v>
      </c>
      <c r="K11" s="39" t="str">
        <f t="shared" si="1"/>
        <v>OK</v>
      </c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45"/>
      <c r="Y11" s="45"/>
      <c r="Z11" s="45"/>
      <c r="AA11" s="45"/>
      <c r="AB11" s="45"/>
      <c r="AC11" s="45"/>
    </row>
    <row r="12" spans="1:29" ht="39.950000000000003" customHeight="1" x14ac:dyDescent="0.45">
      <c r="A12" s="82"/>
      <c r="B12" s="85"/>
      <c r="C12" s="68">
        <v>28</v>
      </c>
      <c r="D12" s="69" t="s">
        <v>64</v>
      </c>
      <c r="E12" s="70" t="s">
        <v>60</v>
      </c>
      <c r="F12" s="53" t="s">
        <v>4</v>
      </c>
      <c r="G12" s="53" t="s">
        <v>105</v>
      </c>
      <c r="H12" s="78">
        <v>27.95</v>
      </c>
      <c r="I12" s="32">
        <v>100</v>
      </c>
      <c r="J12" s="38">
        <f t="shared" si="0"/>
        <v>100</v>
      </c>
      <c r="K12" s="39" t="str">
        <f t="shared" si="1"/>
        <v>OK</v>
      </c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45"/>
      <c r="Y12" s="45"/>
      <c r="Z12" s="45"/>
      <c r="AA12" s="45"/>
      <c r="AB12" s="45"/>
      <c r="AC12" s="45"/>
    </row>
    <row r="13" spans="1:29" ht="39.950000000000003" customHeight="1" x14ac:dyDescent="0.45">
      <c r="A13" s="82"/>
      <c r="B13" s="85"/>
      <c r="C13" s="68">
        <v>29</v>
      </c>
      <c r="D13" s="69" t="s">
        <v>65</v>
      </c>
      <c r="E13" s="70" t="s">
        <v>60</v>
      </c>
      <c r="F13" s="53" t="s">
        <v>4</v>
      </c>
      <c r="G13" s="53" t="s">
        <v>105</v>
      </c>
      <c r="H13" s="78">
        <v>16.84</v>
      </c>
      <c r="I13" s="32"/>
      <c r="J13" s="38">
        <f t="shared" si="0"/>
        <v>0</v>
      </c>
      <c r="K13" s="39" t="str">
        <f t="shared" si="1"/>
        <v>OK</v>
      </c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45"/>
      <c r="Y13" s="45"/>
      <c r="Z13" s="45"/>
      <c r="AA13" s="45"/>
      <c r="AB13" s="45"/>
      <c r="AC13" s="45"/>
    </row>
    <row r="14" spans="1:29" ht="39.950000000000003" customHeight="1" x14ac:dyDescent="0.45">
      <c r="A14" s="82"/>
      <c r="B14" s="85"/>
      <c r="C14" s="68">
        <v>30</v>
      </c>
      <c r="D14" s="69" t="s">
        <v>66</v>
      </c>
      <c r="E14" s="70" t="s">
        <v>58</v>
      </c>
      <c r="F14" s="53" t="s">
        <v>32</v>
      </c>
      <c r="G14" s="53" t="s">
        <v>105</v>
      </c>
      <c r="H14" s="78">
        <v>776.47</v>
      </c>
      <c r="I14" s="32">
        <v>10</v>
      </c>
      <c r="J14" s="38">
        <f t="shared" si="0"/>
        <v>10</v>
      </c>
      <c r="K14" s="39" t="str">
        <f t="shared" si="1"/>
        <v>OK</v>
      </c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45"/>
      <c r="Y14" s="45"/>
      <c r="Z14" s="45"/>
      <c r="AA14" s="45"/>
      <c r="AB14" s="45"/>
      <c r="AC14" s="45"/>
    </row>
    <row r="15" spans="1:29" ht="39.950000000000003" customHeight="1" x14ac:dyDescent="0.45">
      <c r="A15" s="82"/>
      <c r="B15" s="85"/>
      <c r="C15" s="68">
        <v>31</v>
      </c>
      <c r="D15" s="69" t="s">
        <v>67</v>
      </c>
      <c r="E15" s="70" t="s">
        <v>58</v>
      </c>
      <c r="F15" s="53" t="s">
        <v>32</v>
      </c>
      <c r="G15" s="53" t="s">
        <v>105</v>
      </c>
      <c r="H15" s="78">
        <v>442.05</v>
      </c>
      <c r="I15" s="32"/>
      <c r="J15" s="38">
        <f t="shared" si="0"/>
        <v>0</v>
      </c>
      <c r="K15" s="39" t="str">
        <f t="shared" si="1"/>
        <v>OK</v>
      </c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45"/>
      <c r="Y15" s="45"/>
      <c r="Z15" s="45"/>
      <c r="AA15" s="45"/>
      <c r="AB15" s="45"/>
      <c r="AC15" s="45"/>
    </row>
    <row r="16" spans="1:29" ht="39.950000000000003" customHeight="1" x14ac:dyDescent="0.45">
      <c r="A16" s="82"/>
      <c r="B16" s="85"/>
      <c r="C16" s="68">
        <v>32</v>
      </c>
      <c r="D16" s="69" t="s">
        <v>68</v>
      </c>
      <c r="E16" s="70" t="s">
        <v>60</v>
      </c>
      <c r="F16" s="53" t="s">
        <v>32</v>
      </c>
      <c r="G16" s="53" t="s">
        <v>105</v>
      </c>
      <c r="H16" s="78">
        <v>1967.19</v>
      </c>
      <c r="I16" s="32"/>
      <c r="J16" s="38">
        <f t="shared" si="0"/>
        <v>0</v>
      </c>
      <c r="K16" s="39" t="str">
        <f t="shared" si="1"/>
        <v>OK</v>
      </c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45"/>
      <c r="Y16" s="45"/>
      <c r="Z16" s="45"/>
      <c r="AA16" s="45"/>
      <c r="AB16" s="45"/>
      <c r="AC16" s="45"/>
    </row>
    <row r="17" spans="1:29" ht="39.950000000000003" customHeight="1" x14ac:dyDescent="0.45">
      <c r="A17" s="82"/>
      <c r="B17" s="85"/>
      <c r="C17" s="68">
        <v>33</v>
      </c>
      <c r="D17" s="69" t="s">
        <v>69</v>
      </c>
      <c r="E17" s="70" t="s">
        <v>60</v>
      </c>
      <c r="F17" s="53" t="s">
        <v>4</v>
      </c>
      <c r="G17" s="53" t="s">
        <v>105</v>
      </c>
      <c r="H17" s="78">
        <v>21.38</v>
      </c>
      <c r="I17" s="32">
        <v>100</v>
      </c>
      <c r="J17" s="38">
        <f t="shared" si="0"/>
        <v>100</v>
      </c>
      <c r="K17" s="39" t="str">
        <f t="shared" si="1"/>
        <v>OK</v>
      </c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45"/>
      <c r="Y17" s="45"/>
      <c r="Z17" s="45"/>
      <c r="AA17" s="45"/>
      <c r="AB17" s="45"/>
      <c r="AC17" s="45"/>
    </row>
    <row r="18" spans="1:29" ht="39.950000000000003" customHeight="1" x14ac:dyDescent="0.45">
      <c r="A18" s="82"/>
      <c r="B18" s="85"/>
      <c r="C18" s="68">
        <v>34</v>
      </c>
      <c r="D18" s="69" t="s">
        <v>70</v>
      </c>
      <c r="E18" s="70" t="s">
        <v>60</v>
      </c>
      <c r="F18" s="53" t="s">
        <v>4</v>
      </c>
      <c r="G18" s="53" t="s">
        <v>105</v>
      </c>
      <c r="H18" s="78">
        <v>12.19</v>
      </c>
      <c r="I18" s="32"/>
      <c r="J18" s="38">
        <f t="shared" si="0"/>
        <v>0</v>
      </c>
      <c r="K18" s="39" t="str">
        <f t="shared" si="1"/>
        <v>OK</v>
      </c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45"/>
      <c r="Y18" s="45"/>
      <c r="Z18" s="45"/>
      <c r="AA18" s="45"/>
      <c r="AB18" s="45"/>
      <c r="AC18" s="45"/>
    </row>
    <row r="19" spans="1:29" ht="39.950000000000003" customHeight="1" x14ac:dyDescent="0.45">
      <c r="A19" s="82"/>
      <c r="B19" s="85"/>
      <c r="C19" s="68">
        <v>35</v>
      </c>
      <c r="D19" s="69" t="s">
        <v>71</v>
      </c>
      <c r="E19" s="70" t="s">
        <v>60</v>
      </c>
      <c r="F19" s="53" t="s">
        <v>4</v>
      </c>
      <c r="G19" s="53" t="s">
        <v>105</v>
      </c>
      <c r="H19" s="78">
        <v>2.69</v>
      </c>
      <c r="I19" s="32">
        <v>100</v>
      </c>
      <c r="J19" s="38">
        <f t="shared" si="0"/>
        <v>100</v>
      </c>
      <c r="K19" s="39" t="str">
        <f t="shared" si="1"/>
        <v>OK</v>
      </c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45"/>
      <c r="Y19" s="45"/>
      <c r="Z19" s="45"/>
      <c r="AA19" s="45"/>
      <c r="AB19" s="45"/>
      <c r="AC19" s="45"/>
    </row>
    <row r="20" spans="1:29" ht="39.950000000000003" customHeight="1" x14ac:dyDescent="0.45">
      <c r="A20" s="83"/>
      <c r="B20" s="86"/>
      <c r="C20" s="68">
        <v>36</v>
      </c>
      <c r="D20" s="69" t="s">
        <v>72</v>
      </c>
      <c r="E20" s="70" t="s">
        <v>60</v>
      </c>
      <c r="F20" s="53" t="s">
        <v>4</v>
      </c>
      <c r="G20" s="53" t="s">
        <v>105</v>
      </c>
      <c r="H20" s="78">
        <v>1.27</v>
      </c>
      <c r="I20" s="32"/>
      <c r="J20" s="38">
        <f t="shared" si="0"/>
        <v>0</v>
      </c>
      <c r="K20" s="39" t="str">
        <f t="shared" si="1"/>
        <v>OK</v>
      </c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45"/>
      <c r="Y20" s="45"/>
      <c r="Z20" s="45"/>
      <c r="AA20" s="45"/>
      <c r="AB20" s="45"/>
      <c r="AC20" s="45"/>
    </row>
    <row r="21" spans="1:29" ht="39.950000000000003" customHeight="1" x14ac:dyDescent="0.45">
      <c r="A21" s="87">
        <v>7</v>
      </c>
      <c r="B21" s="90" t="s">
        <v>73</v>
      </c>
      <c r="C21" s="71">
        <v>37</v>
      </c>
      <c r="D21" s="72" t="s">
        <v>74</v>
      </c>
      <c r="E21" s="73" t="s">
        <v>75</v>
      </c>
      <c r="F21" s="46" t="s">
        <v>4</v>
      </c>
      <c r="G21" s="46" t="s">
        <v>105</v>
      </c>
      <c r="H21" s="79">
        <v>80.09</v>
      </c>
      <c r="I21" s="32">
        <v>2</v>
      </c>
      <c r="J21" s="38">
        <f t="shared" si="0"/>
        <v>2</v>
      </c>
      <c r="K21" s="39" t="str">
        <f t="shared" si="1"/>
        <v>OK</v>
      </c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45"/>
      <c r="Y21" s="45"/>
      <c r="Z21" s="45"/>
      <c r="AA21" s="45"/>
      <c r="AB21" s="45"/>
      <c r="AC21" s="45"/>
    </row>
    <row r="22" spans="1:29" ht="39.950000000000003" customHeight="1" x14ac:dyDescent="0.45">
      <c r="A22" s="88"/>
      <c r="B22" s="90"/>
      <c r="C22" s="71">
        <v>38</v>
      </c>
      <c r="D22" s="72" t="s">
        <v>76</v>
      </c>
      <c r="E22" s="73" t="s">
        <v>75</v>
      </c>
      <c r="F22" s="46" t="s">
        <v>4</v>
      </c>
      <c r="G22" s="46" t="s">
        <v>105</v>
      </c>
      <c r="H22" s="79">
        <v>134.34</v>
      </c>
      <c r="I22" s="32">
        <v>2</v>
      </c>
      <c r="J22" s="38">
        <f t="shared" si="0"/>
        <v>2</v>
      </c>
      <c r="K22" s="39" t="str">
        <f t="shared" si="1"/>
        <v>OK</v>
      </c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45"/>
      <c r="Y22" s="45"/>
      <c r="Z22" s="45"/>
      <c r="AA22" s="45"/>
      <c r="AB22" s="45"/>
      <c r="AC22" s="45"/>
    </row>
    <row r="23" spans="1:29" ht="39.950000000000003" customHeight="1" x14ac:dyDescent="0.45">
      <c r="A23" s="88"/>
      <c r="B23" s="90"/>
      <c r="C23" s="71">
        <v>39</v>
      </c>
      <c r="D23" s="72" t="s">
        <v>77</v>
      </c>
      <c r="E23" s="73" t="s">
        <v>75</v>
      </c>
      <c r="F23" s="46" t="s">
        <v>4</v>
      </c>
      <c r="G23" s="46" t="s">
        <v>105</v>
      </c>
      <c r="H23" s="79">
        <v>90.42</v>
      </c>
      <c r="I23" s="32">
        <v>2</v>
      </c>
      <c r="J23" s="38">
        <f t="shared" si="0"/>
        <v>2</v>
      </c>
      <c r="K23" s="39" t="str">
        <f t="shared" si="1"/>
        <v>OK</v>
      </c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45"/>
      <c r="Y23" s="45"/>
      <c r="Z23" s="45"/>
      <c r="AA23" s="45"/>
      <c r="AB23" s="45"/>
      <c r="AC23" s="45"/>
    </row>
    <row r="24" spans="1:29" ht="39.950000000000003" customHeight="1" x14ac:dyDescent="0.45">
      <c r="A24" s="88"/>
      <c r="B24" s="90"/>
      <c r="C24" s="71">
        <v>40</v>
      </c>
      <c r="D24" s="72" t="s">
        <v>78</v>
      </c>
      <c r="E24" s="73" t="s">
        <v>75</v>
      </c>
      <c r="F24" s="46" t="s">
        <v>4</v>
      </c>
      <c r="G24" s="46" t="s">
        <v>105</v>
      </c>
      <c r="H24" s="79">
        <v>71.69</v>
      </c>
      <c r="I24" s="32">
        <v>2</v>
      </c>
      <c r="J24" s="38">
        <f t="shared" si="0"/>
        <v>2</v>
      </c>
      <c r="K24" s="39" t="str">
        <f t="shared" si="1"/>
        <v>OK</v>
      </c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45"/>
      <c r="Y24" s="45"/>
      <c r="Z24" s="45"/>
      <c r="AA24" s="45"/>
      <c r="AB24" s="45"/>
      <c r="AC24" s="45"/>
    </row>
    <row r="25" spans="1:29" ht="39.950000000000003" customHeight="1" x14ac:dyDescent="0.45">
      <c r="A25" s="88"/>
      <c r="B25" s="90"/>
      <c r="C25" s="71">
        <v>41</v>
      </c>
      <c r="D25" s="72" t="s">
        <v>79</v>
      </c>
      <c r="E25" s="73" t="s">
        <v>75</v>
      </c>
      <c r="F25" s="46" t="s">
        <v>4</v>
      </c>
      <c r="G25" s="46" t="s">
        <v>105</v>
      </c>
      <c r="H25" s="79">
        <v>62</v>
      </c>
      <c r="I25" s="32">
        <v>8</v>
      </c>
      <c r="J25" s="38">
        <f t="shared" si="0"/>
        <v>8</v>
      </c>
      <c r="K25" s="39" t="str">
        <f t="shared" si="1"/>
        <v>OK</v>
      </c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45"/>
      <c r="Y25" s="45"/>
      <c r="Z25" s="45"/>
      <c r="AA25" s="45"/>
      <c r="AB25" s="45"/>
      <c r="AC25" s="45"/>
    </row>
    <row r="26" spans="1:29" ht="39.950000000000003" customHeight="1" x14ac:dyDescent="0.45">
      <c r="A26" s="88"/>
      <c r="B26" s="90"/>
      <c r="C26" s="71">
        <v>42</v>
      </c>
      <c r="D26" s="72" t="s">
        <v>80</v>
      </c>
      <c r="E26" s="73" t="s">
        <v>75</v>
      </c>
      <c r="F26" s="46" t="s">
        <v>4</v>
      </c>
      <c r="G26" s="46" t="s">
        <v>105</v>
      </c>
      <c r="H26" s="79">
        <v>74.92</v>
      </c>
      <c r="I26" s="32">
        <v>4</v>
      </c>
      <c r="J26" s="38">
        <f t="shared" si="0"/>
        <v>4</v>
      </c>
      <c r="K26" s="39" t="str">
        <f t="shared" si="1"/>
        <v>OK</v>
      </c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45"/>
      <c r="Y26" s="45"/>
      <c r="Z26" s="45"/>
      <c r="AA26" s="45"/>
      <c r="AB26" s="45"/>
      <c r="AC26" s="45"/>
    </row>
    <row r="27" spans="1:29" ht="39.950000000000003" customHeight="1" x14ac:dyDescent="0.45">
      <c r="A27" s="88"/>
      <c r="B27" s="90"/>
      <c r="C27" s="71">
        <v>43</v>
      </c>
      <c r="D27" s="72" t="s">
        <v>81</v>
      </c>
      <c r="E27" s="73" t="s">
        <v>75</v>
      </c>
      <c r="F27" s="46" t="s">
        <v>4</v>
      </c>
      <c r="G27" s="46" t="s">
        <v>105</v>
      </c>
      <c r="H27" s="79">
        <v>78.790000000000006</v>
      </c>
      <c r="I27" s="32">
        <v>10</v>
      </c>
      <c r="J27" s="38">
        <f t="shared" si="0"/>
        <v>10</v>
      </c>
      <c r="K27" s="39" t="str">
        <f t="shared" si="1"/>
        <v>OK</v>
      </c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45"/>
      <c r="Y27" s="45"/>
      <c r="Z27" s="45"/>
      <c r="AA27" s="45"/>
      <c r="AB27" s="45"/>
      <c r="AC27" s="45"/>
    </row>
    <row r="28" spans="1:29" ht="39.950000000000003" customHeight="1" x14ac:dyDescent="0.45">
      <c r="A28" s="88"/>
      <c r="B28" s="90"/>
      <c r="C28" s="71">
        <v>44</v>
      </c>
      <c r="D28" s="72" t="s">
        <v>82</v>
      </c>
      <c r="E28" s="73" t="s">
        <v>75</v>
      </c>
      <c r="F28" s="46" t="s">
        <v>4</v>
      </c>
      <c r="G28" s="46" t="s">
        <v>105</v>
      </c>
      <c r="H28" s="79">
        <v>80.09</v>
      </c>
      <c r="I28" s="32">
        <v>10</v>
      </c>
      <c r="J28" s="38">
        <f t="shared" si="0"/>
        <v>10</v>
      </c>
      <c r="K28" s="39" t="str">
        <f t="shared" si="1"/>
        <v>OK</v>
      </c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45"/>
      <c r="Y28" s="45"/>
      <c r="Z28" s="45"/>
      <c r="AA28" s="45"/>
      <c r="AB28" s="45"/>
      <c r="AC28" s="45"/>
    </row>
    <row r="29" spans="1:29" ht="39.950000000000003" customHeight="1" x14ac:dyDescent="0.45">
      <c r="A29" s="88"/>
      <c r="B29" s="90"/>
      <c r="C29" s="71">
        <v>45</v>
      </c>
      <c r="D29" s="72" t="s">
        <v>83</v>
      </c>
      <c r="E29" s="73" t="s">
        <v>75</v>
      </c>
      <c r="F29" s="46" t="s">
        <v>4</v>
      </c>
      <c r="G29" s="46" t="s">
        <v>105</v>
      </c>
      <c r="H29" s="79">
        <v>94.94</v>
      </c>
      <c r="I29" s="32">
        <v>10</v>
      </c>
      <c r="J29" s="38">
        <f t="shared" si="0"/>
        <v>10</v>
      </c>
      <c r="K29" s="39" t="str">
        <f t="shared" si="1"/>
        <v>OK</v>
      </c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45"/>
      <c r="Y29" s="45"/>
      <c r="Z29" s="45"/>
      <c r="AA29" s="45"/>
      <c r="AB29" s="45"/>
      <c r="AC29" s="45"/>
    </row>
    <row r="30" spans="1:29" ht="39.950000000000003" customHeight="1" x14ac:dyDescent="0.45">
      <c r="A30" s="88"/>
      <c r="B30" s="90"/>
      <c r="C30" s="71">
        <v>46</v>
      </c>
      <c r="D30" s="72" t="s">
        <v>84</v>
      </c>
      <c r="E30" s="73" t="s">
        <v>75</v>
      </c>
      <c r="F30" s="46" t="s">
        <v>4</v>
      </c>
      <c r="G30" s="46" t="s">
        <v>105</v>
      </c>
      <c r="H30" s="79">
        <v>173.74</v>
      </c>
      <c r="I30" s="32">
        <v>10</v>
      </c>
      <c r="J30" s="38">
        <f t="shared" si="0"/>
        <v>10</v>
      </c>
      <c r="K30" s="39" t="str">
        <f t="shared" si="1"/>
        <v>OK</v>
      </c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45"/>
      <c r="Y30" s="45"/>
      <c r="Z30" s="45"/>
      <c r="AA30" s="45"/>
      <c r="AB30" s="45"/>
      <c r="AC30" s="45"/>
    </row>
    <row r="31" spans="1:29" ht="39.950000000000003" customHeight="1" x14ac:dyDescent="0.45">
      <c r="A31" s="88"/>
      <c r="B31" s="90"/>
      <c r="C31" s="71">
        <v>47</v>
      </c>
      <c r="D31" s="72" t="s">
        <v>85</v>
      </c>
      <c r="E31" s="73" t="s">
        <v>75</v>
      </c>
      <c r="F31" s="46" t="s">
        <v>4</v>
      </c>
      <c r="G31" s="46" t="s">
        <v>105</v>
      </c>
      <c r="H31" s="79">
        <v>9.36</v>
      </c>
      <c r="I31" s="32">
        <v>6</v>
      </c>
      <c r="J31" s="38">
        <f t="shared" si="0"/>
        <v>6</v>
      </c>
      <c r="K31" s="39" t="str">
        <f t="shared" si="1"/>
        <v>OK</v>
      </c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45"/>
      <c r="Y31" s="45"/>
      <c r="Z31" s="45"/>
      <c r="AA31" s="45"/>
      <c r="AB31" s="45"/>
      <c r="AC31" s="45"/>
    </row>
    <row r="32" spans="1:29" ht="39.950000000000003" customHeight="1" x14ac:dyDescent="0.45">
      <c r="A32" s="88"/>
      <c r="B32" s="90"/>
      <c r="C32" s="71">
        <v>48</v>
      </c>
      <c r="D32" s="72" t="s">
        <v>86</v>
      </c>
      <c r="E32" s="73" t="s">
        <v>75</v>
      </c>
      <c r="F32" s="46" t="s">
        <v>4</v>
      </c>
      <c r="G32" s="46" t="s">
        <v>105</v>
      </c>
      <c r="H32" s="79">
        <v>9.69</v>
      </c>
      <c r="I32" s="32">
        <v>6</v>
      </c>
      <c r="J32" s="38">
        <f t="shared" si="0"/>
        <v>6</v>
      </c>
      <c r="K32" s="39" t="str">
        <f t="shared" si="1"/>
        <v>OK</v>
      </c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45"/>
      <c r="Y32" s="45"/>
      <c r="Z32" s="45"/>
      <c r="AA32" s="45"/>
      <c r="AB32" s="45"/>
      <c r="AC32" s="45"/>
    </row>
    <row r="33" spans="1:29" ht="39.950000000000003" customHeight="1" x14ac:dyDescent="0.45">
      <c r="A33" s="88"/>
      <c r="B33" s="90"/>
      <c r="C33" s="71">
        <v>49</v>
      </c>
      <c r="D33" s="72" t="s">
        <v>87</v>
      </c>
      <c r="E33" s="73" t="s">
        <v>88</v>
      </c>
      <c r="F33" s="46" t="s">
        <v>4</v>
      </c>
      <c r="G33" s="46" t="s">
        <v>105</v>
      </c>
      <c r="H33" s="79">
        <v>172.44</v>
      </c>
      <c r="I33" s="32">
        <v>1</v>
      </c>
      <c r="J33" s="38">
        <f t="shared" si="0"/>
        <v>1</v>
      </c>
      <c r="K33" s="39" t="str">
        <f t="shared" si="1"/>
        <v>OK</v>
      </c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45"/>
      <c r="Y33" s="45"/>
      <c r="Z33" s="45"/>
      <c r="AA33" s="45"/>
      <c r="AB33" s="45"/>
      <c r="AC33" s="45"/>
    </row>
    <row r="34" spans="1:29" ht="39.950000000000003" customHeight="1" x14ac:dyDescent="0.45">
      <c r="A34" s="88"/>
      <c r="B34" s="90"/>
      <c r="C34" s="71">
        <v>50</v>
      </c>
      <c r="D34" s="72" t="s">
        <v>89</v>
      </c>
      <c r="E34" s="73" t="s">
        <v>88</v>
      </c>
      <c r="F34" s="46" t="s">
        <v>4</v>
      </c>
      <c r="G34" s="46" t="s">
        <v>105</v>
      </c>
      <c r="H34" s="79">
        <v>179.55</v>
      </c>
      <c r="I34" s="32">
        <v>1</v>
      </c>
      <c r="J34" s="38">
        <f t="shared" si="0"/>
        <v>1</v>
      </c>
      <c r="K34" s="39" t="str">
        <f t="shared" si="1"/>
        <v>OK</v>
      </c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45"/>
      <c r="Y34" s="45"/>
      <c r="Z34" s="45"/>
      <c r="AA34" s="45"/>
      <c r="AB34" s="45"/>
      <c r="AC34" s="45"/>
    </row>
    <row r="35" spans="1:29" ht="39.950000000000003" customHeight="1" x14ac:dyDescent="0.45">
      <c r="A35" s="88"/>
      <c r="B35" s="90"/>
      <c r="C35" s="71">
        <v>51</v>
      </c>
      <c r="D35" s="72" t="s">
        <v>90</v>
      </c>
      <c r="E35" s="73" t="s">
        <v>60</v>
      </c>
      <c r="F35" s="46" t="s">
        <v>45</v>
      </c>
      <c r="G35" s="46" t="s">
        <v>105</v>
      </c>
      <c r="H35" s="79">
        <v>3.55</v>
      </c>
      <c r="I35" s="32"/>
      <c r="J35" s="38">
        <f t="shared" si="0"/>
        <v>0</v>
      </c>
      <c r="K35" s="39" t="str">
        <f t="shared" si="1"/>
        <v>OK</v>
      </c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45"/>
      <c r="Y35" s="45"/>
      <c r="Z35" s="45"/>
      <c r="AA35" s="45"/>
      <c r="AB35" s="45"/>
      <c r="AC35" s="45"/>
    </row>
    <row r="36" spans="1:29" ht="39.950000000000003" customHeight="1" x14ac:dyDescent="0.45">
      <c r="A36" s="88"/>
      <c r="B36" s="90"/>
      <c r="C36" s="71">
        <v>52</v>
      </c>
      <c r="D36" s="72" t="s">
        <v>91</v>
      </c>
      <c r="E36" s="73" t="s">
        <v>75</v>
      </c>
      <c r="F36" s="46" t="s">
        <v>4</v>
      </c>
      <c r="G36" s="46" t="s">
        <v>105</v>
      </c>
      <c r="H36" s="79">
        <v>418.52</v>
      </c>
      <c r="I36" s="32"/>
      <c r="J36" s="38">
        <f t="shared" si="0"/>
        <v>0</v>
      </c>
      <c r="K36" s="39" t="str">
        <f t="shared" si="1"/>
        <v>OK</v>
      </c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45"/>
      <c r="Y36" s="45"/>
      <c r="Z36" s="45"/>
      <c r="AA36" s="45"/>
      <c r="AB36" s="45"/>
      <c r="AC36" s="45"/>
    </row>
    <row r="37" spans="1:29" ht="39.950000000000003" customHeight="1" x14ac:dyDescent="0.45">
      <c r="A37" s="88"/>
      <c r="B37" s="90"/>
      <c r="C37" s="71">
        <v>53</v>
      </c>
      <c r="D37" s="72" t="s">
        <v>92</v>
      </c>
      <c r="E37" s="73" t="s">
        <v>75</v>
      </c>
      <c r="F37" s="46" t="s">
        <v>4</v>
      </c>
      <c r="G37" s="46" t="s">
        <v>105</v>
      </c>
      <c r="H37" s="79">
        <v>49.73</v>
      </c>
      <c r="I37" s="32"/>
      <c r="J37" s="38">
        <f t="shared" si="0"/>
        <v>0</v>
      </c>
      <c r="K37" s="39" t="str">
        <f t="shared" si="1"/>
        <v>OK</v>
      </c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45"/>
      <c r="Y37" s="45"/>
      <c r="Z37" s="45"/>
      <c r="AA37" s="45"/>
      <c r="AB37" s="45"/>
      <c r="AC37" s="45"/>
    </row>
    <row r="38" spans="1:29" ht="39.950000000000003" customHeight="1" x14ac:dyDescent="0.45">
      <c r="A38" s="89"/>
      <c r="B38" s="90"/>
      <c r="C38" s="71">
        <v>54</v>
      </c>
      <c r="D38" s="72" t="s">
        <v>93</v>
      </c>
      <c r="E38" s="73" t="s">
        <v>94</v>
      </c>
      <c r="F38" s="46" t="s">
        <v>4</v>
      </c>
      <c r="G38" s="46" t="s">
        <v>105</v>
      </c>
      <c r="H38" s="79">
        <v>263.51</v>
      </c>
      <c r="I38" s="32"/>
      <c r="J38" s="38">
        <f t="shared" si="0"/>
        <v>0</v>
      </c>
      <c r="K38" s="39" t="str">
        <f t="shared" si="1"/>
        <v>OK</v>
      </c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45"/>
      <c r="Y38" s="45"/>
      <c r="Z38" s="45"/>
      <c r="AA38" s="45"/>
      <c r="AB38" s="45"/>
      <c r="AC38" s="45"/>
    </row>
    <row r="39" spans="1:29" ht="39.950000000000003" customHeight="1" x14ac:dyDescent="0.45">
      <c r="A39" s="91">
        <v>8</v>
      </c>
      <c r="B39" s="84" t="s">
        <v>95</v>
      </c>
      <c r="C39" s="74">
        <v>55</v>
      </c>
      <c r="D39" s="75" t="s">
        <v>96</v>
      </c>
      <c r="E39" s="70" t="s">
        <v>97</v>
      </c>
      <c r="F39" s="53" t="s">
        <v>31</v>
      </c>
      <c r="G39" s="53" t="s">
        <v>105</v>
      </c>
      <c r="H39" s="78">
        <v>209.19</v>
      </c>
      <c r="I39" s="32">
        <v>20</v>
      </c>
      <c r="J39" s="38">
        <f t="shared" si="0"/>
        <v>20</v>
      </c>
      <c r="K39" s="39" t="str">
        <f t="shared" si="1"/>
        <v>OK</v>
      </c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45"/>
      <c r="Y39" s="45"/>
      <c r="Z39" s="45"/>
      <c r="AA39" s="45"/>
      <c r="AB39" s="45"/>
      <c r="AC39" s="45"/>
    </row>
    <row r="40" spans="1:29" ht="39.950000000000003" customHeight="1" x14ac:dyDescent="0.45">
      <c r="A40" s="91"/>
      <c r="B40" s="85"/>
      <c r="C40" s="74">
        <v>56</v>
      </c>
      <c r="D40" s="75" t="s">
        <v>98</v>
      </c>
      <c r="E40" s="70" t="s">
        <v>99</v>
      </c>
      <c r="F40" s="53" t="s">
        <v>31</v>
      </c>
      <c r="G40" s="53" t="s">
        <v>105</v>
      </c>
      <c r="H40" s="78">
        <v>356.28</v>
      </c>
      <c r="I40" s="32">
        <v>20</v>
      </c>
      <c r="J40" s="38">
        <f t="shared" si="0"/>
        <v>20</v>
      </c>
      <c r="K40" s="39" t="str">
        <f t="shared" si="1"/>
        <v>OK</v>
      </c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45"/>
      <c r="Y40" s="45"/>
      <c r="Z40" s="45"/>
      <c r="AA40" s="45"/>
      <c r="AB40" s="45"/>
      <c r="AC40" s="45"/>
    </row>
    <row r="41" spans="1:29" ht="39.950000000000003" customHeight="1" x14ac:dyDescent="0.45">
      <c r="A41" s="91"/>
      <c r="B41" s="86"/>
      <c r="C41" s="74">
        <v>57</v>
      </c>
      <c r="D41" s="75" t="s">
        <v>100</v>
      </c>
      <c r="E41" s="70" t="s">
        <v>101</v>
      </c>
      <c r="F41" s="53" t="s">
        <v>31</v>
      </c>
      <c r="G41" s="53" t="s">
        <v>105</v>
      </c>
      <c r="H41" s="78">
        <v>310.01</v>
      </c>
      <c r="I41" s="32"/>
      <c r="J41" s="38">
        <f t="shared" si="0"/>
        <v>0</v>
      </c>
      <c r="K41" s="39" t="str">
        <f t="shared" si="1"/>
        <v>OK</v>
      </c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45"/>
      <c r="Y41" s="45"/>
      <c r="Z41" s="45"/>
      <c r="AA41" s="45"/>
      <c r="AB41" s="45"/>
      <c r="AC41" s="45"/>
    </row>
    <row r="42" spans="1:29" ht="39.950000000000003" customHeight="1" x14ac:dyDescent="0.45">
      <c r="A42" s="63">
        <v>11</v>
      </c>
      <c r="B42" s="64" t="s">
        <v>95</v>
      </c>
      <c r="C42" s="71">
        <v>61</v>
      </c>
      <c r="D42" s="76" t="s">
        <v>102</v>
      </c>
      <c r="E42" s="73" t="s">
        <v>103</v>
      </c>
      <c r="F42" s="46" t="s">
        <v>31</v>
      </c>
      <c r="G42" s="46" t="s">
        <v>105</v>
      </c>
      <c r="H42" s="79">
        <v>104.68</v>
      </c>
      <c r="I42" s="32"/>
      <c r="J42" s="38">
        <f t="shared" si="0"/>
        <v>0</v>
      </c>
      <c r="K42" s="39" t="str">
        <f t="shared" si="1"/>
        <v>OK</v>
      </c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45"/>
      <c r="Y42" s="45"/>
      <c r="Z42" s="45"/>
      <c r="AA42" s="45"/>
      <c r="AB42" s="45"/>
      <c r="AC42" s="45"/>
    </row>
    <row r="43" spans="1:29" ht="39.950000000000003" customHeight="1" x14ac:dyDescent="0.45">
      <c r="H43" s="80">
        <f>SUM(H4:H42)</f>
        <v>16927.68</v>
      </c>
    </row>
  </sheetData>
  <mergeCells count="28">
    <mergeCell ref="Y1:Y2"/>
    <mergeCell ref="Z1:Z2"/>
    <mergeCell ref="AA1:AA2"/>
    <mergeCell ref="AB1:AB2"/>
    <mergeCell ref="AC1:AC2"/>
    <mergeCell ref="X1:X2"/>
    <mergeCell ref="N1:N2"/>
    <mergeCell ref="D1:H1"/>
    <mergeCell ref="I1:K1"/>
    <mergeCell ref="O1:O2"/>
    <mergeCell ref="P1:P2"/>
    <mergeCell ref="U1:U2"/>
    <mergeCell ref="V1:V2"/>
    <mergeCell ref="W1:W2"/>
    <mergeCell ref="T1:T2"/>
    <mergeCell ref="S1:S2"/>
    <mergeCell ref="A1:C1"/>
    <mergeCell ref="L1:L2"/>
    <mergeCell ref="M1:M2"/>
    <mergeCell ref="R1:R2"/>
    <mergeCell ref="A2:K2"/>
    <mergeCell ref="Q1:Q2"/>
    <mergeCell ref="A5:A20"/>
    <mergeCell ref="B5:B20"/>
    <mergeCell ref="A21:A38"/>
    <mergeCell ref="B21:B38"/>
    <mergeCell ref="A39:A41"/>
    <mergeCell ref="B39:B41"/>
  </mergeCells>
  <conditionalFormatting sqref="W4:W42">
    <cfRule type="cellIs" dxfId="39" priority="4" stopIfTrue="1" operator="greaterThan">
      <formula>0</formula>
    </cfRule>
    <cfRule type="cellIs" dxfId="38" priority="5" stopIfTrue="1" operator="greaterThan">
      <formula>0</formula>
    </cfRule>
    <cfRule type="cellIs" dxfId="37" priority="6" stopIfTrue="1" operator="greaterThan">
      <formula>0</formula>
    </cfRule>
  </conditionalFormatting>
  <conditionalFormatting sqref="L4:V42">
    <cfRule type="cellIs" dxfId="36" priority="1" stopIfTrue="1" operator="greaterThan">
      <formula>0</formula>
    </cfRule>
    <cfRule type="cellIs" dxfId="35" priority="2" stopIfTrue="1" operator="greaterThan">
      <formula>0</formula>
    </cfRule>
    <cfRule type="cellIs" dxfId="34" priority="3" stopIfTrue="1" operator="greaterThan">
      <formula>0</formula>
    </cfRule>
  </conditionalFormatting>
  <hyperlinks>
    <hyperlink ref="D577" r:id="rId1" display="https://www.havan.com.br/mangueira-para-gas-de-cozinha-glp-1-20m-durin-05207.html" xr:uid="{BC9372F5-BE55-4F95-9410-1C392459B597}"/>
  </hyperlinks>
  <pageMargins left="0.511811024" right="0.511811024" top="0.78740157499999996" bottom="0.78740157499999996" header="0.31496062000000002" footer="0.31496062000000002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43"/>
  <sheetViews>
    <sheetView zoomScale="70" zoomScaleNormal="70" workbookViewId="0">
      <selection activeCell="A4" sqref="A4:G42"/>
    </sheetView>
  </sheetViews>
  <sheetFormatPr defaultColWidth="9.73046875" defaultRowHeight="39.950000000000003" customHeight="1" x14ac:dyDescent="0.45"/>
  <cols>
    <col min="1" max="1" width="7" style="48" customWidth="1"/>
    <col min="2" max="2" width="38.59765625" style="1" customWidth="1"/>
    <col min="3" max="3" width="9.59765625" style="47" customWidth="1"/>
    <col min="4" max="4" width="55.265625" style="55" customWidth="1"/>
    <col min="5" max="5" width="19.3984375" style="56" customWidth="1"/>
    <col min="6" max="6" width="10" style="1" customWidth="1"/>
    <col min="7" max="7" width="16.73046875" style="1" customWidth="1"/>
    <col min="8" max="8" width="14.86328125" style="42" bestFit="1" customWidth="1"/>
    <col min="9" max="9" width="13.86328125" style="17" customWidth="1"/>
    <col min="10" max="10" width="13.265625" style="41" customWidth="1"/>
    <col min="11" max="11" width="12.59765625" style="18" customWidth="1"/>
    <col min="12" max="23" width="13.73046875" style="19" customWidth="1"/>
    <col min="24" max="29" width="13.73046875" style="15" customWidth="1"/>
    <col min="30" max="16384" width="9.73046875" style="15"/>
  </cols>
  <sheetData>
    <row r="1" spans="1:29" ht="39.950000000000003" customHeight="1" x14ac:dyDescent="0.45">
      <c r="A1" s="93" t="s">
        <v>47</v>
      </c>
      <c r="B1" s="93"/>
      <c r="C1" s="93"/>
      <c r="D1" s="93" t="s">
        <v>49</v>
      </c>
      <c r="E1" s="93"/>
      <c r="F1" s="93"/>
      <c r="G1" s="93"/>
      <c r="H1" s="93"/>
      <c r="I1" s="93" t="s">
        <v>48</v>
      </c>
      <c r="J1" s="93"/>
      <c r="K1" s="93"/>
      <c r="L1" s="92" t="s">
        <v>41</v>
      </c>
      <c r="M1" s="92" t="s">
        <v>41</v>
      </c>
      <c r="N1" s="92" t="s">
        <v>41</v>
      </c>
      <c r="O1" s="92" t="s">
        <v>41</v>
      </c>
      <c r="P1" s="92" t="s">
        <v>41</v>
      </c>
      <c r="Q1" s="92" t="s">
        <v>41</v>
      </c>
      <c r="R1" s="92" t="s">
        <v>41</v>
      </c>
      <c r="S1" s="92" t="s">
        <v>41</v>
      </c>
      <c r="T1" s="92" t="s">
        <v>41</v>
      </c>
      <c r="U1" s="92" t="s">
        <v>41</v>
      </c>
      <c r="V1" s="92" t="s">
        <v>41</v>
      </c>
      <c r="W1" s="92" t="s">
        <v>41</v>
      </c>
      <c r="X1" s="92" t="s">
        <v>41</v>
      </c>
      <c r="Y1" s="92" t="s">
        <v>41</v>
      </c>
      <c r="Z1" s="92" t="s">
        <v>41</v>
      </c>
      <c r="AA1" s="92" t="s">
        <v>41</v>
      </c>
      <c r="AB1" s="92" t="s">
        <v>41</v>
      </c>
      <c r="AC1" s="92" t="s">
        <v>41</v>
      </c>
    </row>
    <row r="2" spans="1:29" ht="39.950000000000003" customHeight="1" x14ac:dyDescent="0.45">
      <c r="A2" s="93" t="s">
        <v>34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</row>
    <row r="3" spans="1:29" s="16" customFormat="1" ht="39.950000000000003" customHeight="1" x14ac:dyDescent="0.35">
      <c r="A3" s="49" t="s">
        <v>42</v>
      </c>
      <c r="B3" s="51" t="s">
        <v>35</v>
      </c>
      <c r="C3" s="50" t="s">
        <v>43</v>
      </c>
      <c r="D3" s="54" t="s">
        <v>36</v>
      </c>
      <c r="E3" s="54" t="s">
        <v>37</v>
      </c>
      <c r="F3" s="51" t="s">
        <v>4</v>
      </c>
      <c r="G3" s="51" t="s">
        <v>38</v>
      </c>
      <c r="H3" s="52" t="s">
        <v>44</v>
      </c>
      <c r="I3" s="51" t="s">
        <v>46</v>
      </c>
      <c r="J3" s="57" t="s">
        <v>0</v>
      </c>
      <c r="K3" s="58" t="s">
        <v>2</v>
      </c>
      <c r="L3" s="37" t="s">
        <v>1</v>
      </c>
      <c r="M3" s="37" t="s">
        <v>1</v>
      </c>
      <c r="N3" s="37" t="s">
        <v>1</v>
      </c>
      <c r="O3" s="37" t="s">
        <v>1</v>
      </c>
      <c r="P3" s="37" t="s">
        <v>1</v>
      </c>
      <c r="Q3" s="37" t="s">
        <v>1</v>
      </c>
      <c r="R3" s="37" t="s">
        <v>1</v>
      </c>
      <c r="S3" s="37" t="s">
        <v>1</v>
      </c>
      <c r="T3" s="37" t="s">
        <v>1</v>
      </c>
      <c r="U3" s="37" t="s">
        <v>1</v>
      </c>
      <c r="V3" s="37" t="s">
        <v>1</v>
      </c>
      <c r="W3" s="37" t="s">
        <v>1</v>
      </c>
      <c r="X3" s="37" t="s">
        <v>1</v>
      </c>
      <c r="Y3" s="37" t="s">
        <v>1</v>
      </c>
      <c r="Z3" s="37" t="s">
        <v>1</v>
      </c>
      <c r="AA3" s="37" t="s">
        <v>1</v>
      </c>
      <c r="AB3" s="37" t="s">
        <v>1</v>
      </c>
      <c r="AC3" s="37" t="s">
        <v>1</v>
      </c>
    </row>
    <row r="4" spans="1:29" ht="39.950000000000003" customHeight="1" x14ac:dyDescent="0.45">
      <c r="A4" s="63">
        <v>1</v>
      </c>
      <c r="B4" s="64" t="s">
        <v>50</v>
      </c>
      <c r="C4" s="65">
        <v>1</v>
      </c>
      <c r="D4" s="66" t="s">
        <v>51</v>
      </c>
      <c r="E4" s="67" t="s">
        <v>52</v>
      </c>
      <c r="F4" s="46" t="s">
        <v>4</v>
      </c>
      <c r="G4" s="46" t="s">
        <v>104</v>
      </c>
      <c r="H4" s="77">
        <v>9145.9</v>
      </c>
      <c r="I4" s="32">
        <v>1</v>
      </c>
      <c r="J4" s="38">
        <f>I4-(SUM(L4:AC4))</f>
        <v>1</v>
      </c>
      <c r="K4" s="39" t="str">
        <f>IF(J4&lt;0,"ATENÇÃO","OK")</f>
        <v>OK</v>
      </c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45"/>
      <c r="Y4" s="45"/>
      <c r="Z4" s="45"/>
      <c r="AA4" s="45"/>
      <c r="AB4" s="45"/>
      <c r="AC4" s="45"/>
    </row>
    <row r="5" spans="1:29" ht="39.950000000000003" customHeight="1" x14ac:dyDescent="0.45">
      <c r="A5" s="81">
        <v>6</v>
      </c>
      <c r="B5" s="84" t="s">
        <v>53</v>
      </c>
      <c r="C5" s="68">
        <v>21</v>
      </c>
      <c r="D5" s="69" t="s">
        <v>54</v>
      </c>
      <c r="E5" s="70" t="s">
        <v>55</v>
      </c>
      <c r="F5" s="53" t="s">
        <v>4</v>
      </c>
      <c r="G5" s="53" t="s">
        <v>105</v>
      </c>
      <c r="H5" s="78">
        <v>130.49</v>
      </c>
      <c r="I5" s="32"/>
      <c r="J5" s="38">
        <f t="shared" ref="J5:J42" si="0">I5-(SUM(L5:AC5))</f>
        <v>0</v>
      </c>
      <c r="K5" s="39" t="str">
        <f t="shared" ref="K5:K42" si="1">IF(J5&lt;0,"ATENÇÃO","OK")</f>
        <v>OK</v>
      </c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45"/>
      <c r="Y5" s="45"/>
      <c r="Z5" s="45"/>
      <c r="AA5" s="45"/>
      <c r="AB5" s="45"/>
      <c r="AC5" s="45"/>
    </row>
    <row r="6" spans="1:29" ht="39.950000000000003" customHeight="1" x14ac:dyDescent="0.45">
      <c r="A6" s="82"/>
      <c r="B6" s="85"/>
      <c r="C6" s="68">
        <v>22</v>
      </c>
      <c r="D6" s="69" t="s">
        <v>56</v>
      </c>
      <c r="E6" s="70" t="s">
        <v>55</v>
      </c>
      <c r="F6" s="53" t="s">
        <v>4</v>
      </c>
      <c r="G6" s="53" t="s">
        <v>105</v>
      </c>
      <c r="H6" s="78">
        <v>96.16</v>
      </c>
      <c r="I6" s="32"/>
      <c r="J6" s="38">
        <f t="shared" si="0"/>
        <v>0</v>
      </c>
      <c r="K6" s="39" t="str">
        <f t="shared" si="1"/>
        <v>OK</v>
      </c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45"/>
      <c r="Y6" s="45"/>
      <c r="Z6" s="45"/>
      <c r="AA6" s="45"/>
      <c r="AB6" s="45"/>
      <c r="AC6" s="45"/>
    </row>
    <row r="7" spans="1:29" ht="39.950000000000003" customHeight="1" x14ac:dyDescent="0.45">
      <c r="A7" s="82"/>
      <c r="B7" s="85"/>
      <c r="C7" s="68">
        <v>23</v>
      </c>
      <c r="D7" s="69" t="s">
        <v>57</v>
      </c>
      <c r="E7" s="70" t="s">
        <v>58</v>
      </c>
      <c r="F7" s="53" t="s">
        <v>4</v>
      </c>
      <c r="G7" s="53" t="s">
        <v>105</v>
      </c>
      <c r="H7" s="78">
        <v>1205.75</v>
      </c>
      <c r="I7" s="32"/>
      <c r="J7" s="38">
        <f t="shared" si="0"/>
        <v>0</v>
      </c>
      <c r="K7" s="39" t="str">
        <f t="shared" si="1"/>
        <v>OK</v>
      </c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45"/>
      <c r="Y7" s="45"/>
      <c r="Z7" s="45"/>
      <c r="AA7" s="45"/>
      <c r="AB7" s="45"/>
      <c r="AC7" s="45"/>
    </row>
    <row r="8" spans="1:29" ht="39.950000000000003" customHeight="1" x14ac:dyDescent="0.45">
      <c r="A8" s="82"/>
      <c r="B8" s="85"/>
      <c r="C8" s="68">
        <v>24</v>
      </c>
      <c r="D8" s="69" t="s">
        <v>59</v>
      </c>
      <c r="E8" s="70" t="s">
        <v>60</v>
      </c>
      <c r="F8" s="53" t="s">
        <v>4</v>
      </c>
      <c r="G8" s="53" t="s">
        <v>105</v>
      </c>
      <c r="H8" s="78">
        <v>14.68</v>
      </c>
      <c r="I8" s="32">
        <v>70</v>
      </c>
      <c r="J8" s="38">
        <f t="shared" si="0"/>
        <v>70</v>
      </c>
      <c r="K8" s="39" t="str">
        <f t="shared" si="1"/>
        <v>OK</v>
      </c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45"/>
      <c r="Y8" s="45"/>
      <c r="Z8" s="45"/>
      <c r="AA8" s="45"/>
      <c r="AB8" s="45"/>
      <c r="AC8" s="45"/>
    </row>
    <row r="9" spans="1:29" ht="39.950000000000003" customHeight="1" x14ac:dyDescent="0.45">
      <c r="A9" s="82"/>
      <c r="B9" s="85"/>
      <c r="C9" s="68">
        <v>25</v>
      </c>
      <c r="D9" s="69" t="s">
        <v>61</v>
      </c>
      <c r="E9" s="70" t="s">
        <v>60</v>
      </c>
      <c r="F9" s="53" t="s">
        <v>4</v>
      </c>
      <c r="G9" s="53" t="s">
        <v>105</v>
      </c>
      <c r="H9" s="78">
        <v>8.18</v>
      </c>
      <c r="I9" s="32"/>
      <c r="J9" s="38">
        <f t="shared" si="0"/>
        <v>0</v>
      </c>
      <c r="K9" s="39" t="str">
        <f t="shared" si="1"/>
        <v>OK</v>
      </c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45"/>
      <c r="Y9" s="45"/>
      <c r="Z9" s="45"/>
      <c r="AA9" s="45"/>
      <c r="AB9" s="45"/>
      <c r="AC9" s="45"/>
    </row>
    <row r="10" spans="1:29" ht="39.950000000000003" customHeight="1" x14ac:dyDescent="0.45">
      <c r="A10" s="82"/>
      <c r="B10" s="85"/>
      <c r="C10" s="68">
        <v>26</v>
      </c>
      <c r="D10" s="69" t="s">
        <v>62</v>
      </c>
      <c r="E10" s="70" t="s">
        <v>60</v>
      </c>
      <c r="F10" s="53" t="s">
        <v>4</v>
      </c>
      <c r="G10" s="53" t="s">
        <v>105</v>
      </c>
      <c r="H10" s="78">
        <v>19.72</v>
      </c>
      <c r="I10" s="32">
        <v>70</v>
      </c>
      <c r="J10" s="38">
        <f t="shared" si="0"/>
        <v>70</v>
      </c>
      <c r="K10" s="39" t="str">
        <f t="shared" si="1"/>
        <v>OK</v>
      </c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45"/>
      <c r="Y10" s="45"/>
      <c r="Z10" s="45"/>
      <c r="AA10" s="45"/>
      <c r="AB10" s="45"/>
      <c r="AC10" s="45"/>
    </row>
    <row r="11" spans="1:29" ht="39.950000000000003" customHeight="1" x14ac:dyDescent="0.45">
      <c r="A11" s="82"/>
      <c r="B11" s="85"/>
      <c r="C11" s="68">
        <v>27</v>
      </c>
      <c r="D11" s="69" t="s">
        <v>63</v>
      </c>
      <c r="E11" s="70" t="s">
        <v>60</v>
      </c>
      <c r="F11" s="53" t="s">
        <v>4</v>
      </c>
      <c r="G11" s="53" t="s">
        <v>105</v>
      </c>
      <c r="H11" s="78">
        <v>11.24</v>
      </c>
      <c r="I11" s="32"/>
      <c r="J11" s="38">
        <f t="shared" si="0"/>
        <v>0</v>
      </c>
      <c r="K11" s="39" t="str">
        <f t="shared" si="1"/>
        <v>OK</v>
      </c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45"/>
      <c r="Y11" s="45"/>
      <c r="Z11" s="45"/>
      <c r="AA11" s="45"/>
      <c r="AB11" s="45"/>
      <c r="AC11" s="45"/>
    </row>
    <row r="12" spans="1:29" ht="39.950000000000003" customHeight="1" x14ac:dyDescent="0.45">
      <c r="A12" s="82"/>
      <c r="B12" s="85"/>
      <c r="C12" s="68">
        <v>28</v>
      </c>
      <c r="D12" s="69" t="s">
        <v>64</v>
      </c>
      <c r="E12" s="70" t="s">
        <v>60</v>
      </c>
      <c r="F12" s="53" t="s">
        <v>4</v>
      </c>
      <c r="G12" s="53" t="s">
        <v>105</v>
      </c>
      <c r="H12" s="78">
        <v>27.95</v>
      </c>
      <c r="I12" s="32">
        <v>30</v>
      </c>
      <c r="J12" s="38">
        <f t="shared" si="0"/>
        <v>30</v>
      </c>
      <c r="K12" s="39" t="str">
        <f t="shared" si="1"/>
        <v>OK</v>
      </c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45"/>
      <c r="Y12" s="45"/>
      <c r="Z12" s="45"/>
      <c r="AA12" s="45"/>
      <c r="AB12" s="45"/>
      <c r="AC12" s="45"/>
    </row>
    <row r="13" spans="1:29" ht="39.950000000000003" customHeight="1" x14ac:dyDescent="0.45">
      <c r="A13" s="82"/>
      <c r="B13" s="85"/>
      <c r="C13" s="68">
        <v>29</v>
      </c>
      <c r="D13" s="69" t="s">
        <v>65</v>
      </c>
      <c r="E13" s="70" t="s">
        <v>60</v>
      </c>
      <c r="F13" s="53" t="s">
        <v>4</v>
      </c>
      <c r="G13" s="53" t="s">
        <v>105</v>
      </c>
      <c r="H13" s="78">
        <v>16.84</v>
      </c>
      <c r="I13" s="32"/>
      <c r="J13" s="38">
        <f t="shared" si="0"/>
        <v>0</v>
      </c>
      <c r="K13" s="39" t="str">
        <f t="shared" si="1"/>
        <v>OK</v>
      </c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45"/>
      <c r="Y13" s="45"/>
      <c r="Z13" s="45"/>
      <c r="AA13" s="45"/>
      <c r="AB13" s="45"/>
      <c r="AC13" s="45"/>
    </row>
    <row r="14" spans="1:29" ht="39.950000000000003" customHeight="1" x14ac:dyDescent="0.45">
      <c r="A14" s="82"/>
      <c r="B14" s="85"/>
      <c r="C14" s="68">
        <v>30</v>
      </c>
      <c r="D14" s="69" t="s">
        <v>66</v>
      </c>
      <c r="E14" s="70" t="s">
        <v>58</v>
      </c>
      <c r="F14" s="53" t="s">
        <v>32</v>
      </c>
      <c r="G14" s="53" t="s">
        <v>105</v>
      </c>
      <c r="H14" s="78">
        <v>776.47</v>
      </c>
      <c r="I14" s="32"/>
      <c r="J14" s="38">
        <f t="shared" si="0"/>
        <v>0</v>
      </c>
      <c r="K14" s="39" t="str">
        <f t="shared" si="1"/>
        <v>OK</v>
      </c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45"/>
      <c r="Y14" s="45"/>
      <c r="Z14" s="45"/>
      <c r="AA14" s="45"/>
      <c r="AB14" s="45"/>
      <c r="AC14" s="45"/>
    </row>
    <row r="15" spans="1:29" ht="39.950000000000003" customHeight="1" x14ac:dyDescent="0.45">
      <c r="A15" s="82"/>
      <c r="B15" s="85"/>
      <c r="C15" s="68">
        <v>31</v>
      </c>
      <c r="D15" s="69" t="s">
        <v>67</v>
      </c>
      <c r="E15" s="70" t="s">
        <v>58</v>
      </c>
      <c r="F15" s="53" t="s">
        <v>32</v>
      </c>
      <c r="G15" s="53" t="s">
        <v>105</v>
      </c>
      <c r="H15" s="78">
        <v>442.05</v>
      </c>
      <c r="I15" s="32"/>
      <c r="J15" s="38">
        <f t="shared" si="0"/>
        <v>0</v>
      </c>
      <c r="K15" s="39" t="str">
        <f t="shared" si="1"/>
        <v>OK</v>
      </c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45"/>
      <c r="Y15" s="45"/>
      <c r="Z15" s="45"/>
      <c r="AA15" s="45"/>
      <c r="AB15" s="45"/>
      <c r="AC15" s="45"/>
    </row>
    <row r="16" spans="1:29" ht="39.950000000000003" customHeight="1" x14ac:dyDescent="0.45">
      <c r="A16" s="82"/>
      <c r="B16" s="85"/>
      <c r="C16" s="68">
        <v>32</v>
      </c>
      <c r="D16" s="69" t="s">
        <v>68</v>
      </c>
      <c r="E16" s="70" t="s">
        <v>60</v>
      </c>
      <c r="F16" s="53" t="s">
        <v>32</v>
      </c>
      <c r="G16" s="53" t="s">
        <v>105</v>
      </c>
      <c r="H16" s="78">
        <v>1967.19</v>
      </c>
      <c r="I16" s="32">
        <v>1</v>
      </c>
      <c r="J16" s="38">
        <f t="shared" si="0"/>
        <v>1</v>
      </c>
      <c r="K16" s="39" t="str">
        <f t="shared" si="1"/>
        <v>OK</v>
      </c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45"/>
      <c r="Y16" s="45"/>
      <c r="Z16" s="45"/>
      <c r="AA16" s="45"/>
      <c r="AB16" s="45"/>
      <c r="AC16" s="45"/>
    </row>
    <row r="17" spans="1:29" ht="39.950000000000003" customHeight="1" x14ac:dyDescent="0.45">
      <c r="A17" s="82"/>
      <c r="B17" s="85"/>
      <c r="C17" s="68">
        <v>33</v>
      </c>
      <c r="D17" s="69" t="s">
        <v>69</v>
      </c>
      <c r="E17" s="70" t="s">
        <v>60</v>
      </c>
      <c r="F17" s="53" t="s">
        <v>4</v>
      </c>
      <c r="G17" s="53" t="s">
        <v>105</v>
      </c>
      <c r="H17" s="78">
        <v>21.38</v>
      </c>
      <c r="I17" s="32"/>
      <c r="J17" s="38">
        <f t="shared" si="0"/>
        <v>0</v>
      </c>
      <c r="K17" s="39" t="str">
        <f t="shared" si="1"/>
        <v>OK</v>
      </c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45"/>
      <c r="Y17" s="45"/>
      <c r="Z17" s="45"/>
      <c r="AA17" s="45"/>
      <c r="AB17" s="45"/>
      <c r="AC17" s="45"/>
    </row>
    <row r="18" spans="1:29" ht="39.950000000000003" customHeight="1" x14ac:dyDescent="0.45">
      <c r="A18" s="82"/>
      <c r="B18" s="85"/>
      <c r="C18" s="68">
        <v>34</v>
      </c>
      <c r="D18" s="69" t="s">
        <v>70</v>
      </c>
      <c r="E18" s="70" t="s">
        <v>60</v>
      </c>
      <c r="F18" s="53" t="s">
        <v>4</v>
      </c>
      <c r="G18" s="53" t="s">
        <v>105</v>
      </c>
      <c r="H18" s="78">
        <v>12.19</v>
      </c>
      <c r="I18" s="32"/>
      <c r="J18" s="38">
        <f t="shared" si="0"/>
        <v>0</v>
      </c>
      <c r="K18" s="39" t="str">
        <f t="shared" si="1"/>
        <v>OK</v>
      </c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45"/>
      <c r="Y18" s="45"/>
      <c r="Z18" s="45"/>
      <c r="AA18" s="45"/>
      <c r="AB18" s="45"/>
      <c r="AC18" s="45"/>
    </row>
    <row r="19" spans="1:29" ht="39.950000000000003" customHeight="1" x14ac:dyDescent="0.45">
      <c r="A19" s="82"/>
      <c r="B19" s="85"/>
      <c r="C19" s="68">
        <v>35</v>
      </c>
      <c r="D19" s="69" t="s">
        <v>71</v>
      </c>
      <c r="E19" s="70" t="s">
        <v>60</v>
      </c>
      <c r="F19" s="53" t="s">
        <v>4</v>
      </c>
      <c r="G19" s="53" t="s">
        <v>105</v>
      </c>
      <c r="H19" s="78">
        <v>2.69</v>
      </c>
      <c r="I19" s="32"/>
      <c r="J19" s="38">
        <f t="shared" si="0"/>
        <v>0</v>
      </c>
      <c r="K19" s="39" t="str">
        <f t="shared" si="1"/>
        <v>OK</v>
      </c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45"/>
      <c r="Y19" s="45"/>
      <c r="Z19" s="45"/>
      <c r="AA19" s="45"/>
      <c r="AB19" s="45"/>
      <c r="AC19" s="45"/>
    </row>
    <row r="20" spans="1:29" ht="39.950000000000003" customHeight="1" x14ac:dyDescent="0.45">
      <c r="A20" s="83"/>
      <c r="B20" s="86"/>
      <c r="C20" s="68">
        <v>36</v>
      </c>
      <c r="D20" s="69" t="s">
        <v>72</v>
      </c>
      <c r="E20" s="70" t="s">
        <v>60</v>
      </c>
      <c r="F20" s="53" t="s">
        <v>4</v>
      </c>
      <c r="G20" s="53" t="s">
        <v>105</v>
      </c>
      <c r="H20" s="78">
        <v>1.27</v>
      </c>
      <c r="I20" s="32"/>
      <c r="J20" s="38">
        <f t="shared" si="0"/>
        <v>0</v>
      </c>
      <c r="K20" s="39" t="str">
        <f t="shared" si="1"/>
        <v>OK</v>
      </c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45"/>
      <c r="Y20" s="45"/>
      <c r="Z20" s="45"/>
      <c r="AA20" s="45"/>
      <c r="AB20" s="45"/>
      <c r="AC20" s="45"/>
    </row>
    <row r="21" spans="1:29" ht="39.950000000000003" customHeight="1" x14ac:dyDescent="0.45">
      <c r="A21" s="87">
        <v>7</v>
      </c>
      <c r="B21" s="90" t="s">
        <v>73</v>
      </c>
      <c r="C21" s="71">
        <v>37</v>
      </c>
      <c r="D21" s="72" t="s">
        <v>74</v>
      </c>
      <c r="E21" s="73" t="s">
        <v>75</v>
      </c>
      <c r="F21" s="46" t="s">
        <v>4</v>
      </c>
      <c r="G21" s="46" t="s">
        <v>105</v>
      </c>
      <c r="H21" s="79">
        <v>80.09</v>
      </c>
      <c r="I21" s="32"/>
      <c r="J21" s="38">
        <f t="shared" si="0"/>
        <v>0</v>
      </c>
      <c r="K21" s="39" t="str">
        <f t="shared" si="1"/>
        <v>OK</v>
      </c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45"/>
      <c r="Y21" s="45"/>
      <c r="Z21" s="45"/>
      <c r="AA21" s="45"/>
      <c r="AB21" s="45"/>
      <c r="AC21" s="45"/>
    </row>
    <row r="22" spans="1:29" ht="39.950000000000003" customHeight="1" x14ac:dyDescent="0.45">
      <c r="A22" s="88"/>
      <c r="B22" s="90"/>
      <c r="C22" s="71">
        <v>38</v>
      </c>
      <c r="D22" s="72" t="s">
        <v>76</v>
      </c>
      <c r="E22" s="73" t="s">
        <v>75</v>
      </c>
      <c r="F22" s="46" t="s">
        <v>4</v>
      </c>
      <c r="G22" s="46" t="s">
        <v>105</v>
      </c>
      <c r="H22" s="79">
        <v>134.34</v>
      </c>
      <c r="I22" s="32"/>
      <c r="J22" s="38">
        <f t="shared" si="0"/>
        <v>0</v>
      </c>
      <c r="K22" s="39" t="str">
        <f t="shared" si="1"/>
        <v>OK</v>
      </c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45"/>
      <c r="Y22" s="45"/>
      <c r="Z22" s="45"/>
      <c r="AA22" s="45"/>
      <c r="AB22" s="45"/>
      <c r="AC22" s="45"/>
    </row>
    <row r="23" spans="1:29" ht="39.950000000000003" customHeight="1" x14ac:dyDescent="0.45">
      <c r="A23" s="88"/>
      <c r="B23" s="90"/>
      <c r="C23" s="71">
        <v>39</v>
      </c>
      <c r="D23" s="72" t="s">
        <v>77</v>
      </c>
      <c r="E23" s="73" t="s">
        <v>75</v>
      </c>
      <c r="F23" s="46" t="s">
        <v>4</v>
      </c>
      <c r="G23" s="46" t="s">
        <v>105</v>
      </c>
      <c r="H23" s="79">
        <v>90.42</v>
      </c>
      <c r="I23" s="32"/>
      <c r="J23" s="38">
        <f t="shared" si="0"/>
        <v>0</v>
      </c>
      <c r="K23" s="39" t="str">
        <f t="shared" si="1"/>
        <v>OK</v>
      </c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45"/>
      <c r="Y23" s="45"/>
      <c r="Z23" s="45"/>
      <c r="AA23" s="45"/>
      <c r="AB23" s="45"/>
      <c r="AC23" s="45"/>
    </row>
    <row r="24" spans="1:29" ht="39.950000000000003" customHeight="1" x14ac:dyDescent="0.45">
      <c r="A24" s="88"/>
      <c r="B24" s="90"/>
      <c r="C24" s="71">
        <v>40</v>
      </c>
      <c r="D24" s="72" t="s">
        <v>78</v>
      </c>
      <c r="E24" s="73" t="s">
        <v>75</v>
      </c>
      <c r="F24" s="46" t="s">
        <v>4</v>
      </c>
      <c r="G24" s="46" t="s">
        <v>105</v>
      </c>
      <c r="H24" s="79">
        <v>71.69</v>
      </c>
      <c r="I24" s="32"/>
      <c r="J24" s="38">
        <f t="shared" si="0"/>
        <v>0</v>
      </c>
      <c r="K24" s="39" t="str">
        <f t="shared" si="1"/>
        <v>OK</v>
      </c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45"/>
      <c r="Y24" s="45"/>
      <c r="Z24" s="45"/>
      <c r="AA24" s="45"/>
      <c r="AB24" s="45"/>
      <c r="AC24" s="45"/>
    </row>
    <row r="25" spans="1:29" ht="39.950000000000003" customHeight="1" x14ac:dyDescent="0.45">
      <c r="A25" s="88"/>
      <c r="B25" s="90"/>
      <c r="C25" s="71">
        <v>41</v>
      </c>
      <c r="D25" s="72" t="s">
        <v>79</v>
      </c>
      <c r="E25" s="73" t="s">
        <v>75</v>
      </c>
      <c r="F25" s="46" t="s">
        <v>4</v>
      </c>
      <c r="G25" s="46" t="s">
        <v>105</v>
      </c>
      <c r="H25" s="79">
        <v>62</v>
      </c>
      <c r="I25" s="32">
        <v>5</v>
      </c>
      <c r="J25" s="38">
        <f t="shared" si="0"/>
        <v>5</v>
      </c>
      <c r="K25" s="39" t="str">
        <f t="shared" si="1"/>
        <v>OK</v>
      </c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45"/>
      <c r="Y25" s="45"/>
      <c r="Z25" s="45"/>
      <c r="AA25" s="45"/>
      <c r="AB25" s="45"/>
      <c r="AC25" s="45"/>
    </row>
    <row r="26" spans="1:29" ht="39.950000000000003" customHeight="1" x14ac:dyDescent="0.45">
      <c r="A26" s="88"/>
      <c r="B26" s="90"/>
      <c r="C26" s="71">
        <v>42</v>
      </c>
      <c r="D26" s="72" t="s">
        <v>80</v>
      </c>
      <c r="E26" s="73" t="s">
        <v>75</v>
      </c>
      <c r="F26" s="46" t="s">
        <v>4</v>
      </c>
      <c r="G26" s="46" t="s">
        <v>105</v>
      </c>
      <c r="H26" s="79">
        <v>74.92</v>
      </c>
      <c r="I26" s="32"/>
      <c r="J26" s="38">
        <f t="shared" si="0"/>
        <v>0</v>
      </c>
      <c r="K26" s="39" t="str">
        <f t="shared" si="1"/>
        <v>OK</v>
      </c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45"/>
      <c r="Y26" s="45"/>
      <c r="Z26" s="45"/>
      <c r="AA26" s="45"/>
      <c r="AB26" s="45"/>
      <c r="AC26" s="45"/>
    </row>
    <row r="27" spans="1:29" ht="39.950000000000003" customHeight="1" x14ac:dyDescent="0.45">
      <c r="A27" s="88"/>
      <c r="B27" s="90"/>
      <c r="C27" s="71">
        <v>43</v>
      </c>
      <c r="D27" s="72" t="s">
        <v>81</v>
      </c>
      <c r="E27" s="73" t="s">
        <v>75</v>
      </c>
      <c r="F27" s="46" t="s">
        <v>4</v>
      </c>
      <c r="G27" s="46" t="s">
        <v>105</v>
      </c>
      <c r="H27" s="79">
        <v>78.790000000000006</v>
      </c>
      <c r="I27" s="32"/>
      <c r="J27" s="38">
        <f t="shared" si="0"/>
        <v>0</v>
      </c>
      <c r="K27" s="39" t="str">
        <f t="shared" si="1"/>
        <v>OK</v>
      </c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45"/>
      <c r="Y27" s="45"/>
      <c r="Z27" s="45"/>
      <c r="AA27" s="45"/>
      <c r="AB27" s="45"/>
      <c r="AC27" s="45"/>
    </row>
    <row r="28" spans="1:29" ht="39.950000000000003" customHeight="1" x14ac:dyDescent="0.45">
      <c r="A28" s="88"/>
      <c r="B28" s="90"/>
      <c r="C28" s="71">
        <v>44</v>
      </c>
      <c r="D28" s="72" t="s">
        <v>82</v>
      </c>
      <c r="E28" s="73" t="s">
        <v>75</v>
      </c>
      <c r="F28" s="46" t="s">
        <v>4</v>
      </c>
      <c r="G28" s="46" t="s">
        <v>105</v>
      </c>
      <c r="H28" s="79">
        <v>80.09</v>
      </c>
      <c r="I28" s="32">
        <v>20</v>
      </c>
      <c r="J28" s="38">
        <f t="shared" si="0"/>
        <v>20</v>
      </c>
      <c r="K28" s="39" t="str">
        <f t="shared" si="1"/>
        <v>OK</v>
      </c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45"/>
      <c r="Y28" s="45"/>
      <c r="Z28" s="45"/>
      <c r="AA28" s="45"/>
      <c r="AB28" s="45"/>
      <c r="AC28" s="45"/>
    </row>
    <row r="29" spans="1:29" ht="39.950000000000003" customHeight="1" x14ac:dyDescent="0.45">
      <c r="A29" s="88"/>
      <c r="B29" s="90"/>
      <c r="C29" s="71">
        <v>45</v>
      </c>
      <c r="D29" s="72" t="s">
        <v>83</v>
      </c>
      <c r="E29" s="73" t="s">
        <v>75</v>
      </c>
      <c r="F29" s="46" t="s">
        <v>4</v>
      </c>
      <c r="G29" s="46" t="s">
        <v>105</v>
      </c>
      <c r="H29" s="79">
        <v>94.94</v>
      </c>
      <c r="I29" s="32"/>
      <c r="J29" s="38">
        <f t="shared" si="0"/>
        <v>0</v>
      </c>
      <c r="K29" s="39" t="str">
        <f t="shared" si="1"/>
        <v>OK</v>
      </c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45"/>
      <c r="Y29" s="45"/>
      <c r="Z29" s="45"/>
      <c r="AA29" s="45"/>
      <c r="AB29" s="45"/>
      <c r="AC29" s="45"/>
    </row>
    <row r="30" spans="1:29" ht="39.950000000000003" customHeight="1" x14ac:dyDescent="0.45">
      <c r="A30" s="88"/>
      <c r="B30" s="90"/>
      <c r="C30" s="71">
        <v>46</v>
      </c>
      <c r="D30" s="72" t="s">
        <v>84</v>
      </c>
      <c r="E30" s="73" t="s">
        <v>75</v>
      </c>
      <c r="F30" s="46" t="s">
        <v>4</v>
      </c>
      <c r="G30" s="46" t="s">
        <v>105</v>
      </c>
      <c r="H30" s="79">
        <v>173.74</v>
      </c>
      <c r="I30" s="32"/>
      <c r="J30" s="38">
        <f t="shared" si="0"/>
        <v>0</v>
      </c>
      <c r="K30" s="39" t="str">
        <f t="shared" si="1"/>
        <v>OK</v>
      </c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45"/>
      <c r="Y30" s="45"/>
      <c r="Z30" s="45"/>
      <c r="AA30" s="45"/>
      <c r="AB30" s="45"/>
      <c r="AC30" s="45"/>
    </row>
    <row r="31" spans="1:29" ht="39.950000000000003" customHeight="1" x14ac:dyDescent="0.45">
      <c r="A31" s="88"/>
      <c r="B31" s="90"/>
      <c r="C31" s="71">
        <v>47</v>
      </c>
      <c r="D31" s="72" t="s">
        <v>85</v>
      </c>
      <c r="E31" s="73" t="s">
        <v>75</v>
      </c>
      <c r="F31" s="46" t="s">
        <v>4</v>
      </c>
      <c r="G31" s="46" t="s">
        <v>105</v>
      </c>
      <c r="H31" s="79">
        <v>9.36</v>
      </c>
      <c r="I31" s="32"/>
      <c r="J31" s="38">
        <f t="shared" si="0"/>
        <v>0</v>
      </c>
      <c r="K31" s="39" t="str">
        <f t="shared" si="1"/>
        <v>OK</v>
      </c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45"/>
      <c r="Y31" s="45"/>
      <c r="Z31" s="45"/>
      <c r="AA31" s="45"/>
      <c r="AB31" s="45"/>
      <c r="AC31" s="45"/>
    </row>
    <row r="32" spans="1:29" ht="39.950000000000003" customHeight="1" x14ac:dyDescent="0.45">
      <c r="A32" s="88"/>
      <c r="B32" s="90"/>
      <c r="C32" s="71">
        <v>48</v>
      </c>
      <c r="D32" s="72" t="s">
        <v>86</v>
      </c>
      <c r="E32" s="73" t="s">
        <v>75</v>
      </c>
      <c r="F32" s="46" t="s">
        <v>4</v>
      </c>
      <c r="G32" s="46" t="s">
        <v>105</v>
      </c>
      <c r="H32" s="79">
        <v>9.69</v>
      </c>
      <c r="I32" s="32"/>
      <c r="J32" s="38">
        <f t="shared" si="0"/>
        <v>0</v>
      </c>
      <c r="K32" s="39" t="str">
        <f t="shared" si="1"/>
        <v>OK</v>
      </c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45"/>
      <c r="Y32" s="45"/>
      <c r="Z32" s="45"/>
      <c r="AA32" s="45"/>
      <c r="AB32" s="45"/>
      <c r="AC32" s="45"/>
    </row>
    <row r="33" spans="1:29" ht="39.950000000000003" customHeight="1" x14ac:dyDescent="0.45">
      <c r="A33" s="88"/>
      <c r="B33" s="90"/>
      <c r="C33" s="71">
        <v>49</v>
      </c>
      <c r="D33" s="72" t="s">
        <v>87</v>
      </c>
      <c r="E33" s="73" t="s">
        <v>88</v>
      </c>
      <c r="F33" s="46" t="s">
        <v>4</v>
      </c>
      <c r="G33" s="46" t="s">
        <v>105</v>
      </c>
      <c r="H33" s="79">
        <v>172.44</v>
      </c>
      <c r="I33" s="32"/>
      <c r="J33" s="38">
        <f t="shared" si="0"/>
        <v>0</v>
      </c>
      <c r="K33" s="39" t="str">
        <f t="shared" si="1"/>
        <v>OK</v>
      </c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45"/>
      <c r="Y33" s="45"/>
      <c r="Z33" s="45"/>
      <c r="AA33" s="45"/>
      <c r="AB33" s="45"/>
      <c r="AC33" s="45"/>
    </row>
    <row r="34" spans="1:29" ht="39.950000000000003" customHeight="1" x14ac:dyDescent="0.45">
      <c r="A34" s="88"/>
      <c r="B34" s="90"/>
      <c r="C34" s="71">
        <v>50</v>
      </c>
      <c r="D34" s="72" t="s">
        <v>89</v>
      </c>
      <c r="E34" s="73" t="s">
        <v>88</v>
      </c>
      <c r="F34" s="46" t="s">
        <v>4</v>
      </c>
      <c r="G34" s="46" t="s">
        <v>105</v>
      </c>
      <c r="H34" s="79">
        <v>179.55</v>
      </c>
      <c r="I34" s="32"/>
      <c r="J34" s="38">
        <f t="shared" si="0"/>
        <v>0</v>
      </c>
      <c r="K34" s="39" t="str">
        <f t="shared" si="1"/>
        <v>OK</v>
      </c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45"/>
      <c r="Y34" s="45"/>
      <c r="Z34" s="45"/>
      <c r="AA34" s="45"/>
      <c r="AB34" s="45"/>
      <c r="AC34" s="45"/>
    </row>
    <row r="35" spans="1:29" ht="39.950000000000003" customHeight="1" x14ac:dyDescent="0.45">
      <c r="A35" s="88"/>
      <c r="B35" s="90"/>
      <c r="C35" s="71">
        <v>51</v>
      </c>
      <c r="D35" s="72" t="s">
        <v>90</v>
      </c>
      <c r="E35" s="73" t="s">
        <v>60</v>
      </c>
      <c r="F35" s="46" t="s">
        <v>45</v>
      </c>
      <c r="G35" s="46" t="s">
        <v>105</v>
      </c>
      <c r="H35" s="79">
        <v>3.55</v>
      </c>
      <c r="I35" s="32"/>
      <c r="J35" s="38">
        <f t="shared" si="0"/>
        <v>0</v>
      </c>
      <c r="K35" s="39" t="str">
        <f t="shared" si="1"/>
        <v>OK</v>
      </c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45"/>
      <c r="Y35" s="45"/>
      <c r="Z35" s="45"/>
      <c r="AA35" s="45"/>
      <c r="AB35" s="45"/>
      <c r="AC35" s="45"/>
    </row>
    <row r="36" spans="1:29" ht="39.950000000000003" customHeight="1" x14ac:dyDescent="0.45">
      <c r="A36" s="88"/>
      <c r="B36" s="90"/>
      <c r="C36" s="71">
        <v>52</v>
      </c>
      <c r="D36" s="72" t="s">
        <v>91</v>
      </c>
      <c r="E36" s="73" t="s">
        <v>75</v>
      </c>
      <c r="F36" s="46" t="s">
        <v>4</v>
      </c>
      <c r="G36" s="46" t="s">
        <v>105</v>
      </c>
      <c r="H36" s="79">
        <v>418.52</v>
      </c>
      <c r="I36" s="32">
        <v>2</v>
      </c>
      <c r="J36" s="38">
        <f t="shared" si="0"/>
        <v>2</v>
      </c>
      <c r="K36" s="39" t="str">
        <f t="shared" si="1"/>
        <v>OK</v>
      </c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45"/>
      <c r="Y36" s="45"/>
      <c r="Z36" s="45"/>
      <c r="AA36" s="45"/>
      <c r="AB36" s="45"/>
      <c r="AC36" s="45"/>
    </row>
    <row r="37" spans="1:29" ht="39.950000000000003" customHeight="1" x14ac:dyDescent="0.45">
      <c r="A37" s="88"/>
      <c r="B37" s="90"/>
      <c r="C37" s="71">
        <v>53</v>
      </c>
      <c r="D37" s="72" t="s">
        <v>92</v>
      </c>
      <c r="E37" s="73" t="s">
        <v>75</v>
      </c>
      <c r="F37" s="46" t="s">
        <v>4</v>
      </c>
      <c r="G37" s="46" t="s">
        <v>105</v>
      </c>
      <c r="H37" s="79">
        <v>49.73</v>
      </c>
      <c r="I37" s="32"/>
      <c r="J37" s="38">
        <f t="shared" si="0"/>
        <v>0</v>
      </c>
      <c r="K37" s="39" t="str">
        <f t="shared" si="1"/>
        <v>OK</v>
      </c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45"/>
      <c r="Y37" s="45"/>
      <c r="Z37" s="45"/>
      <c r="AA37" s="45"/>
      <c r="AB37" s="45"/>
      <c r="AC37" s="45"/>
    </row>
    <row r="38" spans="1:29" ht="39.950000000000003" customHeight="1" x14ac:dyDescent="0.45">
      <c r="A38" s="89"/>
      <c r="B38" s="90"/>
      <c r="C38" s="71">
        <v>54</v>
      </c>
      <c r="D38" s="72" t="s">
        <v>93</v>
      </c>
      <c r="E38" s="73" t="s">
        <v>94</v>
      </c>
      <c r="F38" s="46" t="s">
        <v>4</v>
      </c>
      <c r="G38" s="46" t="s">
        <v>105</v>
      </c>
      <c r="H38" s="79">
        <v>263.51</v>
      </c>
      <c r="I38" s="32"/>
      <c r="J38" s="38">
        <f t="shared" si="0"/>
        <v>0</v>
      </c>
      <c r="K38" s="39" t="str">
        <f t="shared" si="1"/>
        <v>OK</v>
      </c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45"/>
      <c r="Y38" s="45"/>
      <c r="Z38" s="45"/>
      <c r="AA38" s="45"/>
      <c r="AB38" s="45"/>
      <c r="AC38" s="45"/>
    </row>
    <row r="39" spans="1:29" ht="39.950000000000003" customHeight="1" x14ac:dyDescent="0.45">
      <c r="A39" s="91">
        <v>8</v>
      </c>
      <c r="B39" s="84" t="s">
        <v>95</v>
      </c>
      <c r="C39" s="74">
        <v>55</v>
      </c>
      <c r="D39" s="75" t="s">
        <v>96</v>
      </c>
      <c r="E39" s="70" t="s">
        <v>97</v>
      </c>
      <c r="F39" s="53" t="s">
        <v>31</v>
      </c>
      <c r="G39" s="53" t="s">
        <v>105</v>
      </c>
      <c r="H39" s="78">
        <v>209.19</v>
      </c>
      <c r="I39" s="32">
        <v>20</v>
      </c>
      <c r="J39" s="38">
        <f t="shared" si="0"/>
        <v>20</v>
      </c>
      <c r="K39" s="39" t="str">
        <f t="shared" si="1"/>
        <v>OK</v>
      </c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45"/>
      <c r="Y39" s="45"/>
      <c r="Z39" s="45"/>
      <c r="AA39" s="45"/>
      <c r="AB39" s="45"/>
      <c r="AC39" s="45"/>
    </row>
    <row r="40" spans="1:29" ht="39.950000000000003" customHeight="1" x14ac:dyDescent="0.45">
      <c r="A40" s="91"/>
      <c r="B40" s="85"/>
      <c r="C40" s="74">
        <v>56</v>
      </c>
      <c r="D40" s="75" t="s">
        <v>98</v>
      </c>
      <c r="E40" s="70" t="s">
        <v>99</v>
      </c>
      <c r="F40" s="53" t="s">
        <v>31</v>
      </c>
      <c r="G40" s="53" t="s">
        <v>105</v>
      </c>
      <c r="H40" s="78">
        <v>356.28</v>
      </c>
      <c r="I40" s="32"/>
      <c r="J40" s="38">
        <f t="shared" si="0"/>
        <v>0</v>
      </c>
      <c r="K40" s="39" t="str">
        <f t="shared" si="1"/>
        <v>OK</v>
      </c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45"/>
      <c r="Y40" s="45"/>
      <c r="Z40" s="45"/>
      <c r="AA40" s="45"/>
      <c r="AB40" s="45"/>
      <c r="AC40" s="45"/>
    </row>
    <row r="41" spans="1:29" ht="39.950000000000003" customHeight="1" x14ac:dyDescent="0.45">
      <c r="A41" s="91"/>
      <c r="B41" s="86"/>
      <c r="C41" s="74">
        <v>57</v>
      </c>
      <c r="D41" s="75" t="s">
        <v>100</v>
      </c>
      <c r="E41" s="70" t="s">
        <v>101</v>
      </c>
      <c r="F41" s="53" t="s">
        <v>31</v>
      </c>
      <c r="G41" s="53" t="s">
        <v>105</v>
      </c>
      <c r="H41" s="78">
        <v>310.01</v>
      </c>
      <c r="I41" s="32"/>
      <c r="J41" s="38">
        <f t="shared" si="0"/>
        <v>0</v>
      </c>
      <c r="K41" s="39" t="str">
        <f t="shared" si="1"/>
        <v>OK</v>
      </c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45"/>
      <c r="Y41" s="45"/>
      <c r="Z41" s="45"/>
      <c r="AA41" s="45"/>
      <c r="AB41" s="45"/>
      <c r="AC41" s="45"/>
    </row>
    <row r="42" spans="1:29" ht="39.950000000000003" customHeight="1" x14ac:dyDescent="0.45">
      <c r="A42" s="63">
        <v>11</v>
      </c>
      <c r="B42" s="64" t="s">
        <v>95</v>
      </c>
      <c r="C42" s="71">
        <v>61</v>
      </c>
      <c r="D42" s="76" t="s">
        <v>102</v>
      </c>
      <c r="E42" s="73" t="s">
        <v>103</v>
      </c>
      <c r="F42" s="46" t="s">
        <v>31</v>
      </c>
      <c r="G42" s="46" t="s">
        <v>105</v>
      </c>
      <c r="H42" s="79">
        <v>104.68</v>
      </c>
      <c r="I42" s="32">
        <v>16</v>
      </c>
      <c r="J42" s="38">
        <f t="shared" si="0"/>
        <v>16</v>
      </c>
      <c r="K42" s="39" t="str">
        <f t="shared" si="1"/>
        <v>OK</v>
      </c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45"/>
      <c r="Y42" s="45"/>
      <c r="Z42" s="45"/>
      <c r="AA42" s="45"/>
      <c r="AB42" s="45"/>
      <c r="AC42" s="45"/>
    </row>
    <row r="43" spans="1:29" ht="39.950000000000003" customHeight="1" x14ac:dyDescent="0.45">
      <c r="H43" s="80">
        <f>SUM(H4:H42)</f>
        <v>16927.68</v>
      </c>
    </row>
  </sheetData>
  <mergeCells count="28">
    <mergeCell ref="AC1:AC2"/>
    <mergeCell ref="X1:X2"/>
    <mergeCell ref="Y1:Y2"/>
    <mergeCell ref="Z1:Z2"/>
    <mergeCell ref="AA1:AA2"/>
    <mergeCell ref="AB1:AB2"/>
    <mergeCell ref="T1:T2"/>
    <mergeCell ref="U1:U2"/>
    <mergeCell ref="V1:V2"/>
    <mergeCell ref="W1:W2"/>
    <mergeCell ref="A2:K2"/>
    <mergeCell ref="O1:O2"/>
    <mergeCell ref="P1:P2"/>
    <mergeCell ref="Q1:Q2"/>
    <mergeCell ref="R1:R2"/>
    <mergeCell ref="S1:S2"/>
    <mergeCell ref="N1:N2"/>
    <mergeCell ref="A1:C1"/>
    <mergeCell ref="D1:H1"/>
    <mergeCell ref="I1:K1"/>
    <mergeCell ref="L1:L2"/>
    <mergeCell ref="M1:M2"/>
    <mergeCell ref="A5:A20"/>
    <mergeCell ref="B5:B20"/>
    <mergeCell ref="A21:A38"/>
    <mergeCell ref="B21:B38"/>
    <mergeCell ref="A39:A41"/>
    <mergeCell ref="B39:B41"/>
  </mergeCells>
  <conditionalFormatting sqref="L4:V42">
    <cfRule type="cellIs" dxfId="33" priority="1" stopIfTrue="1" operator="greaterThan">
      <formula>0</formula>
    </cfRule>
    <cfRule type="cellIs" dxfId="32" priority="2" stopIfTrue="1" operator="greaterThan">
      <formula>0</formula>
    </cfRule>
    <cfRule type="cellIs" dxfId="31" priority="3" stopIfTrue="1" operator="greaterThan">
      <formula>0</formula>
    </cfRule>
  </conditionalFormatting>
  <conditionalFormatting sqref="W4:W42">
    <cfRule type="cellIs" dxfId="30" priority="4" stopIfTrue="1" operator="greaterThan">
      <formula>0</formula>
    </cfRule>
    <cfRule type="cellIs" dxfId="29" priority="5" stopIfTrue="1" operator="greaterThan">
      <formula>0</formula>
    </cfRule>
    <cfRule type="cellIs" dxfId="28" priority="6" stopIfTrue="1" operator="greaterThan">
      <formula>0</formula>
    </cfRule>
  </conditionalFormatting>
  <hyperlinks>
    <hyperlink ref="D577" r:id="rId1" display="https://www.havan.com.br/mangueira-para-gas-de-cozinha-glp-1-20m-durin-05207.html" xr:uid="{FBD31926-2A5F-4C00-865D-98A409711434}"/>
  </hyperlinks>
  <pageMargins left="0.511811024" right="0.511811024" top="0.78740157499999996" bottom="0.78740157499999996" header="0.31496062000000002" footer="0.3149606200000000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52"/>
  <sheetViews>
    <sheetView topLeftCell="A7" zoomScale="90" zoomScaleNormal="90" workbookViewId="0">
      <selection activeCell="I43" sqref="I43"/>
    </sheetView>
  </sheetViews>
  <sheetFormatPr defaultColWidth="9.73046875" defaultRowHeight="39.950000000000003" customHeight="1" x14ac:dyDescent="0.45"/>
  <cols>
    <col min="1" max="1" width="10" style="1" customWidth="1"/>
    <col min="2" max="2" width="41.3984375" style="1" customWidth="1"/>
    <col min="3" max="3" width="6.3984375" style="40" customWidth="1"/>
    <col min="4" max="4" width="49" style="1" customWidth="1"/>
    <col min="5" max="5" width="19.3984375" style="1" customWidth="1"/>
    <col min="6" max="6" width="12.3984375" style="1" customWidth="1"/>
    <col min="7" max="7" width="16.73046875" style="1" customWidth="1"/>
    <col min="8" max="8" width="12.59765625" style="17" customWidth="1"/>
    <col min="9" max="9" width="13.265625" style="41" customWidth="1"/>
    <col min="10" max="10" width="12.59765625" style="18" customWidth="1"/>
    <col min="11" max="12" width="16" style="15" customWidth="1"/>
    <col min="13" max="13" width="20.86328125" style="15" customWidth="1"/>
    <col min="14" max="14" width="9.73046875" style="15" customWidth="1"/>
    <col min="15" max="16384" width="9.73046875" style="15"/>
  </cols>
  <sheetData>
    <row r="1" spans="1:13" ht="39.950000000000003" customHeight="1" x14ac:dyDescent="0.45">
      <c r="A1" s="93" t="s">
        <v>47</v>
      </c>
      <c r="B1" s="93"/>
      <c r="C1" s="93"/>
      <c r="D1" s="93" t="s">
        <v>49</v>
      </c>
      <c r="E1" s="93"/>
      <c r="F1" s="93"/>
      <c r="G1" s="93"/>
      <c r="H1" s="100" t="s">
        <v>48</v>
      </c>
      <c r="I1" s="100"/>
      <c r="J1" s="100"/>
      <c r="K1" s="100"/>
      <c r="L1" s="100"/>
      <c r="M1" s="100"/>
    </row>
    <row r="2" spans="1:13" ht="39.950000000000003" customHeight="1" x14ac:dyDescent="0.45">
      <c r="A2" s="93" t="s">
        <v>30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</row>
    <row r="3" spans="1:13" s="16" customFormat="1" ht="39.950000000000003" customHeight="1" x14ac:dyDescent="0.35">
      <c r="A3" s="49" t="s">
        <v>42</v>
      </c>
      <c r="B3" s="51" t="s">
        <v>35</v>
      </c>
      <c r="C3" s="50" t="s">
        <v>43</v>
      </c>
      <c r="D3" s="54" t="s">
        <v>36</v>
      </c>
      <c r="E3" s="54" t="s">
        <v>37</v>
      </c>
      <c r="F3" s="51" t="s">
        <v>4</v>
      </c>
      <c r="G3" s="51" t="s">
        <v>38</v>
      </c>
      <c r="H3" s="35" t="s">
        <v>24</v>
      </c>
      <c r="I3" s="36" t="s">
        <v>29</v>
      </c>
      <c r="J3" s="34" t="s">
        <v>23</v>
      </c>
      <c r="K3" s="43" t="s">
        <v>39</v>
      </c>
      <c r="L3" s="43" t="s">
        <v>40</v>
      </c>
      <c r="M3" s="43" t="s">
        <v>25</v>
      </c>
    </row>
    <row r="4" spans="1:13" ht="39.950000000000003" customHeight="1" x14ac:dyDescent="0.45">
      <c r="A4" s="63">
        <v>1</v>
      </c>
      <c r="B4" s="64" t="s">
        <v>50</v>
      </c>
      <c r="C4" s="65">
        <v>1</v>
      </c>
      <c r="D4" s="66" t="s">
        <v>51</v>
      </c>
      <c r="E4" s="67" t="s">
        <v>52</v>
      </c>
      <c r="F4" s="46" t="s">
        <v>4</v>
      </c>
      <c r="G4" s="46" t="s">
        <v>104</v>
      </c>
      <c r="H4" s="32">
        <f>'REITORIA - SETIC'!I4+ESAG!I4+CEART!I4+FAED!I4+CEAD!I4+CEFID!I4+CERES!I4+CEPLAN!I4+CCT!I4+CAV!I4+CEO!I4+CESFI!I4+CEAVI!I4</f>
        <v>17</v>
      </c>
      <c r="I4" s="38">
        <f>SUM('REITORIA - SETIC'!L4:AC4)</f>
        <v>0</v>
      </c>
      <c r="J4" s="44">
        <f>H4-I4</f>
        <v>17</v>
      </c>
      <c r="K4" s="33">
        <v>9145.9</v>
      </c>
      <c r="L4" s="33">
        <f>K4*H4</f>
        <v>155480.29999999999</v>
      </c>
      <c r="M4" s="30">
        <f>K4*I4</f>
        <v>0</v>
      </c>
    </row>
    <row r="5" spans="1:13" ht="39.950000000000003" customHeight="1" x14ac:dyDescent="0.45">
      <c r="A5" s="81">
        <v>6</v>
      </c>
      <c r="B5" s="84" t="s">
        <v>53</v>
      </c>
      <c r="C5" s="68">
        <v>21</v>
      </c>
      <c r="D5" s="69" t="s">
        <v>54</v>
      </c>
      <c r="E5" s="70" t="s">
        <v>55</v>
      </c>
      <c r="F5" s="53" t="s">
        <v>4</v>
      </c>
      <c r="G5" s="53" t="s">
        <v>105</v>
      </c>
      <c r="H5" s="32">
        <f>'REITORIA - SETIC'!I5+ESAG!I5+CEART!I5+FAED!I5+CEAD!I5+CEFID!I5+CERES!I5+CEPLAN!I5+CCT!I5+CAV!I5+CEO!I5+CESFI!I5+CEAVI!I5</f>
        <v>168</v>
      </c>
      <c r="I5" s="38">
        <f>SUM('REITORIA - SETIC'!L5:AC5)</f>
        <v>0</v>
      </c>
      <c r="J5" s="44">
        <f t="shared" ref="J5:J42" si="0">H5-I5</f>
        <v>168</v>
      </c>
      <c r="K5" s="33">
        <v>130.49</v>
      </c>
      <c r="L5" s="33">
        <f t="shared" ref="L5:L42" si="1">K5*H5</f>
        <v>21922.32</v>
      </c>
      <c r="M5" s="30">
        <f t="shared" ref="M5:M42" si="2">K5*I5</f>
        <v>0</v>
      </c>
    </row>
    <row r="6" spans="1:13" ht="39.950000000000003" customHeight="1" x14ac:dyDescent="0.45">
      <c r="A6" s="82"/>
      <c r="B6" s="85"/>
      <c r="C6" s="68">
        <v>22</v>
      </c>
      <c r="D6" s="69" t="s">
        <v>56</v>
      </c>
      <c r="E6" s="70" t="s">
        <v>55</v>
      </c>
      <c r="F6" s="53" t="s">
        <v>4</v>
      </c>
      <c r="G6" s="53" t="s">
        <v>105</v>
      </c>
      <c r="H6" s="32">
        <f>'REITORIA - SETIC'!I6+ESAG!I6+CEART!I6+FAED!I6+CEAD!I6+CEFID!I6+CERES!I6+CEPLAN!I6+CCT!I6+CAV!I6+CEO!I6+CESFI!I6+CEAVI!I6</f>
        <v>30</v>
      </c>
      <c r="I6" s="38">
        <f>SUM('REITORIA - SETIC'!L6:AC6)</f>
        <v>0</v>
      </c>
      <c r="J6" s="44">
        <f t="shared" si="0"/>
        <v>30</v>
      </c>
      <c r="K6" s="33">
        <v>96.16</v>
      </c>
      <c r="L6" s="33">
        <f t="shared" si="1"/>
        <v>2884.7999999999997</v>
      </c>
      <c r="M6" s="30">
        <f t="shared" si="2"/>
        <v>0</v>
      </c>
    </row>
    <row r="7" spans="1:13" ht="39.950000000000003" customHeight="1" x14ac:dyDescent="0.45">
      <c r="A7" s="82"/>
      <c r="B7" s="85"/>
      <c r="C7" s="68">
        <v>23</v>
      </c>
      <c r="D7" s="69" t="s">
        <v>57</v>
      </c>
      <c r="E7" s="70" t="s">
        <v>58</v>
      </c>
      <c r="F7" s="53" t="s">
        <v>4</v>
      </c>
      <c r="G7" s="53" t="s">
        <v>105</v>
      </c>
      <c r="H7" s="32">
        <f>'REITORIA - SETIC'!I7+ESAG!I7+CEART!I7+FAED!I7+CEAD!I7+CEFID!I7+CERES!I7+CEPLAN!I7+CCT!I7+CAV!I7+CEO!I7+CESFI!I7+CEAVI!I7</f>
        <v>12</v>
      </c>
      <c r="I7" s="38">
        <f>SUM('REITORIA - SETIC'!L7:AC7)</f>
        <v>0</v>
      </c>
      <c r="J7" s="44">
        <f t="shared" si="0"/>
        <v>12</v>
      </c>
      <c r="K7" s="33">
        <v>1205.75</v>
      </c>
      <c r="L7" s="33">
        <f t="shared" si="1"/>
        <v>14469</v>
      </c>
      <c r="M7" s="30">
        <f t="shared" si="2"/>
        <v>0</v>
      </c>
    </row>
    <row r="8" spans="1:13" ht="39.950000000000003" customHeight="1" x14ac:dyDescent="0.45">
      <c r="A8" s="82"/>
      <c r="B8" s="85"/>
      <c r="C8" s="68">
        <v>24</v>
      </c>
      <c r="D8" s="69" t="s">
        <v>59</v>
      </c>
      <c r="E8" s="70" t="s">
        <v>60</v>
      </c>
      <c r="F8" s="53" t="s">
        <v>4</v>
      </c>
      <c r="G8" s="53" t="s">
        <v>105</v>
      </c>
      <c r="H8" s="32">
        <f>'REITORIA - SETIC'!I8+ESAG!I8+CEART!I8+FAED!I8+CEAD!I8+CEFID!I8+CERES!I8+CEPLAN!I8+CCT!I8+CAV!I8+CEO!I8+CESFI!I8+CEAVI!I8</f>
        <v>1090</v>
      </c>
      <c r="I8" s="38">
        <f>SUM('REITORIA - SETIC'!L8:AC8)</f>
        <v>100</v>
      </c>
      <c r="J8" s="44">
        <f t="shared" si="0"/>
        <v>990</v>
      </c>
      <c r="K8" s="33">
        <v>14.68</v>
      </c>
      <c r="L8" s="33">
        <f t="shared" si="1"/>
        <v>16001.199999999999</v>
      </c>
      <c r="M8" s="30">
        <f t="shared" si="2"/>
        <v>1468</v>
      </c>
    </row>
    <row r="9" spans="1:13" ht="39.950000000000003" customHeight="1" x14ac:dyDescent="0.45">
      <c r="A9" s="82"/>
      <c r="B9" s="85"/>
      <c r="C9" s="68">
        <v>25</v>
      </c>
      <c r="D9" s="69" t="s">
        <v>61</v>
      </c>
      <c r="E9" s="70" t="s">
        <v>60</v>
      </c>
      <c r="F9" s="53" t="s">
        <v>4</v>
      </c>
      <c r="G9" s="53" t="s">
        <v>105</v>
      </c>
      <c r="H9" s="32">
        <f>'REITORIA - SETIC'!I9+ESAG!I9+CEART!I9+FAED!I9+CEAD!I9+CEFID!I9+CERES!I9+CEPLAN!I9+CCT!I9+CAV!I9+CEO!I9+CESFI!I9+CEAVI!I9</f>
        <v>450</v>
      </c>
      <c r="I9" s="38">
        <f>SUM('REITORIA - SETIC'!L9:AC9)</f>
        <v>0</v>
      </c>
      <c r="J9" s="44">
        <f t="shared" si="0"/>
        <v>450</v>
      </c>
      <c r="K9" s="33">
        <v>8.18</v>
      </c>
      <c r="L9" s="33">
        <f t="shared" si="1"/>
        <v>3681</v>
      </c>
      <c r="M9" s="30">
        <f t="shared" si="2"/>
        <v>0</v>
      </c>
    </row>
    <row r="10" spans="1:13" ht="39.950000000000003" customHeight="1" x14ac:dyDescent="0.45">
      <c r="A10" s="82"/>
      <c r="B10" s="85"/>
      <c r="C10" s="68">
        <v>26</v>
      </c>
      <c r="D10" s="69" t="s">
        <v>62</v>
      </c>
      <c r="E10" s="70" t="s">
        <v>60</v>
      </c>
      <c r="F10" s="53" t="s">
        <v>4</v>
      </c>
      <c r="G10" s="53" t="s">
        <v>105</v>
      </c>
      <c r="H10" s="32">
        <f>'REITORIA - SETIC'!I10+ESAG!I10+CEART!I10+FAED!I10+CEAD!I10+CEFID!I10+CERES!I10+CEPLAN!I10+CCT!I10+CAV!I10+CEO!I10+CESFI!I10+CEAVI!I10</f>
        <v>4560</v>
      </c>
      <c r="I10" s="38">
        <f>SUM('REITORIA - SETIC'!L10:AC10)</f>
        <v>100</v>
      </c>
      <c r="J10" s="44">
        <f t="shared" si="0"/>
        <v>4460</v>
      </c>
      <c r="K10" s="33">
        <v>19.72</v>
      </c>
      <c r="L10" s="33">
        <f t="shared" si="1"/>
        <v>89923.199999999997</v>
      </c>
      <c r="M10" s="30">
        <f t="shared" si="2"/>
        <v>1972</v>
      </c>
    </row>
    <row r="11" spans="1:13" ht="39.950000000000003" customHeight="1" x14ac:dyDescent="0.45">
      <c r="A11" s="82"/>
      <c r="B11" s="85"/>
      <c r="C11" s="68">
        <v>27</v>
      </c>
      <c r="D11" s="69" t="s">
        <v>63</v>
      </c>
      <c r="E11" s="70" t="s">
        <v>60</v>
      </c>
      <c r="F11" s="53" t="s">
        <v>4</v>
      </c>
      <c r="G11" s="53" t="s">
        <v>105</v>
      </c>
      <c r="H11" s="32">
        <f>'REITORIA - SETIC'!I11+ESAG!I11+CEART!I11+FAED!I11+CEAD!I11+CEFID!I11+CERES!I11+CEPLAN!I11+CCT!I11+CAV!I11+CEO!I11+CESFI!I11+CEAVI!I11</f>
        <v>200</v>
      </c>
      <c r="I11" s="38">
        <f>SUM('REITORIA - SETIC'!L11:AC11)</f>
        <v>0</v>
      </c>
      <c r="J11" s="44">
        <f t="shared" si="0"/>
        <v>200</v>
      </c>
      <c r="K11" s="33">
        <v>11.24</v>
      </c>
      <c r="L11" s="33">
        <f t="shared" si="1"/>
        <v>2248</v>
      </c>
      <c r="M11" s="30">
        <f t="shared" si="2"/>
        <v>0</v>
      </c>
    </row>
    <row r="12" spans="1:13" ht="39.950000000000003" customHeight="1" x14ac:dyDescent="0.45">
      <c r="A12" s="82"/>
      <c r="B12" s="85"/>
      <c r="C12" s="68">
        <v>28</v>
      </c>
      <c r="D12" s="69" t="s">
        <v>64</v>
      </c>
      <c r="E12" s="70" t="s">
        <v>60</v>
      </c>
      <c r="F12" s="53" t="s">
        <v>4</v>
      </c>
      <c r="G12" s="53" t="s">
        <v>105</v>
      </c>
      <c r="H12" s="32">
        <f>'REITORIA - SETIC'!I12+ESAG!I12+CEART!I12+FAED!I12+CEAD!I12+CEFID!I12+CERES!I12+CEPLAN!I12+CCT!I12+CAV!I12+CEO!I12+CESFI!I12+CEAVI!I12</f>
        <v>1590</v>
      </c>
      <c r="I12" s="38">
        <f>SUM('REITORIA - SETIC'!L12:AC12)</f>
        <v>100</v>
      </c>
      <c r="J12" s="44">
        <f t="shared" si="0"/>
        <v>1490</v>
      </c>
      <c r="K12" s="33">
        <v>27.95</v>
      </c>
      <c r="L12" s="33">
        <f t="shared" si="1"/>
        <v>44440.5</v>
      </c>
      <c r="M12" s="30">
        <f t="shared" si="2"/>
        <v>2795</v>
      </c>
    </row>
    <row r="13" spans="1:13" ht="39.950000000000003" customHeight="1" x14ac:dyDescent="0.45">
      <c r="A13" s="82"/>
      <c r="B13" s="85"/>
      <c r="C13" s="68">
        <v>29</v>
      </c>
      <c r="D13" s="69" t="s">
        <v>65</v>
      </c>
      <c r="E13" s="70" t="s">
        <v>60</v>
      </c>
      <c r="F13" s="53" t="s">
        <v>4</v>
      </c>
      <c r="G13" s="53" t="s">
        <v>105</v>
      </c>
      <c r="H13" s="32">
        <f>'REITORIA - SETIC'!I13+ESAG!I13+CEART!I13+FAED!I13+CEAD!I13+CEFID!I13+CERES!I13+CEPLAN!I13+CCT!I13+CAV!I13+CEO!I13+CESFI!I13+CEAVI!I13</f>
        <v>250</v>
      </c>
      <c r="I13" s="38">
        <f>SUM('REITORIA - SETIC'!L13:AC13)</f>
        <v>0</v>
      </c>
      <c r="J13" s="44">
        <f t="shared" si="0"/>
        <v>250</v>
      </c>
      <c r="K13" s="33">
        <v>16.84</v>
      </c>
      <c r="L13" s="33">
        <f t="shared" si="1"/>
        <v>4210</v>
      </c>
      <c r="M13" s="30">
        <f t="shared" si="2"/>
        <v>0</v>
      </c>
    </row>
    <row r="14" spans="1:13" ht="39.950000000000003" customHeight="1" x14ac:dyDescent="0.45">
      <c r="A14" s="82"/>
      <c r="B14" s="85"/>
      <c r="C14" s="68">
        <v>30</v>
      </c>
      <c r="D14" s="69" t="s">
        <v>66</v>
      </c>
      <c r="E14" s="70" t="s">
        <v>58</v>
      </c>
      <c r="F14" s="53" t="s">
        <v>32</v>
      </c>
      <c r="G14" s="53" t="s">
        <v>105</v>
      </c>
      <c r="H14" s="32">
        <f>'REITORIA - SETIC'!I14+ESAG!I14+CEART!I14+FAED!I14+CEAD!I14+CEFID!I14+CERES!I14+CEPLAN!I14+CCT!I14+CAV!I14+CEO!I14+CESFI!I14+CEAVI!I14</f>
        <v>155</v>
      </c>
      <c r="I14" s="38">
        <f>SUM('REITORIA - SETIC'!L14:AC14)</f>
        <v>4</v>
      </c>
      <c r="J14" s="44">
        <f t="shared" si="0"/>
        <v>151</v>
      </c>
      <c r="K14" s="33">
        <v>776.47</v>
      </c>
      <c r="L14" s="33">
        <f t="shared" si="1"/>
        <v>120352.85</v>
      </c>
      <c r="M14" s="30">
        <f t="shared" si="2"/>
        <v>3105.88</v>
      </c>
    </row>
    <row r="15" spans="1:13" ht="39.950000000000003" customHeight="1" x14ac:dyDescent="0.45">
      <c r="A15" s="82"/>
      <c r="B15" s="85"/>
      <c r="C15" s="68">
        <v>31</v>
      </c>
      <c r="D15" s="69" t="s">
        <v>67</v>
      </c>
      <c r="E15" s="70" t="s">
        <v>58</v>
      </c>
      <c r="F15" s="53" t="s">
        <v>32</v>
      </c>
      <c r="G15" s="53" t="s">
        <v>105</v>
      </c>
      <c r="H15" s="32">
        <f>'REITORIA - SETIC'!I15+ESAG!I15+CEART!I15+FAED!I15+CEAD!I15+CEFID!I15+CERES!I15+CEPLAN!I15+CCT!I15+CAV!I15+CEO!I15+CESFI!I15+CEAVI!I15</f>
        <v>33</v>
      </c>
      <c r="I15" s="38">
        <f>SUM('REITORIA - SETIC'!L15:AC15)</f>
        <v>6</v>
      </c>
      <c r="J15" s="44">
        <f t="shared" si="0"/>
        <v>27</v>
      </c>
      <c r="K15" s="33">
        <v>442.05</v>
      </c>
      <c r="L15" s="33">
        <f t="shared" si="1"/>
        <v>14587.65</v>
      </c>
      <c r="M15" s="30">
        <f t="shared" si="2"/>
        <v>2652.3</v>
      </c>
    </row>
    <row r="16" spans="1:13" ht="39.950000000000003" customHeight="1" x14ac:dyDescent="0.45">
      <c r="A16" s="82"/>
      <c r="B16" s="85"/>
      <c r="C16" s="68">
        <v>32</v>
      </c>
      <c r="D16" s="69" t="s">
        <v>68</v>
      </c>
      <c r="E16" s="70" t="s">
        <v>60</v>
      </c>
      <c r="F16" s="53" t="s">
        <v>32</v>
      </c>
      <c r="G16" s="53" t="s">
        <v>105</v>
      </c>
      <c r="H16" s="32">
        <f>'REITORIA - SETIC'!I16+ESAG!I16+CEART!I16+FAED!I16+CEAD!I16+CEFID!I16+CERES!I16+CEPLAN!I16+CCT!I16+CAV!I16+CEO!I16+CESFI!I16+CEAVI!I16</f>
        <v>12</v>
      </c>
      <c r="I16" s="38">
        <f>SUM('REITORIA - SETIC'!L16:AC16)</f>
        <v>0</v>
      </c>
      <c r="J16" s="44">
        <f t="shared" si="0"/>
        <v>12</v>
      </c>
      <c r="K16" s="33">
        <v>1967.19</v>
      </c>
      <c r="L16" s="33">
        <f t="shared" si="1"/>
        <v>23606.28</v>
      </c>
      <c r="M16" s="30">
        <f t="shared" si="2"/>
        <v>0</v>
      </c>
    </row>
    <row r="17" spans="1:13" ht="39.950000000000003" customHeight="1" x14ac:dyDescent="0.45">
      <c r="A17" s="82"/>
      <c r="B17" s="85"/>
      <c r="C17" s="68">
        <v>33</v>
      </c>
      <c r="D17" s="69" t="s">
        <v>69</v>
      </c>
      <c r="E17" s="70" t="s">
        <v>60</v>
      </c>
      <c r="F17" s="53" t="s">
        <v>4</v>
      </c>
      <c r="G17" s="53" t="s">
        <v>105</v>
      </c>
      <c r="H17" s="32">
        <f>'REITORIA - SETIC'!I17+ESAG!I17+CEART!I17+FAED!I17+CEAD!I17+CEFID!I17+CERES!I17+CEPLAN!I17+CCT!I17+CAV!I17+CEO!I17+CESFI!I17+CEAVI!I17</f>
        <v>1725</v>
      </c>
      <c r="I17" s="38">
        <f>SUM('REITORIA - SETIC'!L17:AC17)</f>
        <v>20</v>
      </c>
      <c r="J17" s="44">
        <f t="shared" si="0"/>
        <v>1705</v>
      </c>
      <c r="K17" s="33">
        <v>21.38</v>
      </c>
      <c r="L17" s="33">
        <f t="shared" si="1"/>
        <v>36880.5</v>
      </c>
      <c r="M17" s="30">
        <f t="shared" si="2"/>
        <v>427.59999999999997</v>
      </c>
    </row>
    <row r="18" spans="1:13" ht="39.950000000000003" customHeight="1" x14ac:dyDescent="0.45">
      <c r="A18" s="82"/>
      <c r="B18" s="85"/>
      <c r="C18" s="68">
        <v>34</v>
      </c>
      <c r="D18" s="69" t="s">
        <v>70</v>
      </c>
      <c r="E18" s="70" t="s">
        <v>60</v>
      </c>
      <c r="F18" s="53" t="s">
        <v>4</v>
      </c>
      <c r="G18" s="53" t="s">
        <v>105</v>
      </c>
      <c r="H18" s="32">
        <f>'REITORIA - SETIC'!I18+ESAG!I18+CEART!I18+FAED!I18+CEAD!I18+CEFID!I18+CERES!I18+CEPLAN!I18+CCT!I18+CAV!I18+CEO!I18+CESFI!I18+CEAVI!I18</f>
        <v>530</v>
      </c>
      <c r="I18" s="38">
        <f>SUM('REITORIA - SETIC'!L18:AC18)</f>
        <v>0</v>
      </c>
      <c r="J18" s="44">
        <f t="shared" si="0"/>
        <v>530</v>
      </c>
      <c r="K18" s="33">
        <v>12.19</v>
      </c>
      <c r="L18" s="33">
        <f t="shared" si="1"/>
        <v>6460.7</v>
      </c>
      <c r="M18" s="30">
        <f t="shared" si="2"/>
        <v>0</v>
      </c>
    </row>
    <row r="19" spans="1:13" ht="39.950000000000003" customHeight="1" x14ac:dyDescent="0.45">
      <c r="A19" s="82"/>
      <c r="B19" s="85"/>
      <c r="C19" s="68">
        <v>35</v>
      </c>
      <c r="D19" s="69" t="s">
        <v>71</v>
      </c>
      <c r="E19" s="70" t="s">
        <v>60</v>
      </c>
      <c r="F19" s="53" t="s">
        <v>4</v>
      </c>
      <c r="G19" s="53" t="s">
        <v>105</v>
      </c>
      <c r="H19" s="32">
        <f>'REITORIA - SETIC'!I19+ESAG!I19+CEART!I19+FAED!I19+CEAD!I19+CEFID!I19+CERES!I19+CEPLAN!I19+CCT!I19+CAV!I19+CEO!I19+CESFI!I19+CEAVI!I19</f>
        <v>3400</v>
      </c>
      <c r="I19" s="38">
        <f>SUM('REITORIA - SETIC'!L19:AC19)</f>
        <v>200</v>
      </c>
      <c r="J19" s="44">
        <f t="shared" si="0"/>
        <v>3200</v>
      </c>
      <c r="K19" s="33">
        <v>2.69</v>
      </c>
      <c r="L19" s="33">
        <f t="shared" si="1"/>
        <v>9146</v>
      </c>
      <c r="M19" s="30">
        <f t="shared" si="2"/>
        <v>538</v>
      </c>
    </row>
    <row r="20" spans="1:13" ht="39.950000000000003" customHeight="1" x14ac:dyDescent="0.45">
      <c r="A20" s="83"/>
      <c r="B20" s="86"/>
      <c r="C20" s="68">
        <v>36</v>
      </c>
      <c r="D20" s="69" t="s">
        <v>72</v>
      </c>
      <c r="E20" s="70" t="s">
        <v>60</v>
      </c>
      <c r="F20" s="53" t="s">
        <v>4</v>
      </c>
      <c r="G20" s="53" t="s">
        <v>105</v>
      </c>
      <c r="H20" s="32">
        <f>'REITORIA - SETIC'!I20+ESAG!I20+CEART!I20+FAED!I20+CEAD!I20+CEFID!I20+CERES!I20+CEPLAN!I20+CCT!I20+CAV!I20+CEO!I20+CESFI!I20+CEAVI!I20</f>
        <v>2500</v>
      </c>
      <c r="I20" s="38">
        <f>SUM('REITORIA - SETIC'!L20:AC20)</f>
        <v>200</v>
      </c>
      <c r="J20" s="44">
        <f t="shared" si="0"/>
        <v>2300</v>
      </c>
      <c r="K20" s="33">
        <v>1.27</v>
      </c>
      <c r="L20" s="33">
        <f t="shared" si="1"/>
        <v>3175</v>
      </c>
      <c r="M20" s="30">
        <f t="shared" si="2"/>
        <v>254</v>
      </c>
    </row>
    <row r="21" spans="1:13" ht="39.950000000000003" customHeight="1" x14ac:dyDescent="0.45">
      <c r="A21" s="87">
        <v>7</v>
      </c>
      <c r="B21" s="90" t="s">
        <v>73</v>
      </c>
      <c r="C21" s="71">
        <v>37</v>
      </c>
      <c r="D21" s="72" t="s">
        <v>74</v>
      </c>
      <c r="E21" s="73" t="s">
        <v>75</v>
      </c>
      <c r="F21" s="46" t="s">
        <v>4</v>
      </c>
      <c r="G21" s="46" t="s">
        <v>105</v>
      </c>
      <c r="H21" s="32">
        <f>'REITORIA - SETIC'!I21+ESAG!I21+CEART!I21+FAED!I21+CEAD!I21+CEFID!I21+CERES!I21+CEPLAN!I21+CCT!I21+CAV!I21+CEO!I21+CESFI!I21+CEAVI!I21</f>
        <v>16</v>
      </c>
      <c r="I21" s="38">
        <f>SUM('REITORIA - SETIC'!L21:AC21)</f>
        <v>0</v>
      </c>
      <c r="J21" s="44">
        <f t="shared" si="0"/>
        <v>16</v>
      </c>
      <c r="K21" s="33">
        <v>80.09</v>
      </c>
      <c r="L21" s="33">
        <f t="shared" si="1"/>
        <v>1281.44</v>
      </c>
      <c r="M21" s="30">
        <f t="shared" si="2"/>
        <v>0</v>
      </c>
    </row>
    <row r="22" spans="1:13" ht="39.950000000000003" customHeight="1" x14ac:dyDescent="0.45">
      <c r="A22" s="88"/>
      <c r="B22" s="90"/>
      <c r="C22" s="71">
        <v>38</v>
      </c>
      <c r="D22" s="72" t="s">
        <v>76</v>
      </c>
      <c r="E22" s="73" t="s">
        <v>75</v>
      </c>
      <c r="F22" s="46" t="s">
        <v>4</v>
      </c>
      <c r="G22" s="46" t="s">
        <v>105</v>
      </c>
      <c r="H22" s="32">
        <f>'REITORIA - SETIC'!I22+ESAG!I22+CEART!I22+FAED!I22+CEAD!I22+CEFID!I22+CERES!I22+CEPLAN!I22+CCT!I22+CAV!I22+CEO!I22+CESFI!I22+CEAVI!I22</f>
        <v>6</v>
      </c>
      <c r="I22" s="38">
        <f>SUM('REITORIA - SETIC'!L22:AC22)</f>
        <v>0</v>
      </c>
      <c r="J22" s="44">
        <f t="shared" si="0"/>
        <v>6</v>
      </c>
      <c r="K22" s="33">
        <v>134.34</v>
      </c>
      <c r="L22" s="33">
        <f t="shared" si="1"/>
        <v>806.04</v>
      </c>
      <c r="M22" s="30">
        <f t="shared" si="2"/>
        <v>0</v>
      </c>
    </row>
    <row r="23" spans="1:13" ht="39.950000000000003" customHeight="1" x14ac:dyDescent="0.45">
      <c r="A23" s="88"/>
      <c r="B23" s="90"/>
      <c r="C23" s="71">
        <v>39</v>
      </c>
      <c r="D23" s="72" t="s">
        <v>77</v>
      </c>
      <c r="E23" s="73" t="s">
        <v>75</v>
      </c>
      <c r="F23" s="46" t="s">
        <v>4</v>
      </c>
      <c r="G23" s="46" t="s">
        <v>105</v>
      </c>
      <c r="H23" s="32">
        <f>'REITORIA - SETIC'!I23+ESAG!I23+CEART!I23+FAED!I23+CEAD!I23+CEFID!I23+CERES!I23+CEPLAN!I23+CCT!I23+CAV!I23+CEO!I23+CESFI!I23+CEAVI!I23</f>
        <v>20</v>
      </c>
      <c r="I23" s="38">
        <f>SUM('REITORIA - SETIC'!L23:AC23)</f>
        <v>12</v>
      </c>
      <c r="J23" s="44">
        <f t="shared" si="0"/>
        <v>8</v>
      </c>
      <c r="K23" s="33">
        <v>90.42</v>
      </c>
      <c r="L23" s="33">
        <f t="shared" si="1"/>
        <v>1808.4</v>
      </c>
      <c r="M23" s="30">
        <f t="shared" si="2"/>
        <v>1085.04</v>
      </c>
    </row>
    <row r="24" spans="1:13" ht="39.950000000000003" customHeight="1" x14ac:dyDescent="0.45">
      <c r="A24" s="88"/>
      <c r="B24" s="90"/>
      <c r="C24" s="71">
        <v>40</v>
      </c>
      <c r="D24" s="72" t="s">
        <v>78</v>
      </c>
      <c r="E24" s="73" t="s">
        <v>75</v>
      </c>
      <c r="F24" s="46" t="s">
        <v>4</v>
      </c>
      <c r="G24" s="46" t="s">
        <v>105</v>
      </c>
      <c r="H24" s="32">
        <f>'REITORIA - SETIC'!I24+ESAG!I24+CEART!I24+FAED!I24+CEAD!I24+CEFID!I24+CERES!I24+CEPLAN!I24+CCT!I24+CAV!I24+CEO!I24+CESFI!I24+CEAVI!I24</f>
        <v>10</v>
      </c>
      <c r="I24" s="38">
        <f>SUM('REITORIA - SETIC'!L24:AC24)</f>
        <v>0</v>
      </c>
      <c r="J24" s="44">
        <f t="shared" si="0"/>
        <v>10</v>
      </c>
      <c r="K24" s="33">
        <v>71.69</v>
      </c>
      <c r="L24" s="33">
        <f t="shared" si="1"/>
        <v>716.9</v>
      </c>
      <c r="M24" s="30">
        <f t="shared" si="2"/>
        <v>0</v>
      </c>
    </row>
    <row r="25" spans="1:13" ht="39.950000000000003" customHeight="1" x14ac:dyDescent="0.45">
      <c r="A25" s="88"/>
      <c r="B25" s="90"/>
      <c r="C25" s="71">
        <v>41</v>
      </c>
      <c r="D25" s="72" t="s">
        <v>79</v>
      </c>
      <c r="E25" s="73" t="s">
        <v>75</v>
      </c>
      <c r="F25" s="46" t="s">
        <v>4</v>
      </c>
      <c r="G25" s="46" t="s">
        <v>105</v>
      </c>
      <c r="H25" s="32">
        <f>'REITORIA - SETIC'!I25+ESAG!I25+CEART!I25+FAED!I25+CEAD!I25+CEFID!I25+CERES!I25+CEPLAN!I25+CCT!I25+CAV!I25+CEO!I25+CESFI!I25+CEAVI!I25</f>
        <v>134</v>
      </c>
      <c r="I25" s="38">
        <f>SUM('REITORIA - SETIC'!L25:AC25)</f>
        <v>10</v>
      </c>
      <c r="J25" s="44">
        <f t="shared" si="0"/>
        <v>124</v>
      </c>
      <c r="K25" s="33">
        <v>62</v>
      </c>
      <c r="L25" s="33">
        <f t="shared" si="1"/>
        <v>8308</v>
      </c>
      <c r="M25" s="30">
        <f t="shared" si="2"/>
        <v>620</v>
      </c>
    </row>
    <row r="26" spans="1:13" ht="39.950000000000003" customHeight="1" x14ac:dyDescent="0.45">
      <c r="A26" s="88"/>
      <c r="B26" s="90"/>
      <c r="C26" s="71">
        <v>42</v>
      </c>
      <c r="D26" s="72" t="s">
        <v>80</v>
      </c>
      <c r="E26" s="73" t="s">
        <v>75</v>
      </c>
      <c r="F26" s="46" t="s">
        <v>4</v>
      </c>
      <c r="G26" s="46" t="s">
        <v>105</v>
      </c>
      <c r="H26" s="32">
        <f>'REITORIA - SETIC'!I26+ESAG!I26+CEART!I26+FAED!I26+CEAD!I26+CEFID!I26+CERES!I26+CEPLAN!I26+CCT!I26+CAV!I26+CEO!I26+CESFI!I26+CEAVI!I26</f>
        <v>45</v>
      </c>
      <c r="I26" s="38">
        <f>SUM('REITORIA - SETIC'!L26:AC26)</f>
        <v>0</v>
      </c>
      <c r="J26" s="44">
        <f t="shared" si="0"/>
        <v>45</v>
      </c>
      <c r="K26" s="33">
        <v>74.92</v>
      </c>
      <c r="L26" s="33">
        <f t="shared" si="1"/>
        <v>3371.4</v>
      </c>
      <c r="M26" s="30">
        <f t="shared" si="2"/>
        <v>0</v>
      </c>
    </row>
    <row r="27" spans="1:13" ht="39.950000000000003" customHeight="1" x14ac:dyDescent="0.45">
      <c r="A27" s="88"/>
      <c r="B27" s="90"/>
      <c r="C27" s="71">
        <v>43</v>
      </c>
      <c r="D27" s="72" t="s">
        <v>81</v>
      </c>
      <c r="E27" s="73" t="s">
        <v>75</v>
      </c>
      <c r="F27" s="46" t="s">
        <v>4</v>
      </c>
      <c r="G27" s="46" t="s">
        <v>105</v>
      </c>
      <c r="H27" s="32">
        <f>'REITORIA - SETIC'!I27+ESAG!I27+CEART!I27+FAED!I27+CEAD!I27+CEFID!I27+CERES!I27+CEPLAN!I27+CCT!I27+CAV!I27+CEO!I27+CESFI!I27+CEAVI!I27</f>
        <v>170</v>
      </c>
      <c r="I27" s="38">
        <f>SUM('REITORIA - SETIC'!L27:AC27)</f>
        <v>24</v>
      </c>
      <c r="J27" s="44">
        <f t="shared" si="0"/>
        <v>146</v>
      </c>
      <c r="K27" s="33">
        <v>78.790000000000006</v>
      </c>
      <c r="L27" s="33">
        <f t="shared" si="1"/>
        <v>13394.300000000001</v>
      </c>
      <c r="M27" s="30">
        <f t="shared" si="2"/>
        <v>1890.96</v>
      </c>
    </row>
    <row r="28" spans="1:13" ht="39.950000000000003" customHeight="1" x14ac:dyDescent="0.45">
      <c r="A28" s="88"/>
      <c r="B28" s="90"/>
      <c r="C28" s="71">
        <v>44</v>
      </c>
      <c r="D28" s="72" t="s">
        <v>82</v>
      </c>
      <c r="E28" s="73" t="s">
        <v>75</v>
      </c>
      <c r="F28" s="46" t="s">
        <v>4</v>
      </c>
      <c r="G28" s="46" t="s">
        <v>105</v>
      </c>
      <c r="H28" s="32">
        <f>'REITORIA - SETIC'!I28+ESAG!I28+CEART!I28+FAED!I28+CEAD!I28+CEFID!I28+CERES!I28+CEPLAN!I28+CCT!I28+CAV!I28+CEO!I28+CESFI!I28+CEAVI!I28</f>
        <v>110</v>
      </c>
      <c r="I28" s="38">
        <f>SUM('REITORIA - SETIC'!L28:AC28)</f>
        <v>12</v>
      </c>
      <c r="J28" s="44">
        <f t="shared" si="0"/>
        <v>98</v>
      </c>
      <c r="K28" s="33">
        <v>80.09</v>
      </c>
      <c r="L28" s="33">
        <f t="shared" si="1"/>
        <v>8809.9</v>
      </c>
      <c r="M28" s="30">
        <f t="shared" si="2"/>
        <v>961.08</v>
      </c>
    </row>
    <row r="29" spans="1:13" ht="39.950000000000003" customHeight="1" x14ac:dyDescent="0.45">
      <c r="A29" s="88"/>
      <c r="B29" s="90"/>
      <c r="C29" s="71">
        <v>45</v>
      </c>
      <c r="D29" s="72" t="s">
        <v>83</v>
      </c>
      <c r="E29" s="73" t="s">
        <v>75</v>
      </c>
      <c r="F29" s="46" t="s">
        <v>4</v>
      </c>
      <c r="G29" s="46" t="s">
        <v>105</v>
      </c>
      <c r="H29" s="32">
        <f>'REITORIA - SETIC'!I29+ESAG!I29+CEART!I29+FAED!I29+CEAD!I29+CEFID!I29+CERES!I29+CEPLAN!I29+CCT!I29+CAV!I29+CEO!I29+CESFI!I29+CEAVI!I29</f>
        <v>57</v>
      </c>
      <c r="I29" s="38">
        <f>SUM('REITORIA - SETIC'!L29:AC29)</f>
        <v>12</v>
      </c>
      <c r="J29" s="44">
        <f t="shared" si="0"/>
        <v>45</v>
      </c>
      <c r="K29" s="33">
        <v>94.94</v>
      </c>
      <c r="L29" s="33">
        <f t="shared" si="1"/>
        <v>5411.58</v>
      </c>
      <c r="M29" s="30">
        <f t="shared" si="2"/>
        <v>1139.28</v>
      </c>
    </row>
    <row r="30" spans="1:13" ht="39.950000000000003" customHeight="1" x14ac:dyDescent="0.45">
      <c r="A30" s="88"/>
      <c r="B30" s="90"/>
      <c r="C30" s="71">
        <v>46</v>
      </c>
      <c r="D30" s="72" t="s">
        <v>84</v>
      </c>
      <c r="E30" s="73" t="s">
        <v>75</v>
      </c>
      <c r="F30" s="46" t="s">
        <v>4</v>
      </c>
      <c r="G30" s="46" t="s">
        <v>105</v>
      </c>
      <c r="H30" s="32">
        <f>'REITORIA - SETIC'!I30+ESAG!I30+CEART!I30+FAED!I30+CEAD!I30+CEFID!I30+CERES!I30+CEPLAN!I30+CCT!I30+CAV!I30+CEO!I30+CESFI!I30+CEAVI!I30</f>
        <v>54</v>
      </c>
      <c r="I30" s="38">
        <f>SUM('REITORIA - SETIC'!L30:AC30)</f>
        <v>12</v>
      </c>
      <c r="J30" s="44">
        <f t="shared" si="0"/>
        <v>42</v>
      </c>
      <c r="K30" s="33">
        <v>173.74</v>
      </c>
      <c r="L30" s="33">
        <f t="shared" si="1"/>
        <v>9381.9600000000009</v>
      </c>
      <c r="M30" s="30">
        <f t="shared" si="2"/>
        <v>2084.88</v>
      </c>
    </row>
    <row r="31" spans="1:13" ht="39.950000000000003" customHeight="1" x14ac:dyDescent="0.45">
      <c r="A31" s="88"/>
      <c r="B31" s="90"/>
      <c r="C31" s="71">
        <v>47</v>
      </c>
      <c r="D31" s="72" t="s">
        <v>85</v>
      </c>
      <c r="E31" s="73" t="s">
        <v>75</v>
      </c>
      <c r="F31" s="46" t="s">
        <v>4</v>
      </c>
      <c r="G31" s="46" t="s">
        <v>105</v>
      </c>
      <c r="H31" s="32">
        <f>'REITORIA - SETIC'!I31+ESAG!I31+CEART!I31+FAED!I31+CEAD!I31+CEFID!I31+CERES!I31+CEPLAN!I31+CCT!I31+CAV!I31+CEO!I31+CESFI!I31+CEAVI!I31</f>
        <v>34</v>
      </c>
      <c r="I31" s="38">
        <f>SUM('REITORIA - SETIC'!L31:AC31)</f>
        <v>0</v>
      </c>
      <c r="J31" s="44">
        <f t="shared" si="0"/>
        <v>34</v>
      </c>
      <c r="K31" s="33">
        <v>9.36</v>
      </c>
      <c r="L31" s="33">
        <f t="shared" si="1"/>
        <v>318.24</v>
      </c>
      <c r="M31" s="30">
        <f t="shared" si="2"/>
        <v>0</v>
      </c>
    </row>
    <row r="32" spans="1:13" ht="39.950000000000003" customHeight="1" x14ac:dyDescent="0.45">
      <c r="A32" s="88"/>
      <c r="B32" s="90"/>
      <c r="C32" s="71">
        <v>48</v>
      </c>
      <c r="D32" s="72" t="s">
        <v>86</v>
      </c>
      <c r="E32" s="73" t="s">
        <v>75</v>
      </c>
      <c r="F32" s="46" t="s">
        <v>4</v>
      </c>
      <c r="G32" s="46" t="s">
        <v>105</v>
      </c>
      <c r="H32" s="32">
        <f>'REITORIA - SETIC'!I32+ESAG!I32+CEART!I32+FAED!I32+CEAD!I32+CEFID!I32+CERES!I32+CEPLAN!I32+CCT!I32+CAV!I32+CEO!I32+CESFI!I32+CEAVI!I32</f>
        <v>32</v>
      </c>
      <c r="I32" s="38">
        <f>SUM('REITORIA - SETIC'!L32:AC32)</f>
        <v>0</v>
      </c>
      <c r="J32" s="44">
        <f t="shared" si="0"/>
        <v>32</v>
      </c>
      <c r="K32" s="33">
        <v>9.69</v>
      </c>
      <c r="L32" s="33">
        <f t="shared" si="1"/>
        <v>310.08</v>
      </c>
      <c r="M32" s="30">
        <f t="shared" si="2"/>
        <v>0</v>
      </c>
    </row>
    <row r="33" spans="1:13" ht="39.950000000000003" customHeight="1" x14ac:dyDescent="0.45">
      <c r="A33" s="88"/>
      <c r="B33" s="90"/>
      <c r="C33" s="71">
        <v>49</v>
      </c>
      <c r="D33" s="72" t="s">
        <v>87</v>
      </c>
      <c r="E33" s="73" t="s">
        <v>88</v>
      </c>
      <c r="F33" s="46" t="s">
        <v>4</v>
      </c>
      <c r="G33" s="46" t="s">
        <v>105</v>
      </c>
      <c r="H33" s="32">
        <f>'REITORIA - SETIC'!I33+ESAG!I33+CEART!I33+FAED!I33+CEAD!I33+CEFID!I33+CERES!I33+CEPLAN!I33+CCT!I33+CAV!I33+CEO!I33+CESFI!I33+CEAVI!I33</f>
        <v>8</v>
      </c>
      <c r="I33" s="38">
        <f>SUM('REITORIA - SETIC'!L33:AC33)</f>
        <v>2</v>
      </c>
      <c r="J33" s="44">
        <f t="shared" si="0"/>
        <v>6</v>
      </c>
      <c r="K33" s="33">
        <v>172.44</v>
      </c>
      <c r="L33" s="33">
        <f t="shared" si="1"/>
        <v>1379.52</v>
      </c>
      <c r="M33" s="30">
        <f t="shared" si="2"/>
        <v>344.88</v>
      </c>
    </row>
    <row r="34" spans="1:13" ht="39.950000000000003" customHeight="1" x14ac:dyDescent="0.45">
      <c r="A34" s="88"/>
      <c r="B34" s="90"/>
      <c r="C34" s="71">
        <v>50</v>
      </c>
      <c r="D34" s="72" t="s">
        <v>89</v>
      </c>
      <c r="E34" s="73" t="s">
        <v>88</v>
      </c>
      <c r="F34" s="46" t="s">
        <v>4</v>
      </c>
      <c r="G34" s="46" t="s">
        <v>105</v>
      </c>
      <c r="H34" s="32">
        <f>'REITORIA - SETIC'!I34+ESAG!I34+CEART!I34+FAED!I34+CEAD!I34+CEFID!I34+CERES!I34+CEPLAN!I34+CCT!I34+CAV!I34+CEO!I34+CESFI!I34+CEAVI!I34</f>
        <v>8</v>
      </c>
      <c r="I34" s="38">
        <f>SUM('REITORIA - SETIC'!L34:AC34)</f>
        <v>2</v>
      </c>
      <c r="J34" s="44">
        <f t="shared" si="0"/>
        <v>6</v>
      </c>
      <c r="K34" s="33">
        <v>179.55</v>
      </c>
      <c r="L34" s="33">
        <f t="shared" si="1"/>
        <v>1436.4</v>
      </c>
      <c r="M34" s="30">
        <f t="shared" si="2"/>
        <v>359.1</v>
      </c>
    </row>
    <row r="35" spans="1:13" ht="39.950000000000003" customHeight="1" x14ac:dyDescent="0.45">
      <c r="A35" s="88"/>
      <c r="B35" s="90"/>
      <c r="C35" s="71">
        <v>51</v>
      </c>
      <c r="D35" s="72" t="s">
        <v>90</v>
      </c>
      <c r="E35" s="73" t="s">
        <v>60</v>
      </c>
      <c r="F35" s="46" t="s">
        <v>45</v>
      </c>
      <c r="G35" s="46" t="s">
        <v>105</v>
      </c>
      <c r="H35" s="32">
        <f>'REITORIA - SETIC'!I35+ESAG!I35+CEART!I35+FAED!I35+CEAD!I35+CEFID!I35+CERES!I35+CEPLAN!I35+CCT!I35+CAV!I35+CEO!I35+CESFI!I35+CEAVI!I35</f>
        <v>1000</v>
      </c>
      <c r="I35" s="38">
        <f>SUM('REITORIA - SETIC'!L35:AC35)</f>
        <v>0</v>
      </c>
      <c r="J35" s="44">
        <f t="shared" si="0"/>
        <v>1000</v>
      </c>
      <c r="K35" s="33">
        <v>3.55</v>
      </c>
      <c r="L35" s="33">
        <f t="shared" si="1"/>
        <v>3550</v>
      </c>
      <c r="M35" s="30">
        <f t="shared" si="2"/>
        <v>0</v>
      </c>
    </row>
    <row r="36" spans="1:13" ht="39.950000000000003" customHeight="1" x14ac:dyDescent="0.45">
      <c r="A36" s="88"/>
      <c r="B36" s="90"/>
      <c r="C36" s="71">
        <v>52</v>
      </c>
      <c r="D36" s="72" t="s">
        <v>91</v>
      </c>
      <c r="E36" s="73" t="s">
        <v>75</v>
      </c>
      <c r="F36" s="46" t="s">
        <v>4</v>
      </c>
      <c r="G36" s="46" t="s">
        <v>105</v>
      </c>
      <c r="H36" s="32">
        <f>'REITORIA - SETIC'!I36+ESAG!I36+CEART!I36+FAED!I36+CEAD!I36+CEFID!I36+CERES!I36+CEPLAN!I36+CCT!I36+CAV!I36+CEO!I36+CESFI!I36+CEAVI!I36</f>
        <v>15</v>
      </c>
      <c r="I36" s="38">
        <f>SUM('REITORIA - SETIC'!L36:AC36)</f>
        <v>0</v>
      </c>
      <c r="J36" s="44">
        <f t="shared" si="0"/>
        <v>15</v>
      </c>
      <c r="K36" s="33">
        <v>418.52</v>
      </c>
      <c r="L36" s="33">
        <f t="shared" si="1"/>
        <v>6277.7999999999993</v>
      </c>
      <c r="M36" s="30">
        <f t="shared" si="2"/>
        <v>0</v>
      </c>
    </row>
    <row r="37" spans="1:13" ht="39.950000000000003" customHeight="1" x14ac:dyDescent="0.45">
      <c r="A37" s="88"/>
      <c r="B37" s="90"/>
      <c r="C37" s="71">
        <v>53</v>
      </c>
      <c r="D37" s="72" t="s">
        <v>92</v>
      </c>
      <c r="E37" s="73" t="s">
        <v>75</v>
      </c>
      <c r="F37" s="46" t="s">
        <v>4</v>
      </c>
      <c r="G37" s="46" t="s">
        <v>105</v>
      </c>
      <c r="H37" s="32">
        <f>'REITORIA - SETIC'!I37+ESAG!I37+CEART!I37+FAED!I37+CEAD!I37+CEFID!I37+CERES!I37+CEPLAN!I37+CCT!I37+CAV!I37+CEO!I37+CESFI!I37+CEAVI!I37</f>
        <v>36</v>
      </c>
      <c r="I37" s="38">
        <f>SUM('REITORIA - SETIC'!L37:AC37)</f>
        <v>0</v>
      </c>
      <c r="J37" s="44">
        <f t="shared" si="0"/>
        <v>36</v>
      </c>
      <c r="K37" s="33">
        <v>49.73</v>
      </c>
      <c r="L37" s="33">
        <f t="shared" si="1"/>
        <v>1790.28</v>
      </c>
      <c r="M37" s="30">
        <f t="shared" si="2"/>
        <v>0</v>
      </c>
    </row>
    <row r="38" spans="1:13" ht="39.950000000000003" customHeight="1" x14ac:dyDescent="0.45">
      <c r="A38" s="89"/>
      <c r="B38" s="90"/>
      <c r="C38" s="71">
        <v>54</v>
      </c>
      <c r="D38" s="72" t="s">
        <v>93</v>
      </c>
      <c r="E38" s="73" t="s">
        <v>94</v>
      </c>
      <c r="F38" s="46" t="s">
        <v>4</v>
      </c>
      <c r="G38" s="46" t="s">
        <v>105</v>
      </c>
      <c r="H38" s="32">
        <f>'REITORIA - SETIC'!I38+ESAG!I38+CEART!I38+FAED!I38+CEAD!I38+CEFID!I38+CERES!I38+CEPLAN!I38+CCT!I38+CAV!I38+CEO!I38+CESFI!I38+CEAVI!I38</f>
        <v>10</v>
      </c>
      <c r="I38" s="38">
        <f>SUM('REITORIA - SETIC'!L38:AC38)</f>
        <v>0</v>
      </c>
      <c r="J38" s="44">
        <f t="shared" si="0"/>
        <v>10</v>
      </c>
      <c r="K38" s="33">
        <v>263.51</v>
      </c>
      <c r="L38" s="33">
        <f t="shared" si="1"/>
        <v>2635.1</v>
      </c>
      <c r="M38" s="30">
        <f t="shared" si="2"/>
        <v>0</v>
      </c>
    </row>
    <row r="39" spans="1:13" ht="39.950000000000003" customHeight="1" x14ac:dyDescent="0.45">
      <c r="A39" s="91">
        <v>8</v>
      </c>
      <c r="B39" s="84" t="s">
        <v>95</v>
      </c>
      <c r="C39" s="74">
        <v>55</v>
      </c>
      <c r="D39" s="75" t="s">
        <v>96</v>
      </c>
      <c r="E39" s="70" t="s">
        <v>97</v>
      </c>
      <c r="F39" s="53" t="s">
        <v>31</v>
      </c>
      <c r="G39" s="53" t="s">
        <v>105</v>
      </c>
      <c r="H39" s="32">
        <f>'REITORIA - SETIC'!I39+ESAG!I39+CEART!I39+FAED!I39+CEAD!I39+CEFID!I39+CERES!I39+CEPLAN!I39+CCT!I39+CAV!I39+CEO!I39+CESFI!I39+CEAVI!I39</f>
        <v>234</v>
      </c>
      <c r="I39" s="38">
        <f>SUM('REITORIA - SETIC'!L39:AC39)</f>
        <v>20</v>
      </c>
      <c r="J39" s="44">
        <f t="shared" si="0"/>
        <v>214</v>
      </c>
      <c r="K39" s="33">
        <v>209.19</v>
      </c>
      <c r="L39" s="33">
        <f t="shared" si="1"/>
        <v>48950.46</v>
      </c>
      <c r="M39" s="30">
        <f t="shared" si="2"/>
        <v>4183.8</v>
      </c>
    </row>
    <row r="40" spans="1:13" ht="39.950000000000003" customHeight="1" x14ac:dyDescent="0.45">
      <c r="A40" s="91"/>
      <c r="B40" s="85"/>
      <c r="C40" s="74">
        <v>56</v>
      </c>
      <c r="D40" s="75" t="s">
        <v>98</v>
      </c>
      <c r="E40" s="70" t="s">
        <v>99</v>
      </c>
      <c r="F40" s="53" t="s">
        <v>31</v>
      </c>
      <c r="G40" s="53" t="s">
        <v>105</v>
      </c>
      <c r="H40" s="32">
        <f>'REITORIA - SETIC'!I40+ESAG!I40+CEART!I40+FAED!I40+CEAD!I40+CEFID!I40+CERES!I40+CEPLAN!I40+CCT!I40+CAV!I40+CEO!I40+CESFI!I40+CEAVI!I40</f>
        <v>34</v>
      </c>
      <c r="I40" s="38">
        <f>SUM('REITORIA - SETIC'!L40:AC40)</f>
        <v>10</v>
      </c>
      <c r="J40" s="44">
        <f t="shared" si="0"/>
        <v>24</v>
      </c>
      <c r="K40" s="33">
        <v>356.28</v>
      </c>
      <c r="L40" s="33">
        <f t="shared" si="1"/>
        <v>12113.519999999999</v>
      </c>
      <c r="M40" s="30">
        <f t="shared" si="2"/>
        <v>3562.7999999999997</v>
      </c>
    </row>
    <row r="41" spans="1:13" ht="39.950000000000003" customHeight="1" x14ac:dyDescent="0.45">
      <c r="A41" s="91"/>
      <c r="B41" s="86"/>
      <c r="C41" s="74">
        <v>57</v>
      </c>
      <c r="D41" s="75" t="s">
        <v>100</v>
      </c>
      <c r="E41" s="70" t="s">
        <v>101</v>
      </c>
      <c r="F41" s="53" t="s">
        <v>31</v>
      </c>
      <c r="G41" s="53" t="s">
        <v>105</v>
      </c>
      <c r="H41" s="32">
        <f>'REITORIA - SETIC'!I41+ESAG!I41+CEART!I41+FAED!I41+CEAD!I41+CEFID!I41+CERES!I41+CEPLAN!I41+CCT!I41+CAV!I41+CEO!I41+CESFI!I41+CEAVI!I41</f>
        <v>18</v>
      </c>
      <c r="I41" s="38">
        <f>SUM('REITORIA - SETIC'!L41:AC41)</f>
        <v>0</v>
      </c>
      <c r="J41" s="44">
        <f t="shared" si="0"/>
        <v>18</v>
      </c>
      <c r="K41" s="33">
        <v>310.01</v>
      </c>
      <c r="L41" s="33">
        <f t="shared" si="1"/>
        <v>5580.18</v>
      </c>
      <c r="M41" s="30">
        <f t="shared" si="2"/>
        <v>0</v>
      </c>
    </row>
    <row r="42" spans="1:13" ht="39.950000000000003" customHeight="1" x14ac:dyDescent="0.45">
      <c r="A42" s="63">
        <v>11</v>
      </c>
      <c r="B42" s="64" t="s">
        <v>95</v>
      </c>
      <c r="C42" s="71">
        <v>61</v>
      </c>
      <c r="D42" s="76" t="s">
        <v>102</v>
      </c>
      <c r="E42" s="73" t="s">
        <v>103</v>
      </c>
      <c r="F42" s="46" t="s">
        <v>31</v>
      </c>
      <c r="G42" s="46" t="s">
        <v>105</v>
      </c>
      <c r="H42" s="32">
        <f>'REITORIA - SETIC'!I42+ESAG!I42+CEART!I42+FAED!I42+CEAD!I42+CEFID!I42+CERES!I42+CEPLAN!I42+CCT!I42+CAV!I42+CEO!I42+CESFI!I42+CEAVI!I42</f>
        <v>16</v>
      </c>
      <c r="I42" s="38">
        <f>SUM('REITORIA - SETIC'!L42:AC42)</f>
        <v>0</v>
      </c>
      <c r="J42" s="44">
        <f t="shared" si="0"/>
        <v>16</v>
      </c>
      <c r="K42" s="33">
        <v>104.68</v>
      </c>
      <c r="L42" s="33">
        <f t="shared" si="1"/>
        <v>1674.88</v>
      </c>
      <c r="M42" s="30">
        <f t="shared" si="2"/>
        <v>0</v>
      </c>
    </row>
    <row r="43" spans="1:13" ht="39.950000000000003" customHeight="1" x14ac:dyDescent="0.45">
      <c r="H43" s="17">
        <f>SUM(H4:H42)</f>
        <v>18789</v>
      </c>
      <c r="J43" s="18">
        <f>SUM(J4:J42)</f>
        <v>17943</v>
      </c>
      <c r="K43" s="62">
        <f>SUM(K4:K42)</f>
        <v>16927.68</v>
      </c>
      <c r="L43" s="62">
        <f>SUM(L4:L42)</f>
        <v>708775.68000000017</v>
      </c>
      <c r="M43" s="62">
        <f>SUM(M4:M42)</f>
        <v>29444.6</v>
      </c>
    </row>
    <row r="45" spans="1:13" ht="39.950000000000003" customHeight="1" x14ac:dyDescent="0.45">
      <c r="H45" s="101" t="str">
        <f>D1</f>
        <v>OBJETO: AQUISIÇÃO DE MATERIAIS E EQUIPAMENTOS PARA REDE DE COMPUTADORES DA UDESC</v>
      </c>
      <c r="I45" s="102"/>
      <c r="J45" s="102"/>
      <c r="K45" s="102"/>
      <c r="L45" s="102"/>
      <c r="M45" s="103"/>
    </row>
    <row r="46" spans="1:13" ht="39.950000000000003" customHeight="1" x14ac:dyDescent="0.45">
      <c r="H46" s="94" t="str">
        <f>A1</f>
        <v>PROCESSO: 1323/2019</v>
      </c>
      <c r="I46" s="95"/>
      <c r="J46" s="95"/>
      <c r="K46" s="95"/>
      <c r="L46" s="95"/>
      <c r="M46" s="96"/>
    </row>
    <row r="47" spans="1:13" ht="39.950000000000003" customHeight="1" x14ac:dyDescent="0.45">
      <c r="H47" s="97" t="str">
        <f>H1</f>
        <v>VIGÊNCIA DA ATA: 12/02/2020 até 11/02/2021</v>
      </c>
      <c r="I47" s="98"/>
      <c r="J47" s="98"/>
      <c r="K47" s="98"/>
      <c r="L47" s="98"/>
      <c r="M47" s="99"/>
    </row>
    <row r="48" spans="1:13" ht="39.950000000000003" customHeight="1" x14ac:dyDescent="0.5">
      <c r="H48" s="24" t="s">
        <v>33</v>
      </c>
      <c r="I48" s="25"/>
      <c r="J48" s="25"/>
      <c r="K48" s="25"/>
      <c r="L48" s="25"/>
      <c r="M48" s="20">
        <f>L43</f>
        <v>708775.68000000017</v>
      </c>
    </row>
    <row r="49" spans="8:13" ht="39.950000000000003" customHeight="1" x14ac:dyDescent="0.5">
      <c r="H49" s="26" t="s">
        <v>26</v>
      </c>
      <c r="I49" s="27"/>
      <c r="J49" s="27"/>
      <c r="K49" s="27"/>
      <c r="L49" s="27"/>
      <c r="M49" s="21">
        <f>M43</f>
        <v>29444.6</v>
      </c>
    </row>
    <row r="50" spans="8:13" ht="39.950000000000003" customHeight="1" x14ac:dyDescent="0.5">
      <c r="H50" s="26" t="s">
        <v>27</v>
      </c>
      <c r="I50" s="27"/>
      <c r="J50" s="27"/>
      <c r="K50" s="27"/>
      <c r="L50" s="27"/>
      <c r="M50" s="23"/>
    </row>
    <row r="51" spans="8:13" ht="39.950000000000003" customHeight="1" x14ac:dyDescent="0.5">
      <c r="H51" s="28" t="s">
        <v>28</v>
      </c>
      <c r="I51" s="29"/>
      <c r="J51" s="29"/>
      <c r="K51" s="29"/>
      <c r="L51" s="29"/>
      <c r="M51" s="22">
        <f>M49/M48</f>
        <v>4.1542903955169554E-2</v>
      </c>
    </row>
    <row r="52" spans="8:13" ht="39.950000000000003" customHeight="1" x14ac:dyDescent="0.5">
      <c r="H52" s="59"/>
      <c r="I52" s="60"/>
      <c r="J52" s="60"/>
      <c r="K52" s="60"/>
      <c r="L52" s="60"/>
      <c r="M52" s="61"/>
    </row>
  </sheetData>
  <mergeCells count="13">
    <mergeCell ref="H46:M46"/>
    <mergeCell ref="H47:M47"/>
    <mergeCell ref="H1:M1"/>
    <mergeCell ref="A2:M2"/>
    <mergeCell ref="A1:C1"/>
    <mergeCell ref="D1:G1"/>
    <mergeCell ref="H45:M45"/>
    <mergeCell ref="A5:A20"/>
    <mergeCell ref="B5:B20"/>
    <mergeCell ref="A21:A38"/>
    <mergeCell ref="B21:B38"/>
    <mergeCell ref="A39:A41"/>
    <mergeCell ref="B39:B41"/>
  </mergeCells>
  <conditionalFormatting sqref="J4:J42">
    <cfRule type="cellIs" dxfId="27" priority="1" operator="lessThan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26"/>
  <sheetViews>
    <sheetView topLeftCell="A16" zoomScaleNormal="100" workbookViewId="0">
      <selection activeCell="A19" sqref="A19:H19"/>
    </sheetView>
  </sheetViews>
  <sheetFormatPr defaultColWidth="9.1328125" defaultRowHeight="12.75" x14ac:dyDescent="0.35"/>
  <cols>
    <col min="1" max="1" width="4.59765625" style="2" customWidth="1"/>
    <col min="2" max="2" width="6.86328125" style="2" customWidth="1"/>
    <col min="3" max="3" width="31" style="2" customWidth="1"/>
    <col min="4" max="4" width="8.59765625" style="2" bestFit="1" customWidth="1"/>
    <col min="5" max="5" width="9.59765625" style="2" customWidth="1"/>
    <col min="6" max="6" width="14.73046875" style="2" customWidth="1"/>
    <col min="7" max="7" width="16" style="2" customWidth="1"/>
    <col min="8" max="8" width="11.1328125" style="2" customWidth="1"/>
    <col min="9" max="16384" width="9.1328125" style="2"/>
  </cols>
  <sheetData>
    <row r="1" spans="1:8" ht="20.25" customHeight="1" x14ac:dyDescent="0.35">
      <c r="A1" s="105" t="s">
        <v>6</v>
      </c>
      <c r="B1" s="105"/>
      <c r="C1" s="105"/>
      <c r="D1" s="105"/>
      <c r="E1" s="105"/>
      <c r="F1" s="105"/>
      <c r="G1" s="105"/>
      <c r="H1" s="105"/>
    </row>
    <row r="2" spans="1:8" ht="20.65" x14ac:dyDescent="0.35">
      <c r="B2" s="3"/>
    </row>
    <row r="3" spans="1:8" ht="47.25" customHeight="1" x14ac:dyDescent="0.35">
      <c r="A3" s="106" t="s">
        <v>7</v>
      </c>
      <c r="B3" s="106"/>
      <c r="C3" s="106"/>
      <c r="D3" s="106"/>
      <c r="E3" s="106"/>
      <c r="F3" s="106"/>
      <c r="G3" s="106"/>
      <c r="H3" s="106"/>
    </row>
    <row r="4" spans="1:8" ht="35.25" customHeight="1" x14ac:dyDescent="0.35">
      <c r="B4" s="4"/>
    </row>
    <row r="5" spans="1:8" ht="15" customHeight="1" x14ac:dyDescent="0.35">
      <c r="A5" s="107" t="s">
        <v>8</v>
      </c>
      <c r="B5" s="107"/>
      <c r="C5" s="107"/>
      <c r="D5" s="107"/>
      <c r="E5" s="107"/>
      <c r="F5" s="107"/>
      <c r="G5" s="107"/>
      <c r="H5" s="107"/>
    </row>
    <row r="6" spans="1:8" ht="15" customHeight="1" x14ac:dyDescent="0.35">
      <c r="A6" s="107" t="s">
        <v>9</v>
      </c>
      <c r="B6" s="107"/>
      <c r="C6" s="107"/>
      <c r="D6" s="107"/>
      <c r="E6" s="107"/>
      <c r="F6" s="107"/>
      <c r="G6" s="107"/>
      <c r="H6" s="107"/>
    </row>
    <row r="7" spans="1:8" ht="15" customHeight="1" x14ac:dyDescent="0.35">
      <c r="A7" s="107" t="s">
        <v>10</v>
      </c>
      <c r="B7" s="107"/>
      <c r="C7" s="107"/>
      <c r="D7" s="107"/>
      <c r="E7" s="107"/>
      <c r="F7" s="107"/>
      <c r="G7" s="107"/>
      <c r="H7" s="107"/>
    </row>
    <row r="8" spans="1:8" ht="15" customHeight="1" x14ac:dyDescent="0.35">
      <c r="A8" s="107" t="s">
        <v>11</v>
      </c>
      <c r="B8" s="107"/>
      <c r="C8" s="107"/>
      <c r="D8" s="107"/>
      <c r="E8" s="107"/>
      <c r="F8" s="107"/>
      <c r="G8" s="107"/>
      <c r="H8" s="107"/>
    </row>
    <row r="9" spans="1:8" ht="30" customHeight="1" x14ac:dyDescent="0.35">
      <c r="B9" s="5"/>
    </row>
    <row r="10" spans="1:8" ht="105" customHeight="1" x14ac:dyDescent="0.35">
      <c r="A10" s="108" t="s">
        <v>12</v>
      </c>
      <c r="B10" s="108"/>
      <c r="C10" s="108"/>
      <c r="D10" s="108"/>
      <c r="E10" s="108"/>
      <c r="F10" s="108"/>
      <c r="G10" s="108"/>
      <c r="H10" s="108"/>
    </row>
    <row r="11" spans="1:8" ht="15.75" thickBot="1" x14ac:dyDescent="0.4">
      <c r="B11" s="6"/>
    </row>
    <row r="12" spans="1:8" ht="46.9" thickBot="1" x14ac:dyDescent="0.4">
      <c r="A12" s="7" t="s">
        <v>5</v>
      </c>
      <c r="B12" s="7" t="s">
        <v>3</v>
      </c>
      <c r="C12" s="8" t="s">
        <v>13</v>
      </c>
      <c r="D12" s="8" t="s">
        <v>4</v>
      </c>
      <c r="E12" s="8" t="s">
        <v>14</v>
      </c>
      <c r="F12" s="8" t="s">
        <v>15</v>
      </c>
      <c r="G12" s="8" t="s">
        <v>16</v>
      </c>
      <c r="H12" s="8" t="s">
        <v>17</v>
      </c>
    </row>
    <row r="13" spans="1:8" ht="15.4" thickBot="1" x14ac:dyDescent="0.4">
      <c r="A13" s="9"/>
      <c r="B13" s="9"/>
      <c r="C13" s="10"/>
      <c r="D13" s="10"/>
      <c r="E13" s="10"/>
      <c r="F13" s="10"/>
      <c r="G13" s="10"/>
      <c r="H13" s="10"/>
    </row>
    <row r="14" spans="1:8" ht="15.4" thickBot="1" x14ac:dyDescent="0.4">
      <c r="A14" s="9"/>
      <c r="B14" s="9"/>
      <c r="C14" s="10"/>
      <c r="D14" s="10"/>
      <c r="E14" s="10"/>
      <c r="F14" s="10"/>
      <c r="G14" s="10"/>
      <c r="H14" s="10"/>
    </row>
    <row r="15" spans="1:8" ht="15.4" thickBot="1" x14ac:dyDescent="0.4">
      <c r="A15" s="9"/>
      <c r="B15" s="9"/>
      <c r="C15" s="10"/>
      <c r="D15" s="10"/>
      <c r="E15" s="10"/>
      <c r="F15" s="10"/>
      <c r="G15" s="10"/>
      <c r="H15" s="10"/>
    </row>
    <row r="16" spans="1:8" ht="15.4" thickBot="1" x14ac:dyDescent="0.4">
      <c r="A16" s="9"/>
      <c r="B16" s="9"/>
      <c r="C16" s="10"/>
      <c r="D16" s="10"/>
      <c r="E16" s="10"/>
      <c r="F16" s="10"/>
      <c r="G16" s="10"/>
      <c r="H16" s="10"/>
    </row>
    <row r="17" spans="1:8" ht="15.4" thickBot="1" x14ac:dyDescent="0.4">
      <c r="A17" s="11"/>
      <c r="B17" s="11"/>
      <c r="C17" s="12"/>
      <c r="D17" s="12"/>
      <c r="E17" s="12"/>
      <c r="F17" s="12"/>
      <c r="G17" s="12"/>
      <c r="H17" s="12"/>
    </row>
    <row r="18" spans="1:8" ht="42" customHeight="1" x14ac:dyDescent="0.35">
      <c r="B18" s="13"/>
      <c r="C18" s="14"/>
      <c r="D18" s="14"/>
      <c r="E18" s="14"/>
      <c r="F18" s="14"/>
      <c r="G18" s="14"/>
      <c r="H18" s="14"/>
    </row>
    <row r="19" spans="1:8" ht="15" customHeight="1" x14ac:dyDescent="0.35">
      <c r="A19" s="109" t="s">
        <v>18</v>
      </c>
      <c r="B19" s="109"/>
      <c r="C19" s="109"/>
      <c r="D19" s="109"/>
      <c r="E19" s="109"/>
      <c r="F19" s="109"/>
      <c r="G19" s="109"/>
      <c r="H19" s="109"/>
    </row>
    <row r="20" spans="1:8" ht="13.9" x14ac:dyDescent="0.35">
      <c r="A20" s="110" t="s">
        <v>19</v>
      </c>
      <c r="B20" s="110"/>
      <c r="C20" s="110"/>
      <c r="D20" s="110"/>
      <c r="E20" s="110"/>
      <c r="F20" s="110"/>
      <c r="G20" s="110"/>
      <c r="H20" s="110"/>
    </row>
    <row r="21" spans="1:8" ht="15.4" x14ac:dyDescent="0.35">
      <c r="B21" s="6"/>
    </row>
    <row r="22" spans="1:8" ht="15.4" x14ac:dyDescent="0.35">
      <c r="B22" s="6"/>
    </row>
    <row r="23" spans="1:8" ht="15.4" x14ac:dyDescent="0.35">
      <c r="B23" s="6"/>
    </row>
    <row r="24" spans="1:8" ht="15" customHeight="1" x14ac:dyDescent="0.35">
      <c r="A24" s="111" t="s">
        <v>20</v>
      </c>
      <c r="B24" s="111"/>
      <c r="C24" s="111"/>
      <c r="D24" s="111"/>
      <c r="E24" s="111"/>
      <c r="F24" s="111"/>
      <c r="G24" s="111"/>
      <c r="H24" s="111"/>
    </row>
    <row r="25" spans="1:8" ht="15" customHeight="1" x14ac:dyDescent="0.35">
      <c r="A25" s="111" t="s">
        <v>21</v>
      </c>
      <c r="B25" s="111"/>
      <c r="C25" s="111"/>
      <c r="D25" s="111"/>
      <c r="E25" s="111"/>
      <c r="F25" s="111"/>
      <c r="G25" s="111"/>
      <c r="H25" s="111"/>
    </row>
    <row r="26" spans="1:8" ht="15" customHeight="1" x14ac:dyDescent="0.35">
      <c r="A26" s="104" t="s">
        <v>22</v>
      </c>
      <c r="B26" s="104"/>
      <c r="C26" s="104"/>
      <c r="D26" s="104"/>
      <c r="E26" s="104"/>
      <c r="F26" s="104"/>
      <c r="G26" s="104"/>
      <c r="H26" s="104"/>
    </row>
  </sheetData>
  <mergeCells count="12">
    <mergeCell ref="A26:H26"/>
    <mergeCell ref="A1:H1"/>
    <mergeCell ref="A3:H3"/>
    <mergeCell ref="A5:H5"/>
    <mergeCell ref="A6:H6"/>
    <mergeCell ref="A7:H7"/>
    <mergeCell ref="A8:H8"/>
    <mergeCell ref="A10:H10"/>
    <mergeCell ref="A19:H19"/>
    <mergeCell ref="A20:H20"/>
    <mergeCell ref="A24:H24"/>
    <mergeCell ref="A25:H25"/>
  </mergeCells>
  <pageMargins left="0.511811024" right="0.511811024" top="0.78740157499999996" bottom="0.78740157499999996" header="0.31496062000000002" footer="0.31496062000000002"/>
  <pageSetup paperSize="9" scale="92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C43"/>
  <sheetViews>
    <sheetView zoomScale="60" zoomScaleNormal="60" workbookViewId="0">
      <selection activeCell="L1" sqref="L1:L1048576"/>
    </sheetView>
  </sheetViews>
  <sheetFormatPr defaultColWidth="9.73046875" defaultRowHeight="39.950000000000003" customHeight="1" x14ac:dyDescent="0.45"/>
  <cols>
    <col min="1" max="1" width="7" style="48" customWidth="1"/>
    <col min="2" max="2" width="38.59765625" style="1" customWidth="1"/>
    <col min="3" max="3" width="9.59765625" style="47" customWidth="1"/>
    <col min="4" max="4" width="55.265625" style="55" customWidth="1"/>
    <col min="5" max="5" width="19.3984375" style="56" customWidth="1"/>
    <col min="6" max="6" width="10" style="1" customWidth="1"/>
    <col min="7" max="7" width="16.73046875" style="1" customWidth="1"/>
    <col min="8" max="8" width="14.86328125" style="42" bestFit="1" customWidth="1"/>
    <col min="9" max="9" width="13.86328125" style="17" customWidth="1"/>
    <col min="10" max="10" width="13.265625" style="41" customWidth="1"/>
    <col min="11" max="11" width="12.59765625" style="18" customWidth="1"/>
    <col min="12" max="23" width="13.73046875" style="19" customWidth="1"/>
    <col min="24" max="29" width="13.73046875" style="15" customWidth="1"/>
    <col min="30" max="16384" width="9.73046875" style="15"/>
  </cols>
  <sheetData>
    <row r="1" spans="1:29" ht="39.950000000000003" customHeight="1" x14ac:dyDescent="0.45">
      <c r="A1" s="93" t="s">
        <v>47</v>
      </c>
      <c r="B1" s="93"/>
      <c r="C1" s="93"/>
      <c r="D1" s="93" t="s">
        <v>49</v>
      </c>
      <c r="E1" s="93"/>
      <c r="F1" s="93"/>
      <c r="G1" s="93"/>
      <c r="H1" s="93"/>
      <c r="I1" s="93" t="s">
        <v>48</v>
      </c>
      <c r="J1" s="93"/>
      <c r="K1" s="93"/>
      <c r="L1" s="92" t="s">
        <v>118</v>
      </c>
      <c r="M1" s="92" t="s">
        <v>41</v>
      </c>
      <c r="N1" s="92" t="s">
        <v>41</v>
      </c>
      <c r="O1" s="92" t="s">
        <v>41</v>
      </c>
      <c r="P1" s="92" t="s">
        <v>41</v>
      </c>
      <c r="Q1" s="92" t="s">
        <v>41</v>
      </c>
      <c r="R1" s="92" t="s">
        <v>41</v>
      </c>
      <c r="S1" s="92" t="s">
        <v>41</v>
      </c>
      <c r="T1" s="92" t="s">
        <v>41</v>
      </c>
      <c r="U1" s="92" t="s">
        <v>41</v>
      </c>
      <c r="V1" s="92" t="s">
        <v>41</v>
      </c>
      <c r="W1" s="92" t="s">
        <v>41</v>
      </c>
      <c r="X1" s="92" t="s">
        <v>41</v>
      </c>
      <c r="Y1" s="92" t="s">
        <v>41</v>
      </c>
      <c r="Z1" s="92" t="s">
        <v>41</v>
      </c>
      <c r="AA1" s="92" t="s">
        <v>41</v>
      </c>
      <c r="AB1" s="92" t="s">
        <v>41</v>
      </c>
      <c r="AC1" s="92" t="s">
        <v>41</v>
      </c>
    </row>
    <row r="2" spans="1:29" ht="39.950000000000003" customHeight="1" x14ac:dyDescent="0.45">
      <c r="A2" s="93" t="s">
        <v>34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</row>
    <row r="3" spans="1:29" s="16" customFormat="1" ht="39.950000000000003" customHeight="1" x14ac:dyDescent="0.35">
      <c r="A3" s="49" t="s">
        <v>42</v>
      </c>
      <c r="B3" s="51" t="s">
        <v>35</v>
      </c>
      <c r="C3" s="50" t="s">
        <v>43</v>
      </c>
      <c r="D3" s="54" t="s">
        <v>36</v>
      </c>
      <c r="E3" s="54" t="s">
        <v>37</v>
      </c>
      <c r="F3" s="51" t="s">
        <v>4</v>
      </c>
      <c r="G3" s="51" t="s">
        <v>38</v>
      </c>
      <c r="H3" s="52" t="s">
        <v>44</v>
      </c>
      <c r="I3" s="51" t="s">
        <v>46</v>
      </c>
      <c r="J3" s="57" t="s">
        <v>0</v>
      </c>
      <c r="K3" s="58" t="s">
        <v>2</v>
      </c>
      <c r="L3" s="34" t="s">
        <v>119</v>
      </c>
      <c r="M3" s="37" t="s">
        <v>1</v>
      </c>
      <c r="N3" s="37" t="s">
        <v>1</v>
      </c>
      <c r="O3" s="37" t="s">
        <v>1</v>
      </c>
      <c r="P3" s="37" t="s">
        <v>1</v>
      </c>
      <c r="Q3" s="37" t="s">
        <v>1</v>
      </c>
      <c r="R3" s="37" t="s">
        <v>1</v>
      </c>
      <c r="S3" s="37" t="s">
        <v>1</v>
      </c>
      <c r="T3" s="37" t="s">
        <v>1</v>
      </c>
      <c r="U3" s="37" t="s">
        <v>1</v>
      </c>
      <c r="V3" s="37" t="s">
        <v>1</v>
      </c>
      <c r="W3" s="37" t="s">
        <v>1</v>
      </c>
      <c r="X3" s="37" t="s">
        <v>1</v>
      </c>
      <c r="Y3" s="37" t="s">
        <v>1</v>
      </c>
      <c r="Z3" s="37" t="s">
        <v>1</v>
      </c>
      <c r="AA3" s="37" t="s">
        <v>1</v>
      </c>
      <c r="AB3" s="37" t="s">
        <v>1</v>
      </c>
      <c r="AC3" s="37" t="s">
        <v>1</v>
      </c>
    </row>
    <row r="4" spans="1:29" ht="39.950000000000003" customHeight="1" x14ac:dyDescent="0.45">
      <c r="A4" s="63">
        <v>1</v>
      </c>
      <c r="B4" s="64" t="s">
        <v>50</v>
      </c>
      <c r="C4" s="65">
        <v>1</v>
      </c>
      <c r="D4" s="66" t="s">
        <v>51</v>
      </c>
      <c r="E4" s="67" t="s">
        <v>52</v>
      </c>
      <c r="F4" s="46" t="s">
        <v>4</v>
      </c>
      <c r="G4" s="46" t="s">
        <v>104</v>
      </c>
      <c r="H4" s="77">
        <v>9145.9</v>
      </c>
      <c r="I4" s="32"/>
      <c r="J4" s="38">
        <f>I4-(SUM(L4:AC4))</f>
        <v>0</v>
      </c>
      <c r="K4" s="39" t="str">
        <f>IF(J4&lt;0,"ATENÇÃO","OK")</f>
        <v>OK</v>
      </c>
      <c r="L4" s="113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45"/>
      <c r="Y4" s="45"/>
      <c r="Z4" s="45"/>
      <c r="AA4" s="45"/>
      <c r="AB4" s="45"/>
      <c r="AC4" s="45"/>
    </row>
    <row r="5" spans="1:29" ht="39.950000000000003" customHeight="1" x14ac:dyDescent="0.45">
      <c r="A5" s="81">
        <v>6</v>
      </c>
      <c r="B5" s="84" t="s">
        <v>53</v>
      </c>
      <c r="C5" s="68">
        <v>21</v>
      </c>
      <c r="D5" s="69" t="s">
        <v>54</v>
      </c>
      <c r="E5" s="70" t="s">
        <v>55</v>
      </c>
      <c r="F5" s="53" t="s">
        <v>4</v>
      </c>
      <c r="G5" s="53" t="s">
        <v>105</v>
      </c>
      <c r="H5" s="78">
        <v>130.49</v>
      </c>
      <c r="I5" s="32">
        <v>6</v>
      </c>
      <c r="J5" s="38">
        <f t="shared" ref="J5:J42" si="0">I5-(SUM(L5:AC5))</f>
        <v>0</v>
      </c>
      <c r="K5" s="39" t="str">
        <f t="shared" ref="K5:K42" si="1">IF(J5&lt;0,"ATENÇÃO","OK")</f>
        <v>OK</v>
      </c>
      <c r="L5" s="113">
        <v>6</v>
      </c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45"/>
      <c r="Y5" s="45"/>
      <c r="Z5" s="45"/>
      <c r="AA5" s="45"/>
      <c r="AB5" s="45"/>
      <c r="AC5" s="45"/>
    </row>
    <row r="6" spans="1:29" ht="39.950000000000003" customHeight="1" x14ac:dyDescent="0.45">
      <c r="A6" s="82"/>
      <c r="B6" s="85"/>
      <c r="C6" s="68">
        <v>22</v>
      </c>
      <c r="D6" s="69" t="s">
        <v>56</v>
      </c>
      <c r="E6" s="70" t="s">
        <v>55</v>
      </c>
      <c r="F6" s="53" t="s">
        <v>4</v>
      </c>
      <c r="G6" s="53" t="s">
        <v>105</v>
      </c>
      <c r="H6" s="78">
        <v>96.16</v>
      </c>
      <c r="I6" s="32"/>
      <c r="J6" s="38">
        <f t="shared" si="0"/>
        <v>0</v>
      </c>
      <c r="K6" s="39" t="str">
        <f t="shared" si="1"/>
        <v>OK</v>
      </c>
      <c r="L6" s="113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45"/>
      <c r="Y6" s="45"/>
      <c r="Z6" s="45"/>
      <c r="AA6" s="45"/>
      <c r="AB6" s="45"/>
      <c r="AC6" s="45"/>
    </row>
    <row r="7" spans="1:29" ht="39.950000000000003" customHeight="1" x14ac:dyDescent="0.45">
      <c r="A7" s="82"/>
      <c r="B7" s="85"/>
      <c r="C7" s="68">
        <v>23</v>
      </c>
      <c r="D7" s="69" t="s">
        <v>57</v>
      </c>
      <c r="E7" s="70" t="s">
        <v>58</v>
      </c>
      <c r="F7" s="53" t="s">
        <v>4</v>
      </c>
      <c r="G7" s="53" t="s">
        <v>105</v>
      </c>
      <c r="H7" s="78">
        <v>1205.75</v>
      </c>
      <c r="I7" s="32"/>
      <c r="J7" s="38">
        <f t="shared" si="0"/>
        <v>0</v>
      </c>
      <c r="K7" s="39" t="str">
        <f t="shared" si="1"/>
        <v>OK</v>
      </c>
      <c r="L7" s="113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45"/>
      <c r="Y7" s="45"/>
      <c r="Z7" s="45"/>
      <c r="AA7" s="45"/>
      <c r="AB7" s="45"/>
      <c r="AC7" s="45"/>
    </row>
    <row r="8" spans="1:29" ht="39.950000000000003" customHeight="1" x14ac:dyDescent="0.45">
      <c r="A8" s="82"/>
      <c r="B8" s="85"/>
      <c r="C8" s="68">
        <v>24</v>
      </c>
      <c r="D8" s="69" t="s">
        <v>59</v>
      </c>
      <c r="E8" s="70" t="s">
        <v>60</v>
      </c>
      <c r="F8" s="53" t="s">
        <v>4</v>
      </c>
      <c r="G8" s="53" t="s">
        <v>105</v>
      </c>
      <c r="H8" s="78">
        <v>14.68</v>
      </c>
      <c r="I8" s="32"/>
      <c r="J8" s="38">
        <f t="shared" si="0"/>
        <v>0</v>
      </c>
      <c r="K8" s="39" t="str">
        <f t="shared" si="1"/>
        <v>OK</v>
      </c>
      <c r="L8" s="113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45"/>
      <c r="Y8" s="45"/>
      <c r="Z8" s="45"/>
      <c r="AA8" s="45"/>
      <c r="AB8" s="45"/>
      <c r="AC8" s="45"/>
    </row>
    <row r="9" spans="1:29" ht="39.950000000000003" customHeight="1" x14ac:dyDescent="0.45">
      <c r="A9" s="82"/>
      <c r="B9" s="85"/>
      <c r="C9" s="68">
        <v>25</v>
      </c>
      <c r="D9" s="69" t="s">
        <v>61</v>
      </c>
      <c r="E9" s="70" t="s">
        <v>60</v>
      </c>
      <c r="F9" s="53" t="s">
        <v>4</v>
      </c>
      <c r="G9" s="53" t="s">
        <v>105</v>
      </c>
      <c r="H9" s="78">
        <v>8.18</v>
      </c>
      <c r="I9" s="32">
        <v>200</v>
      </c>
      <c r="J9" s="38">
        <f t="shared" si="0"/>
        <v>0</v>
      </c>
      <c r="K9" s="39" t="str">
        <f t="shared" si="1"/>
        <v>OK</v>
      </c>
      <c r="L9" s="113">
        <v>200</v>
      </c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45"/>
      <c r="Y9" s="45"/>
      <c r="Z9" s="45"/>
      <c r="AA9" s="45"/>
      <c r="AB9" s="45"/>
      <c r="AC9" s="45"/>
    </row>
    <row r="10" spans="1:29" ht="39.950000000000003" customHeight="1" x14ac:dyDescent="0.45">
      <c r="A10" s="82"/>
      <c r="B10" s="85"/>
      <c r="C10" s="68">
        <v>26</v>
      </c>
      <c r="D10" s="69" t="s">
        <v>62</v>
      </c>
      <c r="E10" s="70" t="s">
        <v>60</v>
      </c>
      <c r="F10" s="53" t="s">
        <v>4</v>
      </c>
      <c r="G10" s="53" t="s">
        <v>105</v>
      </c>
      <c r="H10" s="78">
        <v>19.72</v>
      </c>
      <c r="I10" s="32"/>
      <c r="J10" s="38">
        <f t="shared" si="0"/>
        <v>0</v>
      </c>
      <c r="K10" s="39" t="str">
        <f t="shared" si="1"/>
        <v>OK</v>
      </c>
      <c r="L10" s="113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45"/>
      <c r="Y10" s="45"/>
      <c r="Z10" s="45"/>
      <c r="AA10" s="45"/>
      <c r="AB10" s="45"/>
      <c r="AC10" s="45"/>
    </row>
    <row r="11" spans="1:29" ht="39.950000000000003" customHeight="1" x14ac:dyDescent="0.45">
      <c r="A11" s="82"/>
      <c r="B11" s="85"/>
      <c r="C11" s="68">
        <v>27</v>
      </c>
      <c r="D11" s="69" t="s">
        <v>63</v>
      </c>
      <c r="E11" s="70" t="s">
        <v>60</v>
      </c>
      <c r="F11" s="53" t="s">
        <v>4</v>
      </c>
      <c r="G11" s="53" t="s">
        <v>105</v>
      </c>
      <c r="H11" s="78">
        <v>11.24</v>
      </c>
      <c r="I11" s="32"/>
      <c r="J11" s="38">
        <f t="shared" si="0"/>
        <v>0</v>
      </c>
      <c r="K11" s="39" t="str">
        <f t="shared" si="1"/>
        <v>OK</v>
      </c>
      <c r="L11" s="113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45"/>
      <c r="Y11" s="45"/>
      <c r="Z11" s="45"/>
      <c r="AA11" s="45"/>
      <c r="AB11" s="45"/>
      <c r="AC11" s="45"/>
    </row>
    <row r="12" spans="1:29" ht="39.950000000000003" customHeight="1" x14ac:dyDescent="0.45">
      <c r="A12" s="82"/>
      <c r="B12" s="85"/>
      <c r="C12" s="68">
        <v>28</v>
      </c>
      <c r="D12" s="69" t="s">
        <v>64</v>
      </c>
      <c r="E12" s="70" t="s">
        <v>60</v>
      </c>
      <c r="F12" s="53" t="s">
        <v>4</v>
      </c>
      <c r="G12" s="53" t="s">
        <v>105</v>
      </c>
      <c r="H12" s="78">
        <v>27.95</v>
      </c>
      <c r="I12" s="32">
        <v>40</v>
      </c>
      <c r="J12" s="38">
        <f t="shared" si="0"/>
        <v>0</v>
      </c>
      <c r="K12" s="39" t="str">
        <f t="shared" si="1"/>
        <v>OK</v>
      </c>
      <c r="L12" s="113">
        <v>40</v>
      </c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45"/>
      <c r="Y12" s="45"/>
      <c r="Z12" s="45"/>
      <c r="AA12" s="45"/>
      <c r="AB12" s="45"/>
      <c r="AC12" s="45"/>
    </row>
    <row r="13" spans="1:29" ht="39.950000000000003" customHeight="1" x14ac:dyDescent="0.45">
      <c r="A13" s="82"/>
      <c r="B13" s="85"/>
      <c r="C13" s="68">
        <v>29</v>
      </c>
      <c r="D13" s="69" t="s">
        <v>65</v>
      </c>
      <c r="E13" s="70" t="s">
        <v>60</v>
      </c>
      <c r="F13" s="53" t="s">
        <v>4</v>
      </c>
      <c r="G13" s="53" t="s">
        <v>105</v>
      </c>
      <c r="H13" s="78">
        <v>16.84</v>
      </c>
      <c r="I13" s="32"/>
      <c r="J13" s="38">
        <f t="shared" si="0"/>
        <v>0</v>
      </c>
      <c r="K13" s="39" t="str">
        <f t="shared" si="1"/>
        <v>OK</v>
      </c>
      <c r="L13" s="113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45"/>
      <c r="Y13" s="45"/>
      <c r="Z13" s="45"/>
      <c r="AA13" s="45"/>
      <c r="AB13" s="45"/>
      <c r="AC13" s="45"/>
    </row>
    <row r="14" spans="1:29" ht="39.950000000000003" customHeight="1" x14ac:dyDescent="0.45">
      <c r="A14" s="82"/>
      <c r="B14" s="85"/>
      <c r="C14" s="68">
        <v>30</v>
      </c>
      <c r="D14" s="69" t="s">
        <v>66</v>
      </c>
      <c r="E14" s="70" t="s">
        <v>58</v>
      </c>
      <c r="F14" s="53" t="s">
        <v>32</v>
      </c>
      <c r="G14" s="53" t="s">
        <v>105</v>
      </c>
      <c r="H14" s="78">
        <v>776.47</v>
      </c>
      <c r="I14" s="32">
        <v>2</v>
      </c>
      <c r="J14" s="38">
        <f t="shared" si="0"/>
        <v>0</v>
      </c>
      <c r="K14" s="39" t="str">
        <f t="shared" si="1"/>
        <v>OK</v>
      </c>
      <c r="L14" s="113">
        <v>2</v>
      </c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45"/>
      <c r="Y14" s="45"/>
      <c r="Z14" s="45"/>
      <c r="AA14" s="45"/>
      <c r="AB14" s="45"/>
      <c r="AC14" s="45"/>
    </row>
    <row r="15" spans="1:29" ht="39.950000000000003" customHeight="1" x14ac:dyDescent="0.45">
      <c r="A15" s="82"/>
      <c r="B15" s="85"/>
      <c r="C15" s="68">
        <v>31</v>
      </c>
      <c r="D15" s="69" t="s">
        <v>67</v>
      </c>
      <c r="E15" s="70" t="s">
        <v>58</v>
      </c>
      <c r="F15" s="53" t="s">
        <v>32</v>
      </c>
      <c r="G15" s="53" t="s">
        <v>105</v>
      </c>
      <c r="H15" s="78">
        <v>442.05</v>
      </c>
      <c r="I15" s="32"/>
      <c r="J15" s="38">
        <f t="shared" si="0"/>
        <v>0</v>
      </c>
      <c r="K15" s="39" t="str">
        <f t="shared" si="1"/>
        <v>OK</v>
      </c>
      <c r="L15" s="113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45"/>
      <c r="Y15" s="45"/>
      <c r="Z15" s="45"/>
      <c r="AA15" s="45"/>
      <c r="AB15" s="45"/>
      <c r="AC15" s="45"/>
    </row>
    <row r="16" spans="1:29" ht="39.950000000000003" customHeight="1" x14ac:dyDescent="0.45">
      <c r="A16" s="82"/>
      <c r="B16" s="85"/>
      <c r="C16" s="68">
        <v>32</v>
      </c>
      <c r="D16" s="69" t="s">
        <v>68</v>
      </c>
      <c r="E16" s="70" t="s">
        <v>60</v>
      </c>
      <c r="F16" s="53" t="s">
        <v>32</v>
      </c>
      <c r="G16" s="53" t="s">
        <v>105</v>
      </c>
      <c r="H16" s="78">
        <v>1967.19</v>
      </c>
      <c r="I16" s="32"/>
      <c r="J16" s="38">
        <f t="shared" si="0"/>
        <v>0</v>
      </c>
      <c r="K16" s="39" t="str">
        <f t="shared" si="1"/>
        <v>OK</v>
      </c>
      <c r="L16" s="113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45"/>
      <c r="Y16" s="45"/>
      <c r="Z16" s="45"/>
      <c r="AA16" s="45"/>
      <c r="AB16" s="45"/>
      <c r="AC16" s="45"/>
    </row>
    <row r="17" spans="1:29" ht="39.950000000000003" customHeight="1" x14ac:dyDescent="0.45">
      <c r="A17" s="82"/>
      <c r="B17" s="85"/>
      <c r="C17" s="68">
        <v>33</v>
      </c>
      <c r="D17" s="69" t="s">
        <v>69</v>
      </c>
      <c r="E17" s="70" t="s">
        <v>60</v>
      </c>
      <c r="F17" s="53" t="s">
        <v>4</v>
      </c>
      <c r="G17" s="53" t="s">
        <v>105</v>
      </c>
      <c r="H17" s="78">
        <v>21.38</v>
      </c>
      <c r="I17" s="32">
        <v>50</v>
      </c>
      <c r="J17" s="38">
        <f t="shared" si="0"/>
        <v>0</v>
      </c>
      <c r="K17" s="39" t="str">
        <f t="shared" si="1"/>
        <v>OK</v>
      </c>
      <c r="L17" s="113">
        <v>50</v>
      </c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45"/>
      <c r="Y17" s="45"/>
      <c r="Z17" s="45"/>
      <c r="AA17" s="45"/>
      <c r="AB17" s="45"/>
      <c r="AC17" s="45"/>
    </row>
    <row r="18" spans="1:29" ht="39.950000000000003" customHeight="1" x14ac:dyDescent="0.45">
      <c r="A18" s="82"/>
      <c r="B18" s="85"/>
      <c r="C18" s="68">
        <v>34</v>
      </c>
      <c r="D18" s="69" t="s">
        <v>70</v>
      </c>
      <c r="E18" s="70" t="s">
        <v>60</v>
      </c>
      <c r="F18" s="53" t="s">
        <v>4</v>
      </c>
      <c r="G18" s="53" t="s">
        <v>105</v>
      </c>
      <c r="H18" s="78">
        <v>12.19</v>
      </c>
      <c r="I18" s="32"/>
      <c r="J18" s="38">
        <f t="shared" si="0"/>
        <v>0</v>
      </c>
      <c r="K18" s="39" t="str">
        <f t="shared" si="1"/>
        <v>OK</v>
      </c>
      <c r="L18" s="113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45"/>
      <c r="Y18" s="45"/>
      <c r="Z18" s="45"/>
      <c r="AA18" s="45"/>
      <c r="AB18" s="45"/>
      <c r="AC18" s="45"/>
    </row>
    <row r="19" spans="1:29" ht="39.950000000000003" customHeight="1" x14ac:dyDescent="0.45">
      <c r="A19" s="82"/>
      <c r="B19" s="85"/>
      <c r="C19" s="68">
        <v>35</v>
      </c>
      <c r="D19" s="69" t="s">
        <v>71</v>
      </c>
      <c r="E19" s="70" t="s">
        <v>60</v>
      </c>
      <c r="F19" s="53" t="s">
        <v>4</v>
      </c>
      <c r="G19" s="53" t="s">
        <v>105</v>
      </c>
      <c r="H19" s="78">
        <v>2.69</v>
      </c>
      <c r="I19" s="32">
        <v>100</v>
      </c>
      <c r="J19" s="38">
        <f t="shared" si="0"/>
        <v>0</v>
      </c>
      <c r="K19" s="39" t="str">
        <f t="shared" si="1"/>
        <v>OK</v>
      </c>
      <c r="L19" s="113">
        <v>100</v>
      </c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45"/>
      <c r="Y19" s="45"/>
      <c r="Z19" s="45"/>
      <c r="AA19" s="45"/>
      <c r="AB19" s="45"/>
      <c r="AC19" s="45"/>
    </row>
    <row r="20" spans="1:29" ht="39.950000000000003" customHeight="1" x14ac:dyDescent="0.45">
      <c r="A20" s="83"/>
      <c r="B20" s="86"/>
      <c r="C20" s="68">
        <v>36</v>
      </c>
      <c r="D20" s="69" t="s">
        <v>72</v>
      </c>
      <c r="E20" s="70" t="s">
        <v>60</v>
      </c>
      <c r="F20" s="53" t="s">
        <v>4</v>
      </c>
      <c r="G20" s="53" t="s">
        <v>105</v>
      </c>
      <c r="H20" s="78">
        <v>1.27</v>
      </c>
      <c r="I20" s="32"/>
      <c r="J20" s="38">
        <f t="shared" si="0"/>
        <v>0</v>
      </c>
      <c r="K20" s="39" t="str">
        <f t="shared" si="1"/>
        <v>OK</v>
      </c>
      <c r="L20" s="113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45"/>
      <c r="Y20" s="45"/>
      <c r="Z20" s="45"/>
      <c r="AA20" s="45"/>
      <c r="AB20" s="45"/>
      <c r="AC20" s="45"/>
    </row>
    <row r="21" spans="1:29" ht="39.950000000000003" customHeight="1" x14ac:dyDescent="0.45">
      <c r="A21" s="87">
        <v>7</v>
      </c>
      <c r="B21" s="90" t="s">
        <v>73</v>
      </c>
      <c r="C21" s="71">
        <v>37</v>
      </c>
      <c r="D21" s="72" t="s">
        <v>74</v>
      </c>
      <c r="E21" s="73" t="s">
        <v>75</v>
      </c>
      <c r="F21" s="46" t="s">
        <v>4</v>
      </c>
      <c r="G21" s="46" t="s">
        <v>105</v>
      </c>
      <c r="H21" s="79">
        <v>80.09</v>
      </c>
      <c r="I21" s="32"/>
      <c r="J21" s="38">
        <f t="shared" si="0"/>
        <v>0</v>
      </c>
      <c r="K21" s="39" t="str">
        <f t="shared" si="1"/>
        <v>OK</v>
      </c>
      <c r="L21" s="113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45"/>
      <c r="Y21" s="45"/>
      <c r="Z21" s="45"/>
      <c r="AA21" s="45"/>
      <c r="AB21" s="45"/>
      <c r="AC21" s="45"/>
    </row>
    <row r="22" spans="1:29" ht="39.950000000000003" customHeight="1" x14ac:dyDescent="0.45">
      <c r="A22" s="88"/>
      <c r="B22" s="90"/>
      <c r="C22" s="71">
        <v>38</v>
      </c>
      <c r="D22" s="72" t="s">
        <v>76</v>
      </c>
      <c r="E22" s="73" t="s">
        <v>75</v>
      </c>
      <c r="F22" s="46" t="s">
        <v>4</v>
      </c>
      <c r="G22" s="46" t="s">
        <v>105</v>
      </c>
      <c r="H22" s="79">
        <v>134.34</v>
      </c>
      <c r="I22" s="32"/>
      <c r="J22" s="38">
        <f t="shared" si="0"/>
        <v>0</v>
      </c>
      <c r="K22" s="39" t="str">
        <f t="shared" si="1"/>
        <v>OK</v>
      </c>
      <c r="L22" s="113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45"/>
      <c r="Y22" s="45"/>
      <c r="Z22" s="45"/>
      <c r="AA22" s="45"/>
      <c r="AB22" s="45"/>
      <c r="AC22" s="45"/>
    </row>
    <row r="23" spans="1:29" ht="39.950000000000003" customHeight="1" x14ac:dyDescent="0.45">
      <c r="A23" s="88"/>
      <c r="B23" s="90"/>
      <c r="C23" s="71">
        <v>39</v>
      </c>
      <c r="D23" s="72" t="s">
        <v>77</v>
      </c>
      <c r="E23" s="73" t="s">
        <v>75</v>
      </c>
      <c r="F23" s="46" t="s">
        <v>4</v>
      </c>
      <c r="G23" s="46" t="s">
        <v>105</v>
      </c>
      <c r="H23" s="79">
        <v>90.42</v>
      </c>
      <c r="I23" s="32"/>
      <c r="J23" s="38">
        <f t="shared" si="0"/>
        <v>0</v>
      </c>
      <c r="K23" s="39" t="str">
        <f t="shared" si="1"/>
        <v>OK</v>
      </c>
      <c r="L23" s="113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45"/>
      <c r="Y23" s="45"/>
      <c r="Z23" s="45"/>
      <c r="AA23" s="45"/>
      <c r="AB23" s="45"/>
      <c r="AC23" s="45"/>
    </row>
    <row r="24" spans="1:29" ht="39.950000000000003" customHeight="1" x14ac:dyDescent="0.45">
      <c r="A24" s="88"/>
      <c r="B24" s="90"/>
      <c r="C24" s="71">
        <v>40</v>
      </c>
      <c r="D24" s="72" t="s">
        <v>78</v>
      </c>
      <c r="E24" s="73" t="s">
        <v>75</v>
      </c>
      <c r="F24" s="46" t="s">
        <v>4</v>
      </c>
      <c r="G24" s="46" t="s">
        <v>105</v>
      </c>
      <c r="H24" s="79">
        <v>71.69</v>
      </c>
      <c r="I24" s="32"/>
      <c r="J24" s="38">
        <f t="shared" si="0"/>
        <v>0</v>
      </c>
      <c r="K24" s="39" t="str">
        <f t="shared" si="1"/>
        <v>OK</v>
      </c>
      <c r="L24" s="113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45"/>
      <c r="Y24" s="45"/>
      <c r="Z24" s="45"/>
      <c r="AA24" s="45"/>
      <c r="AB24" s="45"/>
      <c r="AC24" s="45"/>
    </row>
    <row r="25" spans="1:29" ht="39.950000000000003" customHeight="1" x14ac:dyDescent="0.45">
      <c r="A25" s="88"/>
      <c r="B25" s="90"/>
      <c r="C25" s="71">
        <v>41</v>
      </c>
      <c r="D25" s="72" t="s">
        <v>79</v>
      </c>
      <c r="E25" s="73" t="s">
        <v>75</v>
      </c>
      <c r="F25" s="46" t="s">
        <v>4</v>
      </c>
      <c r="G25" s="46" t="s">
        <v>105</v>
      </c>
      <c r="H25" s="79">
        <v>62</v>
      </c>
      <c r="I25" s="32"/>
      <c r="J25" s="38">
        <f t="shared" si="0"/>
        <v>0</v>
      </c>
      <c r="K25" s="39" t="str">
        <f t="shared" si="1"/>
        <v>OK</v>
      </c>
      <c r="L25" s="113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45"/>
      <c r="Y25" s="45"/>
      <c r="Z25" s="45"/>
      <c r="AA25" s="45"/>
      <c r="AB25" s="45"/>
      <c r="AC25" s="45"/>
    </row>
    <row r="26" spans="1:29" ht="39.950000000000003" customHeight="1" x14ac:dyDescent="0.45">
      <c r="A26" s="88"/>
      <c r="B26" s="90"/>
      <c r="C26" s="71">
        <v>42</v>
      </c>
      <c r="D26" s="72" t="s">
        <v>80</v>
      </c>
      <c r="E26" s="73" t="s">
        <v>75</v>
      </c>
      <c r="F26" s="46" t="s">
        <v>4</v>
      </c>
      <c r="G26" s="46" t="s">
        <v>105</v>
      </c>
      <c r="H26" s="79">
        <v>74.92</v>
      </c>
      <c r="I26" s="32"/>
      <c r="J26" s="38">
        <f t="shared" si="0"/>
        <v>0</v>
      </c>
      <c r="K26" s="39" t="str">
        <f t="shared" si="1"/>
        <v>OK</v>
      </c>
      <c r="L26" s="113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45"/>
      <c r="Y26" s="45"/>
      <c r="Z26" s="45"/>
      <c r="AA26" s="45"/>
      <c r="AB26" s="45"/>
      <c r="AC26" s="45"/>
    </row>
    <row r="27" spans="1:29" ht="39.950000000000003" customHeight="1" x14ac:dyDescent="0.45">
      <c r="A27" s="88"/>
      <c r="B27" s="90"/>
      <c r="C27" s="71">
        <v>43</v>
      </c>
      <c r="D27" s="72" t="s">
        <v>81</v>
      </c>
      <c r="E27" s="73" t="s">
        <v>75</v>
      </c>
      <c r="F27" s="46" t="s">
        <v>4</v>
      </c>
      <c r="G27" s="46" t="s">
        <v>105</v>
      </c>
      <c r="H27" s="79">
        <v>78.790000000000006</v>
      </c>
      <c r="I27" s="32"/>
      <c r="J27" s="38">
        <f t="shared" si="0"/>
        <v>0</v>
      </c>
      <c r="K27" s="39" t="str">
        <f t="shared" si="1"/>
        <v>OK</v>
      </c>
      <c r="L27" s="113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45"/>
      <c r="Y27" s="45"/>
      <c r="Z27" s="45"/>
      <c r="AA27" s="45"/>
      <c r="AB27" s="45"/>
      <c r="AC27" s="45"/>
    </row>
    <row r="28" spans="1:29" ht="39.950000000000003" customHeight="1" x14ac:dyDescent="0.45">
      <c r="A28" s="88"/>
      <c r="B28" s="90"/>
      <c r="C28" s="71">
        <v>44</v>
      </c>
      <c r="D28" s="72" t="s">
        <v>82</v>
      </c>
      <c r="E28" s="73" t="s">
        <v>75</v>
      </c>
      <c r="F28" s="46" t="s">
        <v>4</v>
      </c>
      <c r="G28" s="46" t="s">
        <v>105</v>
      </c>
      <c r="H28" s="79">
        <v>80.09</v>
      </c>
      <c r="I28" s="32"/>
      <c r="J28" s="38">
        <f t="shared" si="0"/>
        <v>0</v>
      </c>
      <c r="K28" s="39" t="str">
        <f t="shared" si="1"/>
        <v>OK</v>
      </c>
      <c r="L28" s="113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45"/>
      <c r="Y28" s="45"/>
      <c r="Z28" s="45"/>
      <c r="AA28" s="45"/>
      <c r="AB28" s="45"/>
      <c r="AC28" s="45"/>
    </row>
    <row r="29" spans="1:29" ht="39.950000000000003" customHeight="1" x14ac:dyDescent="0.45">
      <c r="A29" s="88"/>
      <c r="B29" s="90"/>
      <c r="C29" s="71">
        <v>45</v>
      </c>
      <c r="D29" s="72" t="s">
        <v>83</v>
      </c>
      <c r="E29" s="73" t="s">
        <v>75</v>
      </c>
      <c r="F29" s="46" t="s">
        <v>4</v>
      </c>
      <c r="G29" s="46" t="s">
        <v>105</v>
      </c>
      <c r="H29" s="79">
        <v>94.94</v>
      </c>
      <c r="I29" s="32"/>
      <c r="J29" s="38">
        <f t="shared" si="0"/>
        <v>0</v>
      </c>
      <c r="K29" s="39" t="str">
        <f t="shared" si="1"/>
        <v>OK</v>
      </c>
      <c r="L29" s="113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45"/>
      <c r="Y29" s="45"/>
      <c r="Z29" s="45"/>
      <c r="AA29" s="45"/>
      <c r="AB29" s="45"/>
      <c r="AC29" s="45"/>
    </row>
    <row r="30" spans="1:29" ht="39.950000000000003" customHeight="1" x14ac:dyDescent="0.45">
      <c r="A30" s="88"/>
      <c r="B30" s="90"/>
      <c r="C30" s="71">
        <v>46</v>
      </c>
      <c r="D30" s="72" t="s">
        <v>84</v>
      </c>
      <c r="E30" s="73" t="s">
        <v>75</v>
      </c>
      <c r="F30" s="46" t="s">
        <v>4</v>
      </c>
      <c r="G30" s="46" t="s">
        <v>105</v>
      </c>
      <c r="H30" s="79">
        <v>173.74</v>
      </c>
      <c r="I30" s="32"/>
      <c r="J30" s="38">
        <f t="shared" si="0"/>
        <v>0</v>
      </c>
      <c r="K30" s="39" t="str">
        <f t="shared" si="1"/>
        <v>OK</v>
      </c>
      <c r="L30" s="113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45"/>
      <c r="Y30" s="45"/>
      <c r="Z30" s="45"/>
      <c r="AA30" s="45"/>
      <c r="AB30" s="45"/>
      <c r="AC30" s="45"/>
    </row>
    <row r="31" spans="1:29" ht="39.950000000000003" customHeight="1" x14ac:dyDescent="0.45">
      <c r="A31" s="88"/>
      <c r="B31" s="90"/>
      <c r="C31" s="71">
        <v>47</v>
      </c>
      <c r="D31" s="72" t="s">
        <v>85</v>
      </c>
      <c r="E31" s="73" t="s">
        <v>75</v>
      </c>
      <c r="F31" s="46" t="s">
        <v>4</v>
      </c>
      <c r="G31" s="46" t="s">
        <v>105</v>
      </c>
      <c r="H31" s="79">
        <v>9.36</v>
      </c>
      <c r="I31" s="32"/>
      <c r="J31" s="38">
        <f t="shared" si="0"/>
        <v>0</v>
      </c>
      <c r="K31" s="39" t="str">
        <f t="shared" si="1"/>
        <v>OK</v>
      </c>
      <c r="L31" s="113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45"/>
      <c r="Y31" s="45"/>
      <c r="Z31" s="45"/>
      <c r="AA31" s="45"/>
      <c r="AB31" s="45"/>
      <c r="AC31" s="45"/>
    </row>
    <row r="32" spans="1:29" ht="39.950000000000003" customHeight="1" x14ac:dyDescent="0.45">
      <c r="A32" s="88"/>
      <c r="B32" s="90"/>
      <c r="C32" s="71">
        <v>48</v>
      </c>
      <c r="D32" s="72" t="s">
        <v>86</v>
      </c>
      <c r="E32" s="73" t="s">
        <v>75</v>
      </c>
      <c r="F32" s="46" t="s">
        <v>4</v>
      </c>
      <c r="G32" s="46" t="s">
        <v>105</v>
      </c>
      <c r="H32" s="79">
        <v>9.69</v>
      </c>
      <c r="I32" s="32"/>
      <c r="J32" s="38">
        <f t="shared" si="0"/>
        <v>0</v>
      </c>
      <c r="K32" s="39" t="str">
        <f t="shared" si="1"/>
        <v>OK</v>
      </c>
      <c r="L32" s="113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45"/>
      <c r="Y32" s="45"/>
      <c r="Z32" s="45"/>
      <c r="AA32" s="45"/>
      <c r="AB32" s="45"/>
      <c r="AC32" s="45"/>
    </row>
    <row r="33" spans="1:29" ht="39.950000000000003" customHeight="1" x14ac:dyDescent="0.45">
      <c r="A33" s="88"/>
      <c r="B33" s="90"/>
      <c r="C33" s="71">
        <v>49</v>
      </c>
      <c r="D33" s="72" t="s">
        <v>87</v>
      </c>
      <c r="E33" s="73" t="s">
        <v>88</v>
      </c>
      <c r="F33" s="46" t="s">
        <v>4</v>
      </c>
      <c r="G33" s="46" t="s">
        <v>105</v>
      </c>
      <c r="H33" s="79">
        <v>172.44</v>
      </c>
      <c r="I33" s="32"/>
      <c r="J33" s="38">
        <f t="shared" si="0"/>
        <v>0</v>
      </c>
      <c r="K33" s="39" t="str">
        <f t="shared" si="1"/>
        <v>OK</v>
      </c>
      <c r="L33" s="113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45"/>
      <c r="Y33" s="45"/>
      <c r="Z33" s="45"/>
      <c r="AA33" s="45"/>
      <c r="AB33" s="45"/>
      <c r="AC33" s="45"/>
    </row>
    <row r="34" spans="1:29" ht="39.950000000000003" customHeight="1" x14ac:dyDescent="0.45">
      <c r="A34" s="88"/>
      <c r="B34" s="90"/>
      <c r="C34" s="71">
        <v>50</v>
      </c>
      <c r="D34" s="72" t="s">
        <v>89</v>
      </c>
      <c r="E34" s="73" t="s">
        <v>88</v>
      </c>
      <c r="F34" s="46" t="s">
        <v>4</v>
      </c>
      <c r="G34" s="46" t="s">
        <v>105</v>
      </c>
      <c r="H34" s="79">
        <v>179.55</v>
      </c>
      <c r="I34" s="32"/>
      <c r="J34" s="38">
        <f t="shared" si="0"/>
        <v>0</v>
      </c>
      <c r="K34" s="39" t="str">
        <f t="shared" si="1"/>
        <v>OK</v>
      </c>
      <c r="L34" s="113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45"/>
      <c r="Y34" s="45"/>
      <c r="Z34" s="45"/>
      <c r="AA34" s="45"/>
      <c r="AB34" s="45"/>
      <c r="AC34" s="45"/>
    </row>
    <row r="35" spans="1:29" ht="39.950000000000003" customHeight="1" x14ac:dyDescent="0.45">
      <c r="A35" s="88"/>
      <c r="B35" s="90"/>
      <c r="C35" s="71">
        <v>51</v>
      </c>
      <c r="D35" s="72" t="s">
        <v>90</v>
      </c>
      <c r="E35" s="73" t="s">
        <v>60</v>
      </c>
      <c r="F35" s="46" t="s">
        <v>45</v>
      </c>
      <c r="G35" s="46" t="s">
        <v>105</v>
      </c>
      <c r="H35" s="79">
        <v>3.55</v>
      </c>
      <c r="I35" s="32"/>
      <c r="J35" s="38">
        <f t="shared" si="0"/>
        <v>0</v>
      </c>
      <c r="K35" s="39" t="str">
        <f t="shared" si="1"/>
        <v>OK</v>
      </c>
      <c r="L35" s="113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45"/>
      <c r="Y35" s="45"/>
      <c r="Z35" s="45"/>
      <c r="AA35" s="45"/>
      <c r="AB35" s="45"/>
      <c r="AC35" s="45"/>
    </row>
    <row r="36" spans="1:29" ht="39.950000000000003" customHeight="1" x14ac:dyDescent="0.45">
      <c r="A36" s="88"/>
      <c r="B36" s="90"/>
      <c r="C36" s="71">
        <v>52</v>
      </c>
      <c r="D36" s="72" t="s">
        <v>91</v>
      </c>
      <c r="E36" s="73" t="s">
        <v>75</v>
      </c>
      <c r="F36" s="46" t="s">
        <v>4</v>
      </c>
      <c r="G36" s="46" t="s">
        <v>105</v>
      </c>
      <c r="H36" s="79">
        <v>418.52</v>
      </c>
      <c r="I36" s="32"/>
      <c r="J36" s="38">
        <f t="shared" si="0"/>
        <v>0</v>
      </c>
      <c r="K36" s="39" t="str">
        <f t="shared" si="1"/>
        <v>OK</v>
      </c>
      <c r="L36" s="113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45"/>
      <c r="Y36" s="45"/>
      <c r="Z36" s="45"/>
      <c r="AA36" s="45"/>
      <c r="AB36" s="45"/>
      <c r="AC36" s="45"/>
    </row>
    <row r="37" spans="1:29" ht="39.950000000000003" customHeight="1" x14ac:dyDescent="0.45">
      <c r="A37" s="88"/>
      <c r="B37" s="90"/>
      <c r="C37" s="71">
        <v>53</v>
      </c>
      <c r="D37" s="72" t="s">
        <v>92</v>
      </c>
      <c r="E37" s="73" t="s">
        <v>75</v>
      </c>
      <c r="F37" s="46" t="s">
        <v>4</v>
      </c>
      <c r="G37" s="46" t="s">
        <v>105</v>
      </c>
      <c r="H37" s="79">
        <v>49.73</v>
      </c>
      <c r="I37" s="32"/>
      <c r="J37" s="38">
        <f t="shared" si="0"/>
        <v>0</v>
      </c>
      <c r="K37" s="39" t="str">
        <f t="shared" si="1"/>
        <v>OK</v>
      </c>
      <c r="L37" s="113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45"/>
      <c r="Y37" s="45"/>
      <c r="Z37" s="45"/>
      <c r="AA37" s="45"/>
      <c r="AB37" s="45"/>
      <c r="AC37" s="45"/>
    </row>
    <row r="38" spans="1:29" ht="39.950000000000003" customHeight="1" x14ac:dyDescent="0.45">
      <c r="A38" s="89"/>
      <c r="B38" s="90"/>
      <c r="C38" s="71">
        <v>54</v>
      </c>
      <c r="D38" s="72" t="s">
        <v>93</v>
      </c>
      <c r="E38" s="73" t="s">
        <v>94</v>
      </c>
      <c r="F38" s="46" t="s">
        <v>4</v>
      </c>
      <c r="G38" s="46" t="s">
        <v>105</v>
      </c>
      <c r="H38" s="79">
        <v>263.51</v>
      </c>
      <c r="I38" s="32"/>
      <c r="J38" s="38">
        <f t="shared" si="0"/>
        <v>0</v>
      </c>
      <c r="K38" s="39" t="str">
        <f t="shared" si="1"/>
        <v>OK</v>
      </c>
      <c r="L38" s="113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45"/>
      <c r="Y38" s="45"/>
      <c r="Z38" s="45"/>
      <c r="AA38" s="45"/>
      <c r="AB38" s="45"/>
      <c r="AC38" s="45"/>
    </row>
    <row r="39" spans="1:29" ht="39.950000000000003" customHeight="1" x14ac:dyDescent="0.45">
      <c r="A39" s="91">
        <v>8</v>
      </c>
      <c r="B39" s="84" t="s">
        <v>95</v>
      </c>
      <c r="C39" s="74">
        <v>55</v>
      </c>
      <c r="D39" s="75" t="s">
        <v>96</v>
      </c>
      <c r="E39" s="70" t="s">
        <v>97</v>
      </c>
      <c r="F39" s="53" t="s">
        <v>31</v>
      </c>
      <c r="G39" s="53" t="s">
        <v>105</v>
      </c>
      <c r="H39" s="78">
        <v>209.19</v>
      </c>
      <c r="I39" s="32"/>
      <c r="J39" s="38">
        <f t="shared" si="0"/>
        <v>0</v>
      </c>
      <c r="K39" s="39" t="str">
        <f t="shared" si="1"/>
        <v>OK</v>
      </c>
      <c r="L39" s="113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45"/>
      <c r="Y39" s="45"/>
      <c r="Z39" s="45"/>
      <c r="AA39" s="45"/>
      <c r="AB39" s="45"/>
      <c r="AC39" s="45"/>
    </row>
    <row r="40" spans="1:29" ht="39.950000000000003" customHeight="1" x14ac:dyDescent="0.45">
      <c r="A40" s="91"/>
      <c r="B40" s="85"/>
      <c r="C40" s="74">
        <v>56</v>
      </c>
      <c r="D40" s="75" t="s">
        <v>98</v>
      </c>
      <c r="E40" s="70" t="s">
        <v>99</v>
      </c>
      <c r="F40" s="53" t="s">
        <v>31</v>
      </c>
      <c r="G40" s="53" t="s">
        <v>105</v>
      </c>
      <c r="H40" s="78">
        <v>356.28</v>
      </c>
      <c r="I40" s="32"/>
      <c r="J40" s="38">
        <f t="shared" si="0"/>
        <v>0</v>
      </c>
      <c r="K40" s="39" t="str">
        <f t="shared" si="1"/>
        <v>OK</v>
      </c>
      <c r="L40" s="113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45"/>
      <c r="Y40" s="45"/>
      <c r="Z40" s="45"/>
      <c r="AA40" s="45"/>
      <c r="AB40" s="45"/>
      <c r="AC40" s="45"/>
    </row>
    <row r="41" spans="1:29" ht="39.950000000000003" customHeight="1" x14ac:dyDescent="0.45">
      <c r="A41" s="91"/>
      <c r="B41" s="86"/>
      <c r="C41" s="74">
        <v>57</v>
      </c>
      <c r="D41" s="75" t="s">
        <v>100</v>
      </c>
      <c r="E41" s="70" t="s">
        <v>101</v>
      </c>
      <c r="F41" s="53" t="s">
        <v>31</v>
      </c>
      <c r="G41" s="53" t="s">
        <v>105</v>
      </c>
      <c r="H41" s="78">
        <v>310.01</v>
      </c>
      <c r="I41" s="32"/>
      <c r="J41" s="38">
        <f t="shared" si="0"/>
        <v>0</v>
      </c>
      <c r="K41" s="39" t="str">
        <f t="shared" si="1"/>
        <v>OK</v>
      </c>
      <c r="L41" s="113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45"/>
      <c r="Y41" s="45"/>
      <c r="Z41" s="45"/>
      <c r="AA41" s="45"/>
      <c r="AB41" s="45"/>
      <c r="AC41" s="45"/>
    </row>
    <row r="42" spans="1:29" ht="39.950000000000003" customHeight="1" x14ac:dyDescent="0.45">
      <c r="A42" s="63">
        <v>11</v>
      </c>
      <c r="B42" s="64" t="s">
        <v>95</v>
      </c>
      <c r="C42" s="71">
        <v>61</v>
      </c>
      <c r="D42" s="76" t="s">
        <v>102</v>
      </c>
      <c r="E42" s="73" t="s">
        <v>103</v>
      </c>
      <c r="F42" s="46" t="s">
        <v>31</v>
      </c>
      <c r="G42" s="46" t="s">
        <v>105</v>
      </c>
      <c r="H42" s="79">
        <v>104.68</v>
      </c>
      <c r="I42" s="32"/>
      <c r="J42" s="38">
        <f t="shared" si="0"/>
        <v>0</v>
      </c>
      <c r="K42" s="39" t="str">
        <f t="shared" si="1"/>
        <v>OK</v>
      </c>
      <c r="L42" s="113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45"/>
      <c r="Y42" s="45"/>
      <c r="Z42" s="45"/>
      <c r="AA42" s="45"/>
      <c r="AB42" s="45"/>
      <c r="AC42" s="45"/>
    </row>
    <row r="43" spans="1:29" ht="39.950000000000003" customHeight="1" x14ac:dyDescent="0.45">
      <c r="H43" s="80">
        <f>SUM(H4:H42)</f>
        <v>16927.68</v>
      </c>
    </row>
  </sheetData>
  <mergeCells count="28">
    <mergeCell ref="AC1:AC2"/>
    <mergeCell ref="X1:X2"/>
    <mergeCell ref="Y1:Y2"/>
    <mergeCell ref="Z1:Z2"/>
    <mergeCell ref="AA1:AA2"/>
    <mergeCell ref="AB1:AB2"/>
    <mergeCell ref="W1:W2"/>
    <mergeCell ref="A2:K2"/>
    <mergeCell ref="S1:S2"/>
    <mergeCell ref="L1:L2"/>
    <mergeCell ref="T1:T2"/>
    <mergeCell ref="A1:C1"/>
    <mergeCell ref="V1:V2"/>
    <mergeCell ref="D1:H1"/>
    <mergeCell ref="U1:U2"/>
    <mergeCell ref="M1:M2"/>
    <mergeCell ref="N1:N2"/>
    <mergeCell ref="O1:O2"/>
    <mergeCell ref="P1:P2"/>
    <mergeCell ref="Q1:Q2"/>
    <mergeCell ref="R1:R2"/>
    <mergeCell ref="I1:K1"/>
    <mergeCell ref="A5:A20"/>
    <mergeCell ref="B5:B20"/>
    <mergeCell ref="A21:A38"/>
    <mergeCell ref="B21:B38"/>
    <mergeCell ref="A39:A41"/>
    <mergeCell ref="B39:B41"/>
  </mergeCells>
  <conditionalFormatting sqref="M4:V42">
    <cfRule type="cellIs" dxfId="99" priority="4" stopIfTrue="1" operator="greaterThan">
      <formula>0</formula>
    </cfRule>
    <cfRule type="cellIs" dxfId="98" priority="5" stopIfTrue="1" operator="greaterThan">
      <formula>0</formula>
    </cfRule>
    <cfRule type="cellIs" dxfId="97" priority="6" stopIfTrue="1" operator="greaterThan">
      <formula>0</formula>
    </cfRule>
  </conditionalFormatting>
  <conditionalFormatting sqref="W4:W42">
    <cfRule type="cellIs" dxfId="96" priority="7" stopIfTrue="1" operator="greaterThan">
      <formula>0</formula>
    </cfRule>
    <cfRule type="cellIs" dxfId="95" priority="8" stopIfTrue="1" operator="greaterThan">
      <formula>0</formula>
    </cfRule>
    <cfRule type="cellIs" dxfId="94" priority="9" stopIfTrue="1" operator="greaterThan">
      <formula>0</formula>
    </cfRule>
  </conditionalFormatting>
  <conditionalFormatting sqref="L4:L42">
    <cfRule type="cellIs" dxfId="11" priority="1" stopIfTrue="1" operator="greaterThan">
      <formula>0</formula>
    </cfRule>
    <cfRule type="cellIs" dxfId="10" priority="2" stopIfTrue="1" operator="greaterThan">
      <formula>0</formula>
    </cfRule>
    <cfRule type="cellIs" dxfId="9" priority="3" stopIfTrue="1" operator="greaterThan">
      <formula>0</formula>
    </cfRule>
  </conditionalFormatting>
  <hyperlinks>
    <hyperlink ref="D577" r:id="rId1" display="https://www.havan.com.br/mangueira-para-gas-de-cozinha-glp-1-20m-durin-05207.html" xr:uid="{6427EF91-5581-4698-8089-24E8A066D432}"/>
  </hyperlink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C43"/>
  <sheetViews>
    <sheetView topLeftCell="A25" zoomScale="60" zoomScaleNormal="60" workbookViewId="0">
      <selection activeCell="S42" sqref="S42"/>
    </sheetView>
  </sheetViews>
  <sheetFormatPr defaultColWidth="9.73046875" defaultRowHeight="39.950000000000003" customHeight="1" x14ac:dyDescent="0.45"/>
  <cols>
    <col min="1" max="1" width="7" style="48" customWidth="1"/>
    <col min="2" max="2" width="38.59765625" style="1" customWidth="1"/>
    <col min="3" max="3" width="9.59765625" style="47" customWidth="1"/>
    <col min="4" max="4" width="55.265625" style="55" customWidth="1"/>
    <col min="5" max="5" width="19.3984375" style="56" customWidth="1"/>
    <col min="6" max="6" width="10" style="1" customWidth="1"/>
    <col min="7" max="7" width="16.73046875" style="1" customWidth="1"/>
    <col min="8" max="8" width="14.86328125" style="42" bestFit="1" customWidth="1"/>
    <col min="9" max="9" width="13.86328125" style="17" customWidth="1"/>
    <col min="10" max="10" width="13.265625" style="41" customWidth="1"/>
    <col min="11" max="11" width="12.59765625" style="18" customWidth="1"/>
    <col min="12" max="23" width="13.73046875" style="19" customWidth="1"/>
    <col min="24" max="29" width="13.73046875" style="15" customWidth="1"/>
    <col min="30" max="16384" width="9.73046875" style="15"/>
  </cols>
  <sheetData>
    <row r="1" spans="1:29" ht="39.950000000000003" customHeight="1" x14ac:dyDescent="0.45">
      <c r="A1" s="93" t="s">
        <v>47</v>
      </c>
      <c r="B1" s="93"/>
      <c r="C1" s="93"/>
      <c r="D1" s="93" t="s">
        <v>49</v>
      </c>
      <c r="E1" s="93"/>
      <c r="F1" s="93"/>
      <c r="G1" s="93"/>
      <c r="H1" s="93"/>
      <c r="I1" s="93" t="s">
        <v>48</v>
      </c>
      <c r="J1" s="93"/>
      <c r="K1" s="93"/>
      <c r="L1" s="92" t="s">
        <v>41</v>
      </c>
      <c r="M1" s="92" t="s">
        <v>41</v>
      </c>
      <c r="N1" s="92" t="s">
        <v>41</v>
      </c>
      <c r="O1" s="92" t="s">
        <v>41</v>
      </c>
      <c r="P1" s="92" t="s">
        <v>41</v>
      </c>
      <c r="Q1" s="92" t="s">
        <v>41</v>
      </c>
      <c r="R1" s="92" t="s">
        <v>41</v>
      </c>
      <c r="S1" s="92" t="s">
        <v>41</v>
      </c>
      <c r="T1" s="92" t="s">
        <v>41</v>
      </c>
      <c r="U1" s="92" t="s">
        <v>41</v>
      </c>
      <c r="V1" s="92" t="s">
        <v>41</v>
      </c>
      <c r="W1" s="92" t="s">
        <v>41</v>
      </c>
      <c r="X1" s="92" t="s">
        <v>41</v>
      </c>
      <c r="Y1" s="92" t="s">
        <v>41</v>
      </c>
      <c r="Z1" s="92" t="s">
        <v>41</v>
      </c>
      <c r="AA1" s="92" t="s">
        <v>41</v>
      </c>
      <c r="AB1" s="92" t="s">
        <v>41</v>
      </c>
      <c r="AC1" s="92" t="s">
        <v>41</v>
      </c>
    </row>
    <row r="2" spans="1:29" ht="39.950000000000003" customHeight="1" x14ac:dyDescent="0.45">
      <c r="A2" s="93" t="s">
        <v>34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</row>
    <row r="3" spans="1:29" s="16" customFormat="1" ht="39.950000000000003" customHeight="1" x14ac:dyDescent="0.35">
      <c r="A3" s="49" t="s">
        <v>42</v>
      </c>
      <c r="B3" s="51" t="s">
        <v>35</v>
      </c>
      <c r="C3" s="50" t="s">
        <v>43</v>
      </c>
      <c r="D3" s="54" t="s">
        <v>36</v>
      </c>
      <c r="E3" s="54" t="s">
        <v>37</v>
      </c>
      <c r="F3" s="51" t="s">
        <v>4</v>
      </c>
      <c r="G3" s="51" t="s">
        <v>38</v>
      </c>
      <c r="H3" s="52" t="s">
        <v>44</v>
      </c>
      <c r="I3" s="51" t="s">
        <v>46</v>
      </c>
      <c r="J3" s="57" t="s">
        <v>0</v>
      </c>
      <c r="K3" s="58" t="s">
        <v>2</v>
      </c>
      <c r="L3" s="112">
        <v>43902</v>
      </c>
      <c r="M3" s="37" t="s">
        <v>1</v>
      </c>
      <c r="N3" s="37" t="s">
        <v>1</v>
      </c>
      <c r="O3" s="37" t="s">
        <v>1</v>
      </c>
      <c r="P3" s="37" t="s">
        <v>1</v>
      </c>
      <c r="Q3" s="37" t="s">
        <v>1</v>
      </c>
      <c r="R3" s="37" t="s">
        <v>1</v>
      </c>
      <c r="S3" s="37" t="s">
        <v>1</v>
      </c>
      <c r="T3" s="37" t="s">
        <v>1</v>
      </c>
      <c r="U3" s="37" t="s">
        <v>1</v>
      </c>
      <c r="V3" s="37" t="s">
        <v>1</v>
      </c>
      <c r="W3" s="37" t="s">
        <v>1</v>
      </c>
      <c r="X3" s="37" t="s">
        <v>1</v>
      </c>
      <c r="Y3" s="37" t="s">
        <v>1</v>
      </c>
      <c r="Z3" s="37" t="s">
        <v>1</v>
      </c>
      <c r="AA3" s="37" t="s">
        <v>1</v>
      </c>
      <c r="AB3" s="37" t="s">
        <v>1</v>
      </c>
      <c r="AC3" s="37" t="s">
        <v>1</v>
      </c>
    </row>
    <row r="4" spans="1:29" ht="39.950000000000003" customHeight="1" x14ac:dyDescent="0.45">
      <c r="A4" s="63">
        <v>1</v>
      </c>
      <c r="B4" s="64" t="s">
        <v>50</v>
      </c>
      <c r="C4" s="65">
        <v>1</v>
      </c>
      <c r="D4" s="66" t="s">
        <v>51</v>
      </c>
      <c r="E4" s="67" t="s">
        <v>52</v>
      </c>
      <c r="F4" s="46" t="s">
        <v>4</v>
      </c>
      <c r="G4" s="46" t="s">
        <v>104</v>
      </c>
      <c r="H4" s="77">
        <v>9145.9</v>
      </c>
      <c r="I4" s="32">
        <v>1</v>
      </c>
      <c r="J4" s="38">
        <f>I4-(SUM(L4:AC4))</f>
        <v>1</v>
      </c>
      <c r="K4" s="39" t="str">
        <f>IF(J4&lt;0,"ATENÇÃO","OK")</f>
        <v>OK</v>
      </c>
      <c r="L4" s="113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45"/>
      <c r="Y4" s="45"/>
      <c r="Z4" s="45"/>
      <c r="AA4" s="45"/>
      <c r="AB4" s="45"/>
      <c r="AC4" s="45"/>
    </row>
    <row r="5" spans="1:29" ht="39.950000000000003" customHeight="1" x14ac:dyDescent="0.45">
      <c r="A5" s="81">
        <v>6</v>
      </c>
      <c r="B5" s="84" t="s">
        <v>53</v>
      </c>
      <c r="C5" s="68">
        <v>21</v>
      </c>
      <c r="D5" s="69" t="s">
        <v>54</v>
      </c>
      <c r="E5" s="70" t="s">
        <v>55</v>
      </c>
      <c r="F5" s="53" t="s">
        <v>4</v>
      </c>
      <c r="G5" s="53" t="s">
        <v>105</v>
      </c>
      <c r="H5" s="78">
        <v>130.49</v>
      </c>
      <c r="I5" s="32"/>
      <c r="J5" s="38">
        <f t="shared" ref="J5:J42" si="0">I5-(SUM(L5:AC5))</f>
        <v>0</v>
      </c>
      <c r="K5" s="39" t="str">
        <f t="shared" ref="K5:K42" si="1">IF(J5&lt;0,"ATENÇÃO","OK")</f>
        <v>OK</v>
      </c>
      <c r="L5" s="113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45"/>
      <c r="Y5" s="45"/>
      <c r="Z5" s="45"/>
      <c r="AA5" s="45"/>
      <c r="AB5" s="45"/>
      <c r="AC5" s="45"/>
    </row>
    <row r="6" spans="1:29" ht="39.950000000000003" customHeight="1" x14ac:dyDescent="0.45">
      <c r="A6" s="82"/>
      <c r="B6" s="85"/>
      <c r="C6" s="68">
        <v>22</v>
      </c>
      <c r="D6" s="69" t="s">
        <v>56</v>
      </c>
      <c r="E6" s="70" t="s">
        <v>55</v>
      </c>
      <c r="F6" s="53" t="s">
        <v>4</v>
      </c>
      <c r="G6" s="53" t="s">
        <v>105</v>
      </c>
      <c r="H6" s="78">
        <v>96.16</v>
      </c>
      <c r="I6" s="32">
        <v>15</v>
      </c>
      <c r="J6" s="38">
        <f t="shared" si="0"/>
        <v>15</v>
      </c>
      <c r="K6" s="39" t="str">
        <f t="shared" si="1"/>
        <v>OK</v>
      </c>
      <c r="L6" s="113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45"/>
      <c r="Y6" s="45"/>
      <c r="Z6" s="45"/>
      <c r="AA6" s="45"/>
      <c r="AB6" s="45"/>
      <c r="AC6" s="45"/>
    </row>
    <row r="7" spans="1:29" ht="39.950000000000003" customHeight="1" x14ac:dyDescent="0.45">
      <c r="A7" s="82"/>
      <c r="B7" s="85"/>
      <c r="C7" s="68">
        <v>23</v>
      </c>
      <c r="D7" s="69" t="s">
        <v>57</v>
      </c>
      <c r="E7" s="70" t="s">
        <v>58</v>
      </c>
      <c r="F7" s="53" t="s">
        <v>4</v>
      </c>
      <c r="G7" s="53" t="s">
        <v>105</v>
      </c>
      <c r="H7" s="78">
        <v>1205.75</v>
      </c>
      <c r="I7" s="32"/>
      <c r="J7" s="38">
        <f t="shared" si="0"/>
        <v>0</v>
      </c>
      <c r="K7" s="39" t="str">
        <f t="shared" si="1"/>
        <v>OK</v>
      </c>
      <c r="L7" s="113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45"/>
      <c r="Y7" s="45"/>
      <c r="Z7" s="45"/>
      <c r="AA7" s="45"/>
      <c r="AB7" s="45"/>
      <c r="AC7" s="45"/>
    </row>
    <row r="8" spans="1:29" ht="39.950000000000003" customHeight="1" x14ac:dyDescent="0.45">
      <c r="A8" s="82"/>
      <c r="B8" s="85"/>
      <c r="C8" s="68">
        <v>24</v>
      </c>
      <c r="D8" s="69" t="s">
        <v>59</v>
      </c>
      <c r="E8" s="70" t="s">
        <v>60</v>
      </c>
      <c r="F8" s="53" t="s">
        <v>4</v>
      </c>
      <c r="G8" s="53" t="s">
        <v>105</v>
      </c>
      <c r="H8" s="78">
        <v>14.68</v>
      </c>
      <c r="I8" s="32">
        <v>20</v>
      </c>
      <c r="J8" s="38">
        <f t="shared" si="0"/>
        <v>20</v>
      </c>
      <c r="K8" s="39" t="str">
        <f t="shared" si="1"/>
        <v>OK</v>
      </c>
      <c r="L8" s="113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45"/>
      <c r="Y8" s="45"/>
      <c r="Z8" s="45"/>
      <c r="AA8" s="45"/>
      <c r="AB8" s="45"/>
      <c r="AC8" s="45"/>
    </row>
    <row r="9" spans="1:29" ht="39.950000000000003" customHeight="1" x14ac:dyDescent="0.45">
      <c r="A9" s="82"/>
      <c r="B9" s="85"/>
      <c r="C9" s="68">
        <v>25</v>
      </c>
      <c r="D9" s="69" t="s">
        <v>61</v>
      </c>
      <c r="E9" s="70" t="s">
        <v>60</v>
      </c>
      <c r="F9" s="53" t="s">
        <v>4</v>
      </c>
      <c r="G9" s="53" t="s">
        <v>105</v>
      </c>
      <c r="H9" s="78">
        <v>8.18</v>
      </c>
      <c r="I9" s="32">
        <v>200</v>
      </c>
      <c r="J9" s="38">
        <f t="shared" si="0"/>
        <v>200</v>
      </c>
      <c r="K9" s="39" t="str">
        <f t="shared" si="1"/>
        <v>OK</v>
      </c>
      <c r="L9" s="113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45"/>
      <c r="Y9" s="45"/>
      <c r="Z9" s="45"/>
      <c r="AA9" s="45"/>
      <c r="AB9" s="45"/>
      <c r="AC9" s="45"/>
    </row>
    <row r="10" spans="1:29" ht="39.950000000000003" customHeight="1" x14ac:dyDescent="0.45">
      <c r="A10" s="82"/>
      <c r="B10" s="85"/>
      <c r="C10" s="68">
        <v>26</v>
      </c>
      <c r="D10" s="69" t="s">
        <v>62</v>
      </c>
      <c r="E10" s="70" t="s">
        <v>60</v>
      </c>
      <c r="F10" s="53" t="s">
        <v>4</v>
      </c>
      <c r="G10" s="53" t="s">
        <v>105</v>
      </c>
      <c r="H10" s="78">
        <v>19.72</v>
      </c>
      <c r="I10" s="32">
        <v>20</v>
      </c>
      <c r="J10" s="38">
        <f t="shared" si="0"/>
        <v>20</v>
      </c>
      <c r="K10" s="39" t="str">
        <f t="shared" si="1"/>
        <v>OK</v>
      </c>
      <c r="L10" s="113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45"/>
      <c r="Y10" s="45"/>
      <c r="Z10" s="45"/>
      <c r="AA10" s="45"/>
      <c r="AB10" s="45"/>
      <c r="AC10" s="45"/>
    </row>
    <row r="11" spans="1:29" ht="39.950000000000003" customHeight="1" x14ac:dyDescent="0.45">
      <c r="A11" s="82"/>
      <c r="B11" s="85"/>
      <c r="C11" s="68">
        <v>27</v>
      </c>
      <c r="D11" s="69" t="s">
        <v>63</v>
      </c>
      <c r="E11" s="70" t="s">
        <v>60</v>
      </c>
      <c r="F11" s="53" t="s">
        <v>4</v>
      </c>
      <c r="G11" s="53" t="s">
        <v>105</v>
      </c>
      <c r="H11" s="78">
        <v>11.24</v>
      </c>
      <c r="I11" s="32">
        <v>100</v>
      </c>
      <c r="J11" s="38">
        <f t="shared" si="0"/>
        <v>100</v>
      </c>
      <c r="K11" s="39" t="str">
        <f t="shared" si="1"/>
        <v>OK</v>
      </c>
      <c r="L11" s="113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45"/>
      <c r="Y11" s="45"/>
      <c r="Z11" s="45"/>
      <c r="AA11" s="45"/>
      <c r="AB11" s="45"/>
      <c r="AC11" s="45"/>
    </row>
    <row r="12" spans="1:29" ht="39.950000000000003" customHeight="1" x14ac:dyDescent="0.45">
      <c r="A12" s="82"/>
      <c r="B12" s="85"/>
      <c r="C12" s="68">
        <v>28</v>
      </c>
      <c r="D12" s="69" t="s">
        <v>64</v>
      </c>
      <c r="E12" s="70" t="s">
        <v>60</v>
      </c>
      <c r="F12" s="53" t="s">
        <v>4</v>
      </c>
      <c r="G12" s="53" t="s">
        <v>105</v>
      </c>
      <c r="H12" s="78">
        <v>27.95</v>
      </c>
      <c r="I12" s="32"/>
      <c r="J12" s="38">
        <f t="shared" si="0"/>
        <v>0</v>
      </c>
      <c r="K12" s="39" t="str">
        <f t="shared" si="1"/>
        <v>OK</v>
      </c>
      <c r="L12" s="113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45"/>
      <c r="Y12" s="45"/>
      <c r="Z12" s="45"/>
      <c r="AA12" s="45"/>
      <c r="AB12" s="45"/>
      <c r="AC12" s="45"/>
    </row>
    <row r="13" spans="1:29" ht="39.950000000000003" customHeight="1" x14ac:dyDescent="0.45">
      <c r="A13" s="82"/>
      <c r="B13" s="85"/>
      <c r="C13" s="68">
        <v>29</v>
      </c>
      <c r="D13" s="69" t="s">
        <v>65</v>
      </c>
      <c r="E13" s="70" t="s">
        <v>60</v>
      </c>
      <c r="F13" s="53" t="s">
        <v>4</v>
      </c>
      <c r="G13" s="53" t="s">
        <v>105</v>
      </c>
      <c r="H13" s="78">
        <v>16.84</v>
      </c>
      <c r="I13" s="32">
        <v>50</v>
      </c>
      <c r="J13" s="38">
        <f t="shared" si="0"/>
        <v>50</v>
      </c>
      <c r="K13" s="39" t="str">
        <f t="shared" si="1"/>
        <v>OK</v>
      </c>
      <c r="L13" s="113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45"/>
      <c r="Y13" s="45"/>
      <c r="Z13" s="45"/>
      <c r="AA13" s="45"/>
      <c r="AB13" s="45"/>
      <c r="AC13" s="45"/>
    </row>
    <row r="14" spans="1:29" ht="39.950000000000003" customHeight="1" x14ac:dyDescent="0.45">
      <c r="A14" s="82"/>
      <c r="B14" s="85"/>
      <c r="C14" s="68">
        <v>30</v>
      </c>
      <c r="D14" s="69" t="s">
        <v>66</v>
      </c>
      <c r="E14" s="70" t="s">
        <v>58</v>
      </c>
      <c r="F14" s="53" t="s">
        <v>32</v>
      </c>
      <c r="G14" s="53" t="s">
        <v>105</v>
      </c>
      <c r="H14" s="78">
        <v>776.47</v>
      </c>
      <c r="I14" s="32">
        <v>2</v>
      </c>
      <c r="J14" s="38">
        <f t="shared" si="0"/>
        <v>0</v>
      </c>
      <c r="K14" s="39" t="str">
        <f t="shared" si="1"/>
        <v>OK</v>
      </c>
      <c r="L14" s="113">
        <v>2</v>
      </c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45"/>
      <c r="Y14" s="45"/>
      <c r="Z14" s="45"/>
      <c r="AA14" s="45"/>
      <c r="AB14" s="45"/>
      <c r="AC14" s="45"/>
    </row>
    <row r="15" spans="1:29" ht="39.950000000000003" customHeight="1" x14ac:dyDescent="0.45">
      <c r="A15" s="82"/>
      <c r="B15" s="85"/>
      <c r="C15" s="68">
        <v>31</v>
      </c>
      <c r="D15" s="69" t="s">
        <v>67</v>
      </c>
      <c r="E15" s="70" t="s">
        <v>58</v>
      </c>
      <c r="F15" s="53" t="s">
        <v>32</v>
      </c>
      <c r="G15" s="53" t="s">
        <v>105</v>
      </c>
      <c r="H15" s="78">
        <v>442.05</v>
      </c>
      <c r="I15" s="32">
        <f>4-1</f>
        <v>3</v>
      </c>
      <c r="J15" s="38">
        <f t="shared" si="0"/>
        <v>3</v>
      </c>
      <c r="K15" s="39" t="str">
        <f t="shared" si="1"/>
        <v>OK</v>
      </c>
      <c r="L15" s="113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45"/>
      <c r="Y15" s="45"/>
      <c r="Z15" s="45"/>
      <c r="AA15" s="45"/>
      <c r="AB15" s="45"/>
      <c r="AC15" s="45"/>
    </row>
    <row r="16" spans="1:29" ht="39.950000000000003" customHeight="1" x14ac:dyDescent="0.45">
      <c r="A16" s="82"/>
      <c r="B16" s="85"/>
      <c r="C16" s="68">
        <v>32</v>
      </c>
      <c r="D16" s="69" t="s">
        <v>68</v>
      </c>
      <c r="E16" s="70" t="s">
        <v>60</v>
      </c>
      <c r="F16" s="53" t="s">
        <v>32</v>
      </c>
      <c r="G16" s="53" t="s">
        <v>105</v>
      </c>
      <c r="H16" s="78">
        <v>1967.19</v>
      </c>
      <c r="I16" s="32"/>
      <c r="J16" s="38">
        <f t="shared" si="0"/>
        <v>0</v>
      </c>
      <c r="K16" s="39" t="str">
        <f t="shared" si="1"/>
        <v>OK</v>
      </c>
      <c r="L16" s="113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45"/>
      <c r="Y16" s="45"/>
      <c r="Z16" s="45"/>
      <c r="AA16" s="45"/>
      <c r="AB16" s="45"/>
      <c r="AC16" s="45"/>
    </row>
    <row r="17" spans="1:29" ht="39.950000000000003" customHeight="1" x14ac:dyDescent="0.45">
      <c r="A17" s="82"/>
      <c r="B17" s="85"/>
      <c r="C17" s="68">
        <v>33</v>
      </c>
      <c r="D17" s="69" t="s">
        <v>69</v>
      </c>
      <c r="E17" s="70" t="s">
        <v>60</v>
      </c>
      <c r="F17" s="53" t="s">
        <v>4</v>
      </c>
      <c r="G17" s="53" t="s">
        <v>105</v>
      </c>
      <c r="H17" s="78">
        <v>21.38</v>
      </c>
      <c r="I17" s="32">
        <v>25</v>
      </c>
      <c r="J17" s="38">
        <f t="shared" si="0"/>
        <v>0</v>
      </c>
      <c r="K17" s="39" t="str">
        <f t="shared" si="1"/>
        <v>OK</v>
      </c>
      <c r="L17" s="113">
        <v>25</v>
      </c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45"/>
      <c r="Y17" s="45"/>
      <c r="Z17" s="45"/>
      <c r="AA17" s="45"/>
      <c r="AB17" s="45"/>
      <c r="AC17" s="45"/>
    </row>
    <row r="18" spans="1:29" ht="39.950000000000003" customHeight="1" x14ac:dyDescent="0.45">
      <c r="A18" s="82"/>
      <c r="B18" s="85"/>
      <c r="C18" s="68">
        <v>34</v>
      </c>
      <c r="D18" s="69" t="s">
        <v>70</v>
      </c>
      <c r="E18" s="70" t="s">
        <v>60</v>
      </c>
      <c r="F18" s="53" t="s">
        <v>4</v>
      </c>
      <c r="G18" s="53" t="s">
        <v>105</v>
      </c>
      <c r="H18" s="78">
        <v>12.19</v>
      </c>
      <c r="I18" s="32">
        <v>100</v>
      </c>
      <c r="J18" s="38">
        <f t="shared" si="0"/>
        <v>50</v>
      </c>
      <c r="K18" s="39" t="str">
        <f t="shared" si="1"/>
        <v>OK</v>
      </c>
      <c r="L18" s="113">
        <v>50</v>
      </c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45"/>
      <c r="Y18" s="45"/>
      <c r="Z18" s="45"/>
      <c r="AA18" s="45"/>
      <c r="AB18" s="45"/>
      <c r="AC18" s="45"/>
    </row>
    <row r="19" spans="1:29" ht="39.950000000000003" customHeight="1" x14ac:dyDescent="0.45">
      <c r="A19" s="82"/>
      <c r="B19" s="85"/>
      <c r="C19" s="68">
        <v>35</v>
      </c>
      <c r="D19" s="69" t="s">
        <v>71</v>
      </c>
      <c r="E19" s="70" t="s">
        <v>60</v>
      </c>
      <c r="F19" s="53" t="s">
        <v>4</v>
      </c>
      <c r="G19" s="53" t="s">
        <v>105</v>
      </c>
      <c r="H19" s="78">
        <v>2.69</v>
      </c>
      <c r="I19" s="32">
        <v>200</v>
      </c>
      <c r="J19" s="38">
        <f t="shared" si="0"/>
        <v>150</v>
      </c>
      <c r="K19" s="39" t="str">
        <f t="shared" si="1"/>
        <v>OK</v>
      </c>
      <c r="L19" s="113">
        <v>50</v>
      </c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45"/>
      <c r="Y19" s="45"/>
      <c r="Z19" s="45"/>
      <c r="AA19" s="45"/>
      <c r="AB19" s="45"/>
      <c r="AC19" s="45"/>
    </row>
    <row r="20" spans="1:29" ht="39.950000000000003" customHeight="1" x14ac:dyDescent="0.45">
      <c r="A20" s="83"/>
      <c r="B20" s="86"/>
      <c r="C20" s="68">
        <v>36</v>
      </c>
      <c r="D20" s="69" t="s">
        <v>72</v>
      </c>
      <c r="E20" s="70" t="s">
        <v>60</v>
      </c>
      <c r="F20" s="53" t="s">
        <v>4</v>
      </c>
      <c r="G20" s="53" t="s">
        <v>105</v>
      </c>
      <c r="H20" s="78">
        <v>1.27</v>
      </c>
      <c r="I20" s="32">
        <v>200</v>
      </c>
      <c r="J20" s="38">
        <f t="shared" si="0"/>
        <v>100</v>
      </c>
      <c r="K20" s="39" t="str">
        <f t="shared" si="1"/>
        <v>OK</v>
      </c>
      <c r="L20" s="113">
        <v>100</v>
      </c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45"/>
      <c r="Y20" s="45"/>
      <c r="Z20" s="45"/>
      <c r="AA20" s="45"/>
      <c r="AB20" s="45"/>
      <c r="AC20" s="45"/>
    </row>
    <row r="21" spans="1:29" ht="39.950000000000003" customHeight="1" x14ac:dyDescent="0.45">
      <c r="A21" s="87">
        <v>7</v>
      </c>
      <c r="B21" s="90" t="s">
        <v>73</v>
      </c>
      <c r="C21" s="71">
        <v>37</v>
      </c>
      <c r="D21" s="72" t="s">
        <v>74</v>
      </c>
      <c r="E21" s="73" t="s">
        <v>75</v>
      </c>
      <c r="F21" s="46" t="s">
        <v>4</v>
      </c>
      <c r="G21" s="46" t="s">
        <v>105</v>
      </c>
      <c r="H21" s="79">
        <v>80.09</v>
      </c>
      <c r="I21" s="32"/>
      <c r="J21" s="38">
        <f t="shared" si="0"/>
        <v>0</v>
      </c>
      <c r="K21" s="39" t="str">
        <f t="shared" si="1"/>
        <v>OK</v>
      </c>
      <c r="L21" s="113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45"/>
      <c r="Y21" s="45"/>
      <c r="Z21" s="45"/>
      <c r="AA21" s="45"/>
      <c r="AB21" s="45"/>
      <c r="AC21" s="45"/>
    </row>
    <row r="22" spans="1:29" ht="39.950000000000003" customHeight="1" x14ac:dyDescent="0.45">
      <c r="A22" s="88"/>
      <c r="B22" s="90"/>
      <c r="C22" s="71">
        <v>38</v>
      </c>
      <c r="D22" s="72" t="s">
        <v>76</v>
      </c>
      <c r="E22" s="73" t="s">
        <v>75</v>
      </c>
      <c r="F22" s="46" t="s">
        <v>4</v>
      </c>
      <c r="G22" s="46" t="s">
        <v>105</v>
      </c>
      <c r="H22" s="79">
        <v>134.34</v>
      </c>
      <c r="I22" s="32"/>
      <c r="J22" s="38">
        <f t="shared" si="0"/>
        <v>0</v>
      </c>
      <c r="K22" s="39" t="str">
        <f t="shared" si="1"/>
        <v>OK</v>
      </c>
      <c r="L22" s="113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45"/>
      <c r="Y22" s="45"/>
      <c r="Z22" s="45"/>
      <c r="AA22" s="45"/>
      <c r="AB22" s="45"/>
      <c r="AC22" s="45"/>
    </row>
    <row r="23" spans="1:29" ht="39.950000000000003" customHeight="1" x14ac:dyDescent="0.45">
      <c r="A23" s="88"/>
      <c r="B23" s="90"/>
      <c r="C23" s="71">
        <v>39</v>
      </c>
      <c r="D23" s="72" t="s">
        <v>77</v>
      </c>
      <c r="E23" s="73" t="s">
        <v>75</v>
      </c>
      <c r="F23" s="46" t="s">
        <v>4</v>
      </c>
      <c r="G23" s="46" t="s">
        <v>105</v>
      </c>
      <c r="H23" s="79">
        <v>90.42</v>
      </c>
      <c r="I23" s="32"/>
      <c r="J23" s="38">
        <f t="shared" si="0"/>
        <v>0</v>
      </c>
      <c r="K23" s="39" t="str">
        <f t="shared" si="1"/>
        <v>OK</v>
      </c>
      <c r="L23" s="113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45"/>
      <c r="Y23" s="45"/>
      <c r="Z23" s="45"/>
      <c r="AA23" s="45"/>
      <c r="AB23" s="45"/>
      <c r="AC23" s="45"/>
    </row>
    <row r="24" spans="1:29" ht="39.950000000000003" customHeight="1" x14ac:dyDescent="0.45">
      <c r="A24" s="88"/>
      <c r="B24" s="90"/>
      <c r="C24" s="71">
        <v>40</v>
      </c>
      <c r="D24" s="72" t="s">
        <v>78</v>
      </c>
      <c r="E24" s="73" t="s">
        <v>75</v>
      </c>
      <c r="F24" s="46" t="s">
        <v>4</v>
      </c>
      <c r="G24" s="46" t="s">
        <v>105</v>
      </c>
      <c r="H24" s="79">
        <v>71.69</v>
      </c>
      <c r="I24" s="32"/>
      <c r="J24" s="38">
        <f t="shared" si="0"/>
        <v>0</v>
      </c>
      <c r="K24" s="39" t="str">
        <f t="shared" si="1"/>
        <v>OK</v>
      </c>
      <c r="L24" s="113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45"/>
      <c r="Y24" s="45"/>
      <c r="Z24" s="45"/>
      <c r="AA24" s="45"/>
      <c r="AB24" s="45"/>
      <c r="AC24" s="45"/>
    </row>
    <row r="25" spans="1:29" ht="39.950000000000003" customHeight="1" x14ac:dyDescent="0.45">
      <c r="A25" s="88"/>
      <c r="B25" s="90"/>
      <c r="C25" s="71">
        <v>41</v>
      </c>
      <c r="D25" s="72" t="s">
        <v>79</v>
      </c>
      <c r="E25" s="73" t="s">
        <v>75</v>
      </c>
      <c r="F25" s="46" t="s">
        <v>4</v>
      </c>
      <c r="G25" s="46" t="s">
        <v>105</v>
      </c>
      <c r="H25" s="79">
        <v>62</v>
      </c>
      <c r="I25" s="32"/>
      <c r="J25" s="38">
        <f t="shared" si="0"/>
        <v>0</v>
      </c>
      <c r="K25" s="39" t="str">
        <f t="shared" si="1"/>
        <v>OK</v>
      </c>
      <c r="L25" s="113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45"/>
      <c r="Y25" s="45"/>
      <c r="Z25" s="45"/>
      <c r="AA25" s="45"/>
      <c r="AB25" s="45"/>
      <c r="AC25" s="45"/>
    </row>
    <row r="26" spans="1:29" ht="39.950000000000003" customHeight="1" x14ac:dyDescent="0.45">
      <c r="A26" s="88"/>
      <c r="B26" s="90"/>
      <c r="C26" s="71">
        <v>42</v>
      </c>
      <c r="D26" s="72" t="s">
        <v>80</v>
      </c>
      <c r="E26" s="73" t="s">
        <v>75</v>
      </c>
      <c r="F26" s="46" t="s">
        <v>4</v>
      </c>
      <c r="G26" s="46" t="s">
        <v>105</v>
      </c>
      <c r="H26" s="79">
        <v>74.92</v>
      </c>
      <c r="I26" s="32"/>
      <c r="J26" s="38">
        <f t="shared" si="0"/>
        <v>0</v>
      </c>
      <c r="K26" s="39" t="str">
        <f t="shared" si="1"/>
        <v>OK</v>
      </c>
      <c r="L26" s="113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45"/>
      <c r="Y26" s="45"/>
      <c r="Z26" s="45"/>
      <c r="AA26" s="45"/>
      <c r="AB26" s="45"/>
      <c r="AC26" s="45"/>
    </row>
    <row r="27" spans="1:29" ht="39.950000000000003" customHeight="1" x14ac:dyDescent="0.45">
      <c r="A27" s="88"/>
      <c r="B27" s="90"/>
      <c r="C27" s="71">
        <v>43</v>
      </c>
      <c r="D27" s="72" t="s">
        <v>81</v>
      </c>
      <c r="E27" s="73" t="s">
        <v>75</v>
      </c>
      <c r="F27" s="46" t="s">
        <v>4</v>
      </c>
      <c r="G27" s="46" t="s">
        <v>105</v>
      </c>
      <c r="H27" s="79">
        <v>78.790000000000006</v>
      </c>
      <c r="I27" s="32"/>
      <c r="J27" s="38">
        <f t="shared" si="0"/>
        <v>0</v>
      </c>
      <c r="K27" s="39" t="str">
        <f t="shared" si="1"/>
        <v>OK</v>
      </c>
      <c r="L27" s="113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45"/>
      <c r="Y27" s="45"/>
      <c r="Z27" s="45"/>
      <c r="AA27" s="45"/>
      <c r="AB27" s="45"/>
      <c r="AC27" s="45"/>
    </row>
    <row r="28" spans="1:29" ht="39.950000000000003" customHeight="1" x14ac:dyDescent="0.45">
      <c r="A28" s="88"/>
      <c r="B28" s="90"/>
      <c r="C28" s="71">
        <v>44</v>
      </c>
      <c r="D28" s="72" t="s">
        <v>82</v>
      </c>
      <c r="E28" s="73" t="s">
        <v>75</v>
      </c>
      <c r="F28" s="46" t="s">
        <v>4</v>
      </c>
      <c r="G28" s="46" t="s">
        <v>105</v>
      </c>
      <c r="H28" s="79">
        <v>80.09</v>
      </c>
      <c r="I28" s="32"/>
      <c r="J28" s="38">
        <f t="shared" si="0"/>
        <v>0</v>
      </c>
      <c r="K28" s="39" t="str">
        <f t="shared" si="1"/>
        <v>OK</v>
      </c>
      <c r="L28" s="113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45"/>
      <c r="Y28" s="45"/>
      <c r="Z28" s="45"/>
      <c r="AA28" s="45"/>
      <c r="AB28" s="45"/>
      <c r="AC28" s="45"/>
    </row>
    <row r="29" spans="1:29" ht="39.950000000000003" customHeight="1" x14ac:dyDescent="0.45">
      <c r="A29" s="88"/>
      <c r="B29" s="90"/>
      <c r="C29" s="71">
        <v>45</v>
      </c>
      <c r="D29" s="72" t="s">
        <v>83</v>
      </c>
      <c r="E29" s="73" t="s">
        <v>75</v>
      </c>
      <c r="F29" s="46" t="s">
        <v>4</v>
      </c>
      <c r="G29" s="46" t="s">
        <v>105</v>
      </c>
      <c r="H29" s="79">
        <v>94.94</v>
      </c>
      <c r="I29" s="32"/>
      <c r="J29" s="38">
        <f t="shared" si="0"/>
        <v>0</v>
      </c>
      <c r="K29" s="39" t="str">
        <f t="shared" si="1"/>
        <v>OK</v>
      </c>
      <c r="L29" s="113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45"/>
      <c r="Y29" s="45"/>
      <c r="Z29" s="45"/>
      <c r="AA29" s="45"/>
      <c r="AB29" s="45"/>
      <c r="AC29" s="45"/>
    </row>
    <row r="30" spans="1:29" ht="39.950000000000003" customHeight="1" x14ac:dyDescent="0.45">
      <c r="A30" s="88"/>
      <c r="B30" s="90"/>
      <c r="C30" s="71">
        <v>46</v>
      </c>
      <c r="D30" s="72" t="s">
        <v>84</v>
      </c>
      <c r="E30" s="73" t="s">
        <v>75</v>
      </c>
      <c r="F30" s="46" t="s">
        <v>4</v>
      </c>
      <c r="G30" s="46" t="s">
        <v>105</v>
      </c>
      <c r="H30" s="79">
        <v>173.74</v>
      </c>
      <c r="I30" s="32"/>
      <c r="J30" s="38">
        <f t="shared" si="0"/>
        <v>0</v>
      </c>
      <c r="K30" s="39" t="str">
        <f t="shared" si="1"/>
        <v>OK</v>
      </c>
      <c r="L30" s="113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45"/>
      <c r="Y30" s="45"/>
      <c r="Z30" s="45"/>
      <c r="AA30" s="45"/>
      <c r="AB30" s="45"/>
      <c r="AC30" s="45"/>
    </row>
    <row r="31" spans="1:29" ht="39.950000000000003" customHeight="1" x14ac:dyDescent="0.45">
      <c r="A31" s="88"/>
      <c r="B31" s="90"/>
      <c r="C31" s="71">
        <v>47</v>
      </c>
      <c r="D31" s="72" t="s">
        <v>85</v>
      </c>
      <c r="E31" s="73" t="s">
        <v>75</v>
      </c>
      <c r="F31" s="46" t="s">
        <v>4</v>
      </c>
      <c r="G31" s="46" t="s">
        <v>105</v>
      </c>
      <c r="H31" s="79">
        <v>9.36</v>
      </c>
      <c r="I31" s="32"/>
      <c r="J31" s="38">
        <f t="shared" si="0"/>
        <v>0</v>
      </c>
      <c r="K31" s="39" t="str">
        <f t="shared" si="1"/>
        <v>OK</v>
      </c>
      <c r="L31" s="113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45"/>
      <c r="Y31" s="45"/>
      <c r="Z31" s="45"/>
      <c r="AA31" s="45"/>
      <c r="AB31" s="45"/>
      <c r="AC31" s="45"/>
    </row>
    <row r="32" spans="1:29" ht="39.950000000000003" customHeight="1" x14ac:dyDescent="0.45">
      <c r="A32" s="88"/>
      <c r="B32" s="90"/>
      <c r="C32" s="71">
        <v>48</v>
      </c>
      <c r="D32" s="72" t="s">
        <v>86</v>
      </c>
      <c r="E32" s="73" t="s">
        <v>75</v>
      </c>
      <c r="F32" s="46" t="s">
        <v>4</v>
      </c>
      <c r="G32" s="46" t="s">
        <v>105</v>
      </c>
      <c r="H32" s="79">
        <v>9.69</v>
      </c>
      <c r="I32" s="32"/>
      <c r="J32" s="38">
        <f t="shared" si="0"/>
        <v>0</v>
      </c>
      <c r="K32" s="39" t="str">
        <f t="shared" si="1"/>
        <v>OK</v>
      </c>
      <c r="L32" s="113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45"/>
      <c r="Y32" s="45"/>
      <c r="Z32" s="45"/>
      <c r="AA32" s="45"/>
      <c r="AB32" s="45"/>
      <c r="AC32" s="45"/>
    </row>
    <row r="33" spans="1:29" ht="39.950000000000003" customHeight="1" x14ac:dyDescent="0.45">
      <c r="A33" s="88"/>
      <c r="B33" s="90"/>
      <c r="C33" s="71">
        <v>49</v>
      </c>
      <c r="D33" s="72" t="s">
        <v>87</v>
      </c>
      <c r="E33" s="73" t="s">
        <v>88</v>
      </c>
      <c r="F33" s="46" t="s">
        <v>4</v>
      </c>
      <c r="G33" s="46" t="s">
        <v>105</v>
      </c>
      <c r="H33" s="79">
        <v>172.44</v>
      </c>
      <c r="I33" s="32"/>
      <c r="J33" s="38">
        <f t="shared" si="0"/>
        <v>0</v>
      </c>
      <c r="K33" s="39" t="str">
        <f t="shared" si="1"/>
        <v>OK</v>
      </c>
      <c r="L33" s="113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45"/>
      <c r="Y33" s="45"/>
      <c r="Z33" s="45"/>
      <c r="AA33" s="45"/>
      <c r="AB33" s="45"/>
      <c r="AC33" s="45"/>
    </row>
    <row r="34" spans="1:29" ht="39.950000000000003" customHeight="1" x14ac:dyDescent="0.45">
      <c r="A34" s="88"/>
      <c r="B34" s="90"/>
      <c r="C34" s="71">
        <v>50</v>
      </c>
      <c r="D34" s="72" t="s">
        <v>89</v>
      </c>
      <c r="E34" s="73" t="s">
        <v>88</v>
      </c>
      <c r="F34" s="46" t="s">
        <v>4</v>
      </c>
      <c r="G34" s="46" t="s">
        <v>105</v>
      </c>
      <c r="H34" s="79">
        <v>179.55</v>
      </c>
      <c r="I34" s="32"/>
      <c r="J34" s="38">
        <f t="shared" si="0"/>
        <v>0</v>
      </c>
      <c r="K34" s="39" t="str">
        <f t="shared" si="1"/>
        <v>OK</v>
      </c>
      <c r="L34" s="113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45"/>
      <c r="Y34" s="45"/>
      <c r="Z34" s="45"/>
      <c r="AA34" s="45"/>
      <c r="AB34" s="45"/>
      <c r="AC34" s="45"/>
    </row>
    <row r="35" spans="1:29" ht="39.950000000000003" customHeight="1" x14ac:dyDescent="0.45">
      <c r="A35" s="88"/>
      <c r="B35" s="90"/>
      <c r="C35" s="71">
        <v>51</v>
      </c>
      <c r="D35" s="72" t="s">
        <v>90</v>
      </c>
      <c r="E35" s="73" t="s">
        <v>60</v>
      </c>
      <c r="F35" s="46" t="s">
        <v>45</v>
      </c>
      <c r="G35" s="46" t="s">
        <v>105</v>
      </c>
      <c r="H35" s="79">
        <v>3.55</v>
      </c>
      <c r="I35" s="32"/>
      <c r="J35" s="38">
        <f t="shared" si="0"/>
        <v>0</v>
      </c>
      <c r="K35" s="39" t="str">
        <f t="shared" si="1"/>
        <v>OK</v>
      </c>
      <c r="L35" s="113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45"/>
      <c r="Y35" s="45"/>
      <c r="Z35" s="45"/>
      <c r="AA35" s="45"/>
      <c r="AB35" s="45"/>
      <c r="AC35" s="45"/>
    </row>
    <row r="36" spans="1:29" ht="39.950000000000003" customHeight="1" x14ac:dyDescent="0.45">
      <c r="A36" s="88"/>
      <c r="B36" s="90"/>
      <c r="C36" s="71">
        <v>52</v>
      </c>
      <c r="D36" s="72" t="s">
        <v>91</v>
      </c>
      <c r="E36" s="73" t="s">
        <v>75</v>
      </c>
      <c r="F36" s="46" t="s">
        <v>4</v>
      </c>
      <c r="G36" s="46" t="s">
        <v>105</v>
      </c>
      <c r="H36" s="79">
        <v>418.52</v>
      </c>
      <c r="I36" s="32"/>
      <c r="J36" s="38">
        <f t="shared" si="0"/>
        <v>0</v>
      </c>
      <c r="K36" s="39" t="str">
        <f t="shared" si="1"/>
        <v>OK</v>
      </c>
      <c r="L36" s="113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45"/>
      <c r="Y36" s="45"/>
      <c r="Z36" s="45"/>
      <c r="AA36" s="45"/>
      <c r="AB36" s="45"/>
      <c r="AC36" s="45"/>
    </row>
    <row r="37" spans="1:29" ht="39.950000000000003" customHeight="1" x14ac:dyDescent="0.45">
      <c r="A37" s="88"/>
      <c r="B37" s="90"/>
      <c r="C37" s="71">
        <v>53</v>
      </c>
      <c r="D37" s="72" t="s">
        <v>92</v>
      </c>
      <c r="E37" s="73" t="s">
        <v>75</v>
      </c>
      <c r="F37" s="46" t="s">
        <v>4</v>
      </c>
      <c r="G37" s="46" t="s">
        <v>105</v>
      </c>
      <c r="H37" s="79">
        <v>49.73</v>
      </c>
      <c r="I37" s="32"/>
      <c r="J37" s="38">
        <f t="shared" si="0"/>
        <v>0</v>
      </c>
      <c r="K37" s="39" t="str">
        <f t="shared" si="1"/>
        <v>OK</v>
      </c>
      <c r="L37" s="113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45"/>
      <c r="Y37" s="45"/>
      <c r="Z37" s="45"/>
      <c r="AA37" s="45"/>
      <c r="AB37" s="45"/>
      <c r="AC37" s="45"/>
    </row>
    <row r="38" spans="1:29" ht="39.950000000000003" customHeight="1" x14ac:dyDescent="0.45">
      <c r="A38" s="89"/>
      <c r="B38" s="90"/>
      <c r="C38" s="71">
        <v>54</v>
      </c>
      <c r="D38" s="72" t="s">
        <v>93</v>
      </c>
      <c r="E38" s="73" t="s">
        <v>94</v>
      </c>
      <c r="F38" s="46" t="s">
        <v>4</v>
      </c>
      <c r="G38" s="46" t="s">
        <v>105</v>
      </c>
      <c r="H38" s="79">
        <v>263.51</v>
      </c>
      <c r="I38" s="32"/>
      <c r="J38" s="38">
        <f t="shared" si="0"/>
        <v>0</v>
      </c>
      <c r="K38" s="39" t="str">
        <f t="shared" si="1"/>
        <v>OK</v>
      </c>
      <c r="L38" s="113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45"/>
      <c r="Y38" s="45"/>
      <c r="Z38" s="45"/>
      <c r="AA38" s="45"/>
      <c r="AB38" s="45"/>
      <c r="AC38" s="45"/>
    </row>
    <row r="39" spans="1:29" ht="39.950000000000003" customHeight="1" x14ac:dyDescent="0.45">
      <c r="A39" s="91">
        <v>8</v>
      </c>
      <c r="B39" s="84" t="s">
        <v>95</v>
      </c>
      <c r="C39" s="74">
        <v>55</v>
      </c>
      <c r="D39" s="75" t="s">
        <v>96</v>
      </c>
      <c r="E39" s="70" t="s">
        <v>97</v>
      </c>
      <c r="F39" s="53" t="s">
        <v>31</v>
      </c>
      <c r="G39" s="53" t="s">
        <v>105</v>
      </c>
      <c r="H39" s="78">
        <v>209.19</v>
      </c>
      <c r="I39" s="32"/>
      <c r="J39" s="38">
        <f t="shared" si="0"/>
        <v>0</v>
      </c>
      <c r="K39" s="39" t="str">
        <f t="shared" si="1"/>
        <v>OK</v>
      </c>
      <c r="L39" s="113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45"/>
      <c r="Y39" s="45"/>
      <c r="Z39" s="45"/>
      <c r="AA39" s="45"/>
      <c r="AB39" s="45"/>
      <c r="AC39" s="45"/>
    </row>
    <row r="40" spans="1:29" ht="39.950000000000003" customHeight="1" x14ac:dyDescent="0.45">
      <c r="A40" s="91"/>
      <c r="B40" s="85"/>
      <c r="C40" s="74">
        <v>56</v>
      </c>
      <c r="D40" s="75" t="s">
        <v>98</v>
      </c>
      <c r="E40" s="70" t="s">
        <v>99</v>
      </c>
      <c r="F40" s="53" t="s">
        <v>31</v>
      </c>
      <c r="G40" s="53" t="s">
        <v>105</v>
      </c>
      <c r="H40" s="78">
        <v>356.28</v>
      </c>
      <c r="I40" s="32"/>
      <c r="J40" s="38">
        <f t="shared" si="0"/>
        <v>0</v>
      </c>
      <c r="K40" s="39" t="str">
        <f t="shared" si="1"/>
        <v>OK</v>
      </c>
      <c r="L40" s="113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45"/>
      <c r="Y40" s="45"/>
      <c r="Z40" s="45"/>
      <c r="AA40" s="45"/>
      <c r="AB40" s="45"/>
      <c r="AC40" s="45"/>
    </row>
    <row r="41" spans="1:29" ht="39.950000000000003" customHeight="1" x14ac:dyDescent="0.45">
      <c r="A41" s="91"/>
      <c r="B41" s="86"/>
      <c r="C41" s="74">
        <v>57</v>
      </c>
      <c r="D41" s="75" t="s">
        <v>100</v>
      </c>
      <c r="E41" s="70" t="s">
        <v>101</v>
      </c>
      <c r="F41" s="53" t="s">
        <v>31</v>
      </c>
      <c r="G41" s="53" t="s">
        <v>105</v>
      </c>
      <c r="H41" s="78">
        <v>310.01</v>
      </c>
      <c r="I41" s="32"/>
      <c r="J41" s="38">
        <f t="shared" si="0"/>
        <v>0</v>
      </c>
      <c r="K41" s="39" t="str">
        <f t="shared" si="1"/>
        <v>OK</v>
      </c>
      <c r="L41" s="113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45"/>
      <c r="Y41" s="45"/>
      <c r="Z41" s="45"/>
      <c r="AA41" s="45"/>
      <c r="AB41" s="45"/>
      <c r="AC41" s="45"/>
    </row>
    <row r="42" spans="1:29" ht="39.950000000000003" customHeight="1" x14ac:dyDescent="0.45">
      <c r="A42" s="63">
        <v>11</v>
      </c>
      <c r="B42" s="64" t="s">
        <v>95</v>
      </c>
      <c r="C42" s="71">
        <v>61</v>
      </c>
      <c r="D42" s="76" t="s">
        <v>102</v>
      </c>
      <c r="E42" s="73" t="s">
        <v>103</v>
      </c>
      <c r="F42" s="46" t="s">
        <v>31</v>
      </c>
      <c r="G42" s="46" t="s">
        <v>105</v>
      </c>
      <c r="H42" s="79">
        <v>104.68</v>
      </c>
      <c r="I42" s="32"/>
      <c r="J42" s="38">
        <f t="shared" si="0"/>
        <v>0</v>
      </c>
      <c r="K42" s="39" t="str">
        <f t="shared" si="1"/>
        <v>OK</v>
      </c>
      <c r="L42" s="113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45"/>
      <c r="Y42" s="45"/>
      <c r="Z42" s="45"/>
      <c r="AA42" s="45"/>
      <c r="AB42" s="45"/>
      <c r="AC42" s="45"/>
    </row>
    <row r="43" spans="1:29" ht="39.950000000000003" customHeight="1" x14ac:dyDescent="0.45">
      <c r="H43" s="80">
        <f>SUM(H4:H42)</f>
        <v>16927.68</v>
      </c>
    </row>
  </sheetData>
  <mergeCells count="28">
    <mergeCell ref="Q1:Q2"/>
    <mergeCell ref="R1:R2"/>
    <mergeCell ref="S1:S2"/>
    <mergeCell ref="T1:T2"/>
    <mergeCell ref="U1:U2"/>
    <mergeCell ref="AA1:AA2"/>
    <mergeCell ref="AB1:AB2"/>
    <mergeCell ref="AC1:AC2"/>
    <mergeCell ref="V1:V2"/>
    <mergeCell ref="W1:W2"/>
    <mergeCell ref="X1:X2"/>
    <mergeCell ref="Y1:Y2"/>
    <mergeCell ref="Z1:Z2"/>
    <mergeCell ref="A5:A20"/>
    <mergeCell ref="B5:B20"/>
    <mergeCell ref="A21:A38"/>
    <mergeCell ref="B21:B38"/>
    <mergeCell ref="A39:A41"/>
    <mergeCell ref="B39:B41"/>
    <mergeCell ref="M1:M2"/>
    <mergeCell ref="N1:N2"/>
    <mergeCell ref="O1:O2"/>
    <mergeCell ref="P1:P2"/>
    <mergeCell ref="I1:K1"/>
    <mergeCell ref="A2:K2"/>
    <mergeCell ref="A1:C1"/>
    <mergeCell ref="D1:H1"/>
    <mergeCell ref="L1:L2"/>
  </mergeCells>
  <conditionalFormatting sqref="W4:W42">
    <cfRule type="cellIs" dxfId="93" priority="7" stopIfTrue="1" operator="greaterThan">
      <formula>0</formula>
    </cfRule>
    <cfRule type="cellIs" dxfId="92" priority="8" stopIfTrue="1" operator="greaterThan">
      <formula>0</formula>
    </cfRule>
    <cfRule type="cellIs" dxfId="91" priority="9" stopIfTrue="1" operator="greaterThan">
      <formula>0</formula>
    </cfRule>
  </conditionalFormatting>
  <conditionalFormatting sqref="M4:V42">
    <cfRule type="cellIs" dxfId="90" priority="4" stopIfTrue="1" operator="greaterThan">
      <formula>0</formula>
    </cfRule>
    <cfRule type="cellIs" dxfId="89" priority="5" stopIfTrue="1" operator="greaterThan">
      <formula>0</formula>
    </cfRule>
    <cfRule type="cellIs" dxfId="88" priority="6" stopIfTrue="1" operator="greaterThan">
      <formula>0</formula>
    </cfRule>
  </conditionalFormatting>
  <conditionalFormatting sqref="L4:L42">
    <cfRule type="cellIs" dxfId="20" priority="1" stopIfTrue="1" operator="greaterThan">
      <formula>0</formula>
    </cfRule>
    <cfRule type="cellIs" dxfId="19" priority="2" stopIfTrue="1" operator="greaterThan">
      <formula>0</formula>
    </cfRule>
    <cfRule type="cellIs" dxfId="18" priority="3" stopIfTrue="1" operator="greaterThan">
      <formula>0</formula>
    </cfRule>
  </conditionalFormatting>
  <hyperlinks>
    <hyperlink ref="D577" r:id="rId1" display="https://www.havan.com.br/mangueira-para-gas-de-cozinha-glp-1-20m-durin-05207.html" xr:uid="{08F235CB-CAD8-437F-ABF7-1C2165D28475}"/>
  </hyperlinks>
  <pageMargins left="0.511811024" right="0.511811024" top="0.78740157499999996" bottom="0.78740157499999996" header="0.31496062000000002" footer="0.31496062000000002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C43"/>
  <sheetViews>
    <sheetView topLeftCell="A34" zoomScale="60" zoomScaleNormal="60" workbookViewId="0">
      <selection activeCell="L1" sqref="L1:L1048576"/>
    </sheetView>
  </sheetViews>
  <sheetFormatPr defaultColWidth="9.73046875" defaultRowHeight="39.950000000000003" customHeight="1" x14ac:dyDescent="0.45"/>
  <cols>
    <col min="1" max="1" width="7" style="48" customWidth="1"/>
    <col min="2" max="2" width="38.59765625" style="1" customWidth="1"/>
    <col min="3" max="3" width="9.59765625" style="47" customWidth="1"/>
    <col min="4" max="4" width="55.265625" style="55" customWidth="1"/>
    <col min="5" max="5" width="19.3984375" style="56" customWidth="1"/>
    <col min="6" max="6" width="10" style="1" customWidth="1"/>
    <col min="7" max="7" width="16.73046875" style="1" customWidth="1"/>
    <col min="8" max="8" width="14.86328125" style="42" bestFit="1" customWidth="1"/>
    <col min="9" max="9" width="13.86328125" style="17" customWidth="1"/>
    <col min="10" max="10" width="13.265625" style="41" customWidth="1"/>
    <col min="11" max="11" width="12.59765625" style="18" customWidth="1"/>
    <col min="12" max="23" width="13.73046875" style="19" customWidth="1"/>
    <col min="24" max="29" width="13.73046875" style="15" customWidth="1"/>
    <col min="30" max="16384" width="9.73046875" style="15"/>
  </cols>
  <sheetData>
    <row r="1" spans="1:29" ht="39.950000000000003" customHeight="1" x14ac:dyDescent="0.45">
      <c r="A1" s="93" t="s">
        <v>47</v>
      </c>
      <c r="B1" s="93"/>
      <c r="C1" s="93"/>
      <c r="D1" s="93" t="s">
        <v>49</v>
      </c>
      <c r="E1" s="93"/>
      <c r="F1" s="93"/>
      <c r="G1" s="93"/>
      <c r="H1" s="93"/>
      <c r="I1" s="93" t="s">
        <v>48</v>
      </c>
      <c r="J1" s="93"/>
      <c r="K1" s="93"/>
      <c r="L1" s="92" t="s">
        <v>117</v>
      </c>
      <c r="M1" s="92" t="s">
        <v>41</v>
      </c>
      <c r="N1" s="92" t="s">
        <v>41</v>
      </c>
      <c r="O1" s="92" t="s">
        <v>41</v>
      </c>
      <c r="P1" s="92" t="s">
        <v>41</v>
      </c>
      <c r="Q1" s="92" t="s">
        <v>41</v>
      </c>
      <c r="R1" s="92" t="s">
        <v>41</v>
      </c>
      <c r="S1" s="92" t="s">
        <v>41</v>
      </c>
      <c r="T1" s="92" t="s">
        <v>41</v>
      </c>
      <c r="U1" s="92" t="s">
        <v>41</v>
      </c>
      <c r="V1" s="92" t="s">
        <v>41</v>
      </c>
      <c r="W1" s="92" t="s">
        <v>41</v>
      </c>
      <c r="X1" s="92" t="s">
        <v>41</v>
      </c>
      <c r="Y1" s="92" t="s">
        <v>41</v>
      </c>
      <c r="Z1" s="92" t="s">
        <v>41</v>
      </c>
      <c r="AA1" s="92" t="s">
        <v>41</v>
      </c>
      <c r="AB1" s="92" t="s">
        <v>41</v>
      </c>
      <c r="AC1" s="92" t="s">
        <v>41</v>
      </c>
    </row>
    <row r="2" spans="1:29" ht="39.950000000000003" customHeight="1" x14ac:dyDescent="0.45">
      <c r="A2" s="93" t="s">
        <v>34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</row>
    <row r="3" spans="1:29" s="16" customFormat="1" ht="39.950000000000003" customHeight="1" x14ac:dyDescent="0.35">
      <c r="A3" s="49" t="s">
        <v>42</v>
      </c>
      <c r="B3" s="51" t="s">
        <v>35</v>
      </c>
      <c r="C3" s="50" t="s">
        <v>43</v>
      </c>
      <c r="D3" s="54" t="s">
        <v>36</v>
      </c>
      <c r="E3" s="54" t="s">
        <v>37</v>
      </c>
      <c r="F3" s="51" t="s">
        <v>4</v>
      </c>
      <c r="G3" s="51" t="s">
        <v>38</v>
      </c>
      <c r="H3" s="52" t="s">
        <v>44</v>
      </c>
      <c r="I3" s="51" t="s">
        <v>46</v>
      </c>
      <c r="J3" s="57" t="s">
        <v>0</v>
      </c>
      <c r="K3" s="58" t="s">
        <v>2</v>
      </c>
      <c r="L3" s="112">
        <v>43881</v>
      </c>
      <c r="M3" s="37" t="s">
        <v>1</v>
      </c>
      <c r="N3" s="37" t="s">
        <v>1</v>
      </c>
      <c r="O3" s="37" t="s">
        <v>1</v>
      </c>
      <c r="P3" s="37" t="s">
        <v>1</v>
      </c>
      <c r="Q3" s="37" t="s">
        <v>1</v>
      </c>
      <c r="R3" s="37" t="s">
        <v>1</v>
      </c>
      <c r="S3" s="37" t="s">
        <v>1</v>
      </c>
      <c r="T3" s="37" t="s">
        <v>1</v>
      </c>
      <c r="U3" s="37" t="s">
        <v>1</v>
      </c>
      <c r="V3" s="37" t="s">
        <v>1</v>
      </c>
      <c r="W3" s="37" t="s">
        <v>1</v>
      </c>
      <c r="X3" s="37" t="s">
        <v>1</v>
      </c>
      <c r="Y3" s="37" t="s">
        <v>1</v>
      </c>
      <c r="Z3" s="37" t="s">
        <v>1</v>
      </c>
      <c r="AA3" s="37" t="s">
        <v>1</v>
      </c>
      <c r="AB3" s="37" t="s">
        <v>1</v>
      </c>
      <c r="AC3" s="37" t="s">
        <v>1</v>
      </c>
    </row>
    <row r="4" spans="1:29" ht="39.950000000000003" customHeight="1" x14ac:dyDescent="0.45">
      <c r="A4" s="63">
        <v>1</v>
      </c>
      <c r="B4" s="64" t="s">
        <v>50</v>
      </c>
      <c r="C4" s="65">
        <v>1</v>
      </c>
      <c r="D4" s="66" t="s">
        <v>51</v>
      </c>
      <c r="E4" s="67" t="s">
        <v>52</v>
      </c>
      <c r="F4" s="46" t="s">
        <v>4</v>
      </c>
      <c r="G4" s="46" t="s">
        <v>104</v>
      </c>
      <c r="H4" s="77">
        <v>9145.9</v>
      </c>
      <c r="I4" s="32"/>
      <c r="J4" s="38">
        <f>I4-(SUM(L4:AC4))</f>
        <v>0</v>
      </c>
      <c r="K4" s="39" t="str">
        <f>IF(J4&lt;0,"ATENÇÃO","OK")</f>
        <v>OK</v>
      </c>
      <c r="L4" s="113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45"/>
      <c r="Y4" s="45"/>
      <c r="Z4" s="45"/>
      <c r="AA4" s="45"/>
      <c r="AB4" s="45"/>
      <c r="AC4" s="45"/>
    </row>
    <row r="5" spans="1:29" ht="39.950000000000003" customHeight="1" x14ac:dyDescent="0.45">
      <c r="A5" s="81">
        <v>6</v>
      </c>
      <c r="B5" s="84" t="s">
        <v>53</v>
      </c>
      <c r="C5" s="68">
        <v>21</v>
      </c>
      <c r="D5" s="69" t="s">
        <v>54</v>
      </c>
      <c r="E5" s="70" t="s">
        <v>55</v>
      </c>
      <c r="F5" s="53" t="s">
        <v>4</v>
      </c>
      <c r="G5" s="53" t="s">
        <v>105</v>
      </c>
      <c r="H5" s="78">
        <v>130.49</v>
      </c>
      <c r="I5" s="32"/>
      <c r="J5" s="38">
        <f t="shared" ref="J5:J42" si="0">I5-(SUM(L5:AC5))</f>
        <v>0</v>
      </c>
      <c r="K5" s="39" t="str">
        <f t="shared" ref="K5:K42" si="1">IF(J5&lt;0,"ATENÇÃO","OK")</f>
        <v>OK</v>
      </c>
      <c r="L5" s="113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45"/>
      <c r="Y5" s="45"/>
      <c r="Z5" s="45"/>
      <c r="AA5" s="45"/>
      <c r="AB5" s="45"/>
      <c r="AC5" s="45"/>
    </row>
    <row r="6" spans="1:29" ht="39.950000000000003" customHeight="1" x14ac:dyDescent="0.45">
      <c r="A6" s="82"/>
      <c r="B6" s="85"/>
      <c r="C6" s="68">
        <v>22</v>
      </c>
      <c r="D6" s="69" t="s">
        <v>56</v>
      </c>
      <c r="E6" s="70" t="s">
        <v>55</v>
      </c>
      <c r="F6" s="53" t="s">
        <v>4</v>
      </c>
      <c r="G6" s="53" t="s">
        <v>105</v>
      </c>
      <c r="H6" s="78">
        <v>96.16</v>
      </c>
      <c r="I6" s="32"/>
      <c r="J6" s="38">
        <f t="shared" si="0"/>
        <v>0</v>
      </c>
      <c r="K6" s="39" t="str">
        <f t="shared" si="1"/>
        <v>OK</v>
      </c>
      <c r="L6" s="113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45"/>
      <c r="Y6" s="45"/>
      <c r="Z6" s="45"/>
      <c r="AA6" s="45"/>
      <c r="AB6" s="45"/>
      <c r="AC6" s="45"/>
    </row>
    <row r="7" spans="1:29" ht="39.950000000000003" customHeight="1" x14ac:dyDescent="0.45">
      <c r="A7" s="82"/>
      <c r="B7" s="85"/>
      <c r="C7" s="68">
        <v>23</v>
      </c>
      <c r="D7" s="69" t="s">
        <v>57</v>
      </c>
      <c r="E7" s="70" t="s">
        <v>58</v>
      </c>
      <c r="F7" s="53" t="s">
        <v>4</v>
      </c>
      <c r="G7" s="53" t="s">
        <v>105</v>
      </c>
      <c r="H7" s="78">
        <v>1205.75</v>
      </c>
      <c r="I7" s="32"/>
      <c r="J7" s="38">
        <f t="shared" si="0"/>
        <v>0</v>
      </c>
      <c r="K7" s="39" t="str">
        <f t="shared" si="1"/>
        <v>OK</v>
      </c>
      <c r="L7" s="113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45"/>
      <c r="Y7" s="45"/>
      <c r="Z7" s="45"/>
      <c r="AA7" s="45"/>
      <c r="AB7" s="45"/>
      <c r="AC7" s="45"/>
    </row>
    <row r="8" spans="1:29" ht="39.950000000000003" customHeight="1" x14ac:dyDescent="0.45">
      <c r="A8" s="82"/>
      <c r="B8" s="85"/>
      <c r="C8" s="68">
        <v>24</v>
      </c>
      <c r="D8" s="69" t="s">
        <v>59</v>
      </c>
      <c r="E8" s="70" t="s">
        <v>60</v>
      </c>
      <c r="F8" s="53" t="s">
        <v>4</v>
      </c>
      <c r="G8" s="53" t="s">
        <v>105</v>
      </c>
      <c r="H8" s="78">
        <v>14.68</v>
      </c>
      <c r="I8" s="32"/>
      <c r="J8" s="38">
        <f t="shared" si="0"/>
        <v>0</v>
      </c>
      <c r="K8" s="39" t="str">
        <f t="shared" si="1"/>
        <v>OK</v>
      </c>
      <c r="L8" s="113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45"/>
      <c r="Y8" s="45"/>
      <c r="Z8" s="45"/>
      <c r="AA8" s="45"/>
      <c r="AB8" s="45"/>
      <c r="AC8" s="45"/>
    </row>
    <row r="9" spans="1:29" ht="39.950000000000003" customHeight="1" x14ac:dyDescent="0.45">
      <c r="A9" s="82"/>
      <c r="B9" s="85"/>
      <c r="C9" s="68">
        <v>25</v>
      </c>
      <c r="D9" s="69" t="s">
        <v>61</v>
      </c>
      <c r="E9" s="70" t="s">
        <v>60</v>
      </c>
      <c r="F9" s="53" t="s">
        <v>4</v>
      </c>
      <c r="G9" s="53" t="s">
        <v>105</v>
      </c>
      <c r="H9" s="78">
        <v>8.18</v>
      </c>
      <c r="I9" s="32"/>
      <c r="J9" s="38">
        <f t="shared" si="0"/>
        <v>0</v>
      </c>
      <c r="K9" s="39" t="str">
        <f t="shared" si="1"/>
        <v>OK</v>
      </c>
      <c r="L9" s="113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45"/>
      <c r="Y9" s="45"/>
      <c r="Z9" s="45"/>
      <c r="AA9" s="45"/>
      <c r="AB9" s="45"/>
      <c r="AC9" s="45"/>
    </row>
    <row r="10" spans="1:29" ht="39.950000000000003" customHeight="1" x14ac:dyDescent="0.45">
      <c r="A10" s="82"/>
      <c r="B10" s="85"/>
      <c r="C10" s="68">
        <v>26</v>
      </c>
      <c r="D10" s="69" t="s">
        <v>62</v>
      </c>
      <c r="E10" s="70" t="s">
        <v>60</v>
      </c>
      <c r="F10" s="53" t="s">
        <v>4</v>
      </c>
      <c r="G10" s="53" t="s">
        <v>105</v>
      </c>
      <c r="H10" s="78">
        <v>19.72</v>
      </c>
      <c r="I10" s="32">
        <v>1500</v>
      </c>
      <c r="J10" s="38">
        <f t="shared" si="0"/>
        <v>1350</v>
      </c>
      <c r="K10" s="39" t="str">
        <f t="shared" si="1"/>
        <v>OK</v>
      </c>
      <c r="L10" s="113">
        <v>150</v>
      </c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45"/>
      <c r="Y10" s="45"/>
      <c r="Z10" s="45"/>
      <c r="AA10" s="45"/>
      <c r="AB10" s="45"/>
      <c r="AC10" s="45"/>
    </row>
    <row r="11" spans="1:29" ht="39.950000000000003" customHeight="1" x14ac:dyDescent="0.45">
      <c r="A11" s="82"/>
      <c r="B11" s="85"/>
      <c r="C11" s="68">
        <v>27</v>
      </c>
      <c r="D11" s="69" t="s">
        <v>63</v>
      </c>
      <c r="E11" s="70" t="s">
        <v>60</v>
      </c>
      <c r="F11" s="53" t="s">
        <v>4</v>
      </c>
      <c r="G11" s="53" t="s">
        <v>105</v>
      </c>
      <c r="H11" s="78">
        <v>11.24</v>
      </c>
      <c r="I11" s="32"/>
      <c r="J11" s="38">
        <f t="shared" si="0"/>
        <v>0</v>
      </c>
      <c r="K11" s="39" t="str">
        <f t="shared" si="1"/>
        <v>OK</v>
      </c>
      <c r="L11" s="113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45"/>
      <c r="Y11" s="45"/>
      <c r="Z11" s="45"/>
      <c r="AA11" s="45"/>
      <c r="AB11" s="45"/>
      <c r="AC11" s="45"/>
    </row>
    <row r="12" spans="1:29" ht="39.950000000000003" customHeight="1" x14ac:dyDescent="0.45">
      <c r="A12" s="82"/>
      <c r="B12" s="85"/>
      <c r="C12" s="68">
        <v>28</v>
      </c>
      <c r="D12" s="69" t="s">
        <v>64</v>
      </c>
      <c r="E12" s="70" t="s">
        <v>60</v>
      </c>
      <c r="F12" s="53" t="s">
        <v>4</v>
      </c>
      <c r="G12" s="53" t="s">
        <v>105</v>
      </c>
      <c r="H12" s="78">
        <v>27.95</v>
      </c>
      <c r="I12" s="32">
        <v>400</v>
      </c>
      <c r="J12" s="38">
        <f t="shared" si="0"/>
        <v>350</v>
      </c>
      <c r="K12" s="39" t="str">
        <f t="shared" si="1"/>
        <v>OK</v>
      </c>
      <c r="L12" s="113">
        <v>50</v>
      </c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45"/>
      <c r="Y12" s="45"/>
      <c r="Z12" s="45"/>
      <c r="AA12" s="45"/>
      <c r="AB12" s="45"/>
      <c r="AC12" s="45"/>
    </row>
    <row r="13" spans="1:29" ht="39.950000000000003" customHeight="1" x14ac:dyDescent="0.45">
      <c r="A13" s="82"/>
      <c r="B13" s="85"/>
      <c r="C13" s="68">
        <v>29</v>
      </c>
      <c r="D13" s="69" t="s">
        <v>65</v>
      </c>
      <c r="E13" s="70" t="s">
        <v>60</v>
      </c>
      <c r="F13" s="53" t="s">
        <v>4</v>
      </c>
      <c r="G13" s="53" t="s">
        <v>105</v>
      </c>
      <c r="H13" s="78">
        <v>16.84</v>
      </c>
      <c r="I13" s="32"/>
      <c r="J13" s="38">
        <f t="shared" si="0"/>
        <v>0</v>
      </c>
      <c r="K13" s="39" t="str">
        <f t="shared" si="1"/>
        <v>OK</v>
      </c>
      <c r="L13" s="113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45"/>
      <c r="Y13" s="45"/>
      <c r="Z13" s="45"/>
      <c r="AA13" s="45"/>
      <c r="AB13" s="45"/>
      <c r="AC13" s="45"/>
    </row>
    <row r="14" spans="1:29" ht="39.950000000000003" customHeight="1" x14ac:dyDescent="0.45">
      <c r="A14" s="82"/>
      <c r="B14" s="85"/>
      <c r="C14" s="68">
        <v>30</v>
      </c>
      <c r="D14" s="69" t="s">
        <v>66</v>
      </c>
      <c r="E14" s="70" t="s">
        <v>58</v>
      </c>
      <c r="F14" s="53" t="s">
        <v>32</v>
      </c>
      <c r="G14" s="53" t="s">
        <v>105</v>
      </c>
      <c r="H14" s="78">
        <v>776.47</v>
      </c>
      <c r="I14" s="32"/>
      <c r="J14" s="38">
        <f t="shared" si="0"/>
        <v>0</v>
      </c>
      <c r="K14" s="39" t="str">
        <f t="shared" si="1"/>
        <v>OK</v>
      </c>
      <c r="L14" s="113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45"/>
      <c r="Y14" s="45"/>
      <c r="Z14" s="45"/>
      <c r="AA14" s="45"/>
      <c r="AB14" s="45"/>
      <c r="AC14" s="45"/>
    </row>
    <row r="15" spans="1:29" ht="39.950000000000003" customHeight="1" x14ac:dyDescent="0.45">
      <c r="A15" s="82"/>
      <c r="B15" s="85"/>
      <c r="C15" s="68">
        <v>31</v>
      </c>
      <c r="D15" s="69" t="s">
        <v>67</v>
      </c>
      <c r="E15" s="70" t="s">
        <v>58</v>
      </c>
      <c r="F15" s="53" t="s">
        <v>32</v>
      </c>
      <c r="G15" s="53" t="s">
        <v>105</v>
      </c>
      <c r="H15" s="78">
        <v>442.05</v>
      </c>
      <c r="I15" s="32"/>
      <c r="J15" s="38">
        <f t="shared" si="0"/>
        <v>0</v>
      </c>
      <c r="K15" s="39" t="str">
        <f t="shared" si="1"/>
        <v>OK</v>
      </c>
      <c r="L15" s="113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45"/>
      <c r="Y15" s="45"/>
      <c r="Z15" s="45"/>
      <c r="AA15" s="45"/>
      <c r="AB15" s="45"/>
      <c r="AC15" s="45"/>
    </row>
    <row r="16" spans="1:29" ht="39.950000000000003" customHeight="1" x14ac:dyDescent="0.45">
      <c r="A16" s="82"/>
      <c r="B16" s="85"/>
      <c r="C16" s="68">
        <v>32</v>
      </c>
      <c r="D16" s="69" t="s">
        <v>68</v>
      </c>
      <c r="E16" s="70" t="s">
        <v>60</v>
      </c>
      <c r="F16" s="53" t="s">
        <v>32</v>
      </c>
      <c r="G16" s="53" t="s">
        <v>105</v>
      </c>
      <c r="H16" s="78">
        <v>1967.19</v>
      </c>
      <c r="I16" s="32"/>
      <c r="J16" s="38">
        <f t="shared" si="0"/>
        <v>0</v>
      </c>
      <c r="K16" s="39" t="str">
        <f t="shared" si="1"/>
        <v>OK</v>
      </c>
      <c r="L16" s="113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45"/>
      <c r="Y16" s="45"/>
      <c r="Z16" s="45"/>
      <c r="AA16" s="45"/>
      <c r="AB16" s="45"/>
      <c r="AC16" s="45"/>
    </row>
    <row r="17" spans="1:29" ht="39.950000000000003" customHeight="1" x14ac:dyDescent="0.45">
      <c r="A17" s="82"/>
      <c r="B17" s="85"/>
      <c r="C17" s="68">
        <v>33</v>
      </c>
      <c r="D17" s="69" t="s">
        <v>69</v>
      </c>
      <c r="E17" s="70" t="s">
        <v>60</v>
      </c>
      <c r="F17" s="53" t="s">
        <v>4</v>
      </c>
      <c r="G17" s="53" t="s">
        <v>105</v>
      </c>
      <c r="H17" s="78">
        <v>21.38</v>
      </c>
      <c r="I17" s="32"/>
      <c r="J17" s="38">
        <f t="shared" si="0"/>
        <v>0</v>
      </c>
      <c r="K17" s="39" t="str">
        <f t="shared" si="1"/>
        <v>OK</v>
      </c>
      <c r="L17" s="113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45"/>
      <c r="Y17" s="45"/>
      <c r="Z17" s="45"/>
      <c r="AA17" s="45"/>
      <c r="AB17" s="45"/>
      <c r="AC17" s="45"/>
    </row>
    <row r="18" spans="1:29" ht="39.950000000000003" customHeight="1" x14ac:dyDescent="0.45">
      <c r="A18" s="82"/>
      <c r="B18" s="85"/>
      <c r="C18" s="68">
        <v>34</v>
      </c>
      <c r="D18" s="69" t="s">
        <v>70</v>
      </c>
      <c r="E18" s="70" t="s">
        <v>60</v>
      </c>
      <c r="F18" s="53" t="s">
        <v>4</v>
      </c>
      <c r="G18" s="53" t="s">
        <v>105</v>
      </c>
      <c r="H18" s="78">
        <v>12.19</v>
      </c>
      <c r="I18" s="32"/>
      <c r="J18" s="38">
        <f t="shared" si="0"/>
        <v>0</v>
      </c>
      <c r="K18" s="39" t="str">
        <f t="shared" si="1"/>
        <v>OK</v>
      </c>
      <c r="L18" s="113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45"/>
      <c r="Y18" s="45"/>
      <c r="Z18" s="45"/>
      <c r="AA18" s="45"/>
      <c r="AB18" s="45"/>
      <c r="AC18" s="45"/>
    </row>
    <row r="19" spans="1:29" ht="39.950000000000003" customHeight="1" x14ac:dyDescent="0.45">
      <c r="A19" s="82"/>
      <c r="B19" s="85"/>
      <c r="C19" s="68">
        <v>35</v>
      </c>
      <c r="D19" s="69" t="s">
        <v>71</v>
      </c>
      <c r="E19" s="70" t="s">
        <v>60</v>
      </c>
      <c r="F19" s="53" t="s">
        <v>4</v>
      </c>
      <c r="G19" s="53" t="s">
        <v>105</v>
      </c>
      <c r="H19" s="78">
        <v>2.69</v>
      </c>
      <c r="I19" s="32"/>
      <c r="J19" s="38">
        <f t="shared" si="0"/>
        <v>0</v>
      </c>
      <c r="K19" s="39" t="str">
        <f t="shared" si="1"/>
        <v>OK</v>
      </c>
      <c r="L19" s="113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45"/>
      <c r="Y19" s="45"/>
      <c r="Z19" s="45"/>
      <c r="AA19" s="45"/>
      <c r="AB19" s="45"/>
      <c r="AC19" s="45"/>
    </row>
    <row r="20" spans="1:29" ht="39.950000000000003" customHeight="1" x14ac:dyDescent="0.45">
      <c r="A20" s="83"/>
      <c r="B20" s="86"/>
      <c r="C20" s="68">
        <v>36</v>
      </c>
      <c r="D20" s="69" t="s">
        <v>72</v>
      </c>
      <c r="E20" s="70" t="s">
        <v>60</v>
      </c>
      <c r="F20" s="53" t="s">
        <v>4</v>
      </c>
      <c r="G20" s="53" t="s">
        <v>105</v>
      </c>
      <c r="H20" s="78">
        <v>1.27</v>
      </c>
      <c r="I20" s="32"/>
      <c r="J20" s="38">
        <f t="shared" si="0"/>
        <v>0</v>
      </c>
      <c r="K20" s="39" t="str">
        <f t="shared" si="1"/>
        <v>OK</v>
      </c>
      <c r="L20" s="113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45"/>
      <c r="Y20" s="45"/>
      <c r="Z20" s="45"/>
      <c r="AA20" s="45"/>
      <c r="AB20" s="45"/>
      <c r="AC20" s="45"/>
    </row>
    <row r="21" spans="1:29" ht="39.950000000000003" customHeight="1" x14ac:dyDescent="0.45">
      <c r="A21" s="87">
        <v>7</v>
      </c>
      <c r="B21" s="90" t="s">
        <v>73</v>
      </c>
      <c r="C21" s="71">
        <v>37</v>
      </c>
      <c r="D21" s="72" t="s">
        <v>74</v>
      </c>
      <c r="E21" s="73" t="s">
        <v>75</v>
      </c>
      <c r="F21" s="46" t="s">
        <v>4</v>
      </c>
      <c r="G21" s="46" t="s">
        <v>105</v>
      </c>
      <c r="H21" s="79">
        <v>80.09</v>
      </c>
      <c r="I21" s="32"/>
      <c r="J21" s="38">
        <f t="shared" si="0"/>
        <v>0</v>
      </c>
      <c r="K21" s="39" t="str">
        <f t="shared" si="1"/>
        <v>OK</v>
      </c>
      <c r="L21" s="113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45"/>
      <c r="Y21" s="45"/>
      <c r="Z21" s="45"/>
      <c r="AA21" s="45"/>
      <c r="AB21" s="45"/>
      <c r="AC21" s="45"/>
    </row>
    <row r="22" spans="1:29" ht="39.950000000000003" customHeight="1" x14ac:dyDescent="0.45">
      <c r="A22" s="88"/>
      <c r="B22" s="90"/>
      <c r="C22" s="71">
        <v>38</v>
      </c>
      <c r="D22" s="72" t="s">
        <v>76</v>
      </c>
      <c r="E22" s="73" t="s">
        <v>75</v>
      </c>
      <c r="F22" s="46" t="s">
        <v>4</v>
      </c>
      <c r="G22" s="46" t="s">
        <v>105</v>
      </c>
      <c r="H22" s="79">
        <v>134.34</v>
      </c>
      <c r="I22" s="32"/>
      <c r="J22" s="38">
        <f t="shared" si="0"/>
        <v>0</v>
      </c>
      <c r="K22" s="39" t="str">
        <f t="shared" si="1"/>
        <v>OK</v>
      </c>
      <c r="L22" s="113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45"/>
      <c r="Y22" s="45"/>
      <c r="Z22" s="45"/>
      <c r="AA22" s="45"/>
      <c r="AB22" s="45"/>
      <c r="AC22" s="45"/>
    </row>
    <row r="23" spans="1:29" ht="39.950000000000003" customHeight="1" x14ac:dyDescent="0.45">
      <c r="A23" s="88"/>
      <c r="B23" s="90"/>
      <c r="C23" s="71">
        <v>39</v>
      </c>
      <c r="D23" s="72" t="s">
        <v>77</v>
      </c>
      <c r="E23" s="73" t="s">
        <v>75</v>
      </c>
      <c r="F23" s="46" t="s">
        <v>4</v>
      </c>
      <c r="G23" s="46" t="s">
        <v>105</v>
      </c>
      <c r="H23" s="79">
        <v>90.42</v>
      </c>
      <c r="I23" s="32"/>
      <c r="J23" s="38">
        <f t="shared" si="0"/>
        <v>0</v>
      </c>
      <c r="K23" s="39" t="str">
        <f t="shared" si="1"/>
        <v>OK</v>
      </c>
      <c r="L23" s="113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45"/>
      <c r="Y23" s="45"/>
      <c r="Z23" s="45"/>
      <c r="AA23" s="45"/>
      <c r="AB23" s="45"/>
      <c r="AC23" s="45"/>
    </row>
    <row r="24" spans="1:29" ht="39.950000000000003" customHeight="1" x14ac:dyDescent="0.45">
      <c r="A24" s="88"/>
      <c r="B24" s="90"/>
      <c r="C24" s="71">
        <v>40</v>
      </c>
      <c r="D24" s="72" t="s">
        <v>78</v>
      </c>
      <c r="E24" s="73" t="s">
        <v>75</v>
      </c>
      <c r="F24" s="46" t="s">
        <v>4</v>
      </c>
      <c r="G24" s="46" t="s">
        <v>105</v>
      </c>
      <c r="H24" s="79">
        <v>71.69</v>
      </c>
      <c r="I24" s="32"/>
      <c r="J24" s="38">
        <f t="shared" si="0"/>
        <v>0</v>
      </c>
      <c r="K24" s="39" t="str">
        <f t="shared" si="1"/>
        <v>OK</v>
      </c>
      <c r="L24" s="113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45"/>
      <c r="Y24" s="45"/>
      <c r="Z24" s="45"/>
      <c r="AA24" s="45"/>
      <c r="AB24" s="45"/>
      <c r="AC24" s="45"/>
    </row>
    <row r="25" spans="1:29" ht="39.950000000000003" customHeight="1" x14ac:dyDescent="0.45">
      <c r="A25" s="88"/>
      <c r="B25" s="90"/>
      <c r="C25" s="71">
        <v>41</v>
      </c>
      <c r="D25" s="72" t="s">
        <v>79</v>
      </c>
      <c r="E25" s="73" t="s">
        <v>75</v>
      </c>
      <c r="F25" s="46" t="s">
        <v>4</v>
      </c>
      <c r="G25" s="46" t="s">
        <v>105</v>
      </c>
      <c r="H25" s="79">
        <v>62</v>
      </c>
      <c r="I25" s="32"/>
      <c r="J25" s="38">
        <f t="shared" si="0"/>
        <v>0</v>
      </c>
      <c r="K25" s="39" t="str">
        <f t="shared" si="1"/>
        <v>OK</v>
      </c>
      <c r="L25" s="113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45"/>
      <c r="Y25" s="45"/>
      <c r="Z25" s="45"/>
      <c r="AA25" s="45"/>
      <c r="AB25" s="45"/>
      <c r="AC25" s="45"/>
    </row>
    <row r="26" spans="1:29" ht="39.950000000000003" customHeight="1" x14ac:dyDescent="0.45">
      <c r="A26" s="88"/>
      <c r="B26" s="90"/>
      <c r="C26" s="71">
        <v>42</v>
      </c>
      <c r="D26" s="72" t="s">
        <v>80</v>
      </c>
      <c r="E26" s="73" t="s">
        <v>75</v>
      </c>
      <c r="F26" s="46" t="s">
        <v>4</v>
      </c>
      <c r="G26" s="46" t="s">
        <v>105</v>
      </c>
      <c r="H26" s="79">
        <v>74.92</v>
      </c>
      <c r="I26" s="32"/>
      <c r="J26" s="38">
        <f t="shared" si="0"/>
        <v>0</v>
      </c>
      <c r="K26" s="39" t="str">
        <f t="shared" si="1"/>
        <v>OK</v>
      </c>
      <c r="L26" s="113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45"/>
      <c r="Y26" s="45"/>
      <c r="Z26" s="45"/>
      <c r="AA26" s="45"/>
      <c r="AB26" s="45"/>
      <c r="AC26" s="45"/>
    </row>
    <row r="27" spans="1:29" ht="39.950000000000003" customHeight="1" x14ac:dyDescent="0.45">
      <c r="A27" s="88"/>
      <c r="B27" s="90"/>
      <c r="C27" s="71">
        <v>43</v>
      </c>
      <c r="D27" s="72" t="s">
        <v>81</v>
      </c>
      <c r="E27" s="73" t="s">
        <v>75</v>
      </c>
      <c r="F27" s="46" t="s">
        <v>4</v>
      </c>
      <c r="G27" s="46" t="s">
        <v>105</v>
      </c>
      <c r="H27" s="79">
        <v>78.790000000000006</v>
      </c>
      <c r="I27" s="32"/>
      <c r="J27" s="38">
        <f t="shared" si="0"/>
        <v>0</v>
      </c>
      <c r="K27" s="39" t="str">
        <f t="shared" si="1"/>
        <v>OK</v>
      </c>
      <c r="L27" s="113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45"/>
      <c r="Y27" s="45"/>
      <c r="Z27" s="45"/>
      <c r="AA27" s="45"/>
      <c r="AB27" s="45"/>
      <c r="AC27" s="45"/>
    </row>
    <row r="28" spans="1:29" ht="39.950000000000003" customHeight="1" x14ac:dyDescent="0.45">
      <c r="A28" s="88"/>
      <c r="B28" s="90"/>
      <c r="C28" s="71">
        <v>44</v>
      </c>
      <c r="D28" s="72" t="s">
        <v>82</v>
      </c>
      <c r="E28" s="73" t="s">
        <v>75</v>
      </c>
      <c r="F28" s="46" t="s">
        <v>4</v>
      </c>
      <c r="G28" s="46" t="s">
        <v>105</v>
      </c>
      <c r="H28" s="79">
        <v>80.09</v>
      </c>
      <c r="I28" s="32"/>
      <c r="J28" s="38">
        <f t="shared" si="0"/>
        <v>0</v>
      </c>
      <c r="K28" s="39" t="str">
        <f t="shared" si="1"/>
        <v>OK</v>
      </c>
      <c r="L28" s="113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45"/>
      <c r="Y28" s="45"/>
      <c r="Z28" s="45"/>
      <c r="AA28" s="45"/>
      <c r="AB28" s="45"/>
      <c r="AC28" s="45"/>
    </row>
    <row r="29" spans="1:29" ht="39.950000000000003" customHeight="1" x14ac:dyDescent="0.45">
      <c r="A29" s="88"/>
      <c r="B29" s="90"/>
      <c r="C29" s="71">
        <v>45</v>
      </c>
      <c r="D29" s="72" t="s">
        <v>83</v>
      </c>
      <c r="E29" s="73" t="s">
        <v>75</v>
      </c>
      <c r="F29" s="46" t="s">
        <v>4</v>
      </c>
      <c r="G29" s="46" t="s">
        <v>105</v>
      </c>
      <c r="H29" s="79">
        <v>94.94</v>
      </c>
      <c r="I29" s="32"/>
      <c r="J29" s="38">
        <f t="shared" si="0"/>
        <v>0</v>
      </c>
      <c r="K29" s="39" t="str">
        <f t="shared" si="1"/>
        <v>OK</v>
      </c>
      <c r="L29" s="113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45"/>
      <c r="Y29" s="45"/>
      <c r="Z29" s="45"/>
      <c r="AA29" s="45"/>
      <c r="AB29" s="45"/>
      <c r="AC29" s="45"/>
    </row>
    <row r="30" spans="1:29" ht="39.950000000000003" customHeight="1" x14ac:dyDescent="0.45">
      <c r="A30" s="88"/>
      <c r="B30" s="90"/>
      <c r="C30" s="71">
        <v>46</v>
      </c>
      <c r="D30" s="72" t="s">
        <v>84</v>
      </c>
      <c r="E30" s="73" t="s">
        <v>75</v>
      </c>
      <c r="F30" s="46" t="s">
        <v>4</v>
      </c>
      <c r="G30" s="46" t="s">
        <v>105</v>
      </c>
      <c r="H30" s="79">
        <v>173.74</v>
      </c>
      <c r="I30" s="32"/>
      <c r="J30" s="38">
        <f t="shared" si="0"/>
        <v>0</v>
      </c>
      <c r="K30" s="39" t="str">
        <f t="shared" si="1"/>
        <v>OK</v>
      </c>
      <c r="L30" s="113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45"/>
      <c r="Y30" s="45"/>
      <c r="Z30" s="45"/>
      <c r="AA30" s="45"/>
      <c r="AB30" s="45"/>
      <c r="AC30" s="45"/>
    </row>
    <row r="31" spans="1:29" ht="39.950000000000003" customHeight="1" x14ac:dyDescent="0.45">
      <c r="A31" s="88"/>
      <c r="B31" s="90"/>
      <c r="C31" s="71">
        <v>47</v>
      </c>
      <c r="D31" s="72" t="s">
        <v>85</v>
      </c>
      <c r="E31" s="73" t="s">
        <v>75</v>
      </c>
      <c r="F31" s="46" t="s">
        <v>4</v>
      </c>
      <c r="G31" s="46" t="s">
        <v>105</v>
      </c>
      <c r="H31" s="79">
        <v>9.36</v>
      </c>
      <c r="I31" s="32"/>
      <c r="J31" s="38">
        <f t="shared" si="0"/>
        <v>0</v>
      </c>
      <c r="K31" s="39" t="str">
        <f t="shared" si="1"/>
        <v>OK</v>
      </c>
      <c r="L31" s="113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45"/>
      <c r="Y31" s="45"/>
      <c r="Z31" s="45"/>
      <c r="AA31" s="45"/>
      <c r="AB31" s="45"/>
      <c r="AC31" s="45"/>
    </row>
    <row r="32" spans="1:29" ht="39.950000000000003" customHeight="1" x14ac:dyDescent="0.45">
      <c r="A32" s="88"/>
      <c r="B32" s="90"/>
      <c r="C32" s="71">
        <v>48</v>
      </c>
      <c r="D32" s="72" t="s">
        <v>86</v>
      </c>
      <c r="E32" s="73" t="s">
        <v>75</v>
      </c>
      <c r="F32" s="46" t="s">
        <v>4</v>
      </c>
      <c r="G32" s="46" t="s">
        <v>105</v>
      </c>
      <c r="H32" s="79">
        <v>9.69</v>
      </c>
      <c r="I32" s="32"/>
      <c r="J32" s="38">
        <f t="shared" si="0"/>
        <v>0</v>
      </c>
      <c r="K32" s="39" t="str">
        <f t="shared" si="1"/>
        <v>OK</v>
      </c>
      <c r="L32" s="113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45"/>
      <c r="Y32" s="45"/>
      <c r="Z32" s="45"/>
      <c r="AA32" s="45"/>
      <c r="AB32" s="45"/>
      <c r="AC32" s="45"/>
    </row>
    <row r="33" spans="1:29" ht="39.950000000000003" customHeight="1" x14ac:dyDescent="0.45">
      <c r="A33" s="88"/>
      <c r="B33" s="90"/>
      <c r="C33" s="71">
        <v>49</v>
      </c>
      <c r="D33" s="72" t="s">
        <v>87</v>
      </c>
      <c r="E33" s="73" t="s">
        <v>88</v>
      </c>
      <c r="F33" s="46" t="s">
        <v>4</v>
      </c>
      <c r="G33" s="46" t="s">
        <v>105</v>
      </c>
      <c r="H33" s="79">
        <v>172.44</v>
      </c>
      <c r="I33" s="32"/>
      <c r="J33" s="38">
        <f t="shared" si="0"/>
        <v>0</v>
      </c>
      <c r="K33" s="39" t="str">
        <f t="shared" si="1"/>
        <v>OK</v>
      </c>
      <c r="L33" s="113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45"/>
      <c r="Y33" s="45"/>
      <c r="Z33" s="45"/>
      <c r="AA33" s="45"/>
      <c r="AB33" s="45"/>
      <c r="AC33" s="45"/>
    </row>
    <row r="34" spans="1:29" ht="39.950000000000003" customHeight="1" x14ac:dyDescent="0.45">
      <c r="A34" s="88"/>
      <c r="B34" s="90"/>
      <c r="C34" s="71">
        <v>50</v>
      </c>
      <c r="D34" s="72" t="s">
        <v>89</v>
      </c>
      <c r="E34" s="73" t="s">
        <v>88</v>
      </c>
      <c r="F34" s="46" t="s">
        <v>4</v>
      </c>
      <c r="G34" s="46" t="s">
        <v>105</v>
      </c>
      <c r="H34" s="79">
        <v>179.55</v>
      </c>
      <c r="I34" s="32"/>
      <c r="J34" s="38">
        <f t="shared" si="0"/>
        <v>0</v>
      </c>
      <c r="K34" s="39" t="str">
        <f t="shared" si="1"/>
        <v>OK</v>
      </c>
      <c r="L34" s="113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45"/>
      <c r="Y34" s="45"/>
      <c r="Z34" s="45"/>
      <c r="AA34" s="45"/>
      <c r="AB34" s="45"/>
      <c r="AC34" s="45"/>
    </row>
    <row r="35" spans="1:29" ht="39.950000000000003" customHeight="1" x14ac:dyDescent="0.45">
      <c r="A35" s="88"/>
      <c r="B35" s="90"/>
      <c r="C35" s="71">
        <v>51</v>
      </c>
      <c r="D35" s="72" t="s">
        <v>90</v>
      </c>
      <c r="E35" s="73" t="s">
        <v>60</v>
      </c>
      <c r="F35" s="46" t="s">
        <v>45</v>
      </c>
      <c r="G35" s="46" t="s">
        <v>105</v>
      </c>
      <c r="H35" s="79">
        <v>3.55</v>
      </c>
      <c r="I35" s="32"/>
      <c r="J35" s="38">
        <f t="shared" si="0"/>
        <v>0</v>
      </c>
      <c r="K35" s="39" t="str">
        <f t="shared" si="1"/>
        <v>OK</v>
      </c>
      <c r="L35" s="113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45"/>
      <c r="Y35" s="45"/>
      <c r="Z35" s="45"/>
      <c r="AA35" s="45"/>
      <c r="AB35" s="45"/>
      <c r="AC35" s="45"/>
    </row>
    <row r="36" spans="1:29" ht="39.950000000000003" customHeight="1" x14ac:dyDescent="0.45">
      <c r="A36" s="88"/>
      <c r="B36" s="90"/>
      <c r="C36" s="71">
        <v>52</v>
      </c>
      <c r="D36" s="72" t="s">
        <v>91</v>
      </c>
      <c r="E36" s="73" t="s">
        <v>75</v>
      </c>
      <c r="F36" s="46" t="s">
        <v>4</v>
      </c>
      <c r="G36" s="46" t="s">
        <v>105</v>
      </c>
      <c r="H36" s="79">
        <v>418.52</v>
      </c>
      <c r="I36" s="32"/>
      <c r="J36" s="38">
        <f t="shared" si="0"/>
        <v>0</v>
      </c>
      <c r="K36" s="39" t="str">
        <f t="shared" si="1"/>
        <v>OK</v>
      </c>
      <c r="L36" s="113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45"/>
      <c r="Y36" s="45"/>
      <c r="Z36" s="45"/>
      <c r="AA36" s="45"/>
      <c r="AB36" s="45"/>
      <c r="AC36" s="45"/>
    </row>
    <row r="37" spans="1:29" ht="39.950000000000003" customHeight="1" x14ac:dyDescent="0.45">
      <c r="A37" s="88"/>
      <c r="B37" s="90"/>
      <c r="C37" s="71">
        <v>53</v>
      </c>
      <c r="D37" s="72" t="s">
        <v>92</v>
      </c>
      <c r="E37" s="73" t="s">
        <v>75</v>
      </c>
      <c r="F37" s="46" t="s">
        <v>4</v>
      </c>
      <c r="G37" s="46" t="s">
        <v>105</v>
      </c>
      <c r="H37" s="79">
        <v>49.73</v>
      </c>
      <c r="I37" s="32"/>
      <c r="J37" s="38">
        <f t="shared" si="0"/>
        <v>0</v>
      </c>
      <c r="K37" s="39" t="str">
        <f t="shared" si="1"/>
        <v>OK</v>
      </c>
      <c r="L37" s="113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45"/>
      <c r="Y37" s="45"/>
      <c r="Z37" s="45"/>
      <c r="AA37" s="45"/>
      <c r="AB37" s="45"/>
      <c r="AC37" s="45"/>
    </row>
    <row r="38" spans="1:29" ht="39.950000000000003" customHeight="1" x14ac:dyDescent="0.45">
      <c r="A38" s="89"/>
      <c r="B38" s="90"/>
      <c r="C38" s="71">
        <v>54</v>
      </c>
      <c r="D38" s="72" t="s">
        <v>93</v>
      </c>
      <c r="E38" s="73" t="s">
        <v>94</v>
      </c>
      <c r="F38" s="46" t="s">
        <v>4</v>
      </c>
      <c r="G38" s="46" t="s">
        <v>105</v>
      </c>
      <c r="H38" s="79">
        <v>263.51</v>
      </c>
      <c r="I38" s="32"/>
      <c r="J38" s="38">
        <f t="shared" si="0"/>
        <v>0</v>
      </c>
      <c r="K38" s="39" t="str">
        <f t="shared" si="1"/>
        <v>OK</v>
      </c>
      <c r="L38" s="113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45"/>
      <c r="Y38" s="45"/>
      <c r="Z38" s="45"/>
      <c r="AA38" s="45"/>
      <c r="AB38" s="45"/>
      <c r="AC38" s="45"/>
    </row>
    <row r="39" spans="1:29" ht="39.950000000000003" customHeight="1" x14ac:dyDescent="0.45">
      <c r="A39" s="91">
        <v>8</v>
      </c>
      <c r="B39" s="84" t="s">
        <v>95</v>
      </c>
      <c r="C39" s="74">
        <v>55</v>
      </c>
      <c r="D39" s="75" t="s">
        <v>96</v>
      </c>
      <c r="E39" s="70" t="s">
        <v>97</v>
      </c>
      <c r="F39" s="53" t="s">
        <v>31</v>
      </c>
      <c r="G39" s="53" t="s">
        <v>105</v>
      </c>
      <c r="H39" s="78">
        <v>209.19</v>
      </c>
      <c r="I39" s="32"/>
      <c r="J39" s="38">
        <f t="shared" si="0"/>
        <v>0</v>
      </c>
      <c r="K39" s="39" t="str">
        <f t="shared" si="1"/>
        <v>OK</v>
      </c>
      <c r="L39" s="113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45"/>
      <c r="Y39" s="45"/>
      <c r="Z39" s="45"/>
      <c r="AA39" s="45"/>
      <c r="AB39" s="45"/>
      <c r="AC39" s="45"/>
    </row>
    <row r="40" spans="1:29" ht="39.950000000000003" customHeight="1" x14ac:dyDescent="0.45">
      <c r="A40" s="91"/>
      <c r="B40" s="85"/>
      <c r="C40" s="74">
        <v>56</v>
      </c>
      <c r="D40" s="75" t="s">
        <v>98</v>
      </c>
      <c r="E40" s="70" t="s">
        <v>99</v>
      </c>
      <c r="F40" s="53" t="s">
        <v>31</v>
      </c>
      <c r="G40" s="53" t="s">
        <v>105</v>
      </c>
      <c r="H40" s="78">
        <v>356.28</v>
      </c>
      <c r="I40" s="32"/>
      <c r="J40" s="38">
        <f t="shared" si="0"/>
        <v>0</v>
      </c>
      <c r="K40" s="39" t="str">
        <f t="shared" si="1"/>
        <v>OK</v>
      </c>
      <c r="L40" s="113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45"/>
      <c r="Y40" s="45"/>
      <c r="Z40" s="45"/>
      <c r="AA40" s="45"/>
      <c r="AB40" s="45"/>
      <c r="AC40" s="45"/>
    </row>
    <row r="41" spans="1:29" ht="39.950000000000003" customHeight="1" x14ac:dyDescent="0.45">
      <c r="A41" s="91"/>
      <c r="B41" s="86"/>
      <c r="C41" s="74">
        <v>57</v>
      </c>
      <c r="D41" s="75" t="s">
        <v>100</v>
      </c>
      <c r="E41" s="70" t="s">
        <v>101</v>
      </c>
      <c r="F41" s="53" t="s">
        <v>31</v>
      </c>
      <c r="G41" s="53" t="s">
        <v>105</v>
      </c>
      <c r="H41" s="78">
        <v>310.01</v>
      </c>
      <c r="I41" s="32"/>
      <c r="J41" s="38">
        <f t="shared" si="0"/>
        <v>0</v>
      </c>
      <c r="K41" s="39" t="str">
        <f t="shared" si="1"/>
        <v>OK</v>
      </c>
      <c r="L41" s="113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45"/>
      <c r="Y41" s="45"/>
      <c r="Z41" s="45"/>
      <c r="AA41" s="45"/>
      <c r="AB41" s="45"/>
      <c r="AC41" s="45"/>
    </row>
    <row r="42" spans="1:29" ht="39.950000000000003" customHeight="1" x14ac:dyDescent="0.45">
      <c r="A42" s="63">
        <v>11</v>
      </c>
      <c r="B42" s="64" t="s">
        <v>95</v>
      </c>
      <c r="C42" s="71">
        <v>61</v>
      </c>
      <c r="D42" s="76" t="s">
        <v>102</v>
      </c>
      <c r="E42" s="73" t="s">
        <v>103</v>
      </c>
      <c r="F42" s="46" t="s">
        <v>31</v>
      </c>
      <c r="G42" s="46" t="s">
        <v>105</v>
      </c>
      <c r="H42" s="79">
        <v>104.68</v>
      </c>
      <c r="I42" s="32"/>
      <c r="J42" s="38">
        <f t="shared" si="0"/>
        <v>0</v>
      </c>
      <c r="K42" s="39" t="str">
        <f t="shared" si="1"/>
        <v>OK</v>
      </c>
      <c r="L42" s="113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45"/>
      <c r="Y42" s="45"/>
      <c r="Z42" s="45"/>
      <c r="AA42" s="45"/>
      <c r="AB42" s="45"/>
      <c r="AC42" s="45"/>
    </row>
    <row r="43" spans="1:29" ht="39.950000000000003" customHeight="1" x14ac:dyDescent="0.45">
      <c r="H43" s="80">
        <f>SUM(H4:H42)</f>
        <v>16927.68</v>
      </c>
    </row>
  </sheetData>
  <mergeCells count="28">
    <mergeCell ref="AB1:AB2"/>
    <mergeCell ref="AC1:AC2"/>
    <mergeCell ref="T1:T2"/>
    <mergeCell ref="D1:H1"/>
    <mergeCell ref="S1:S2"/>
    <mergeCell ref="M1:M2"/>
    <mergeCell ref="N1:N2"/>
    <mergeCell ref="O1:O2"/>
    <mergeCell ref="P1:P2"/>
    <mergeCell ref="Q1:Q2"/>
    <mergeCell ref="AA1:AA2"/>
    <mergeCell ref="V1:V2"/>
    <mergeCell ref="W1:W2"/>
    <mergeCell ref="X1:X2"/>
    <mergeCell ref="Y1:Y2"/>
    <mergeCell ref="Z1:Z2"/>
    <mergeCell ref="I1:K1"/>
    <mergeCell ref="U1:U2"/>
    <mergeCell ref="A2:K2"/>
    <mergeCell ref="L1:L2"/>
    <mergeCell ref="R1:R2"/>
    <mergeCell ref="A1:C1"/>
    <mergeCell ref="A5:A20"/>
    <mergeCell ref="B5:B20"/>
    <mergeCell ref="A21:A38"/>
    <mergeCell ref="B21:B38"/>
    <mergeCell ref="A39:A41"/>
    <mergeCell ref="B39:B41"/>
  </mergeCells>
  <conditionalFormatting sqref="M4:V42">
    <cfRule type="cellIs" dxfId="87" priority="4" stopIfTrue="1" operator="greaterThan">
      <formula>0</formula>
    </cfRule>
    <cfRule type="cellIs" dxfId="86" priority="5" stopIfTrue="1" operator="greaterThan">
      <formula>0</formula>
    </cfRule>
    <cfRule type="cellIs" dxfId="85" priority="6" stopIfTrue="1" operator="greaterThan">
      <formula>0</formula>
    </cfRule>
  </conditionalFormatting>
  <conditionalFormatting sqref="W4:W42">
    <cfRule type="cellIs" dxfId="84" priority="7" stopIfTrue="1" operator="greaterThan">
      <formula>0</formula>
    </cfRule>
    <cfRule type="cellIs" dxfId="83" priority="8" stopIfTrue="1" operator="greaterThan">
      <formula>0</formula>
    </cfRule>
    <cfRule type="cellIs" dxfId="82" priority="9" stopIfTrue="1" operator="greaterThan">
      <formula>0</formula>
    </cfRule>
  </conditionalFormatting>
  <conditionalFormatting sqref="L4:L42">
    <cfRule type="cellIs" dxfId="14" priority="1" stopIfTrue="1" operator="greaterThan">
      <formula>0</formula>
    </cfRule>
    <cfRule type="cellIs" dxfId="13" priority="2" stopIfTrue="1" operator="greaterThan">
      <formula>0</formula>
    </cfRule>
    <cfRule type="cellIs" dxfId="12" priority="3" stopIfTrue="1" operator="greaterThan">
      <formula>0</formula>
    </cfRule>
  </conditionalFormatting>
  <hyperlinks>
    <hyperlink ref="D577" r:id="rId1" display="https://www.havan.com.br/mangueira-para-gas-de-cozinha-glp-1-20m-durin-05207.html" xr:uid="{576FD676-4C75-4ED2-9C86-E0018B4D121D}"/>
  </hyperlink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C649"/>
  <sheetViews>
    <sheetView topLeftCell="C1" zoomScale="70" zoomScaleNormal="70" workbookViewId="0">
      <selection activeCell="I4" sqref="I4:I42"/>
    </sheetView>
  </sheetViews>
  <sheetFormatPr defaultColWidth="9.73046875" defaultRowHeight="25.5" x14ac:dyDescent="0.45"/>
  <cols>
    <col min="1" max="1" width="7" style="48" customWidth="1"/>
    <col min="2" max="2" width="38.59765625" style="1" customWidth="1"/>
    <col min="3" max="3" width="9.59765625" style="47" customWidth="1"/>
    <col min="4" max="4" width="55.265625" style="55" customWidth="1"/>
    <col min="5" max="5" width="19.3984375" style="56" customWidth="1"/>
    <col min="6" max="6" width="10" style="1" customWidth="1"/>
    <col min="7" max="7" width="16.73046875" style="1" customWidth="1"/>
    <col min="8" max="8" width="14.86328125" style="42" bestFit="1" customWidth="1"/>
    <col min="9" max="9" width="13.86328125" style="17" customWidth="1"/>
    <col min="10" max="10" width="13.265625" style="41" customWidth="1"/>
    <col min="11" max="11" width="12.59765625" style="18" customWidth="1"/>
    <col min="12" max="23" width="13.73046875" style="19" customWidth="1"/>
    <col min="24" max="29" width="13.73046875" style="15" customWidth="1"/>
    <col min="30" max="16384" width="9.73046875" style="15"/>
  </cols>
  <sheetData>
    <row r="1" spans="1:29" ht="39.950000000000003" customHeight="1" x14ac:dyDescent="0.45">
      <c r="A1" s="93" t="s">
        <v>47</v>
      </c>
      <c r="B1" s="93"/>
      <c r="C1" s="93"/>
      <c r="D1" s="93" t="s">
        <v>49</v>
      </c>
      <c r="E1" s="93"/>
      <c r="F1" s="93"/>
      <c r="G1" s="93"/>
      <c r="H1" s="93"/>
      <c r="I1" s="93" t="s">
        <v>48</v>
      </c>
      <c r="J1" s="93"/>
      <c r="K1" s="93"/>
      <c r="L1" s="92" t="s">
        <v>41</v>
      </c>
      <c r="M1" s="92" t="s">
        <v>41</v>
      </c>
      <c r="N1" s="92" t="s">
        <v>41</v>
      </c>
      <c r="O1" s="92" t="s">
        <v>41</v>
      </c>
      <c r="P1" s="92" t="s">
        <v>41</v>
      </c>
      <c r="Q1" s="92" t="s">
        <v>41</v>
      </c>
      <c r="R1" s="92" t="s">
        <v>41</v>
      </c>
      <c r="S1" s="92" t="s">
        <v>41</v>
      </c>
      <c r="T1" s="92" t="s">
        <v>41</v>
      </c>
      <c r="U1" s="92" t="s">
        <v>41</v>
      </c>
      <c r="V1" s="92" t="s">
        <v>41</v>
      </c>
      <c r="W1" s="92" t="s">
        <v>41</v>
      </c>
      <c r="X1" s="92" t="s">
        <v>41</v>
      </c>
      <c r="Y1" s="92" t="s">
        <v>41</v>
      </c>
      <c r="Z1" s="92" t="s">
        <v>41</v>
      </c>
      <c r="AA1" s="92" t="s">
        <v>41</v>
      </c>
      <c r="AB1" s="92" t="s">
        <v>41</v>
      </c>
      <c r="AC1" s="92" t="s">
        <v>41</v>
      </c>
    </row>
    <row r="2" spans="1:29" ht="39.950000000000003" customHeight="1" x14ac:dyDescent="0.45">
      <c r="A2" s="93" t="s">
        <v>34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</row>
    <row r="3" spans="1:29" s="16" customFormat="1" ht="39.950000000000003" customHeight="1" x14ac:dyDescent="0.35">
      <c r="A3" s="49" t="s">
        <v>42</v>
      </c>
      <c r="B3" s="51" t="s">
        <v>35</v>
      </c>
      <c r="C3" s="50" t="s">
        <v>43</v>
      </c>
      <c r="D3" s="54" t="s">
        <v>36</v>
      </c>
      <c r="E3" s="54" t="s">
        <v>37</v>
      </c>
      <c r="F3" s="51" t="s">
        <v>4</v>
      </c>
      <c r="G3" s="51" t="s">
        <v>38</v>
      </c>
      <c r="H3" s="52" t="s">
        <v>44</v>
      </c>
      <c r="I3" s="51" t="s">
        <v>46</v>
      </c>
      <c r="J3" s="57" t="s">
        <v>0</v>
      </c>
      <c r="K3" s="58" t="s">
        <v>2</v>
      </c>
      <c r="L3" s="37" t="s">
        <v>1</v>
      </c>
      <c r="M3" s="37" t="s">
        <v>1</v>
      </c>
      <c r="N3" s="37" t="s">
        <v>1</v>
      </c>
      <c r="O3" s="37" t="s">
        <v>1</v>
      </c>
      <c r="P3" s="37" t="s">
        <v>1</v>
      </c>
      <c r="Q3" s="37" t="s">
        <v>1</v>
      </c>
      <c r="R3" s="37" t="s">
        <v>1</v>
      </c>
      <c r="S3" s="37" t="s">
        <v>1</v>
      </c>
      <c r="T3" s="37" t="s">
        <v>1</v>
      </c>
      <c r="U3" s="37" t="s">
        <v>1</v>
      </c>
      <c r="V3" s="37" t="s">
        <v>1</v>
      </c>
      <c r="W3" s="37" t="s">
        <v>1</v>
      </c>
      <c r="X3" s="37" t="s">
        <v>1</v>
      </c>
      <c r="Y3" s="37" t="s">
        <v>1</v>
      </c>
      <c r="Z3" s="37" t="s">
        <v>1</v>
      </c>
      <c r="AA3" s="37" t="s">
        <v>1</v>
      </c>
      <c r="AB3" s="37" t="s">
        <v>1</v>
      </c>
      <c r="AC3" s="37" t="s">
        <v>1</v>
      </c>
    </row>
    <row r="4" spans="1:29" ht="39.950000000000003" customHeight="1" x14ac:dyDescent="0.45">
      <c r="A4" s="63">
        <v>1</v>
      </c>
      <c r="B4" s="64" t="s">
        <v>50</v>
      </c>
      <c r="C4" s="65">
        <v>1</v>
      </c>
      <c r="D4" s="66" t="s">
        <v>51</v>
      </c>
      <c r="E4" s="67" t="s">
        <v>52</v>
      </c>
      <c r="F4" s="46" t="s">
        <v>4</v>
      </c>
      <c r="G4" s="46" t="s">
        <v>104</v>
      </c>
      <c r="H4" s="77">
        <v>9145.9</v>
      </c>
      <c r="I4" s="32">
        <v>1</v>
      </c>
      <c r="J4" s="38">
        <f>I4-(SUM(L4:AC4))</f>
        <v>1</v>
      </c>
      <c r="K4" s="39" t="str">
        <f>IF(J4&lt;0,"ATENÇÃO","OK")</f>
        <v>OK</v>
      </c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45"/>
      <c r="Y4" s="45"/>
      <c r="Z4" s="45"/>
      <c r="AA4" s="45"/>
      <c r="AB4" s="45"/>
      <c r="AC4" s="45"/>
    </row>
    <row r="5" spans="1:29" ht="39.950000000000003" customHeight="1" x14ac:dyDescent="0.45">
      <c r="A5" s="81">
        <v>6</v>
      </c>
      <c r="B5" s="84" t="s">
        <v>53</v>
      </c>
      <c r="C5" s="68">
        <v>21</v>
      </c>
      <c r="D5" s="69" t="s">
        <v>54</v>
      </c>
      <c r="E5" s="70" t="s">
        <v>55</v>
      </c>
      <c r="F5" s="53" t="s">
        <v>4</v>
      </c>
      <c r="G5" s="53" t="s">
        <v>105</v>
      </c>
      <c r="H5" s="78">
        <v>130.49</v>
      </c>
      <c r="I5" s="32">
        <v>5</v>
      </c>
      <c r="J5" s="38">
        <f t="shared" ref="J5:J42" si="0">I5-(SUM(L5:AC5))</f>
        <v>5</v>
      </c>
      <c r="K5" s="39" t="str">
        <f t="shared" ref="K5:K42" si="1">IF(J5&lt;0,"ATENÇÃO","OK")</f>
        <v>OK</v>
      </c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45"/>
      <c r="Y5" s="45"/>
      <c r="Z5" s="45"/>
      <c r="AA5" s="45"/>
      <c r="AB5" s="45"/>
      <c r="AC5" s="45"/>
    </row>
    <row r="6" spans="1:29" ht="39.950000000000003" customHeight="1" x14ac:dyDescent="0.45">
      <c r="A6" s="82"/>
      <c r="B6" s="85"/>
      <c r="C6" s="68">
        <v>22</v>
      </c>
      <c r="D6" s="69" t="s">
        <v>56</v>
      </c>
      <c r="E6" s="70" t="s">
        <v>55</v>
      </c>
      <c r="F6" s="53" t="s">
        <v>4</v>
      </c>
      <c r="G6" s="53" t="s">
        <v>105</v>
      </c>
      <c r="H6" s="78">
        <v>96.16</v>
      </c>
      <c r="I6" s="32"/>
      <c r="J6" s="38">
        <f t="shared" si="0"/>
        <v>0</v>
      </c>
      <c r="K6" s="39" t="str">
        <f t="shared" si="1"/>
        <v>OK</v>
      </c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45"/>
      <c r="Y6" s="45"/>
      <c r="Z6" s="45"/>
      <c r="AA6" s="45"/>
      <c r="AB6" s="45"/>
      <c r="AC6" s="45"/>
    </row>
    <row r="7" spans="1:29" ht="39.950000000000003" customHeight="1" x14ac:dyDescent="0.45">
      <c r="A7" s="82"/>
      <c r="B7" s="85"/>
      <c r="C7" s="68">
        <v>23</v>
      </c>
      <c r="D7" s="69" t="s">
        <v>57</v>
      </c>
      <c r="E7" s="70" t="s">
        <v>58</v>
      </c>
      <c r="F7" s="53" t="s">
        <v>4</v>
      </c>
      <c r="G7" s="53" t="s">
        <v>105</v>
      </c>
      <c r="H7" s="78">
        <v>1205.75</v>
      </c>
      <c r="I7" s="32"/>
      <c r="J7" s="38">
        <f t="shared" si="0"/>
        <v>0</v>
      </c>
      <c r="K7" s="39" t="str">
        <f t="shared" si="1"/>
        <v>OK</v>
      </c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45"/>
      <c r="Y7" s="45"/>
      <c r="Z7" s="45"/>
      <c r="AA7" s="45"/>
      <c r="AB7" s="45"/>
      <c r="AC7" s="45"/>
    </row>
    <row r="8" spans="1:29" ht="39.950000000000003" customHeight="1" x14ac:dyDescent="0.45">
      <c r="A8" s="82"/>
      <c r="B8" s="85"/>
      <c r="C8" s="68">
        <v>24</v>
      </c>
      <c r="D8" s="69" t="s">
        <v>59</v>
      </c>
      <c r="E8" s="70" t="s">
        <v>60</v>
      </c>
      <c r="F8" s="53" t="s">
        <v>4</v>
      </c>
      <c r="G8" s="53" t="s">
        <v>105</v>
      </c>
      <c r="H8" s="78">
        <v>14.68</v>
      </c>
      <c r="I8" s="32">
        <v>150</v>
      </c>
      <c r="J8" s="38">
        <f t="shared" si="0"/>
        <v>150</v>
      </c>
      <c r="K8" s="39" t="str">
        <f t="shared" si="1"/>
        <v>OK</v>
      </c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45"/>
      <c r="Y8" s="45"/>
      <c r="Z8" s="45"/>
      <c r="AA8" s="45"/>
      <c r="AB8" s="45"/>
      <c r="AC8" s="45"/>
    </row>
    <row r="9" spans="1:29" ht="39.950000000000003" customHeight="1" x14ac:dyDescent="0.45">
      <c r="A9" s="82"/>
      <c r="B9" s="85"/>
      <c r="C9" s="68">
        <v>25</v>
      </c>
      <c r="D9" s="69" t="s">
        <v>61</v>
      </c>
      <c r="E9" s="70" t="s">
        <v>60</v>
      </c>
      <c r="F9" s="53" t="s">
        <v>4</v>
      </c>
      <c r="G9" s="53" t="s">
        <v>105</v>
      </c>
      <c r="H9" s="78">
        <v>8.18</v>
      </c>
      <c r="I9" s="32"/>
      <c r="J9" s="38">
        <f t="shared" si="0"/>
        <v>0</v>
      </c>
      <c r="K9" s="39" t="str">
        <f t="shared" si="1"/>
        <v>OK</v>
      </c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45"/>
      <c r="Y9" s="45"/>
      <c r="Z9" s="45"/>
      <c r="AA9" s="45"/>
      <c r="AB9" s="45"/>
      <c r="AC9" s="45"/>
    </row>
    <row r="10" spans="1:29" ht="39.950000000000003" customHeight="1" x14ac:dyDescent="0.45">
      <c r="A10" s="82"/>
      <c r="B10" s="85"/>
      <c r="C10" s="68">
        <v>26</v>
      </c>
      <c r="D10" s="69" t="s">
        <v>62</v>
      </c>
      <c r="E10" s="70" t="s">
        <v>60</v>
      </c>
      <c r="F10" s="53" t="s">
        <v>4</v>
      </c>
      <c r="G10" s="53" t="s">
        <v>105</v>
      </c>
      <c r="H10" s="78">
        <v>19.72</v>
      </c>
      <c r="I10" s="32"/>
      <c r="J10" s="38">
        <f t="shared" si="0"/>
        <v>0</v>
      </c>
      <c r="K10" s="39" t="str">
        <f t="shared" si="1"/>
        <v>OK</v>
      </c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45"/>
      <c r="Y10" s="45"/>
      <c r="Z10" s="45"/>
      <c r="AA10" s="45"/>
      <c r="AB10" s="45"/>
      <c r="AC10" s="45"/>
    </row>
    <row r="11" spans="1:29" ht="39.950000000000003" customHeight="1" x14ac:dyDescent="0.45">
      <c r="A11" s="82"/>
      <c r="B11" s="85"/>
      <c r="C11" s="68">
        <v>27</v>
      </c>
      <c r="D11" s="69" t="s">
        <v>63</v>
      </c>
      <c r="E11" s="70" t="s">
        <v>60</v>
      </c>
      <c r="F11" s="53" t="s">
        <v>4</v>
      </c>
      <c r="G11" s="53" t="s">
        <v>105</v>
      </c>
      <c r="H11" s="78">
        <v>11.24</v>
      </c>
      <c r="I11" s="32"/>
      <c r="J11" s="38">
        <f t="shared" si="0"/>
        <v>0</v>
      </c>
      <c r="K11" s="39" t="str">
        <f t="shared" si="1"/>
        <v>OK</v>
      </c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45"/>
      <c r="Y11" s="45"/>
      <c r="Z11" s="45"/>
      <c r="AA11" s="45"/>
      <c r="AB11" s="45"/>
      <c r="AC11" s="45"/>
    </row>
    <row r="12" spans="1:29" ht="39.950000000000003" customHeight="1" x14ac:dyDescent="0.45">
      <c r="A12" s="82"/>
      <c r="B12" s="85"/>
      <c r="C12" s="68">
        <v>28</v>
      </c>
      <c r="D12" s="69" t="s">
        <v>64</v>
      </c>
      <c r="E12" s="70" t="s">
        <v>60</v>
      </c>
      <c r="F12" s="53" t="s">
        <v>4</v>
      </c>
      <c r="G12" s="53" t="s">
        <v>105</v>
      </c>
      <c r="H12" s="78">
        <v>27.95</v>
      </c>
      <c r="I12" s="32">
        <v>150</v>
      </c>
      <c r="J12" s="38">
        <f t="shared" si="0"/>
        <v>150</v>
      </c>
      <c r="K12" s="39" t="str">
        <f t="shared" si="1"/>
        <v>OK</v>
      </c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45"/>
      <c r="Y12" s="45"/>
      <c r="Z12" s="45"/>
      <c r="AA12" s="45"/>
      <c r="AB12" s="45"/>
      <c r="AC12" s="45"/>
    </row>
    <row r="13" spans="1:29" ht="39.950000000000003" customHeight="1" x14ac:dyDescent="0.45">
      <c r="A13" s="82"/>
      <c r="B13" s="85"/>
      <c r="C13" s="68">
        <v>29</v>
      </c>
      <c r="D13" s="69" t="s">
        <v>65</v>
      </c>
      <c r="E13" s="70" t="s">
        <v>60</v>
      </c>
      <c r="F13" s="53" t="s">
        <v>4</v>
      </c>
      <c r="G13" s="53" t="s">
        <v>105</v>
      </c>
      <c r="H13" s="78">
        <v>16.84</v>
      </c>
      <c r="I13" s="32"/>
      <c r="J13" s="38">
        <f t="shared" si="0"/>
        <v>0</v>
      </c>
      <c r="K13" s="39" t="str">
        <f t="shared" si="1"/>
        <v>OK</v>
      </c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45"/>
      <c r="Y13" s="45"/>
      <c r="Z13" s="45"/>
      <c r="AA13" s="45"/>
      <c r="AB13" s="45"/>
      <c r="AC13" s="45"/>
    </row>
    <row r="14" spans="1:29" ht="39.950000000000003" customHeight="1" x14ac:dyDescent="0.45">
      <c r="A14" s="82"/>
      <c r="B14" s="85"/>
      <c r="C14" s="68">
        <v>30</v>
      </c>
      <c r="D14" s="69" t="s">
        <v>66</v>
      </c>
      <c r="E14" s="70" t="s">
        <v>58</v>
      </c>
      <c r="F14" s="53" t="s">
        <v>32</v>
      </c>
      <c r="G14" s="53" t="s">
        <v>105</v>
      </c>
      <c r="H14" s="78">
        <v>776.47</v>
      </c>
      <c r="I14" s="32"/>
      <c r="J14" s="38">
        <f t="shared" si="0"/>
        <v>0</v>
      </c>
      <c r="K14" s="39" t="str">
        <f t="shared" si="1"/>
        <v>OK</v>
      </c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45"/>
      <c r="Y14" s="45"/>
      <c r="Z14" s="45"/>
      <c r="AA14" s="45"/>
      <c r="AB14" s="45"/>
      <c r="AC14" s="45"/>
    </row>
    <row r="15" spans="1:29" ht="39.950000000000003" customHeight="1" x14ac:dyDescent="0.45">
      <c r="A15" s="82"/>
      <c r="B15" s="85"/>
      <c r="C15" s="68">
        <v>31</v>
      </c>
      <c r="D15" s="69" t="s">
        <v>67</v>
      </c>
      <c r="E15" s="70" t="s">
        <v>58</v>
      </c>
      <c r="F15" s="53" t="s">
        <v>32</v>
      </c>
      <c r="G15" s="53" t="s">
        <v>105</v>
      </c>
      <c r="H15" s="78">
        <v>442.05</v>
      </c>
      <c r="I15" s="32"/>
      <c r="J15" s="38">
        <f t="shared" si="0"/>
        <v>0</v>
      </c>
      <c r="K15" s="39" t="str">
        <f t="shared" si="1"/>
        <v>OK</v>
      </c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45"/>
      <c r="Y15" s="45"/>
      <c r="Z15" s="45"/>
      <c r="AA15" s="45"/>
      <c r="AB15" s="45"/>
      <c r="AC15" s="45"/>
    </row>
    <row r="16" spans="1:29" ht="39.950000000000003" customHeight="1" x14ac:dyDescent="0.45">
      <c r="A16" s="82"/>
      <c r="B16" s="85"/>
      <c r="C16" s="68">
        <v>32</v>
      </c>
      <c r="D16" s="69" t="s">
        <v>68</v>
      </c>
      <c r="E16" s="70" t="s">
        <v>60</v>
      </c>
      <c r="F16" s="53" t="s">
        <v>32</v>
      </c>
      <c r="G16" s="53" t="s">
        <v>105</v>
      </c>
      <c r="H16" s="78">
        <v>1967.19</v>
      </c>
      <c r="I16" s="32"/>
      <c r="J16" s="38">
        <f t="shared" si="0"/>
        <v>0</v>
      </c>
      <c r="K16" s="39" t="str">
        <f t="shared" si="1"/>
        <v>OK</v>
      </c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45"/>
      <c r="Y16" s="45"/>
      <c r="Z16" s="45"/>
      <c r="AA16" s="45"/>
      <c r="AB16" s="45"/>
      <c r="AC16" s="45"/>
    </row>
    <row r="17" spans="1:29" ht="39.950000000000003" customHeight="1" x14ac:dyDescent="0.45">
      <c r="A17" s="82"/>
      <c r="B17" s="85"/>
      <c r="C17" s="68">
        <v>33</v>
      </c>
      <c r="D17" s="69" t="s">
        <v>69</v>
      </c>
      <c r="E17" s="70" t="s">
        <v>60</v>
      </c>
      <c r="F17" s="53" t="s">
        <v>4</v>
      </c>
      <c r="G17" s="53" t="s">
        <v>105</v>
      </c>
      <c r="H17" s="78">
        <v>21.38</v>
      </c>
      <c r="I17" s="32"/>
      <c r="J17" s="38">
        <f t="shared" si="0"/>
        <v>0</v>
      </c>
      <c r="K17" s="39" t="str">
        <f t="shared" si="1"/>
        <v>OK</v>
      </c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45"/>
      <c r="Y17" s="45"/>
      <c r="Z17" s="45"/>
      <c r="AA17" s="45"/>
      <c r="AB17" s="45"/>
      <c r="AC17" s="45"/>
    </row>
    <row r="18" spans="1:29" ht="39.950000000000003" customHeight="1" x14ac:dyDescent="0.45">
      <c r="A18" s="82"/>
      <c r="B18" s="85"/>
      <c r="C18" s="68">
        <v>34</v>
      </c>
      <c r="D18" s="69" t="s">
        <v>70</v>
      </c>
      <c r="E18" s="70" t="s">
        <v>60</v>
      </c>
      <c r="F18" s="53" t="s">
        <v>4</v>
      </c>
      <c r="G18" s="53" t="s">
        <v>105</v>
      </c>
      <c r="H18" s="78">
        <v>12.19</v>
      </c>
      <c r="I18" s="32"/>
      <c r="J18" s="38">
        <f t="shared" si="0"/>
        <v>0</v>
      </c>
      <c r="K18" s="39" t="str">
        <f t="shared" si="1"/>
        <v>OK</v>
      </c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45"/>
      <c r="Y18" s="45"/>
      <c r="Z18" s="45"/>
      <c r="AA18" s="45"/>
      <c r="AB18" s="45"/>
      <c r="AC18" s="45"/>
    </row>
    <row r="19" spans="1:29" ht="39.950000000000003" customHeight="1" x14ac:dyDescent="0.45">
      <c r="A19" s="82"/>
      <c r="B19" s="85"/>
      <c r="C19" s="68">
        <v>35</v>
      </c>
      <c r="D19" s="69" t="s">
        <v>71</v>
      </c>
      <c r="E19" s="70" t="s">
        <v>60</v>
      </c>
      <c r="F19" s="53" t="s">
        <v>4</v>
      </c>
      <c r="G19" s="53" t="s">
        <v>105</v>
      </c>
      <c r="H19" s="78">
        <v>2.69</v>
      </c>
      <c r="I19" s="32">
        <v>200</v>
      </c>
      <c r="J19" s="38">
        <f t="shared" si="0"/>
        <v>200</v>
      </c>
      <c r="K19" s="39" t="str">
        <f t="shared" si="1"/>
        <v>OK</v>
      </c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45"/>
      <c r="Y19" s="45"/>
      <c r="Z19" s="45"/>
      <c r="AA19" s="45"/>
      <c r="AB19" s="45"/>
      <c r="AC19" s="45"/>
    </row>
    <row r="20" spans="1:29" ht="39.950000000000003" customHeight="1" x14ac:dyDescent="0.45">
      <c r="A20" s="83"/>
      <c r="B20" s="86"/>
      <c r="C20" s="68">
        <v>36</v>
      </c>
      <c r="D20" s="69" t="s">
        <v>72</v>
      </c>
      <c r="E20" s="70" t="s">
        <v>60</v>
      </c>
      <c r="F20" s="53" t="s">
        <v>4</v>
      </c>
      <c r="G20" s="53" t="s">
        <v>105</v>
      </c>
      <c r="H20" s="78">
        <v>1.27</v>
      </c>
      <c r="I20" s="32"/>
      <c r="J20" s="38">
        <f t="shared" si="0"/>
        <v>0</v>
      </c>
      <c r="K20" s="39" t="str">
        <f t="shared" si="1"/>
        <v>OK</v>
      </c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45"/>
      <c r="Y20" s="45"/>
      <c r="Z20" s="45"/>
      <c r="AA20" s="45"/>
      <c r="AB20" s="45"/>
      <c r="AC20" s="45"/>
    </row>
    <row r="21" spans="1:29" ht="39.950000000000003" customHeight="1" x14ac:dyDescent="0.45">
      <c r="A21" s="87">
        <v>7</v>
      </c>
      <c r="B21" s="90" t="s">
        <v>73</v>
      </c>
      <c r="C21" s="71">
        <v>37</v>
      </c>
      <c r="D21" s="72" t="s">
        <v>74</v>
      </c>
      <c r="E21" s="73" t="s">
        <v>75</v>
      </c>
      <c r="F21" s="46" t="s">
        <v>4</v>
      </c>
      <c r="G21" s="46" t="s">
        <v>105</v>
      </c>
      <c r="H21" s="79">
        <v>80.09</v>
      </c>
      <c r="I21" s="32"/>
      <c r="J21" s="38">
        <f t="shared" si="0"/>
        <v>0</v>
      </c>
      <c r="K21" s="39" t="str">
        <f t="shared" si="1"/>
        <v>OK</v>
      </c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45"/>
      <c r="Y21" s="45"/>
      <c r="Z21" s="45"/>
      <c r="AA21" s="45"/>
      <c r="AB21" s="45"/>
      <c r="AC21" s="45"/>
    </row>
    <row r="22" spans="1:29" ht="39.950000000000003" customHeight="1" x14ac:dyDescent="0.45">
      <c r="A22" s="88"/>
      <c r="B22" s="90"/>
      <c r="C22" s="71">
        <v>38</v>
      </c>
      <c r="D22" s="72" t="s">
        <v>76</v>
      </c>
      <c r="E22" s="73" t="s">
        <v>75</v>
      </c>
      <c r="F22" s="46" t="s">
        <v>4</v>
      </c>
      <c r="G22" s="46" t="s">
        <v>105</v>
      </c>
      <c r="H22" s="79">
        <v>134.34</v>
      </c>
      <c r="I22" s="32"/>
      <c r="J22" s="38">
        <f t="shared" si="0"/>
        <v>0</v>
      </c>
      <c r="K22" s="39" t="str">
        <f t="shared" si="1"/>
        <v>OK</v>
      </c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45"/>
      <c r="Y22" s="45"/>
      <c r="Z22" s="45"/>
      <c r="AA22" s="45"/>
      <c r="AB22" s="45"/>
      <c r="AC22" s="45"/>
    </row>
    <row r="23" spans="1:29" ht="39.950000000000003" customHeight="1" x14ac:dyDescent="0.45">
      <c r="A23" s="88"/>
      <c r="B23" s="90"/>
      <c r="C23" s="71">
        <v>39</v>
      </c>
      <c r="D23" s="72" t="s">
        <v>77</v>
      </c>
      <c r="E23" s="73" t="s">
        <v>75</v>
      </c>
      <c r="F23" s="46" t="s">
        <v>4</v>
      </c>
      <c r="G23" s="46" t="s">
        <v>105</v>
      </c>
      <c r="H23" s="79">
        <v>90.42</v>
      </c>
      <c r="I23" s="32"/>
      <c r="J23" s="38">
        <f t="shared" si="0"/>
        <v>0</v>
      </c>
      <c r="K23" s="39" t="str">
        <f t="shared" si="1"/>
        <v>OK</v>
      </c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45"/>
      <c r="Y23" s="45"/>
      <c r="Z23" s="45"/>
      <c r="AA23" s="45"/>
      <c r="AB23" s="45"/>
      <c r="AC23" s="45"/>
    </row>
    <row r="24" spans="1:29" ht="39.950000000000003" customHeight="1" x14ac:dyDescent="0.45">
      <c r="A24" s="88"/>
      <c r="B24" s="90"/>
      <c r="C24" s="71">
        <v>40</v>
      </c>
      <c r="D24" s="72" t="s">
        <v>78</v>
      </c>
      <c r="E24" s="73" t="s">
        <v>75</v>
      </c>
      <c r="F24" s="46" t="s">
        <v>4</v>
      </c>
      <c r="G24" s="46" t="s">
        <v>105</v>
      </c>
      <c r="H24" s="79">
        <v>71.69</v>
      </c>
      <c r="I24" s="32"/>
      <c r="J24" s="38">
        <f t="shared" si="0"/>
        <v>0</v>
      </c>
      <c r="K24" s="39" t="str">
        <f t="shared" si="1"/>
        <v>OK</v>
      </c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45"/>
      <c r="Y24" s="45"/>
      <c r="Z24" s="45"/>
      <c r="AA24" s="45"/>
      <c r="AB24" s="45"/>
      <c r="AC24" s="45"/>
    </row>
    <row r="25" spans="1:29" ht="39.950000000000003" customHeight="1" x14ac:dyDescent="0.45">
      <c r="A25" s="88"/>
      <c r="B25" s="90"/>
      <c r="C25" s="71">
        <v>41</v>
      </c>
      <c r="D25" s="72" t="s">
        <v>79</v>
      </c>
      <c r="E25" s="73" t="s">
        <v>75</v>
      </c>
      <c r="F25" s="46" t="s">
        <v>4</v>
      </c>
      <c r="G25" s="46" t="s">
        <v>105</v>
      </c>
      <c r="H25" s="79">
        <v>62</v>
      </c>
      <c r="I25" s="32"/>
      <c r="J25" s="38">
        <f t="shared" si="0"/>
        <v>0</v>
      </c>
      <c r="K25" s="39" t="str">
        <f t="shared" si="1"/>
        <v>OK</v>
      </c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45"/>
      <c r="Y25" s="45"/>
      <c r="Z25" s="45"/>
      <c r="AA25" s="45"/>
      <c r="AB25" s="45"/>
      <c r="AC25" s="45"/>
    </row>
    <row r="26" spans="1:29" ht="39.950000000000003" customHeight="1" x14ac:dyDescent="0.45">
      <c r="A26" s="88"/>
      <c r="B26" s="90"/>
      <c r="C26" s="71">
        <v>42</v>
      </c>
      <c r="D26" s="72" t="s">
        <v>80</v>
      </c>
      <c r="E26" s="73" t="s">
        <v>75</v>
      </c>
      <c r="F26" s="46" t="s">
        <v>4</v>
      </c>
      <c r="G26" s="46" t="s">
        <v>105</v>
      </c>
      <c r="H26" s="79">
        <v>74.92</v>
      </c>
      <c r="I26" s="32"/>
      <c r="J26" s="38">
        <f t="shared" si="0"/>
        <v>0</v>
      </c>
      <c r="K26" s="39" t="str">
        <f t="shared" si="1"/>
        <v>OK</v>
      </c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45"/>
      <c r="Y26" s="45"/>
      <c r="Z26" s="45"/>
      <c r="AA26" s="45"/>
      <c r="AB26" s="45"/>
      <c r="AC26" s="45"/>
    </row>
    <row r="27" spans="1:29" ht="39.950000000000003" customHeight="1" x14ac:dyDescent="0.45">
      <c r="A27" s="88"/>
      <c r="B27" s="90"/>
      <c r="C27" s="71">
        <v>43</v>
      </c>
      <c r="D27" s="72" t="s">
        <v>81</v>
      </c>
      <c r="E27" s="73" t="s">
        <v>75</v>
      </c>
      <c r="F27" s="46" t="s">
        <v>4</v>
      </c>
      <c r="G27" s="46" t="s">
        <v>105</v>
      </c>
      <c r="H27" s="79">
        <v>78.790000000000006</v>
      </c>
      <c r="I27" s="32">
        <v>10</v>
      </c>
      <c r="J27" s="38">
        <f t="shared" si="0"/>
        <v>10</v>
      </c>
      <c r="K27" s="39" t="str">
        <f t="shared" si="1"/>
        <v>OK</v>
      </c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45"/>
      <c r="Y27" s="45"/>
      <c r="Z27" s="45"/>
      <c r="AA27" s="45"/>
      <c r="AB27" s="45"/>
      <c r="AC27" s="45"/>
    </row>
    <row r="28" spans="1:29" ht="39.950000000000003" customHeight="1" x14ac:dyDescent="0.45">
      <c r="A28" s="88"/>
      <c r="B28" s="90"/>
      <c r="C28" s="71">
        <v>44</v>
      </c>
      <c r="D28" s="72" t="s">
        <v>82</v>
      </c>
      <c r="E28" s="73" t="s">
        <v>75</v>
      </c>
      <c r="F28" s="46" t="s">
        <v>4</v>
      </c>
      <c r="G28" s="46" t="s">
        <v>105</v>
      </c>
      <c r="H28" s="79">
        <v>80.09</v>
      </c>
      <c r="I28" s="32">
        <v>10</v>
      </c>
      <c r="J28" s="38">
        <f t="shared" si="0"/>
        <v>10</v>
      </c>
      <c r="K28" s="39" t="str">
        <f t="shared" si="1"/>
        <v>OK</v>
      </c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45"/>
      <c r="Y28" s="45"/>
      <c r="Z28" s="45"/>
      <c r="AA28" s="45"/>
      <c r="AB28" s="45"/>
      <c r="AC28" s="45"/>
    </row>
    <row r="29" spans="1:29" ht="39.950000000000003" customHeight="1" x14ac:dyDescent="0.45">
      <c r="A29" s="88"/>
      <c r="B29" s="90"/>
      <c r="C29" s="71">
        <v>45</v>
      </c>
      <c r="D29" s="72" t="s">
        <v>83</v>
      </c>
      <c r="E29" s="73" t="s">
        <v>75</v>
      </c>
      <c r="F29" s="46" t="s">
        <v>4</v>
      </c>
      <c r="G29" s="46" t="s">
        <v>105</v>
      </c>
      <c r="H29" s="79">
        <v>94.94</v>
      </c>
      <c r="I29" s="32">
        <v>10</v>
      </c>
      <c r="J29" s="38">
        <f t="shared" si="0"/>
        <v>10</v>
      </c>
      <c r="K29" s="39" t="str">
        <f t="shared" si="1"/>
        <v>OK</v>
      </c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45"/>
      <c r="Y29" s="45"/>
      <c r="Z29" s="45"/>
      <c r="AA29" s="45"/>
      <c r="AB29" s="45"/>
      <c r="AC29" s="45"/>
    </row>
    <row r="30" spans="1:29" ht="39.950000000000003" customHeight="1" x14ac:dyDescent="0.45">
      <c r="A30" s="88"/>
      <c r="B30" s="90"/>
      <c r="C30" s="71">
        <v>46</v>
      </c>
      <c r="D30" s="72" t="s">
        <v>84</v>
      </c>
      <c r="E30" s="73" t="s">
        <v>75</v>
      </c>
      <c r="F30" s="46" t="s">
        <v>4</v>
      </c>
      <c r="G30" s="46" t="s">
        <v>105</v>
      </c>
      <c r="H30" s="79">
        <v>173.74</v>
      </c>
      <c r="I30" s="32">
        <v>10</v>
      </c>
      <c r="J30" s="38">
        <f t="shared" si="0"/>
        <v>10</v>
      </c>
      <c r="K30" s="39" t="str">
        <f t="shared" si="1"/>
        <v>OK</v>
      </c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45"/>
      <c r="Y30" s="45"/>
      <c r="Z30" s="45"/>
      <c r="AA30" s="45"/>
      <c r="AB30" s="45"/>
      <c r="AC30" s="45"/>
    </row>
    <row r="31" spans="1:29" ht="39.950000000000003" customHeight="1" x14ac:dyDescent="0.45">
      <c r="A31" s="88"/>
      <c r="B31" s="90"/>
      <c r="C31" s="71">
        <v>47</v>
      </c>
      <c r="D31" s="72" t="s">
        <v>85</v>
      </c>
      <c r="E31" s="73" t="s">
        <v>75</v>
      </c>
      <c r="F31" s="46" t="s">
        <v>4</v>
      </c>
      <c r="G31" s="46" t="s">
        <v>105</v>
      </c>
      <c r="H31" s="79">
        <v>9.36</v>
      </c>
      <c r="I31" s="32"/>
      <c r="J31" s="38">
        <f t="shared" si="0"/>
        <v>0</v>
      </c>
      <c r="K31" s="39" t="str">
        <f t="shared" si="1"/>
        <v>OK</v>
      </c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45"/>
      <c r="Y31" s="45"/>
      <c r="Z31" s="45"/>
      <c r="AA31" s="45"/>
      <c r="AB31" s="45"/>
      <c r="AC31" s="45"/>
    </row>
    <row r="32" spans="1:29" ht="39.950000000000003" customHeight="1" x14ac:dyDescent="0.45">
      <c r="A32" s="88"/>
      <c r="B32" s="90"/>
      <c r="C32" s="71">
        <v>48</v>
      </c>
      <c r="D32" s="72" t="s">
        <v>86</v>
      </c>
      <c r="E32" s="73" t="s">
        <v>75</v>
      </c>
      <c r="F32" s="46" t="s">
        <v>4</v>
      </c>
      <c r="G32" s="46" t="s">
        <v>105</v>
      </c>
      <c r="H32" s="79">
        <v>9.69</v>
      </c>
      <c r="I32" s="32"/>
      <c r="J32" s="38">
        <f t="shared" si="0"/>
        <v>0</v>
      </c>
      <c r="K32" s="39" t="str">
        <f t="shared" si="1"/>
        <v>OK</v>
      </c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45"/>
      <c r="Y32" s="45"/>
      <c r="Z32" s="45"/>
      <c r="AA32" s="45"/>
      <c r="AB32" s="45"/>
      <c r="AC32" s="45"/>
    </row>
    <row r="33" spans="1:29" ht="39.950000000000003" customHeight="1" x14ac:dyDescent="0.45">
      <c r="A33" s="88"/>
      <c r="B33" s="90"/>
      <c r="C33" s="71">
        <v>49</v>
      </c>
      <c r="D33" s="72" t="s">
        <v>87</v>
      </c>
      <c r="E33" s="73" t="s">
        <v>88</v>
      </c>
      <c r="F33" s="46" t="s">
        <v>4</v>
      </c>
      <c r="G33" s="46" t="s">
        <v>105</v>
      </c>
      <c r="H33" s="79">
        <v>172.44</v>
      </c>
      <c r="I33" s="32"/>
      <c r="J33" s="38">
        <f t="shared" si="0"/>
        <v>0</v>
      </c>
      <c r="K33" s="39" t="str">
        <f t="shared" si="1"/>
        <v>OK</v>
      </c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45"/>
      <c r="Y33" s="45"/>
      <c r="Z33" s="45"/>
      <c r="AA33" s="45"/>
      <c r="AB33" s="45"/>
      <c r="AC33" s="45"/>
    </row>
    <row r="34" spans="1:29" ht="39.950000000000003" customHeight="1" x14ac:dyDescent="0.45">
      <c r="A34" s="88"/>
      <c r="B34" s="90"/>
      <c r="C34" s="71">
        <v>50</v>
      </c>
      <c r="D34" s="72" t="s">
        <v>89</v>
      </c>
      <c r="E34" s="73" t="s">
        <v>88</v>
      </c>
      <c r="F34" s="46" t="s">
        <v>4</v>
      </c>
      <c r="G34" s="46" t="s">
        <v>105</v>
      </c>
      <c r="H34" s="79">
        <v>179.55</v>
      </c>
      <c r="I34" s="32"/>
      <c r="J34" s="38">
        <f t="shared" si="0"/>
        <v>0</v>
      </c>
      <c r="K34" s="39" t="str">
        <f t="shared" si="1"/>
        <v>OK</v>
      </c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45"/>
      <c r="Y34" s="45"/>
      <c r="Z34" s="45"/>
      <c r="AA34" s="45"/>
      <c r="AB34" s="45"/>
      <c r="AC34" s="45"/>
    </row>
    <row r="35" spans="1:29" ht="39.950000000000003" customHeight="1" x14ac:dyDescent="0.45">
      <c r="A35" s="88"/>
      <c r="B35" s="90"/>
      <c r="C35" s="71">
        <v>51</v>
      </c>
      <c r="D35" s="72" t="s">
        <v>90</v>
      </c>
      <c r="E35" s="73" t="s">
        <v>60</v>
      </c>
      <c r="F35" s="46" t="s">
        <v>45</v>
      </c>
      <c r="G35" s="46" t="s">
        <v>105</v>
      </c>
      <c r="H35" s="79">
        <v>3.55</v>
      </c>
      <c r="I35" s="32"/>
      <c r="J35" s="38">
        <f t="shared" si="0"/>
        <v>0</v>
      </c>
      <c r="K35" s="39" t="str">
        <f t="shared" si="1"/>
        <v>OK</v>
      </c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45"/>
      <c r="Y35" s="45"/>
      <c r="Z35" s="45"/>
      <c r="AA35" s="45"/>
      <c r="AB35" s="45"/>
      <c r="AC35" s="45"/>
    </row>
    <row r="36" spans="1:29" ht="39.950000000000003" customHeight="1" x14ac:dyDescent="0.45">
      <c r="A36" s="88"/>
      <c r="B36" s="90"/>
      <c r="C36" s="71">
        <v>52</v>
      </c>
      <c r="D36" s="72" t="s">
        <v>91</v>
      </c>
      <c r="E36" s="73" t="s">
        <v>75</v>
      </c>
      <c r="F36" s="46" t="s">
        <v>4</v>
      </c>
      <c r="G36" s="46" t="s">
        <v>105</v>
      </c>
      <c r="H36" s="79">
        <v>418.52</v>
      </c>
      <c r="I36" s="32"/>
      <c r="J36" s="38">
        <f t="shared" si="0"/>
        <v>0</v>
      </c>
      <c r="K36" s="39" t="str">
        <f t="shared" si="1"/>
        <v>OK</v>
      </c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45"/>
      <c r="Y36" s="45"/>
      <c r="Z36" s="45"/>
      <c r="AA36" s="45"/>
      <c r="AB36" s="45"/>
      <c r="AC36" s="45"/>
    </row>
    <row r="37" spans="1:29" ht="39.950000000000003" customHeight="1" x14ac:dyDescent="0.45">
      <c r="A37" s="88"/>
      <c r="B37" s="90"/>
      <c r="C37" s="71">
        <v>53</v>
      </c>
      <c r="D37" s="72" t="s">
        <v>92</v>
      </c>
      <c r="E37" s="73" t="s">
        <v>75</v>
      </c>
      <c r="F37" s="46" t="s">
        <v>4</v>
      </c>
      <c r="G37" s="46" t="s">
        <v>105</v>
      </c>
      <c r="H37" s="79">
        <v>49.73</v>
      </c>
      <c r="I37" s="32"/>
      <c r="J37" s="38">
        <f t="shared" si="0"/>
        <v>0</v>
      </c>
      <c r="K37" s="39" t="str">
        <f t="shared" si="1"/>
        <v>OK</v>
      </c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45"/>
      <c r="Y37" s="45"/>
      <c r="Z37" s="45"/>
      <c r="AA37" s="45"/>
      <c r="AB37" s="45"/>
      <c r="AC37" s="45"/>
    </row>
    <row r="38" spans="1:29" ht="39.950000000000003" customHeight="1" x14ac:dyDescent="0.45">
      <c r="A38" s="89"/>
      <c r="B38" s="90"/>
      <c r="C38" s="71">
        <v>54</v>
      </c>
      <c r="D38" s="72" t="s">
        <v>93</v>
      </c>
      <c r="E38" s="73" t="s">
        <v>94</v>
      </c>
      <c r="F38" s="46" t="s">
        <v>4</v>
      </c>
      <c r="G38" s="46" t="s">
        <v>105</v>
      </c>
      <c r="H38" s="79">
        <v>263.51</v>
      </c>
      <c r="I38" s="32"/>
      <c r="J38" s="38">
        <f t="shared" si="0"/>
        <v>0</v>
      </c>
      <c r="K38" s="39" t="str">
        <f t="shared" si="1"/>
        <v>OK</v>
      </c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45"/>
      <c r="Y38" s="45"/>
      <c r="Z38" s="45"/>
      <c r="AA38" s="45"/>
      <c r="AB38" s="45"/>
      <c r="AC38" s="45"/>
    </row>
    <row r="39" spans="1:29" ht="39.950000000000003" customHeight="1" x14ac:dyDescent="0.45">
      <c r="A39" s="91">
        <v>8</v>
      </c>
      <c r="B39" s="84" t="s">
        <v>95</v>
      </c>
      <c r="C39" s="74">
        <v>55</v>
      </c>
      <c r="D39" s="75" t="s">
        <v>96</v>
      </c>
      <c r="E39" s="70" t="s">
        <v>97</v>
      </c>
      <c r="F39" s="53" t="s">
        <v>31</v>
      </c>
      <c r="G39" s="53" t="s">
        <v>105</v>
      </c>
      <c r="H39" s="78">
        <v>209.19</v>
      </c>
      <c r="I39" s="32">
        <v>2</v>
      </c>
      <c r="J39" s="38">
        <f t="shared" si="0"/>
        <v>2</v>
      </c>
      <c r="K39" s="39" t="str">
        <f t="shared" si="1"/>
        <v>OK</v>
      </c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45"/>
      <c r="Y39" s="45"/>
      <c r="Z39" s="45"/>
      <c r="AA39" s="45"/>
      <c r="AB39" s="45"/>
      <c r="AC39" s="45"/>
    </row>
    <row r="40" spans="1:29" ht="39.950000000000003" customHeight="1" x14ac:dyDescent="0.45">
      <c r="A40" s="91"/>
      <c r="B40" s="85"/>
      <c r="C40" s="74">
        <v>56</v>
      </c>
      <c r="D40" s="75" t="s">
        <v>98</v>
      </c>
      <c r="E40" s="70" t="s">
        <v>99</v>
      </c>
      <c r="F40" s="53" t="s">
        <v>31</v>
      </c>
      <c r="G40" s="53" t="s">
        <v>105</v>
      </c>
      <c r="H40" s="78">
        <v>356.28</v>
      </c>
      <c r="I40" s="32"/>
      <c r="J40" s="38">
        <f t="shared" si="0"/>
        <v>0</v>
      </c>
      <c r="K40" s="39" t="str">
        <f t="shared" si="1"/>
        <v>OK</v>
      </c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45"/>
      <c r="Y40" s="45"/>
      <c r="Z40" s="45"/>
      <c r="AA40" s="45"/>
      <c r="AB40" s="45"/>
      <c r="AC40" s="45"/>
    </row>
    <row r="41" spans="1:29" ht="39.950000000000003" customHeight="1" x14ac:dyDescent="0.45">
      <c r="A41" s="91"/>
      <c r="B41" s="86"/>
      <c r="C41" s="74">
        <v>57</v>
      </c>
      <c r="D41" s="75" t="s">
        <v>100</v>
      </c>
      <c r="E41" s="70" t="s">
        <v>101</v>
      </c>
      <c r="F41" s="53" t="s">
        <v>31</v>
      </c>
      <c r="G41" s="53" t="s">
        <v>105</v>
      </c>
      <c r="H41" s="78">
        <v>310.01</v>
      </c>
      <c r="I41" s="32"/>
      <c r="J41" s="38">
        <f t="shared" si="0"/>
        <v>0</v>
      </c>
      <c r="K41" s="39" t="str">
        <f t="shared" si="1"/>
        <v>OK</v>
      </c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45"/>
      <c r="Y41" s="45"/>
      <c r="Z41" s="45"/>
      <c r="AA41" s="45"/>
      <c r="AB41" s="45"/>
      <c r="AC41" s="45"/>
    </row>
    <row r="42" spans="1:29" ht="39.950000000000003" customHeight="1" x14ac:dyDescent="0.45">
      <c r="A42" s="63">
        <v>11</v>
      </c>
      <c r="B42" s="64" t="s">
        <v>95</v>
      </c>
      <c r="C42" s="71">
        <v>61</v>
      </c>
      <c r="D42" s="76" t="s">
        <v>102</v>
      </c>
      <c r="E42" s="73" t="s">
        <v>103</v>
      </c>
      <c r="F42" s="46" t="s">
        <v>31</v>
      </c>
      <c r="G42" s="46" t="s">
        <v>105</v>
      </c>
      <c r="H42" s="79">
        <v>104.68</v>
      </c>
      <c r="I42" s="32"/>
      <c r="J42" s="38">
        <f t="shared" si="0"/>
        <v>0</v>
      </c>
      <c r="K42" s="39" t="str">
        <f t="shared" si="1"/>
        <v>OK</v>
      </c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45"/>
      <c r="Y42" s="45"/>
      <c r="Z42" s="45"/>
      <c r="AA42" s="45"/>
      <c r="AB42" s="45"/>
      <c r="AC42" s="45"/>
    </row>
    <row r="43" spans="1:29" ht="39.950000000000003" customHeight="1" x14ac:dyDescent="0.45">
      <c r="H43" s="80">
        <f>SUM(H4:H42)</f>
        <v>16927.68</v>
      </c>
    </row>
    <row r="44" spans="1:29" ht="39.950000000000003" customHeight="1" x14ac:dyDescent="0.45"/>
    <row r="45" spans="1:29" ht="39.950000000000003" customHeight="1" x14ac:dyDescent="0.45"/>
    <row r="46" spans="1:29" ht="39.950000000000003" customHeight="1" x14ac:dyDescent="0.45"/>
    <row r="47" spans="1:29" ht="39.950000000000003" customHeight="1" x14ac:dyDescent="0.45"/>
    <row r="48" spans="1:29" ht="39.950000000000003" customHeight="1" x14ac:dyDescent="0.45"/>
    <row r="49" ht="39.950000000000003" customHeight="1" x14ac:dyDescent="0.45"/>
    <row r="50" ht="39.950000000000003" customHeight="1" x14ac:dyDescent="0.45"/>
    <row r="51" ht="39.950000000000003" customHeight="1" x14ac:dyDescent="0.45"/>
    <row r="52" ht="39.950000000000003" customHeight="1" x14ac:dyDescent="0.45"/>
    <row r="53" ht="39.950000000000003" customHeight="1" x14ac:dyDescent="0.45"/>
    <row r="54" ht="39.950000000000003" customHeight="1" x14ac:dyDescent="0.45"/>
    <row r="55" ht="39.950000000000003" customHeight="1" x14ac:dyDescent="0.45"/>
    <row r="56" ht="39.950000000000003" customHeight="1" x14ac:dyDescent="0.45"/>
    <row r="57" ht="39.950000000000003" customHeight="1" x14ac:dyDescent="0.45"/>
    <row r="58" ht="39.950000000000003" customHeight="1" x14ac:dyDescent="0.45"/>
    <row r="59" ht="39.950000000000003" customHeight="1" x14ac:dyDescent="0.45"/>
    <row r="60" ht="39.950000000000003" customHeight="1" x14ac:dyDescent="0.45"/>
    <row r="61" ht="39.950000000000003" customHeight="1" x14ac:dyDescent="0.45"/>
    <row r="62" ht="39.950000000000003" customHeight="1" x14ac:dyDescent="0.45"/>
    <row r="63" ht="39.950000000000003" customHeight="1" x14ac:dyDescent="0.45"/>
    <row r="64" ht="39.950000000000003" customHeight="1" x14ac:dyDescent="0.45"/>
    <row r="65" ht="39.950000000000003" customHeight="1" x14ac:dyDescent="0.45"/>
    <row r="66" ht="39.950000000000003" customHeight="1" x14ac:dyDescent="0.45"/>
    <row r="67" ht="39.950000000000003" customHeight="1" x14ac:dyDescent="0.45"/>
    <row r="68" ht="39.950000000000003" customHeight="1" x14ac:dyDescent="0.45"/>
    <row r="69" ht="39.950000000000003" customHeight="1" x14ac:dyDescent="0.45"/>
    <row r="70" ht="39.950000000000003" customHeight="1" x14ac:dyDescent="0.45"/>
    <row r="71" ht="39.950000000000003" customHeight="1" x14ac:dyDescent="0.45"/>
    <row r="72" ht="39.950000000000003" customHeight="1" x14ac:dyDescent="0.45"/>
    <row r="73" ht="39.950000000000003" customHeight="1" x14ac:dyDescent="0.45"/>
    <row r="74" ht="39.950000000000003" customHeight="1" x14ac:dyDescent="0.45"/>
    <row r="75" ht="39.950000000000003" customHeight="1" x14ac:dyDescent="0.45"/>
    <row r="76" ht="39.950000000000003" customHeight="1" x14ac:dyDescent="0.45"/>
    <row r="77" ht="39.950000000000003" customHeight="1" x14ac:dyDescent="0.45"/>
    <row r="78" ht="39.950000000000003" customHeight="1" x14ac:dyDescent="0.45"/>
    <row r="79" ht="39.950000000000003" customHeight="1" x14ac:dyDescent="0.45"/>
    <row r="80" ht="39.950000000000003" customHeight="1" x14ac:dyDescent="0.45"/>
    <row r="81" ht="39.950000000000003" customHeight="1" x14ac:dyDescent="0.45"/>
    <row r="82" ht="39.950000000000003" customHeight="1" x14ac:dyDescent="0.45"/>
    <row r="83" ht="39.950000000000003" customHeight="1" x14ac:dyDescent="0.45"/>
    <row r="84" ht="39.950000000000003" customHeight="1" x14ac:dyDescent="0.45"/>
    <row r="85" ht="39.950000000000003" customHeight="1" x14ac:dyDescent="0.45"/>
    <row r="86" ht="39.950000000000003" customHeight="1" x14ac:dyDescent="0.45"/>
    <row r="87" ht="39.950000000000003" customHeight="1" x14ac:dyDescent="0.45"/>
    <row r="88" ht="39.950000000000003" customHeight="1" x14ac:dyDescent="0.45"/>
    <row r="89" ht="39.950000000000003" customHeight="1" x14ac:dyDescent="0.45"/>
    <row r="90" ht="39.950000000000003" customHeight="1" x14ac:dyDescent="0.45"/>
    <row r="91" ht="39.950000000000003" customHeight="1" x14ac:dyDescent="0.45"/>
    <row r="92" ht="39.950000000000003" customHeight="1" x14ac:dyDescent="0.45"/>
    <row r="93" ht="39.950000000000003" customHeight="1" x14ac:dyDescent="0.45"/>
    <row r="94" ht="39.950000000000003" customHeight="1" x14ac:dyDescent="0.45"/>
    <row r="95" ht="39.950000000000003" customHeight="1" x14ac:dyDescent="0.45"/>
    <row r="96" ht="39.950000000000003" customHeight="1" x14ac:dyDescent="0.45"/>
    <row r="97" ht="39.950000000000003" customHeight="1" x14ac:dyDescent="0.45"/>
    <row r="98" ht="39.950000000000003" customHeight="1" x14ac:dyDescent="0.45"/>
    <row r="99" ht="39.950000000000003" customHeight="1" x14ac:dyDescent="0.45"/>
    <row r="100" ht="39.950000000000003" customHeight="1" x14ac:dyDescent="0.45"/>
    <row r="101" ht="39.950000000000003" customHeight="1" x14ac:dyDescent="0.45"/>
    <row r="102" ht="39.950000000000003" customHeight="1" x14ac:dyDescent="0.45"/>
    <row r="103" ht="39.950000000000003" customHeight="1" x14ac:dyDescent="0.45"/>
    <row r="104" ht="39.950000000000003" customHeight="1" x14ac:dyDescent="0.45"/>
    <row r="105" ht="39.950000000000003" customHeight="1" x14ac:dyDescent="0.45"/>
    <row r="106" ht="39.950000000000003" customHeight="1" x14ac:dyDescent="0.45"/>
    <row r="107" ht="39.950000000000003" customHeight="1" x14ac:dyDescent="0.45"/>
    <row r="108" ht="39.950000000000003" customHeight="1" x14ac:dyDescent="0.45"/>
    <row r="109" ht="39.950000000000003" customHeight="1" x14ac:dyDescent="0.45"/>
    <row r="110" ht="39.950000000000003" customHeight="1" x14ac:dyDescent="0.45"/>
    <row r="111" ht="39.950000000000003" customHeight="1" x14ac:dyDescent="0.45"/>
    <row r="112" ht="39.950000000000003" customHeight="1" x14ac:dyDescent="0.45"/>
    <row r="113" ht="39.950000000000003" customHeight="1" x14ac:dyDescent="0.45"/>
    <row r="114" ht="39.950000000000003" customHeight="1" x14ac:dyDescent="0.45"/>
    <row r="115" ht="39.950000000000003" customHeight="1" x14ac:dyDescent="0.45"/>
    <row r="116" ht="39.950000000000003" customHeight="1" x14ac:dyDescent="0.45"/>
    <row r="117" ht="39.950000000000003" customHeight="1" x14ac:dyDescent="0.45"/>
    <row r="118" ht="39.950000000000003" customHeight="1" x14ac:dyDescent="0.45"/>
    <row r="119" ht="39.950000000000003" customHeight="1" x14ac:dyDescent="0.45"/>
    <row r="120" ht="39.950000000000003" customHeight="1" x14ac:dyDescent="0.45"/>
    <row r="121" ht="39.950000000000003" customHeight="1" x14ac:dyDescent="0.45"/>
    <row r="122" ht="39.950000000000003" customHeight="1" x14ac:dyDescent="0.45"/>
    <row r="123" ht="39.950000000000003" customHeight="1" x14ac:dyDescent="0.45"/>
    <row r="124" ht="39.950000000000003" customHeight="1" x14ac:dyDescent="0.45"/>
    <row r="125" ht="39.950000000000003" customHeight="1" x14ac:dyDescent="0.45"/>
    <row r="126" ht="39.950000000000003" customHeight="1" x14ac:dyDescent="0.45"/>
    <row r="127" ht="39.950000000000003" customHeight="1" x14ac:dyDescent="0.45"/>
    <row r="128" ht="39.950000000000003" customHeight="1" x14ac:dyDescent="0.45"/>
    <row r="129" ht="39.950000000000003" customHeight="1" x14ac:dyDescent="0.45"/>
    <row r="130" ht="39.950000000000003" customHeight="1" x14ac:dyDescent="0.45"/>
    <row r="131" ht="39.950000000000003" customHeight="1" x14ac:dyDescent="0.45"/>
    <row r="132" ht="39.950000000000003" customHeight="1" x14ac:dyDescent="0.45"/>
    <row r="133" ht="39.950000000000003" customHeight="1" x14ac:dyDescent="0.45"/>
    <row r="134" ht="39.950000000000003" customHeight="1" x14ac:dyDescent="0.45"/>
    <row r="135" ht="39.950000000000003" customHeight="1" x14ac:dyDescent="0.45"/>
    <row r="136" ht="39.950000000000003" customHeight="1" x14ac:dyDescent="0.45"/>
    <row r="137" ht="39.950000000000003" customHeight="1" x14ac:dyDescent="0.45"/>
    <row r="138" ht="39.950000000000003" customHeight="1" x14ac:dyDescent="0.45"/>
    <row r="139" ht="39.950000000000003" customHeight="1" x14ac:dyDescent="0.45"/>
    <row r="140" ht="39.950000000000003" customHeight="1" x14ac:dyDescent="0.45"/>
    <row r="141" ht="39.950000000000003" customHeight="1" x14ac:dyDescent="0.45"/>
    <row r="142" ht="39.950000000000003" customHeight="1" x14ac:dyDescent="0.45"/>
    <row r="143" ht="39.950000000000003" customHeight="1" x14ac:dyDescent="0.45"/>
    <row r="144" ht="39.950000000000003" customHeight="1" x14ac:dyDescent="0.45"/>
    <row r="145" ht="39.950000000000003" customHeight="1" x14ac:dyDescent="0.45"/>
    <row r="146" ht="39.950000000000003" customHeight="1" x14ac:dyDescent="0.45"/>
    <row r="147" ht="39.950000000000003" customHeight="1" x14ac:dyDescent="0.45"/>
    <row r="148" ht="39.950000000000003" customHeight="1" x14ac:dyDescent="0.45"/>
    <row r="149" ht="39.950000000000003" customHeight="1" x14ac:dyDescent="0.45"/>
    <row r="150" ht="39.950000000000003" customHeight="1" x14ac:dyDescent="0.45"/>
    <row r="151" ht="39.950000000000003" customHeight="1" x14ac:dyDescent="0.45"/>
    <row r="152" ht="39.950000000000003" customHeight="1" x14ac:dyDescent="0.45"/>
    <row r="153" ht="39.950000000000003" customHeight="1" x14ac:dyDescent="0.45"/>
    <row r="154" ht="39.950000000000003" customHeight="1" x14ac:dyDescent="0.45"/>
    <row r="155" ht="39.950000000000003" customHeight="1" x14ac:dyDescent="0.45"/>
    <row r="156" ht="39.950000000000003" customHeight="1" x14ac:dyDescent="0.45"/>
    <row r="157" ht="39.950000000000003" customHeight="1" x14ac:dyDescent="0.45"/>
    <row r="158" ht="39.950000000000003" customHeight="1" x14ac:dyDescent="0.45"/>
    <row r="159" ht="39.950000000000003" customHeight="1" x14ac:dyDescent="0.45"/>
    <row r="160" ht="39.950000000000003" customHeight="1" x14ac:dyDescent="0.45"/>
    <row r="161" ht="39.950000000000003" customHeight="1" x14ac:dyDescent="0.45"/>
    <row r="162" ht="39.950000000000003" customHeight="1" x14ac:dyDescent="0.45"/>
    <row r="163" ht="39.950000000000003" customHeight="1" x14ac:dyDescent="0.45"/>
    <row r="164" ht="39.950000000000003" customHeight="1" x14ac:dyDescent="0.45"/>
    <row r="165" ht="39.950000000000003" customHeight="1" x14ac:dyDescent="0.45"/>
    <row r="166" ht="39.950000000000003" customHeight="1" x14ac:dyDescent="0.45"/>
    <row r="167" ht="39.950000000000003" customHeight="1" x14ac:dyDescent="0.45"/>
    <row r="168" ht="39.950000000000003" customHeight="1" x14ac:dyDescent="0.45"/>
    <row r="169" ht="39.950000000000003" customHeight="1" x14ac:dyDescent="0.45"/>
    <row r="170" ht="39.950000000000003" customHeight="1" x14ac:dyDescent="0.45"/>
    <row r="171" ht="39.950000000000003" customHeight="1" x14ac:dyDescent="0.45"/>
    <row r="172" ht="39.950000000000003" customHeight="1" x14ac:dyDescent="0.45"/>
    <row r="173" ht="39.950000000000003" customHeight="1" x14ac:dyDescent="0.45"/>
    <row r="174" ht="39.950000000000003" customHeight="1" x14ac:dyDescent="0.45"/>
    <row r="175" ht="39.950000000000003" customHeight="1" x14ac:dyDescent="0.45"/>
    <row r="176" ht="39.950000000000003" customHeight="1" x14ac:dyDescent="0.45"/>
    <row r="177" ht="39.950000000000003" customHeight="1" x14ac:dyDescent="0.45"/>
    <row r="178" ht="39.950000000000003" customHeight="1" x14ac:dyDescent="0.45"/>
    <row r="179" ht="39.950000000000003" customHeight="1" x14ac:dyDescent="0.45"/>
    <row r="180" ht="39.950000000000003" customHeight="1" x14ac:dyDescent="0.45"/>
    <row r="181" ht="39.950000000000003" customHeight="1" x14ac:dyDescent="0.45"/>
    <row r="182" ht="39.950000000000003" customHeight="1" x14ac:dyDescent="0.45"/>
    <row r="183" ht="39.950000000000003" customHeight="1" x14ac:dyDescent="0.45"/>
    <row r="184" ht="39.950000000000003" customHeight="1" x14ac:dyDescent="0.45"/>
    <row r="185" ht="39.950000000000003" customHeight="1" x14ac:dyDescent="0.45"/>
    <row r="186" ht="39.950000000000003" customHeight="1" x14ac:dyDescent="0.45"/>
    <row r="187" ht="39.950000000000003" customHeight="1" x14ac:dyDescent="0.45"/>
    <row r="188" ht="39.950000000000003" customHeight="1" x14ac:dyDescent="0.45"/>
    <row r="189" ht="39.950000000000003" customHeight="1" x14ac:dyDescent="0.45"/>
    <row r="190" ht="39.950000000000003" customHeight="1" x14ac:dyDescent="0.45"/>
    <row r="191" ht="39.950000000000003" customHeight="1" x14ac:dyDescent="0.45"/>
    <row r="192" ht="39.950000000000003" customHeight="1" x14ac:dyDescent="0.45"/>
    <row r="193" ht="39.950000000000003" customHeight="1" x14ac:dyDescent="0.45"/>
    <row r="194" ht="39.950000000000003" customHeight="1" x14ac:dyDescent="0.45"/>
    <row r="195" ht="39.950000000000003" customHeight="1" x14ac:dyDescent="0.45"/>
    <row r="196" ht="39.950000000000003" customHeight="1" x14ac:dyDescent="0.45"/>
    <row r="197" ht="39.950000000000003" customHeight="1" x14ac:dyDescent="0.45"/>
    <row r="198" ht="39.950000000000003" customHeight="1" x14ac:dyDescent="0.45"/>
    <row r="199" ht="39.950000000000003" customHeight="1" x14ac:dyDescent="0.45"/>
    <row r="200" ht="39.950000000000003" customHeight="1" x14ac:dyDescent="0.45"/>
    <row r="201" ht="39.950000000000003" customHeight="1" x14ac:dyDescent="0.45"/>
    <row r="202" ht="39.950000000000003" customHeight="1" x14ac:dyDescent="0.45"/>
    <row r="203" ht="39.950000000000003" customHeight="1" x14ac:dyDescent="0.45"/>
    <row r="204" ht="39.950000000000003" customHeight="1" x14ac:dyDescent="0.45"/>
    <row r="205" ht="39.950000000000003" customHeight="1" x14ac:dyDescent="0.45"/>
    <row r="206" ht="39.950000000000003" customHeight="1" x14ac:dyDescent="0.45"/>
    <row r="207" ht="39.950000000000003" customHeight="1" x14ac:dyDescent="0.45"/>
    <row r="208" ht="39.950000000000003" customHeight="1" x14ac:dyDescent="0.45"/>
    <row r="209" ht="39.950000000000003" customHeight="1" x14ac:dyDescent="0.45"/>
    <row r="210" ht="39.950000000000003" customHeight="1" x14ac:dyDescent="0.45"/>
    <row r="211" ht="39.950000000000003" customHeight="1" x14ac:dyDescent="0.45"/>
    <row r="212" ht="39.950000000000003" customHeight="1" x14ac:dyDescent="0.45"/>
    <row r="213" ht="39.950000000000003" customHeight="1" x14ac:dyDescent="0.45"/>
    <row r="214" ht="39.950000000000003" customHeight="1" x14ac:dyDescent="0.45"/>
    <row r="215" ht="39.950000000000003" customHeight="1" x14ac:dyDescent="0.45"/>
    <row r="216" ht="39.950000000000003" customHeight="1" x14ac:dyDescent="0.45"/>
    <row r="217" ht="39.950000000000003" customHeight="1" x14ac:dyDescent="0.45"/>
    <row r="218" ht="39.950000000000003" customHeight="1" x14ac:dyDescent="0.45"/>
    <row r="219" ht="39.950000000000003" customHeight="1" x14ac:dyDescent="0.45"/>
    <row r="220" ht="39.950000000000003" customHeight="1" x14ac:dyDescent="0.45"/>
    <row r="221" ht="39.950000000000003" customHeight="1" x14ac:dyDescent="0.45"/>
    <row r="222" ht="39.950000000000003" customHeight="1" x14ac:dyDescent="0.45"/>
    <row r="223" ht="39.950000000000003" customHeight="1" x14ac:dyDescent="0.45"/>
    <row r="224" ht="39.950000000000003" customHeight="1" x14ac:dyDescent="0.45"/>
    <row r="225" ht="39.950000000000003" customHeight="1" x14ac:dyDescent="0.45"/>
    <row r="226" ht="39.950000000000003" customHeight="1" x14ac:dyDescent="0.45"/>
    <row r="227" ht="39.950000000000003" customHeight="1" x14ac:dyDescent="0.45"/>
    <row r="228" ht="39.950000000000003" customHeight="1" x14ac:dyDescent="0.45"/>
    <row r="229" ht="39.950000000000003" customHeight="1" x14ac:dyDescent="0.45"/>
    <row r="230" ht="39.950000000000003" customHeight="1" x14ac:dyDescent="0.45"/>
    <row r="231" ht="39.950000000000003" customHeight="1" x14ac:dyDescent="0.45"/>
    <row r="232" ht="39.950000000000003" customHeight="1" x14ac:dyDescent="0.45"/>
    <row r="233" ht="39.950000000000003" customHeight="1" x14ac:dyDescent="0.45"/>
    <row r="234" ht="39.950000000000003" customHeight="1" x14ac:dyDescent="0.45"/>
    <row r="235" ht="39.950000000000003" customHeight="1" x14ac:dyDescent="0.45"/>
    <row r="236" ht="39.950000000000003" customHeight="1" x14ac:dyDescent="0.45"/>
    <row r="237" ht="39.950000000000003" customHeight="1" x14ac:dyDescent="0.45"/>
    <row r="238" ht="39.950000000000003" customHeight="1" x14ac:dyDescent="0.45"/>
    <row r="239" ht="39.950000000000003" customHeight="1" x14ac:dyDescent="0.45"/>
    <row r="240" ht="39.950000000000003" customHeight="1" x14ac:dyDescent="0.45"/>
    <row r="241" ht="39.950000000000003" customHeight="1" x14ac:dyDescent="0.45"/>
    <row r="242" ht="39.950000000000003" customHeight="1" x14ac:dyDescent="0.45"/>
    <row r="243" ht="39.950000000000003" customHeight="1" x14ac:dyDescent="0.45"/>
    <row r="244" ht="39.950000000000003" customHeight="1" x14ac:dyDescent="0.45"/>
    <row r="245" ht="39.950000000000003" customHeight="1" x14ac:dyDescent="0.45"/>
    <row r="246" ht="39.950000000000003" customHeight="1" x14ac:dyDescent="0.45"/>
    <row r="247" ht="39.950000000000003" customHeight="1" x14ac:dyDescent="0.45"/>
    <row r="248" ht="39.950000000000003" customHeight="1" x14ac:dyDescent="0.45"/>
    <row r="249" ht="39.950000000000003" customHeight="1" x14ac:dyDescent="0.45"/>
    <row r="250" ht="39.950000000000003" customHeight="1" x14ac:dyDescent="0.45"/>
    <row r="251" ht="39.950000000000003" customHeight="1" x14ac:dyDescent="0.45"/>
    <row r="252" ht="39.950000000000003" customHeight="1" x14ac:dyDescent="0.45"/>
    <row r="253" ht="39.950000000000003" customHeight="1" x14ac:dyDescent="0.45"/>
    <row r="254" ht="39.950000000000003" customHeight="1" x14ac:dyDescent="0.45"/>
    <row r="255" ht="39.950000000000003" customHeight="1" x14ac:dyDescent="0.45"/>
    <row r="256" ht="39.950000000000003" customHeight="1" x14ac:dyDescent="0.45"/>
    <row r="257" ht="39.950000000000003" customHeight="1" x14ac:dyDescent="0.45"/>
    <row r="258" ht="39.950000000000003" customHeight="1" x14ac:dyDescent="0.45"/>
    <row r="259" ht="39.950000000000003" customHeight="1" x14ac:dyDescent="0.45"/>
    <row r="260" ht="39.950000000000003" customHeight="1" x14ac:dyDescent="0.45"/>
    <row r="261" ht="39.950000000000003" customHeight="1" x14ac:dyDescent="0.45"/>
    <row r="262" ht="39.950000000000003" customHeight="1" x14ac:dyDescent="0.45"/>
    <row r="263" ht="39.950000000000003" customHeight="1" x14ac:dyDescent="0.45"/>
    <row r="264" ht="39.950000000000003" customHeight="1" x14ac:dyDescent="0.45"/>
    <row r="265" ht="39.950000000000003" customHeight="1" x14ac:dyDescent="0.45"/>
    <row r="266" ht="39.950000000000003" customHeight="1" x14ac:dyDescent="0.45"/>
    <row r="267" ht="39.950000000000003" customHeight="1" x14ac:dyDescent="0.45"/>
    <row r="268" ht="39.950000000000003" customHeight="1" x14ac:dyDescent="0.45"/>
    <row r="269" ht="39.950000000000003" customHeight="1" x14ac:dyDescent="0.45"/>
    <row r="270" ht="39.950000000000003" customHeight="1" x14ac:dyDescent="0.45"/>
    <row r="271" ht="39.950000000000003" customHeight="1" x14ac:dyDescent="0.45"/>
    <row r="272" ht="39.950000000000003" customHeight="1" x14ac:dyDescent="0.45"/>
    <row r="273" ht="39.950000000000003" customHeight="1" x14ac:dyDescent="0.45"/>
    <row r="274" ht="39.950000000000003" customHeight="1" x14ac:dyDescent="0.45"/>
    <row r="275" ht="39.950000000000003" customHeight="1" x14ac:dyDescent="0.45"/>
    <row r="276" ht="39.950000000000003" customHeight="1" x14ac:dyDescent="0.45"/>
    <row r="277" ht="39.950000000000003" customHeight="1" x14ac:dyDescent="0.45"/>
    <row r="278" ht="39.950000000000003" customHeight="1" x14ac:dyDescent="0.45"/>
    <row r="279" ht="39.950000000000003" customHeight="1" x14ac:dyDescent="0.45"/>
    <row r="280" ht="39.950000000000003" customHeight="1" x14ac:dyDescent="0.45"/>
    <row r="281" ht="39.950000000000003" customHeight="1" x14ac:dyDescent="0.45"/>
    <row r="282" ht="39.950000000000003" customHeight="1" x14ac:dyDescent="0.45"/>
    <row r="283" ht="39.950000000000003" customHeight="1" x14ac:dyDescent="0.45"/>
    <row r="284" ht="39.950000000000003" customHeight="1" x14ac:dyDescent="0.45"/>
    <row r="285" ht="39.950000000000003" customHeight="1" x14ac:dyDescent="0.45"/>
    <row r="286" ht="39.950000000000003" customHeight="1" x14ac:dyDescent="0.45"/>
    <row r="287" ht="39.950000000000003" customHeight="1" x14ac:dyDescent="0.45"/>
    <row r="288" ht="39.950000000000003" customHeight="1" x14ac:dyDescent="0.45"/>
    <row r="289" ht="39.950000000000003" customHeight="1" x14ac:dyDescent="0.45"/>
    <row r="290" ht="39.950000000000003" customHeight="1" x14ac:dyDescent="0.45"/>
    <row r="291" ht="39.950000000000003" customHeight="1" x14ac:dyDescent="0.45"/>
    <row r="292" ht="39.950000000000003" customHeight="1" x14ac:dyDescent="0.45"/>
    <row r="293" ht="39.950000000000003" customHeight="1" x14ac:dyDescent="0.45"/>
    <row r="294" ht="39.950000000000003" customHeight="1" x14ac:dyDescent="0.45"/>
    <row r="295" ht="39.950000000000003" customHeight="1" x14ac:dyDescent="0.45"/>
    <row r="296" ht="39.950000000000003" customHeight="1" x14ac:dyDescent="0.45"/>
    <row r="297" ht="39.950000000000003" customHeight="1" x14ac:dyDescent="0.45"/>
    <row r="298" ht="39.950000000000003" customHeight="1" x14ac:dyDescent="0.45"/>
    <row r="299" ht="39.950000000000003" customHeight="1" x14ac:dyDescent="0.45"/>
    <row r="300" ht="39.950000000000003" customHeight="1" x14ac:dyDescent="0.45"/>
    <row r="301" ht="39.950000000000003" customHeight="1" x14ac:dyDescent="0.45"/>
    <row r="302" ht="39.950000000000003" customHeight="1" x14ac:dyDescent="0.45"/>
    <row r="303" ht="39.950000000000003" customHeight="1" x14ac:dyDescent="0.45"/>
    <row r="304" ht="39.950000000000003" customHeight="1" x14ac:dyDescent="0.45"/>
    <row r="305" ht="39.950000000000003" customHeight="1" x14ac:dyDescent="0.45"/>
    <row r="306" ht="39.950000000000003" customHeight="1" x14ac:dyDescent="0.45"/>
    <row r="307" ht="39.950000000000003" customHeight="1" x14ac:dyDescent="0.45"/>
    <row r="308" ht="39.950000000000003" customHeight="1" x14ac:dyDescent="0.45"/>
    <row r="309" ht="39.950000000000003" customHeight="1" x14ac:dyDescent="0.45"/>
    <row r="310" ht="39.950000000000003" customHeight="1" x14ac:dyDescent="0.45"/>
    <row r="311" ht="39.950000000000003" customHeight="1" x14ac:dyDescent="0.45"/>
    <row r="312" ht="39.950000000000003" customHeight="1" x14ac:dyDescent="0.45"/>
    <row r="313" ht="39.950000000000003" customHeight="1" x14ac:dyDescent="0.45"/>
    <row r="314" ht="39.950000000000003" customHeight="1" x14ac:dyDescent="0.45"/>
    <row r="315" ht="39.950000000000003" customHeight="1" x14ac:dyDescent="0.45"/>
    <row r="316" ht="39.950000000000003" customHeight="1" x14ac:dyDescent="0.45"/>
    <row r="317" ht="39.950000000000003" customHeight="1" x14ac:dyDescent="0.45"/>
    <row r="318" ht="39.950000000000003" customHeight="1" x14ac:dyDescent="0.45"/>
    <row r="319" ht="39.950000000000003" customHeight="1" x14ac:dyDescent="0.45"/>
    <row r="320" ht="39.950000000000003" customHeight="1" x14ac:dyDescent="0.45"/>
    <row r="321" ht="39.950000000000003" customHeight="1" x14ac:dyDescent="0.45"/>
    <row r="322" ht="39.950000000000003" customHeight="1" x14ac:dyDescent="0.45"/>
    <row r="323" ht="39.950000000000003" customHeight="1" x14ac:dyDescent="0.45"/>
    <row r="324" ht="39.950000000000003" customHeight="1" x14ac:dyDescent="0.45"/>
    <row r="325" ht="39.950000000000003" customHeight="1" x14ac:dyDescent="0.45"/>
    <row r="326" ht="39.950000000000003" customHeight="1" x14ac:dyDescent="0.45"/>
    <row r="327" ht="39.950000000000003" customHeight="1" x14ac:dyDescent="0.45"/>
    <row r="328" ht="39.950000000000003" customHeight="1" x14ac:dyDescent="0.45"/>
    <row r="329" ht="39.950000000000003" customHeight="1" x14ac:dyDescent="0.45"/>
    <row r="330" ht="39.950000000000003" customHeight="1" x14ac:dyDescent="0.45"/>
    <row r="331" ht="39.950000000000003" customHeight="1" x14ac:dyDescent="0.45"/>
    <row r="332" ht="39.950000000000003" customHeight="1" x14ac:dyDescent="0.45"/>
    <row r="333" ht="39.950000000000003" customHeight="1" x14ac:dyDescent="0.45"/>
    <row r="334" ht="39.950000000000003" customHeight="1" x14ac:dyDescent="0.45"/>
    <row r="335" ht="39.950000000000003" customHeight="1" x14ac:dyDescent="0.45"/>
    <row r="336" ht="39.950000000000003" customHeight="1" x14ac:dyDescent="0.45"/>
    <row r="337" ht="39.950000000000003" customHeight="1" x14ac:dyDescent="0.45"/>
    <row r="338" ht="39.950000000000003" customHeight="1" x14ac:dyDescent="0.45"/>
    <row r="339" ht="39.950000000000003" customHeight="1" x14ac:dyDescent="0.45"/>
    <row r="340" ht="39.950000000000003" customHeight="1" x14ac:dyDescent="0.45"/>
    <row r="341" ht="39.950000000000003" customHeight="1" x14ac:dyDescent="0.45"/>
    <row r="342" ht="39.950000000000003" customHeight="1" x14ac:dyDescent="0.45"/>
    <row r="343" ht="39.950000000000003" customHeight="1" x14ac:dyDescent="0.45"/>
    <row r="344" ht="39.950000000000003" customHeight="1" x14ac:dyDescent="0.45"/>
    <row r="345" ht="39.950000000000003" customHeight="1" x14ac:dyDescent="0.45"/>
    <row r="346" ht="39.950000000000003" customHeight="1" x14ac:dyDescent="0.45"/>
    <row r="347" ht="39.950000000000003" customHeight="1" x14ac:dyDescent="0.45"/>
    <row r="348" ht="39.950000000000003" customHeight="1" x14ac:dyDescent="0.45"/>
    <row r="349" ht="39.950000000000003" customHeight="1" x14ac:dyDescent="0.45"/>
    <row r="350" ht="39.950000000000003" customHeight="1" x14ac:dyDescent="0.45"/>
    <row r="351" ht="39.950000000000003" customHeight="1" x14ac:dyDescent="0.45"/>
    <row r="352" ht="39.950000000000003" customHeight="1" x14ac:dyDescent="0.45"/>
    <row r="353" ht="39.950000000000003" customHeight="1" x14ac:dyDescent="0.45"/>
    <row r="354" ht="39.950000000000003" customHeight="1" x14ac:dyDescent="0.45"/>
    <row r="355" ht="39.950000000000003" customHeight="1" x14ac:dyDescent="0.45"/>
    <row r="356" ht="39.950000000000003" customHeight="1" x14ac:dyDescent="0.45"/>
    <row r="357" ht="39.950000000000003" customHeight="1" x14ac:dyDescent="0.45"/>
    <row r="358" ht="39.950000000000003" customHeight="1" x14ac:dyDescent="0.45"/>
    <row r="359" ht="39.950000000000003" customHeight="1" x14ac:dyDescent="0.45"/>
    <row r="360" ht="39.950000000000003" customHeight="1" x14ac:dyDescent="0.45"/>
    <row r="361" ht="39.950000000000003" customHeight="1" x14ac:dyDescent="0.45"/>
    <row r="362" ht="39.950000000000003" customHeight="1" x14ac:dyDescent="0.45"/>
    <row r="363" ht="39.950000000000003" customHeight="1" x14ac:dyDescent="0.45"/>
    <row r="364" ht="39.950000000000003" customHeight="1" x14ac:dyDescent="0.45"/>
    <row r="365" ht="39.950000000000003" customHeight="1" x14ac:dyDescent="0.45"/>
    <row r="366" ht="39.950000000000003" customHeight="1" x14ac:dyDescent="0.45"/>
    <row r="367" ht="39.950000000000003" customHeight="1" x14ac:dyDescent="0.45"/>
    <row r="368" ht="39.950000000000003" customHeight="1" x14ac:dyDescent="0.45"/>
    <row r="369" ht="39.950000000000003" customHeight="1" x14ac:dyDescent="0.45"/>
    <row r="370" ht="39.950000000000003" customHeight="1" x14ac:dyDescent="0.45"/>
    <row r="371" ht="39.950000000000003" customHeight="1" x14ac:dyDescent="0.45"/>
    <row r="372" ht="39.950000000000003" customHeight="1" x14ac:dyDescent="0.45"/>
    <row r="373" ht="39.950000000000003" customHeight="1" x14ac:dyDescent="0.45"/>
    <row r="374" ht="39.950000000000003" customHeight="1" x14ac:dyDescent="0.45"/>
    <row r="375" ht="39.950000000000003" customHeight="1" x14ac:dyDescent="0.45"/>
    <row r="376" ht="39.950000000000003" customHeight="1" x14ac:dyDescent="0.45"/>
    <row r="377" ht="39.950000000000003" customHeight="1" x14ac:dyDescent="0.45"/>
    <row r="378" ht="39.950000000000003" customHeight="1" x14ac:dyDescent="0.45"/>
    <row r="379" ht="39.950000000000003" customHeight="1" x14ac:dyDescent="0.45"/>
    <row r="380" ht="39.950000000000003" customHeight="1" x14ac:dyDescent="0.45"/>
    <row r="381" ht="39.950000000000003" customHeight="1" x14ac:dyDescent="0.45"/>
    <row r="382" ht="39.950000000000003" customHeight="1" x14ac:dyDescent="0.45"/>
    <row r="383" ht="39.950000000000003" customHeight="1" x14ac:dyDescent="0.45"/>
    <row r="384" ht="39.950000000000003" customHeight="1" x14ac:dyDescent="0.45"/>
    <row r="385" ht="39.950000000000003" customHeight="1" x14ac:dyDescent="0.45"/>
    <row r="386" ht="39.950000000000003" customHeight="1" x14ac:dyDescent="0.45"/>
    <row r="387" ht="39.950000000000003" customHeight="1" x14ac:dyDescent="0.45"/>
    <row r="388" ht="39.950000000000003" customHeight="1" x14ac:dyDescent="0.45"/>
    <row r="389" ht="39.950000000000003" customHeight="1" x14ac:dyDescent="0.45"/>
    <row r="390" ht="39.950000000000003" customHeight="1" x14ac:dyDescent="0.45"/>
    <row r="391" ht="39.950000000000003" customHeight="1" x14ac:dyDescent="0.45"/>
    <row r="392" ht="39.950000000000003" customHeight="1" x14ac:dyDescent="0.45"/>
    <row r="393" ht="39.950000000000003" customHeight="1" x14ac:dyDescent="0.45"/>
    <row r="394" ht="39.950000000000003" customHeight="1" x14ac:dyDescent="0.45"/>
    <row r="395" ht="39.950000000000003" customHeight="1" x14ac:dyDescent="0.45"/>
    <row r="396" ht="39.950000000000003" customHeight="1" x14ac:dyDescent="0.45"/>
    <row r="397" ht="39.950000000000003" customHeight="1" x14ac:dyDescent="0.45"/>
    <row r="398" ht="39.950000000000003" customHeight="1" x14ac:dyDescent="0.45"/>
    <row r="399" ht="39.950000000000003" customHeight="1" x14ac:dyDescent="0.45"/>
    <row r="400" ht="39.950000000000003" customHeight="1" x14ac:dyDescent="0.45"/>
    <row r="401" ht="39.950000000000003" customHeight="1" x14ac:dyDescent="0.45"/>
    <row r="402" ht="39.950000000000003" customHeight="1" x14ac:dyDescent="0.45"/>
    <row r="403" ht="39.950000000000003" customHeight="1" x14ac:dyDescent="0.45"/>
    <row r="404" ht="39.950000000000003" customHeight="1" x14ac:dyDescent="0.45"/>
    <row r="405" ht="39.950000000000003" customHeight="1" x14ac:dyDescent="0.45"/>
    <row r="406" ht="39.950000000000003" customHeight="1" x14ac:dyDescent="0.45"/>
    <row r="407" ht="39.950000000000003" customHeight="1" x14ac:dyDescent="0.45"/>
    <row r="408" ht="39.950000000000003" customHeight="1" x14ac:dyDescent="0.45"/>
    <row r="409" ht="39.950000000000003" customHeight="1" x14ac:dyDescent="0.45"/>
    <row r="410" ht="39.950000000000003" customHeight="1" x14ac:dyDescent="0.45"/>
    <row r="411" ht="39.950000000000003" customHeight="1" x14ac:dyDescent="0.45"/>
    <row r="412" ht="39.950000000000003" customHeight="1" x14ac:dyDescent="0.45"/>
    <row r="413" ht="39.950000000000003" customHeight="1" x14ac:dyDescent="0.45"/>
    <row r="414" ht="39.950000000000003" customHeight="1" x14ac:dyDescent="0.45"/>
    <row r="415" ht="39.950000000000003" customHeight="1" x14ac:dyDescent="0.45"/>
    <row r="416" ht="39.950000000000003" customHeight="1" x14ac:dyDescent="0.45"/>
    <row r="417" ht="39.950000000000003" customHeight="1" x14ac:dyDescent="0.45"/>
    <row r="418" ht="39.950000000000003" customHeight="1" x14ac:dyDescent="0.45"/>
    <row r="419" ht="39.950000000000003" customHeight="1" x14ac:dyDescent="0.45"/>
    <row r="420" ht="39.950000000000003" customHeight="1" x14ac:dyDescent="0.45"/>
    <row r="421" ht="39.950000000000003" customHeight="1" x14ac:dyDescent="0.45"/>
    <row r="422" ht="39.950000000000003" customHeight="1" x14ac:dyDescent="0.45"/>
    <row r="423" ht="39.950000000000003" customHeight="1" x14ac:dyDescent="0.45"/>
    <row r="424" ht="39.950000000000003" customHeight="1" x14ac:dyDescent="0.45"/>
    <row r="425" ht="39.950000000000003" customHeight="1" x14ac:dyDescent="0.45"/>
    <row r="426" ht="39.950000000000003" customHeight="1" x14ac:dyDescent="0.45"/>
    <row r="427" ht="39.950000000000003" customHeight="1" x14ac:dyDescent="0.45"/>
    <row r="428" ht="39.950000000000003" customHeight="1" x14ac:dyDescent="0.45"/>
    <row r="429" ht="39.950000000000003" customHeight="1" x14ac:dyDescent="0.45"/>
    <row r="430" ht="39.950000000000003" customHeight="1" x14ac:dyDescent="0.45"/>
    <row r="431" ht="39.950000000000003" customHeight="1" x14ac:dyDescent="0.45"/>
    <row r="432" ht="39.950000000000003" customHeight="1" x14ac:dyDescent="0.45"/>
    <row r="433" ht="39.950000000000003" customHeight="1" x14ac:dyDescent="0.45"/>
    <row r="434" ht="39.950000000000003" customHeight="1" x14ac:dyDescent="0.45"/>
    <row r="435" ht="39.950000000000003" customHeight="1" x14ac:dyDescent="0.45"/>
    <row r="436" ht="39.950000000000003" customHeight="1" x14ac:dyDescent="0.45"/>
    <row r="437" ht="39.950000000000003" customHeight="1" x14ac:dyDescent="0.45"/>
    <row r="438" ht="39.950000000000003" customHeight="1" x14ac:dyDescent="0.45"/>
    <row r="439" ht="39.950000000000003" customHeight="1" x14ac:dyDescent="0.45"/>
    <row r="440" ht="39.950000000000003" customHeight="1" x14ac:dyDescent="0.45"/>
    <row r="441" ht="39.950000000000003" customHeight="1" x14ac:dyDescent="0.45"/>
    <row r="442" ht="39.950000000000003" customHeight="1" x14ac:dyDescent="0.45"/>
    <row r="443" ht="39.950000000000003" customHeight="1" x14ac:dyDescent="0.45"/>
    <row r="444" ht="39.950000000000003" customHeight="1" x14ac:dyDescent="0.45"/>
    <row r="445" ht="39.950000000000003" customHeight="1" x14ac:dyDescent="0.45"/>
    <row r="446" ht="39.950000000000003" customHeight="1" x14ac:dyDescent="0.45"/>
    <row r="447" ht="39.950000000000003" customHeight="1" x14ac:dyDescent="0.45"/>
    <row r="448" ht="39.950000000000003" customHeight="1" x14ac:dyDescent="0.45"/>
    <row r="449" ht="39.950000000000003" customHeight="1" x14ac:dyDescent="0.45"/>
    <row r="450" ht="39.950000000000003" customHeight="1" x14ac:dyDescent="0.45"/>
    <row r="451" ht="39.950000000000003" customHeight="1" x14ac:dyDescent="0.45"/>
    <row r="452" ht="39.950000000000003" customHeight="1" x14ac:dyDescent="0.45"/>
    <row r="453" ht="39.950000000000003" customHeight="1" x14ac:dyDescent="0.45"/>
    <row r="454" ht="39.950000000000003" customHeight="1" x14ac:dyDescent="0.45"/>
    <row r="455" ht="39.950000000000003" customHeight="1" x14ac:dyDescent="0.45"/>
    <row r="456" ht="39.950000000000003" customHeight="1" x14ac:dyDescent="0.45"/>
    <row r="457" ht="39.950000000000003" customHeight="1" x14ac:dyDescent="0.45"/>
    <row r="458" ht="39.950000000000003" customHeight="1" x14ac:dyDescent="0.45"/>
    <row r="459" ht="39.950000000000003" customHeight="1" x14ac:dyDescent="0.45"/>
    <row r="460" ht="39.950000000000003" customHeight="1" x14ac:dyDescent="0.45"/>
    <row r="461" ht="39.950000000000003" customHeight="1" x14ac:dyDescent="0.45"/>
    <row r="462" ht="39.950000000000003" customHeight="1" x14ac:dyDescent="0.45"/>
    <row r="463" ht="39.950000000000003" customHeight="1" x14ac:dyDescent="0.45"/>
    <row r="464" ht="39.950000000000003" customHeight="1" x14ac:dyDescent="0.45"/>
    <row r="465" ht="39.950000000000003" customHeight="1" x14ac:dyDescent="0.45"/>
    <row r="466" ht="39.950000000000003" customHeight="1" x14ac:dyDescent="0.45"/>
    <row r="467" ht="39.950000000000003" customHeight="1" x14ac:dyDescent="0.45"/>
    <row r="468" ht="39.950000000000003" customHeight="1" x14ac:dyDescent="0.45"/>
    <row r="469" ht="39.950000000000003" customHeight="1" x14ac:dyDescent="0.45"/>
    <row r="470" ht="39.950000000000003" customHeight="1" x14ac:dyDescent="0.45"/>
    <row r="471" ht="39.950000000000003" customHeight="1" x14ac:dyDescent="0.45"/>
    <row r="472" ht="39.950000000000003" customHeight="1" x14ac:dyDescent="0.45"/>
    <row r="473" ht="39.950000000000003" customHeight="1" x14ac:dyDescent="0.45"/>
    <row r="474" ht="39.950000000000003" customHeight="1" x14ac:dyDescent="0.45"/>
    <row r="475" ht="39.950000000000003" customHeight="1" x14ac:dyDescent="0.45"/>
    <row r="476" ht="39.950000000000003" customHeight="1" x14ac:dyDescent="0.45"/>
    <row r="477" ht="39.950000000000003" customHeight="1" x14ac:dyDescent="0.45"/>
    <row r="478" ht="39.950000000000003" customHeight="1" x14ac:dyDescent="0.45"/>
    <row r="479" ht="39.950000000000003" customHeight="1" x14ac:dyDescent="0.45"/>
    <row r="480" ht="39.950000000000003" customHeight="1" x14ac:dyDescent="0.45"/>
    <row r="481" ht="39.950000000000003" customHeight="1" x14ac:dyDescent="0.45"/>
    <row r="482" ht="39.950000000000003" customHeight="1" x14ac:dyDescent="0.45"/>
    <row r="483" ht="39.950000000000003" customHeight="1" x14ac:dyDescent="0.45"/>
    <row r="484" ht="39.950000000000003" customHeight="1" x14ac:dyDescent="0.45"/>
    <row r="485" ht="39.950000000000003" customHeight="1" x14ac:dyDescent="0.45"/>
    <row r="486" ht="39.950000000000003" customHeight="1" x14ac:dyDescent="0.45"/>
    <row r="487" ht="39.950000000000003" customHeight="1" x14ac:dyDescent="0.45"/>
    <row r="488" ht="39.950000000000003" customHeight="1" x14ac:dyDescent="0.45"/>
    <row r="489" ht="39.950000000000003" customHeight="1" x14ac:dyDescent="0.45"/>
    <row r="490" ht="39.950000000000003" customHeight="1" x14ac:dyDescent="0.45"/>
    <row r="491" ht="39.950000000000003" customHeight="1" x14ac:dyDescent="0.45"/>
    <row r="492" ht="39.950000000000003" customHeight="1" x14ac:dyDescent="0.45"/>
    <row r="493" ht="39.950000000000003" customHeight="1" x14ac:dyDescent="0.45"/>
    <row r="494" ht="39.950000000000003" customHeight="1" x14ac:dyDescent="0.45"/>
    <row r="495" ht="39.950000000000003" customHeight="1" x14ac:dyDescent="0.45"/>
    <row r="496" ht="39.950000000000003" customHeight="1" x14ac:dyDescent="0.45"/>
    <row r="497" ht="39.950000000000003" customHeight="1" x14ac:dyDescent="0.45"/>
    <row r="498" ht="39.950000000000003" customHeight="1" x14ac:dyDescent="0.45"/>
    <row r="499" ht="39.950000000000003" customHeight="1" x14ac:dyDescent="0.45"/>
    <row r="500" ht="39.950000000000003" customHeight="1" x14ac:dyDescent="0.45"/>
    <row r="501" ht="39.950000000000003" customHeight="1" x14ac:dyDescent="0.45"/>
    <row r="502" ht="39.950000000000003" customHeight="1" x14ac:dyDescent="0.45"/>
    <row r="503" ht="39.950000000000003" customHeight="1" x14ac:dyDescent="0.45"/>
    <row r="504" ht="39.950000000000003" customHeight="1" x14ac:dyDescent="0.45"/>
    <row r="505" ht="39.950000000000003" customHeight="1" x14ac:dyDescent="0.45"/>
    <row r="506" ht="39.950000000000003" customHeight="1" x14ac:dyDescent="0.45"/>
    <row r="507" ht="39.950000000000003" customHeight="1" x14ac:dyDescent="0.45"/>
    <row r="508" ht="39.950000000000003" customHeight="1" x14ac:dyDescent="0.45"/>
    <row r="509" ht="39.950000000000003" customHeight="1" x14ac:dyDescent="0.45"/>
    <row r="510" ht="39.950000000000003" customHeight="1" x14ac:dyDescent="0.45"/>
    <row r="511" ht="39.950000000000003" customHeight="1" x14ac:dyDescent="0.45"/>
    <row r="512" ht="39.950000000000003" customHeight="1" x14ac:dyDescent="0.45"/>
    <row r="513" ht="39.950000000000003" customHeight="1" x14ac:dyDescent="0.45"/>
    <row r="514" ht="39.950000000000003" customHeight="1" x14ac:dyDescent="0.45"/>
    <row r="515" ht="39.950000000000003" customHeight="1" x14ac:dyDescent="0.45"/>
    <row r="516" ht="39.950000000000003" customHeight="1" x14ac:dyDescent="0.45"/>
    <row r="517" ht="39.950000000000003" customHeight="1" x14ac:dyDescent="0.45"/>
    <row r="518" ht="39.950000000000003" customHeight="1" x14ac:dyDescent="0.45"/>
    <row r="519" ht="39.950000000000003" customHeight="1" x14ac:dyDescent="0.45"/>
    <row r="520" ht="39.950000000000003" customHeight="1" x14ac:dyDescent="0.45"/>
    <row r="521" ht="39.950000000000003" customHeight="1" x14ac:dyDescent="0.45"/>
    <row r="522" ht="39.950000000000003" customHeight="1" x14ac:dyDescent="0.45"/>
    <row r="523" ht="39.950000000000003" customHeight="1" x14ac:dyDescent="0.45"/>
    <row r="524" ht="39.950000000000003" customHeight="1" x14ac:dyDescent="0.45"/>
    <row r="525" ht="39.950000000000003" customHeight="1" x14ac:dyDescent="0.45"/>
    <row r="526" ht="39.950000000000003" customHeight="1" x14ac:dyDescent="0.45"/>
    <row r="527" ht="39.950000000000003" customHeight="1" x14ac:dyDescent="0.45"/>
    <row r="528" ht="39.950000000000003" customHeight="1" x14ac:dyDescent="0.45"/>
    <row r="529" ht="39.950000000000003" customHeight="1" x14ac:dyDescent="0.45"/>
    <row r="530" ht="39.950000000000003" customHeight="1" x14ac:dyDescent="0.45"/>
    <row r="531" ht="39.950000000000003" customHeight="1" x14ac:dyDescent="0.45"/>
    <row r="532" ht="39.950000000000003" customHeight="1" x14ac:dyDescent="0.45"/>
    <row r="533" ht="39.950000000000003" customHeight="1" x14ac:dyDescent="0.45"/>
    <row r="534" ht="39.950000000000003" customHeight="1" x14ac:dyDescent="0.45"/>
    <row r="535" ht="39.950000000000003" customHeight="1" x14ac:dyDescent="0.45"/>
    <row r="536" ht="39.950000000000003" customHeight="1" x14ac:dyDescent="0.45"/>
    <row r="537" ht="39.950000000000003" customHeight="1" x14ac:dyDescent="0.45"/>
    <row r="538" ht="39.950000000000003" customHeight="1" x14ac:dyDescent="0.45"/>
    <row r="539" ht="39.950000000000003" customHeight="1" x14ac:dyDescent="0.45"/>
    <row r="540" ht="39.950000000000003" customHeight="1" x14ac:dyDescent="0.45"/>
    <row r="541" ht="39.950000000000003" customHeight="1" x14ac:dyDescent="0.45"/>
    <row r="542" ht="39.950000000000003" customHeight="1" x14ac:dyDescent="0.45"/>
    <row r="543" ht="39.950000000000003" customHeight="1" x14ac:dyDescent="0.45"/>
    <row r="544" ht="39.950000000000003" customHeight="1" x14ac:dyDescent="0.45"/>
    <row r="545" ht="39.950000000000003" customHeight="1" x14ac:dyDescent="0.45"/>
    <row r="546" ht="39.950000000000003" customHeight="1" x14ac:dyDescent="0.45"/>
    <row r="547" ht="39.950000000000003" customHeight="1" x14ac:dyDescent="0.45"/>
    <row r="548" ht="39.950000000000003" customHeight="1" x14ac:dyDescent="0.45"/>
    <row r="549" ht="39.950000000000003" customHeight="1" x14ac:dyDescent="0.45"/>
    <row r="550" ht="39.950000000000003" customHeight="1" x14ac:dyDescent="0.45"/>
    <row r="551" ht="39.950000000000003" customHeight="1" x14ac:dyDescent="0.45"/>
    <row r="552" ht="39.950000000000003" customHeight="1" x14ac:dyDescent="0.45"/>
    <row r="553" ht="39.950000000000003" customHeight="1" x14ac:dyDescent="0.45"/>
    <row r="554" ht="39.950000000000003" customHeight="1" x14ac:dyDescent="0.45"/>
    <row r="555" ht="39.950000000000003" customHeight="1" x14ac:dyDescent="0.45"/>
    <row r="556" ht="39.950000000000003" customHeight="1" x14ac:dyDescent="0.45"/>
    <row r="557" ht="39.950000000000003" customHeight="1" x14ac:dyDescent="0.45"/>
    <row r="558" ht="39.950000000000003" customHeight="1" x14ac:dyDescent="0.45"/>
    <row r="559" ht="39.950000000000003" customHeight="1" x14ac:dyDescent="0.45"/>
    <row r="560" ht="39.950000000000003" customHeight="1" x14ac:dyDescent="0.45"/>
    <row r="561" ht="39.950000000000003" customHeight="1" x14ac:dyDescent="0.45"/>
    <row r="562" ht="39.950000000000003" customHeight="1" x14ac:dyDescent="0.45"/>
    <row r="563" ht="39.950000000000003" customHeight="1" x14ac:dyDescent="0.45"/>
    <row r="564" ht="39.950000000000003" customHeight="1" x14ac:dyDescent="0.45"/>
    <row r="565" ht="39.950000000000003" customHeight="1" x14ac:dyDescent="0.45"/>
    <row r="566" ht="39.950000000000003" customHeight="1" x14ac:dyDescent="0.45"/>
    <row r="567" ht="39.950000000000003" customHeight="1" x14ac:dyDescent="0.45"/>
    <row r="568" ht="39.950000000000003" customHeight="1" x14ac:dyDescent="0.45"/>
    <row r="569" ht="39.950000000000003" customHeight="1" x14ac:dyDescent="0.45"/>
    <row r="570" ht="39.950000000000003" customHeight="1" x14ac:dyDescent="0.45"/>
    <row r="571" ht="39.950000000000003" customHeight="1" x14ac:dyDescent="0.45"/>
    <row r="572" ht="39.950000000000003" customHeight="1" x14ac:dyDescent="0.45"/>
    <row r="573" ht="39.950000000000003" customHeight="1" x14ac:dyDescent="0.45"/>
    <row r="574" ht="39.950000000000003" customHeight="1" x14ac:dyDescent="0.45"/>
    <row r="575" ht="39.950000000000003" customHeight="1" x14ac:dyDescent="0.45"/>
    <row r="576" ht="39.950000000000003" customHeight="1" x14ac:dyDescent="0.45"/>
    <row r="577" ht="39.950000000000003" customHeight="1" x14ac:dyDescent="0.45"/>
    <row r="578" ht="39.950000000000003" customHeight="1" x14ac:dyDescent="0.45"/>
    <row r="579" ht="39.950000000000003" customHeight="1" x14ac:dyDescent="0.45"/>
    <row r="580" ht="39.950000000000003" customHeight="1" x14ac:dyDescent="0.45"/>
    <row r="581" ht="39.950000000000003" customHeight="1" x14ac:dyDescent="0.45"/>
    <row r="582" ht="39.950000000000003" customHeight="1" x14ac:dyDescent="0.45"/>
    <row r="583" ht="39.950000000000003" customHeight="1" x14ac:dyDescent="0.45"/>
    <row r="584" ht="39.950000000000003" customHeight="1" x14ac:dyDescent="0.45"/>
    <row r="585" ht="39.950000000000003" customHeight="1" x14ac:dyDescent="0.45"/>
    <row r="586" ht="39.950000000000003" customHeight="1" x14ac:dyDescent="0.45"/>
    <row r="587" ht="39.950000000000003" customHeight="1" x14ac:dyDescent="0.45"/>
    <row r="588" ht="39.950000000000003" customHeight="1" x14ac:dyDescent="0.45"/>
    <row r="589" ht="39.950000000000003" customHeight="1" x14ac:dyDescent="0.45"/>
    <row r="590" ht="39.950000000000003" customHeight="1" x14ac:dyDescent="0.45"/>
    <row r="591" ht="39.950000000000003" customHeight="1" x14ac:dyDescent="0.45"/>
    <row r="592" ht="39.950000000000003" customHeight="1" x14ac:dyDescent="0.45"/>
    <row r="593" ht="39.950000000000003" customHeight="1" x14ac:dyDescent="0.45"/>
    <row r="594" ht="39.950000000000003" customHeight="1" x14ac:dyDescent="0.45"/>
    <row r="595" ht="39.950000000000003" customHeight="1" x14ac:dyDescent="0.45"/>
    <row r="596" ht="39.950000000000003" customHeight="1" x14ac:dyDescent="0.45"/>
    <row r="597" ht="39.950000000000003" customHeight="1" x14ac:dyDescent="0.45"/>
    <row r="598" ht="39.950000000000003" customHeight="1" x14ac:dyDescent="0.45"/>
    <row r="599" ht="39.950000000000003" customHeight="1" x14ac:dyDescent="0.45"/>
    <row r="600" ht="39.950000000000003" customHeight="1" x14ac:dyDescent="0.45"/>
    <row r="601" ht="39.950000000000003" customHeight="1" x14ac:dyDescent="0.45"/>
    <row r="602" ht="39.950000000000003" customHeight="1" x14ac:dyDescent="0.45"/>
    <row r="603" ht="39.950000000000003" customHeight="1" x14ac:dyDescent="0.45"/>
    <row r="604" ht="39.950000000000003" customHeight="1" x14ac:dyDescent="0.45"/>
    <row r="605" ht="39.950000000000003" customHeight="1" x14ac:dyDescent="0.45"/>
    <row r="606" ht="39.950000000000003" customHeight="1" x14ac:dyDescent="0.45"/>
    <row r="607" ht="39.950000000000003" customHeight="1" x14ac:dyDescent="0.45"/>
    <row r="608" ht="39.950000000000003" customHeight="1" x14ac:dyDescent="0.45"/>
    <row r="609" ht="39.950000000000003" customHeight="1" x14ac:dyDescent="0.45"/>
    <row r="610" ht="39.950000000000003" customHeight="1" x14ac:dyDescent="0.45"/>
    <row r="611" ht="39.950000000000003" customHeight="1" x14ac:dyDescent="0.45"/>
    <row r="612" ht="39.950000000000003" customHeight="1" x14ac:dyDescent="0.45"/>
    <row r="613" ht="39.950000000000003" customHeight="1" x14ac:dyDescent="0.45"/>
    <row r="614" ht="39.950000000000003" customHeight="1" x14ac:dyDescent="0.45"/>
    <row r="615" ht="39.950000000000003" customHeight="1" x14ac:dyDescent="0.45"/>
    <row r="616" ht="39.950000000000003" customHeight="1" x14ac:dyDescent="0.45"/>
    <row r="617" ht="39.950000000000003" customHeight="1" x14ac:dyDescent="0.45"/>
    <row r="618" ht="39.950000000000003" customHeight="1" x14ac:dyDescent="0.45"/>
    <row r="619" ht="39.950000000000003" customHeight="1" x14ac:dyDescent="0.45"/>
    <row r="620" ht="39.950000000000003" customHeight="1" x14ac:dyDescent="0.45"/>
    <row r="621" ht="39.950000000000003" customHeight="1" x14ac:dyDescent="0.45"/>
    <row r="622" ht="39.950000000000003" customHeight="1" x14ac:dyDescent="0.45"/>
    <row r="623" ht="39.950000000000003" customHeight="1" x14ac:dyDescent="0.45"/>
    <row r="624" ht="39.950000000000003" customHeight="1" x14ac:dyDescent="0.45"/>
    <row r="625" ht="39.950000000000003" customHeight="1" x14ac:dyDescent="0.45"/>
    <row r="626" ht="39.950000000000003" customHeight="1" x14ac:dyDescent="0.45"/>
    <row r="627" ht="39.950000000000003" customHeight="1" x14ac:dyDescent="0.45"/>
    <row r="628" ht="39.950000000000003" customHeight="1" x14ac:dyDescent="0.45"/>
    <row r="629" ht="39.950000000000003" customHeight="1" x14ac:dyDescent="0.45"/>
    <row r="630" ht="39.950000000000003" customHeight="1" x14ac:dyDescent="0.45"/>
    <row r="631" ht="39.950000000000003" customHeight="1" x14ac:dyDescent="0.45"/>
    <row r="632" ht="39.950000000000003" customHeight="1" x14ac:dyDescent="0.45"/>
    <row r="633" ht="39.950000000000003" customHeight="1" x14ac:dyDescent="0.45"/>
    <row r="634" ht="39.950000000000003" customHeight="1" x14ac:dyDescent="0.45"/>
    <row r="635" ht="39.950000000000003" customHeight="1" x14ac:dyDescent="0.45"/>
    <row r="636" ht="39.950000000000003" customHeight="1" x14ac:dyDescent="0.45"/>
    <row r="637" ht="39.950000000000003" customHeight="1" x14ac:dyDescent="0.45"/>
    <row r="638" ht="39.950000000000003" customHeight="1" x14ac:dyDescent="0.45"/>
    <row r="639" ht="39.950000000000003" customHeight="1" x14ac:dyDescent="0.45"/>
    <row r="640" ht="39.950000000000003" customHeight="1" x14ac:dyDescent="0.45"/>
    <row r="641" ht="39.950000000000003" customHeight="1" x14ac:dyDescent="0.45"/>
    <row r="642" ht="39.950000000000003" customHeight="1" x14ac:dyDescent="0.45"/>
    <row r="643" ht="39.950000000000003" customHeight="1" x14ac:dyDescent="0.45"/>
    <row r="644" ht="39.950000000000003" customHeight="1" x14ac:dyDescent="0.45"/>
    <row r="645" ht="39.950000000000003" customHeight="1" x14ac:dyDescent="0.45"/>
    <row r="646" ht="39.950000000000003" customHeight="1" x14ac:dyDescent="0.45"/>
    <row r="647" ht="39.950000000000003" customHeight="1" x14ac:dyDescent="0.45"/>
    <row r="648" ht="39.950000000000003" customHeight="1" x14ac:dyDescent="0.45"/>
    <row r="649" ht="39.950000000000003" customHeight="1" x14ac:dyDescent="0.45"/>
  </sheetData>
  <mergeCells count="28">
    <mergeCell ref="AC1:AC2"/>
    <mergeCell ref="X1:X2"/>
    <mergeCell ref="Y1:Y2"/>
    <mergeCell ref="Z1:Z2"/>
    <mergeCell ref="AA1:AA2"/>
    <mergeCell ref="AB1:AB2"/>
    <mergeCell ref="W1:W2"/>
    <mergeCell ref="A2:K2"/>
    <mergeCell ref="S1:S2"/>
    <mergeCell ref="L1:L2"/>
    <mergeCell ref="T1:T2"/>
    <mergeCell ref="A1:C1"/>
    <mergeCell ref="V1:V2"/>
    <mergeCell ref="D1:H1"/>
    <mergeCell ref="U1:U2"/>
    <mergeCell ref="M1:M2"/>
    <mergeCell ref="N1:N2"/>
    <mergeCell ref="O1:O2"/>
    <mergeCell ref="P1:P2"/>
    <mergeCell ref="Q1:Q2"/>
    <mergeCell ref="R1:R2"/>
    <mergeCell ref="I1:K1"/>
    <mergeCell ref="A5:A20"/>
    <mergeCell ref="B5:B20"/>
    <mergeCell ref="A21:A38"/>
    <mergeCell ref="B21:B38"/>
    <mergeCell ref="A39:A41"/>
    <mergeCell ref="B39:B41"/>
  </mergeCells>
  <conditionalFormatting sqref="W4:W42">
    <cfRule type="cellIs" dxfId="81" priority="4" stopIfTrue="1" operator="greaterThan">
      <formula>0</formula>
    </cfRule>
    <cfRule type="cellIs" dxfId="80" priority="5" stopIfTrue="1" operator="greaterThan">
      <formula>0</formula>
    </cfRule>
    <cfRule type="cellIs" dxfId="79" priority="6" stopIfTrue="1" operator="greaterThan">
      <formula>0</formula>
    </cfRule>
  </conditionalFormatting>
  <conditionalFormatting sqref="L4:V42">
    <cfRule type="cellIs" dxfId="78" priority="1" stopIfTrue="1" operator="greaterThan">
      <formula>0</formula>
    </cfRule>
    <cfRule type="cellIs" dxfId="77" priority="2" stopIfTrue="1" operator="greaterThan">
      <formula>0</formula>
    </cfRule>
    <cfRule type="cellIs" dxfId="76" priority="3" stopIfTrue="1" operator="greaterThan">
      <formula>0</formula>
    </cfRule>
  </conditionalFormatting>
  <hyperlinks>
    <hyperlink ref="D577" r:id="rId1" display="https://www.havan.com.br/mangueira-para-gas-de-cozinha-glp-1-20m-durin-05207.html" xr:uid="{37CADA47-1B39-48A1-9B2E-49EE593BF3F8}"/>
  </hyperlink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C43"/>
  <sheetViews>
    <sheetView topLeftCell="A28" zoomScale="70" zoomScaleNormal="70" workbookViewId="0">
      <selection activeCell="L1" sqref="L1:M1048576"/>
    </sheetView>
  </sheetViews>
  <sheetFormatPr defaultColWidth="9.73046875" defaultRowHeight="39.950000000000003" customHeight="1" x14ac:dyDescent="0.45"/>
  <cols>
    <col min="1" max="1" width="7" style="48" customWidth="1"/>
    <col min="2" max="2" width="38.59765625" style="1" customWidth="1"/>
    <col min="3" max="3" width="9.59765625" style="47" customWidth="1"/>
    <col min="4" max="4" width="55.265625" style="55" customWidth="1"/>
    <col min="5" max="5" width="19.3984375" style="56" customWidth="1"/>
    <col min="6" max="6" width="10" style="1" customWidth="1"/>
    <col min="7" max="7" width="16.73046875" style="1" customWidth="1"/>
    <col min="8" max="8" width="14.86328125" style="42" bestFit="1" customWidth="1"/>
    <col min="9" max="9" width="13.86328125" style="17" customWidth="1"/>
    <col min="10" max="10" width="13.265625" style="41" customWidth="1"/>
    <col min="11" max="11" width="12.59765625" style="18" customWidth="1"/>
    <col min="12" max="23" width="13.73046875" style="19" customWidth="1"/>
    <col min="24" max="29" width="13.73046875" style="15" customWidth="1"/>
    <col min="30" max="16384" width="9.73046875" style="15"/>
  </cols>
  <sheetData>
    <row r="1" spans="1:29" ht="39.950000000000003" customHeight="1" x14ac:dyDescent="0.45">
      <c r="A1" s="93" t="s">
        <v>47</v>
      </c>
      <c r="B1" s="93"/>
      <c r="C1" s="93"/>
      <c r="D1" s="93" t="s">
        <v>49</v>
      </c>
      <c r="E1" s="93"/>
      <c r="F1" s="93"/>
      <c r="G1" s="93"/>
      <c r="H1" s="93"/>
      <c r="I1" s="93" t="s">
        <v>48</v>
      </c>
      <c r="J1" s="93"/>
      <c r="K1" s="93"/>
      <c r="L1" s="92" t="s">
        <v>120</v>
      </c>
      <c r="M1" s="92" t="s">
        <v>121</v>
      </c>
      <c r="N1" s="92" t="s">
        <v>41</v>
      </c>
      <c r="O1" s="92" t="s">
        <v>41</v>
      </c>
      <c r="P1" s="92" t="s">
        <v>41</v>
      </c>
      <c r="Q1" s="92" t="s">
        <v>41</v>
      </c>
      <c r="R1" s="92" t="s">
        <v>41</v>
      </c>
      <c r="S1" s="92" t="s">
        <v>41</v>
      </c>
      <c r="T1" s="92" t="s">
        <v>41</v>
      </c>
      <c r="U1" s="92" t="s">
        <v>41</v>
      </c>
      <c r="V1" s="92" t="s">
        <v>41</v>
      </c>
      <c r="W1" s="92" t="s">
        <v>41</v>
      </c>
      <c r="X1" s="92" t="s">
        <v>41</v>
      </c>
      <c r="Y1" s="92" t="s">
        <v>41</v>
      </c>
      <c r="Z1" s="92" t="s">
        <v>41</v>
      </c>
      <c r="AA1" s="92" t="s">
        <v>41</v>
      </c>
      <c r="AB1" s="92" t="s">
        <v>41</v>
      </c>
      <c r="AC1" s="92" t="s">
        <v>41</v>
      </c>
    </row>
    <row r="2" spans="1:29" ht="39.950000000000003" customHeight="1" x14ac:dyDescent="0.45">
      <c r="A2" s="93" t="s">
        <v>34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</row>
    <row r="3" spans="1:29" s="16" customFormat="1" ht="39.950000000000003" customHeight="1" x14ac:dyDescent="0.35">
      <c r="A3" s="49" t="s">
        <v>42</v>
      </c>
      <c r="B3" s="51" t="s">
        <v>35</v>
      </c>
      <c r="C3" s="50" t="s">
        <v>43</v>
      </c>
      <c r="D3" s="54" t="s">
        <v>36</v>
      </c>
      <c r="E3" s="54" t="s">
        <v>37</v>
      </c>
      <c r="F3" s="51" t="s">
        <v>4</v>
      </c>
      <c r="G3" s="51" t="s">
        <v>38</v>
      </c>
      <c r="H3" s="52" t="s">
        <v>44</v>
      </c>
      <c r="I3" s="51" t="s">
        <v>46</v>
      </c>
      <c r="J3" s="57" t="s">
        <v>0</v>
      </c>
      <c r="K3" s="58" t="s">
        <v>2</v>
      </c>
      <c r="L3" s="112">
        <v>43892</v>
      </c>
      <c r="M3" s="112">
        <v>43892</v>
      </c>
      <c r="N3" s="37" t="s">
        <v>1</v>
      </c>
      <c r="O3" s="37" t="s">
        <v>1</v>
      </c>
      <c r="P3" s="37" t="s">
        <v>1</v>
      </c>
      <c r="Q3" s="37" t="s">
        <v>1</v>
      </c>
      <c r="R3" s="37" t="s">
        <v>1</v>
      </c>
      <c r="S3" s="37" t="s">
        <v>1</v>
      </c>
      <c r="T3" s="37" t="s">
        <v>1</v>
      </c>
      <c r="U3" s="37" t="s">
        <v>1</v>
      </c>
      <c r="V3" s="37" t="s">
        <v>1</v>
      </c>
      <c r="W3" s="37" t="s">
        <v>1</v>
      </c>
      <c r="X3" s="37" t="s">
        <v>1</v>
      </c>
      <c r="Y3" s="37" t="s">
        <v>1</v>
      </c>
      <c r="Z3" s="37" t="s">
        <v>1</v>
      </c>
      <c r="AA3" s="37" t="s">
        <v>1</v>
      </c>
      <c r="AB3" s="37" t="s">
        <v>1</v>
      </c>
      <c r="AC3" s="37" t="s">
        <v>1</v>
      </c>
    </row>
    <row r="4" spans="1:29" ht="39.950000000000003" customHeight="1" x14ac:dyDescent="0.45">
      <c r="A4" s="63">
        <v>1</v>
      </c>
      <c r="B4" s="64" t="s">
        <v>50</v>
      </c>
      <c r="C4" s="65">
        <v>1</v>
      </c>
      <c r="D4" s="66" t="s">
        <v>51</v>
      </c>
      <c r="E4" s="67" t="s">
        <v>52</v>
      </c>
      <c r="F4" s="46" t="s">
        <v>4</v>
      </c>
      <c r="G4" s="46" t="s">
        <v>104</v>
      </c>
      <c r="H4" s="77">
        <v>9145.9</v>
      </c>
      <c r="I4" s="32">
        <v>1</v>
      </c>
      <c r="J4" s="38">
        <f>I4-(SUM(L4:AC4))</f>
        <v>1</v>
      </c>
      <c r="K4" s="39" t="str">
        <f>IF(J4&lt;0,"ATENÇÃO","OK")</f>
        <v>OK</v>
      </c>
      <c r="L4" s="113"/>
      <c r="M4" s="113"/>
      <c r="N4" s="31"/>
      <c r="O4" s="31"/>
      <c r="P4" s="31"/>
      <c r="Q4" s="31"/>
      <c r="R4" s="31"/>
      <c r="S4" s="31"/>
      <c r="T4" s="31"/>
      <c r="U4" s="31"/>
      <c r="V4" s="31"/>
      <c r="W4" s="31"/>
      <c r="X4" s="45"/>
      <c r="Y4" s="45"/>
      <c r="Z4" s="45"/>
      <c r="AA4" s="45"/>
      <c r="AB4" s="45"/>
      <c r="AC4" s="45"/>
    </row>
    <row r="5" spans="1:29" ht="39.950000000000003" customHeight="1" x14ac:dyDescent="0.45">
      <c r="A5" s="81">
        <v>6</v>
      </c>
      <c r="B5" s="84" t="s">
        <v>53</v>
      </c>
      <c r="C5" s="68">
        <v>21</v>
      </c>
      <c r="D5" s="69" t="s">
        <v>54</v>
      </c>
      <c r="E5" s="70" t="s">
        <v>55</v>
      </c>
      <c r="F5" s="53" t="s">
        <v>4</v>
      </c>
      <c r="G5" s="53" t="s">
        <v>105</v>
      </c>
      <c r="H5" s="78">
        <v>130.49</v>
      </c>
      <c r="I5" s="32">
        <v>12</v>
      </c>
      <c r="J5" s="38">
        <f t="shared" ref="J5:J42" si="0">I5-(SUM(L5:AC5))</f>
        <v>12</v>
      </c>
      <c r="K5" s="39" t="str">
        <f t="shared" ref="K5:K42" si="1">IF(J5&lt;0,"ATENÇÃO","OK")</f>
        <v>OK</v>
      </c>
      <c r="L5" s="113"/>
      <c r="M5" s="113"/>
      <c r="N5" s="31"/>
      <c r="O5" s="31"/>
      <c r="P5" s="31"/>
      <c r="Q5" s="31"/>
      <c r="R5" s="31"/>
      <c r="S5" s="31"/>
      <c r="T5" s="31"/>
      <c r="U5" s="31"/>
      <c r="V5" s="31"/>
      <c r="W5" s="31"/>
      <c r="X5" s="45"/>
      <c r="Y5" s="45"/>
      <c r="Z5" s="45"/>
      <c r="AA5" s="45"/>
      <c r="AB5" s="45"/>
      <c r="AC5" s="45"/>
    </row>
    <row r="6" spans="1:29" ht="39.950000000000003" customHeight="1" x14ac:dyDescent="0.45">
      <c r="A6" s="82"/>
      <c r="B6" s="85"/>
      <c r="C6" s="68">
        <v>22</v>
      </c>
      <c r="D6" s="69" t="s">
        <v>56</v>
      </c>
      <c r="E6" s="70" t="s">
        <v>55</v>
      </c>
      <c r="F6" s="53" t="s">
        <v>4</v>
      </c>
      <c r="G6" s="53" t="s">
        <v>105</v>
      </c>
      <c r="H6" s="78">
        <v>96.16</v>
      </c>
      <c r="I6" s="32">
        <v>8</v>
      </c>
      <c r="J6" s="38">
        <f t="shared" si="0"/>
        <v>8</v>
      </c>
      <c r="K6" s="39" t="str">
        <f t="shared" si="1"/>
        <v>OK</v>
      </c>
      <c r="L6" s="113"/>
      <c r="M6" s="113"/>
      <c r="N6" s="31"/>
      <c r="O6" s="31"/>
      <c r="P6" s="31"/>
      <c r="Q6" s="31"/>
      <c r="R6" s="31"/>
      <c r="S6" s="31"/>
      <c r="T6" s="31"/>
      <c r="U6" s="31"/>
      <c r="V6" s="31"/>
      <c r="W6" s="31"/>
      <c r="X6" s="45"/>
      <c r="Y6" s="45"/>
      <c r="Z6" s="45"/>
      <c r="AA6" s="45"/>
      <c r="AB6" s="45"/>
      <c r="AC6" s="45"/>
    </row>
    <row r="7" spans="1:29" ht="39.950000000000003" customHeight="1" x14ac:dyDescent="0.45">
      <c r="A7" s="82"/>
      <c r="B7" s="85"/>
      <c r="C7" s="68">
        <v>23</v>
      </c>
      <c r="D7" s="69" t="s">
        <v>57</v>
      </c>
      <c r="E7" s="70" t="s">
        <v>58</v>
      </c>
      <c r="F7" s="53" t="s">
        <v>4</v>
      </c>
      <c r="G7" s="53" t="s">
        <v>105</v>
      </c>
      <c r="H7" s="78">
        <v>1205.75</v>
      </c>
      <c r="I7" s="32">
        <v>4</v>
      </c>
      <c r="J7" s="38">
        <f t="shared" si="0"/>
        <v>4</v>
      </c>
      <c r="K7" s="39" t="str">
        <f t="shared" si="1"/>
        <v>OK</v>
      </c>
      <c r="L7" s="113"/>
      <c r="M7" s="113"/>
      <c r="N7" s="31"/>
      <c r="O7" s="31"/>
      <c r="P7" s="31"/>
      <c r="Q7" s="31"/>
      <c r="R7" s="31"/>
      <c r="S7" s="31"/>
      <c r="T7" s="31"/>
      <c r="U7" s="31"/>
      <c r="V7" s="31"/>
      <c r="W7" s="31"/>
      <c r="X7" s="45"/>
      <c r="Y7" s="45"/>
      <c r="Z7" s="45"/>
      <c r="AA7" s="45"/>
      <c r="AB7" s="45"/>
      <c r="AC7" s="45"/>
    </row>
    <row r="8" spans="1:29" ht="39.950000000000003" customHeight="1" x14ac:dyDescent="0.45">
      <c r="A8" s="82"/>
      <c r="B8" s="85"/>
      <c r="C8" s="68">
        <v>24</v>
      </c>
      <c r="D8" s="69" t="s">
        <v>59</v>
      </c>
      <c r="E8" s="70" t="s">
        <v>60</v>
      </c>
      <c r="F8" s="53" t="s">
        <v>4</v>
      </c>
      <c r="G8" s="53" t="s">
        <v>105</v>
      </c>
      <c r="H8" s="78">
        <v>14.68</v>
      </c>
      <c r="I8" s="32">
        <v>200</v>
      </c>
      <c r="J8" s="38">
        <f t="shared" si="0"/>
        <v>100</v>
      </c>
      <c r="K8" s="39" t="str">
        <f t="shared" si="1"/>
        <v>OK</v>
      </c>
      <c r="L8" s="113">
        <v>100</v>
      </c>
      <c r="M8" s="113"/>
      <c r="N8" s="31"/>
      <c r="O8" s="31"/>
      <c r="P8" s="31"/>
      <c r="Q8" s="31"/>
      <c r="R8" s="31"/>
      <c r="S8" s="31"/>
      <c r="T8" s="31"/>
      <c r="U8" s="31"/>
      <c r="V8" s="31"/>
      <c r="W8" s="31"/>
      <c r="X8" s="45"/>
      <c r="Y8" s="45"/>
      <c r="Z8" s="45"/>
      <c r="AA8" s="45"/>
      <c r="AB8" s="45"/>
      <c r="AC8" s="45"/>
    </row>
    <row r="9" spans="1:29" ht="39.950000000000003" customHeight="1" x14ac:dyDescent="0.45">
      <c r="A9" s="82"/>
      <c r="B9" s="85"/>
      <c r="C9" s="68">
        <v>25</v>
      </c>
      <c r="D9" s="69" t="s">
        <v>61</v>
      </c>
      <c r="E9" s="70" t="s">
        <v>60</v>
      </c>
      <c r="F9" s="53" t="s">
        <v>4</v>
      </c>
      <c r="G9" s="53" t="s">
        <v>105</v>
      </c>
      <c r="H9" s="78">
        <v>8.18</v>
      </c>
      <c r="I9" s="32"/>
      <c r="J9" s="38">
        <f t="shared" si="0"/>
        <v>0</v>
      </c>
      <c r="K9" s="39" t="str">
        <f t="shared" si="1"/>
        <v>OK</v>
      </c>
      <c r="L9" s="113"/>
      <c r="M9" s="113"/>
      <c r="N9" s="31"/>
      <c r="O9" s="31"/>
      <c r="P9" s="31"/>
      <c r="Q9" s="31"/>
      <c r="R9" s="31"/>
      <c r="S9" s="31"/>
      <c r="T9" s="31"/>
      <c r="U9" s="31"/>
      <c r="V9" s="31"/>
      <c r="W9" s="31"/>
      <c r="X9" s="45"/>
      <c r="Y9" s="45"/>
      <c r="Z9" s="45"/>
      <c r="AA9" s="45"/>
      <c r="AB9" s="45"/>
      <c r="AC9" s="45"/>
    </row>
    <row r="10" spans="1:29" ht="39.950000000000003" customHeight="1" x14ac:dyDescent="0.45">
      <c r="A10" s="82"/>
      <c r="B10" s="85"/>
      <c r="C10" s="68">
        <v>26</v>
      </c>
      <c r="D10" s="69" t="s">
        <v>62</v>
      </c>
      <c r="E10" s="70" t="s">
        <v>60</v>
      </c>
      <c r="F10" s="53" t="s">
        <v>4</v>
      </c>
      <c r="G10" s="53" t="s">
        <v>105</v>
      </c>
      <c r="H10" s="78">
        <v>19.72</v>
      </c>
      <c r="I10" s="32">
        <v>200</v>
      </c>
      <c r="J10" s="38">
        <f t="shared" si="0"/>
        <v>100</v>
      </c>
      <c r="K10" s="39" t="str">
        <f t="shared" si="1"/>
        <v>OK</v>
      </c>
      <c r="L10" s="113">
        <v>100</v>
      </c>
      <c r="M10" s="113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45"/>
      <c r="Y10" s="45"/>
      <c r="Z10" s="45"/>
      <c r="AA10" s="45"/>
      <c r="AB10" s="45"/>
      <c r="AC10" s="45"/>
    </row>
    <row r="11" spans="1:29" ht="39.950000000000003" customHeight="1" x14ac:dyDescent="0.45">
      <c r="A11" s="82"/>
      <c r="B11" s="85"/>
      <c r="C11" s="68">
        <v>27</v>
      </c>
      <c r="D11" s="69" t="s">
        <v>63</v>
      </c>
      <c r="E11" s="70" t="s">
        <v>60</v>
      </c>
      <c r="F11" s="53" t="s">
        <v>4</v>
      </c>
      <c r="G11" s="53" t="s">
        <v>105</v>
      </c>
      <c r="H11" s="78">
        <v>11.24</v>
      </c>
      <c r="I11" s="32"/>
      <c r="J11" s="38">
        <f t="shared" si="0"/>
        <v>0</v>
      </c>
      <c r="K11" s="39" t="str">
        <f t="shared" si="1"/>
        <v>OK</v>
      </c>
      <c r="L11" s="113"/>
      <c r="M11" s="113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45"/>
      <c r="Y11" s="45"/>
      <c r="Z11" s="45"/>
      <c r="AA11" s="45"/>
      <c r="AB11" s="45"/>
      <c r="AC11" s="45"/>
    </row>
    <row r="12" spans="1:29" ht="39.950000000000003" customHeight="1" x14ac:dyDescent="0.45">
      <c r="A12" s="82"/>
      <c r="B12" s="85"/>
      <c r="C12" s="68">
        <v>28</v>
      </c>
      <c r="D12" s="69" t="s">
        <v>64</v>
      </c>
      <c r="E12" s="70" t="s">
        <v>60</v>
      </c>
      <c r="F12" s="53" t="s">
        <v>4</v>
      </c>
      <c r="G12" s="53" t="s">
        <v>105</v>
      </c>
      <c r="H12" s="78">
        <v>27.95</v>
      </c>
      <c r="I12" s="32">
        <v>200</v>
      </c>
      <c r="J12" s="38">
        <f t="shared" si="0"/>
        <v>150</v>
      </c>
      <c r="K12" s="39" t="str">
        <f t="shared" si="1"/>
        <v>OK</v>
      </c>
      <c r="L12" s="113">
        <v>50</v>
      </c>
      <c r="M12" s="113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45"/>
      <c r="Y12" s="45"/>
      <c r="Z12" s="45"/>
      <c r="AA12" s="45"/>
      <c r="AB12" s="45"/>
      <c r="AC12" s="45"/>
    </row>
    <row r="13" spans="1:29" ht="39.950000000000003" customHeight="1" x14ac:dyDescent="0.45">
      <c r="A13" s="82"/>
      <c r="B13" s="85"/>
      <c r="C13" s="68">
        <v>29</v>
      </c>
      <c r="D13" s="69" t="s">
        <v>65</v>
      </c>
      <c r="E13" s="70" t="s">
        <v>60</v>
      </c>
      <c r="F13" s="53" t="s">
        <v>4</v>
      </c>
      <c r="G13" s="53" t="s">
        <v>105</v>
      </c>
      <c r="H13" s="78">
        <v>16.84</v>
      </c>
      <c r="I13" s="32"/>
      <c r="J13" s="38">
        <f t="shared" si="0"/>
        <v>0</v>
      </c>
      <c r="K13" s="39" t="str">
        <f t="shared" si="1"/>
        <v>OK</v>
      </c>
      <c r="L13" s="113"/>
      <c r="M13" s="113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45"/>
      <c r="Y13" s="45"/>
      <c r="Z13" s="45"/>
      <c r="AA13" s="45"/>
      <c r="AB13" s="45"/>
      <c r="AC13" s="45"/>
    </row>
    <row r="14" spans="1:29" ht="39.950000000000003" customHeight="1" x14ac:dyDescent="0.45">
      <c r="A14" s="82"/>
      <c r="B14" s="85"/>
      <c r="C14" s="68">
        <v>30</v>
      </c>
      <c r="D14" s="69" t="s">
        <v>66</v>
      </c>
      <c r="E14" s="70" t="s">
        <v>58</v>
      </c>
      <c r="F14" s="53" t="s">
        <v>32</v>
      </c>
      <c r="G14" s="53" t="s">
        <v>105</v>
      </c>
      <c r="H14" s="78">
        <v>776.47</v>
      </c>
      <c r="I14" s="32">
        <v>6</v>
      </c>
      <c r="J14" s="38">
        <f t="shared" si="0"/>
        <v>6</v>
      </c>
      <c r="K14" s="39" t="str">
        <f t="shared" si="1"/>
        <v>OK</v>
      </c>
      <c r="L14" s="113"/>
      <c r="M14" s="113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45"/>
      <c r="Y14" s="45"/>
      <c r="Z14" s="45"/>
      <c r="AA14" s="45"/>
      <c r="AB14" s="45"/>
      <c r="AC14" s="45"/>
    </row>
    <row r="15" spans="1:29" ht="39.950000000000003" customHeight="1" x14ac:dyDescent="0.45">
      <c r="A15" s="82"/>
      <c r="B15" s="85"/>
      <c r="C15" s="68">
        <v>31</v>
      </c>
      <c r="D15" s="69" t="s">
        <v>67</v>
      </c>
      <c r="E15" s="70" t="s">
        <v>58</v>
      </c>
      <c r="F15" s="53" t="s">
        <v>32</v>
      </c>
      <c r="G15" s="53" t="s">
        <v>105</v>
      </c>
      <c r="H15" s="78">
        <v>442.05</v>
      </c>
      <c r="I15" s="32">
        <v>4</v>
      </c>
      <c r="J15" s="38">
        <f t="shared" si="0"/>
        <v>4</v>
      </c>
      <c r="K15" s="39" t="str">
        <f t="shared" si="1"/>
        <v>OK</v>
      </c>
      <c r="L15" s="113"/>
      <c r="M15" s="113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45"/>
      <c r="Y15" s="45"/>
      <c r="Z15" s="45"/>
      <c r="AA15" s="45"/>
      <c r="AB15" s="45"/>
      <c r="AC15" s="45"/>
    </row>
    <row r="16" spans="1:29" ht="39.950000000000003" customHeight="1" x14ac:dyDescent="0.45">
      <c r="A16" s="82"/>
      <c r="B16" s="85"/>
      <c r="C16" s="68">
        <v>32</v>
      </c>
      <c r="D16" s="69" t="s">
        <v>68</v>
      </c>
      <c r="E16" s="70" t="s">
        <v>60</v>
      </c>
      <c r="F16" s="53" t="s">
        <v>32</v>
      </c>
      <c r="G16" s="53" t="s">
        <v>105</v>
      </c>
      <c r="H16" s="78">
        <v>1967.19</v>
      </c>
      <c r="I16" s="32">
        <v>2</v>
      </c>
      <c r="J16" s="38">
        <f t="shared" si="0"/>
        <v>2</v>
      </c>
      <c r="K16" s="39" t="str">
        <f t="shared" si="1"/>
        <v>OK</v>
      </c>
      <c r="L16" s="113"/>
      <c r="M16" s="113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45"/>
      <c r="Y16" s="45"/>
      <c r="Z16" s="45"/>
      <c r="AA16" s="45"/>
      <c r="AB16" s="45"/>
      <c r="AC16" s="45"/>
    </row>
    <row r="17" spans="1:29" ht="39.950000000000003" customHeight="1" x14ac:dyDescent="0.45">
      <c r="A17" s="82"/>
      <c r="B17" s="85"/>
      <c r="C17" s="68">
        <v>33</v>
      </c>
      <c r="D17" s="69" t="s">
        <v>69</v>
      </c>
      <c r="E17" s="70" t="s">
        <v>60</v>
      </c>
      <c r="F17" s="53" t="s">
        <v>4</v>
      </c>
      <c r="G17" s="53" t="s">
        <v>105</v>
      </c>
      <c r="H17" s="78">
        <v>21.38</v>
      </c>
      <c r="I17" s="32">
        <v>100</v>
      </c>
      <c r="J17" s="38">
        <f t="shared" si="0"/>
        <v>100</v>
      </c>
      <c r="K17" s="39" t="str">
        <f t="shared" si="1"/>
        <v>OK</v>
      </c>
      <c r="L17" s="113"/>
      <c r="M17" s="113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45"/>
      <c r="Y17" s="45"/>
      <c r="Z17" s="45"/>
      <c r="AA17" s="45"/>
      <c r="AB17" s="45"/>
      <c r="AC17" s="45"/>
    </row>
    <row r="18" spans="1:29" ht="39.950000000000003" customHeight="1" x14ac:dyDescent="0.45">
      <c r="A18" s="82"/>
      <c r="B18" s="85"/>
      <c r="C18" s="68">
        <v>34</v>
      </c>
      <c r="D18" s="69" t="s">
        <v>70</v>
      </c>
      <c r="E18" s="70" t="s">
        <v>60</v>
      </c>
      <c r="F18" s="53" t="s">
        <v>4</v>
      </c>
      <c r="G18" s="53" t="s">
        <v>105</v>
      </c>
      <c r="H18" s="78">
        <v>12.19</v>
      </c>
      <c r="I18" s="32">
        <v>100</v>
      </c>
      <c r="J18" s="38">
        <f t="shared" si="0"/>
        <v>100</v>
      </c>
      <c r="K18" s="39" t="str">
        <f t="shared" si="1"/>
        <v>OK</v>
      </c>
      <c r="L18" s="113"/>
      <c r="M18" s="113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45"/>
      <c r="Y18" s="45"/>
      <c r="Z18" s="45"/>
      <c r="AA18" s="45"/>
      <c r="AB18" s="45"/>
      <c r="AC18" s="45"/>
    </row>
    <row r="19" spans="1:29" ht="39.950000000000003" customHeight="1" x14ac:dyDescent="0.45">
      <c r="A19" s="82"/>
      <c r="B19" s="85"/>
      <c r="C19" s="68">
        <v>35</v>
      </c>
      <c r="D19" s="69" t="s">
        <v>71</v>
      </c>
      <c r="E19" s="70" t="s">
        <v>60</v>
      </c>
      <c r="F19" s="53" t="s">
        <v>4</v>
      </c>
      <c r="G19" s="53" t="s">
        <v>105</v>
      </c>
      <c r="H19" s="78">
        <v>2.69</v>
      </c>
      <c r="I19" s="32">
        <v>300</v>
      </c>
      <c r="J19" s="38">
        <f t="shared" si="0"/>
        <v>150</v>
      </c>
      <c r="K19" s="39" t="str">
        <f t="shared" si="1"/>
        <v>OK</v>
      </c>
      <c r="L19" s="113">
        <v>150</v>
      </c>
      <c r="M19" s="113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45"/>
      <c r="Y19" s="45"/>
      <c r="Z19" s="45"/>
      <c r="AA19" s="45"/>
      <c r="AB19" s="45"/>
      <c r="AC19" s="45"/>
    </row>
    <row r="20" spans="1:29" ht="39.950000000000003" customHeight="1" x14ac:dyDescent="0.45">
      <c r="A20" s="83"/>
      <c r="B20" s="86"/>
      <c r="C20" s="68">
        <v>36</v>
      </c>
      <c r="D20" s="69" t="s">
        <v>72</v>
      </c>
      <c r="E20" s="70" t="s">
        <v>60</v>
      </c>
      <c r="F20" s="53" t="s">
        <v>4</v>
      </c>
      <c r="G20" s="53" t="s">
        <v>105</v>
      </c>
      <c r="H20" s="78">
        <v>1.27</v>
      </c>
      <c r="I20" s="32">
        <v>500</v>
      </c>
      <c r="J20" s="38">
        <f t="shared" si="0"/>
        <v>300</v>
      </c>
      <c r="K20" s="39" t="str">
        <f t="shared" si="1"/>
        <v>OK</v>
      </c>
      <c r="L20" s="113">
        <v>200</v>
      </c>
      <c r="M20" s="113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45"/>
      <c r="Y20" s="45"/>
      <c r="Z20" s="45"/>
      <c r="AA20" s="45"/>
      <c r="AB20" s="45"/>
      <c r="AC20" s="45"/>
    </row>
    <row r="21" spans="1:29" ht="39.950000000000003" customHeight="1" x14ac:dyDescent="0.45">
      <c r="A21" s="87">
        <v>7</v>
      </c>
      <c r="B21" s="90" t="s">
        <v>73</v>
      </c>
      <c r="C21" s="71">
        <v>37</v>
      </c>
      <c r="D21" s="72" t="s">
        <v>74</v>
      </c>
      <c r="E21" s="73" t="s">
        <v>75</v>
      </c>
      <c r="F21" s="46" t="s">
        <v>4</v>
      </c>
      <c r="G21" s="46" t="s">
        <v>105</v>
      </c>
      <c r="H21" s="79">
        <v>80.09</v>
      </c>
      <c r="I21" s="32"/>
      <c r="J21" s="38">
        <f t="shared" si="0"/>
        <v>0</v>
      </c>
      <c r="K21" s="39" t="str">
        <f t="shared" si="1"/>
        <v>OK</v>
      </c>
      <c r="L21" s="113"/>
      <c r="M21" s="113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45"/>
      <c r="Y21" s="45"/>
      <c r="Z21" s="45"/>
      <c r="AA21" s="45"/>
      <c r="AB21" s="45"/>
      <c r="AC21" s="45"/>
    </row>
    <row r="22" spans="1:29" ht="39.950000000000003" customHeight="1" x14ac:dyDescent="0.45">
      <c r="A22" s="88"/>
      <c r="B22" s="90"/>
      <c r="C22" s="71">
        <v>38</v>
      </c>
      <c r="D22" s="72" t="s">
        <v>76</v>
      </c>
      <c r="E22" s="73" t="s">
        <v>75</v>
      </c>
      <c r="F22" s="46" t="s">
        <v>4</v>
      </c>
      <c r="G22" s="46" t="s">
        <v>105</v>
      </c>
      <c r="H22" s="79">
        <v>134.34</v>
      </c>
      <c r="I22" s="32"/>
      <c r="J22" s="38">
        <f t="shared" si="0"/>
        <v>0</v>
      </c>
      <c r="K22" s="39" t="str">
        <f t="shared" si="1"/>
        <v>OK</v>
      </c>
      <c r="L22" s="113"/>
      <c r="M22" s="113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45"/>
      <c r="Y22" s="45"/>
      <c r="Z22" s="45"/>
      <c r="AA22" s="45"/>
      <c r="AB22" s="45"/>
      <c r="AC22" s="45"/>
    </row>
    <row r="23" spans="1:29" ht="39.950000000000003" customHeight="1" x14ac:dyDescent="0.45">
      <c r="A23" s="88"/>
      <c r="B23" s="90"/>
      <c r="C23" s="71">
        <v>39</v>
      </c>
      <c r="D23" s="72" t="s">
        <v>77</v>
      </c>
      <c r="E23" s="73" t="s">
        <v>75</v>
      </c>
      <c r="F23" s="46" t="s">
        <v>4</v>
      </c>
      <c r="G23" s="46" t="s">
        <v>105</v>
      </c>
      <c r="H23" s="79">
        <v>90.42</v>
      </c>
      <c r="I23" s="32"/>
      <c r="J23" s="38">
        <f t="shared" si="0"/>
        <v>0</v>
      </c>
      <c r="K23" s="39" t="str">
        <f t="shared" si="1"/>
        <v>OK</v>
      </c>
      <c r="L23" s="113"/>
      <c r="M23" s="113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45"/>
      <c r="Y23" s="45"/>
      <c r="Z23" s="45"/>
      <c r="AA23" s="45"/>
      <c r="AB23" s="45"/>
      <c r="AC23" s="45"/>
    </row>
    <row r="24" spans="1:29" ht="39.950000000000003" customHeight="1" x14ac:dyDescent="0.45">
      <c r="A24" s="88"/>
      <c r="B24" s="90"/>
      <c r="C24" s="71">
        <v>40</v>
      </c>
      <c r="D24" s="72" t="s">
        <v>78</v>
      </c>
      <c r="E24" s="73" t="s">
        <v>75</v>
      </c>
      <c r="F24" s="46" t="s">
        <v>4</v>
      </c>
      <c r="G24" s="46" t="s">
        <v>105</v>
      </c>
      <c r="H24" s="79">
        <v>71.69</v>
      </c>
      <c r="I24" s="32"/>
      <c r="J24" s="38">
        <f t="shared" si="0"/>
        <v>0</v>
      </c>
      <c r="K24" s="39" t="str">
        <f t="shared" si="1"/>
        <v>OK</v>
      </c>
      <c r="L24" s="113"/>
      <c r="M24" s="113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45"/>
      <c r="Y24" s="45"/>
      <c r="Z24" s="45"/>
      <c r="AA24" s="45"/>
      <c r="AB24" s="45"/>
      <c r="AC24" s="45"/>
    </row>
    <row r="25" spans="1:29" ht="39.950000000000003" customHeight="1" x14ac:dyDescent="0.45">
      <c r="A25" s="88"/>
      <c r="B25" s="90"/>
      <c r="C25" s="71">
        <v>41</v>
      </c>
      <c r="D25" s="72" t="s">
        <v>79</v>
      </c>
      <c r="E25" s="73" t="s">
        <v>75</v>
      </c>
      <c r="F25" s="46" t="s">
        <v>4</v>
      </c>
      <c r="G25" s="46" t="s">
        <v>105</v>
      </c>
      <c r="H25" s="79">
        <v>62</v>
      </c>
      <c r="I25" s="32"/>
      <c r="J25" s="38">
        <f t="shared" si="0"/>
        <v>0</v>
      </c>
      <c r="K25" s="39" t="str">
        <f t="shared" si="1"/>
        <v>OK</v>
      </c>
      <c r="L25" s="113"/>
      <c r="M25" s="113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45"/>
      <c r="Y25" s="45"/>
      <c r="Z25" s="45"/>
      <c r="AA25" s="45"/>
      <c r="AB25" s="45"/>
      <c r="AC25" s="45"/>
    </row>
    <row r="26" spans="1:29" ht="39.950000000000003" customHeight="1" x14ac:dyDescent="0.45">
      <c r="A26" s="88"/>
      <c r="B26" s="90"/>
      <c r="C26" s="71">
        <v>42</v>
      </c>
      <c r="D26" s="72" t="s">
        <v>80</v>
      </c>
      <c r="E26" s="73" t="s">
        <v>75</v>
      </c>
      <c r="F26" s="46" t="s">
        <v>4</v>
      </c>
      <c r="G26" s="46" t="s">
        <v>105</v>
      </c>
      <c r="H26" s="79">
        <v>74.92</v>
      </c>
      <c r="I26" s="32"/>
      <c r="J26" s="38">
        <f t="shared" si="0"/>
        <v>0</v>
      </c>
      <c r="K26" s="39" t="str">
        <f t="shared" si="1"/>
        <v>OK</v>
      </c>
      <c r="L26" s="113"/>
      <c r="M26" s="113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45"/>
      <c r="Y26" s="45"/>
      <c r="Z26" s="45"/>
      <c r="AA26" s="45"/>
      <c r="AB26" s="45"/>
      <c r="AC26" s="45"/>
    </row>
    <row r="27" spans="1:29" ht="39.950000000000003" customHeight="1" x14ac:dyDescent="0.45">
      <c r="A27" s="88"/>
      <c r="B27" s="90"/>
      <c r="C27" s="71">
        <v>43</v>
      </c>
      <c r="D27" s="72" t="s">
        <v>81</v>
      </c>
      <c r="E27" s="73" t="s">
        <v>75</v>
      </c>
      <c r="F27" s="46" t="s">
        <v>4</v>
      </c>
      <c r="G27" s="46" t="s">
        <v>105</v>
      </c>
      <c r="H27" s="79">
        <v>78.790000000000006</v>
      </c>
      <c r="I27" s="32">
        <v>10</v>
      </c>
      <c r="J27" s="38">
        <f t="shared" si="0"/>
        <v>10</v>
      </c>
      <c r="K27" s="39" t="str">
        <f t="shared" si="1"/>
        <v>OK</v>
      </c>
      <c r="L27" s="113"/>
      <c r="M27" s="113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45"/>
      <c r="Y27" s="45"/>
      <c r="Z27" s="45"/>
      <c r="AA27" s="45"/>
      <c r="AB27" s="45"/>
      <c r="AC27" s="45"/>
    </row>
    <row r="28" spans="1:29" ht="39.950000000000003" customHeight="1" x14ac:dyDescent="0.45">
      <c r="A28" s="88"/>
      <c r="B28" s="90"/>
      <c r="C28" s="71">
        <v>44</v>
      </c>
      <c r="D28" s="72" t="s">
        <v>82</v>
      </c>
      <c r="E28" s="73" t="s">
        <v>75</v>
      </c>
      <c r="F28" s="46" t="s">
        <v>4</v>
      </c>
      <c r="G28" s="46" t="s">
        <v>105</v>
      </c>
      <c r="H28" s="79">
        <v>80.09</v>
      </c>
      <c r="I28" s="32">
        <v>10</v>
      </c>
      <c r="J28" s="38">
        <f t="shared" si="0"/>
        <v>10</v>
      </c>
      <c r="K28" s="39" t="str">
        <f t="shared" si="1"/>
        <v>OK</v>
      </c>
      <c r="L28" s="113"/>
      <c r="M28" s="113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45"/>
      <c r="Y28" s="45"/>
      <c r="Z28" s="45"/>
      <c r="AA28" s="45"/>
      <c r="AB28" s="45"/>
      <c r="AC28" s="45"/>
    </row>
    <row r="29" spans="1:29" ht="39.950000000000003" customHeight="1" x14ac:dyDescent="0.45">
      <c r="A29" s="88"/>
      <c r="B29" s="90"/>
      <c r="C29" s="71">
        <v>45</v>
      </c>
      <c r="D29" s="72" t="s">
        <v>83</v>
      </c>
      <c r="E29" s="73" t="s">
        <v>75</v>
      </c>
      <c r="F29" s="46" t="s">
        <v>4</v>
      </c>
      <c r="G29" s="46" t="s">
        <v>105</v>
      </c>
      <c r="H29" s="79">
        <v>94.94</v>
      </c>
      <c r="I29" s="32">
        <v>10</v>
      </c>
      <c r="J29" s="38">
        <f t="shared" si="0"/>
        <v>10</v>
      </c>
      <c r="K29" s="39" t="str">
        <f t="shared" si="1"/>
        <v>OK</v>
      </c>
      <c r="L29" s="113"/>
      <c r="M29" s="113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45"/>
      <c r="Y29" s="45"/>
      <c r="Z29" s="45"/>
      <c r="AA29" s="45"/>
      <c r="AB29" s="45"/>
      <c r="AC29" s="45"/>
    </row>
    <row r="30" spans="1:29" ht="39.950000000000003" customHeight="1" x14ac:dyDescent="0.45">
      <c r="A30" s="88"/>
      <c r="B30" s="90"/>
      <c r="C30" s="71">
        <v>46</v>
      </c>
      <c r="D30" s="72" t="s">
        <v>84</v>
      </c>
      <c r="E30" s="73" t="s">
        <v>75</v>
      </c>
      <c r="F30" s="46" t="s">
        <v>4</v>
      </c>
      <c r="G30" s="46" t="s">
        <v>105</v>
      </c>
      <c r="H30" s="79">
        <v>173.74</v>
      </c>
      <c r="I30" s="32">
        <v>10</v>
      </c>
      <c r="J30" s="38">
        <f t="shared" si="0"/>
        <v>10</v>
      </c>
      <c r="K30" s="39" t="str">
        <f t="shared" si="1"/>
        <v>OK</v>
      </c>
      <c r="L30" s="113"/>
      <c r="M30" s="113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45"/>
      <c r="Y30" s="45"/>
      <c r="Z30" s="45"/>
      <c r="AA30" s="45"/>
      <c r="AB30" s="45"/>
      <c r="AC30" s="45"/>
    </row>
    <row r="31" spans="1:29" ht="39.950000000000003" customHeight="1" x14ac:dyDescent="0.45">
      <c r="A31" s="88"/>
      <c r="B31" s="90"/>
      <c r="C31" s="71">
        <v>47</v>
      </c>
      <c r="D31" s="72" t="s">
        <v>85</v>
      </c>
      <c r="E31" s="73" t="s">
        <v>75</v>
      </c>
      <c r="F31" s="46" t="s">
        <v>4</v>
      </c>
      <c r="G31" s="46" t="s">
        <v>105</v>
      </c>
      <c r="H31" s="79">
        <v>9.36</v>
      </c>
      <c r="I31" s="32"/>
      <c r="J31" s="38">
        <f t="shared" si="0"/>
        <v>0</v>
      </c>
      <c r="K31" s="39" t="str">
        <f t="shared" si="1"/>
        <v>OK</v>
      </c>
      <c r="L31" s="113"/>
      <c r="M31" s="113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45"/>
      <c r="Y31" s="45"/>
      <c r="Z31" s="45"/>
      <c r="AA31" s="45"/>
      <c r="AB31" s="45"/>
      <c r="AC31" s="45"/>
    </row>
    <row r="32" spans="1:29" ht="39.950000000000003" customHeight="1" x14ac:dyDescent="0.45">
      <c r="A32" s="88"/>
      <c r="B32" s="90"/>
      <c r="C32" s="71">
        <v>48</v>
      </c>
      <c r="D32" s="72" t="s">
        <v>86</v>
      </c>
      <c r="E32" s="73" t="s">
        <v>75</v>
      </c>
      <c r="F32" s="46" t="s">
        <v>4</v>
      </c>
      <c r="G32" s="46" t="s">
        <v>105</v>
      </c>
      <c r="H32" s="79">
        <v>9.69</v>
      </c>
      <c r="I32" s="32"/>
      <c r="J32" s="38">
        <f t="shared" si="0"/>
        <v>0</v>
      </c>
      <c r="K32" s="39" t="str">
        <f t="shared" si="1"/>
        <v>OK</v>
      </c>
      <c r="L32" s="113"/>
      <c r="M32" s="113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45"/>
      <c r="Y32" s="45"/>
      <c r="Z32" s="45"/>
      <c r="AA32" s="45"/>
      <c r="AB32" s="45"/>
      <c r="AC32" s="45"/>
    </row>
    <row r="33" spans="1:29" ht="39.950000000000003" customHeight="1" x14ac:dyDescent="0.45">
      <c r="A33" s="88"/>
      <c r="B33" s="90"/>
      <c r="C33" s="71">
        <v>49</v>
      </c>
      <c r="D33" s="72" t="s">
        <v>87</v>
      </c>
      <c r="E33" s="73" t="s">
        <v>88</v>
      </c>
      <c r="F33" s="46" t="s">
        <v>4</v>
      </c>
      <c r="G33" s="46" t="s">
        <v>105</v>
      </c>
      <c r="H33" s="79">
        <v>172.44</v>
      </c>
      <c r="I33" s="32"/>
      <c r="J33" s="38">
        <f t="shared" si="0"/>
        <v>0</v>
      </c>
      <c r="K33" s="39" t="str">
        <f t="shared" si="1"/>
        <v>OK</v>
      </c>
      <c r="L33" s="113"/>
      <c r="M33" s="113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45"/>
      <c r="Y33" s="45"/>
      <c r="Z33" s="45"/>
      <c r="AA33" s="45"/>
      <c r="AB33" s="45"/>
      <c r="AC33" s="45"/>
    </row>
    <row r="34" spans="1:29" ht="39.950000000000003" customHeight="1" x14ac:dyDescent="0.45">
      <c r="A34" s="88"/>
      <c r="B34" s="90"/>
      <c r="C34" s="71">
        <v>50</v>
      </c>
      <c r="D34" s="72" t="s">
        <v>89</v>
      </c>
      <c r="E34" s="73" t="s">
        <v>88</v>
      </c>
      <c r="F34" s="46" t="s">
        <v>4</v>
      </c>
      <c r="G34" s="46" t="s">
        <v>105</v>
      </c>
      <c r="H34" s="79">
        <v>179.55</v>
      </c>
      <c r="I34" s="32"/>
      <c r="J34" s="38">
        <f t="shared" si="0"/>
        <v>0</v>
      </c>
      <c r="K34" s="39" t="str">
        <f t="shared" si="1"/>
        <v>OK</v>
      </c>
      <c r="L34" s="113"/>
      <c r="M34" s="113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45"/>
      <c r="Y34" s="45"/>
      <c r="Z34" s="45"/>
      <c r="AA34" s="45"/>
      <c r="AB34" s="45"/>
      <c r="AC34" s="45"/>
    </row>
    <row r="35" spans="1:29" ht="39.950000000000003" customHeight="1" x14ac:dyDescent="0.45">
      <c r="A35" s="88"/>
      <c r="B35" s="90"/>
      <c r="C35" s="71">
        <v>51</v>
      </c>
      <c r="D35" s="72" t="s">
        <v>90</v>
      </c>
      <c r="E35" s="73" t="s">
        <v>60</v>
      </c>
      <c r="F35" s="46" t="s">
        <v>45</v>
      </c>
      <c r="G35" s="46" t="s">
        <v>105</v>
      </c>
      <c r="H35" s="79">
        <v>3.55</v>
      </c>
      <c r="I35" s="32"/>
      <c r="J35" s="38">
        <f t="shared" si="0"/>
        <v>0</v>
      </c>
      <c r="K35" s="39" t="str">
        <f t="shared" si="1"/>
        <v>OK</v>
      </c>
      <c r="L35" s="113"/>
      <c r="M35" s="113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45"/>
      <c r="Y35" s="45"/>
      <c r="Z35" s="45"/>
      <c r="AA35" s="45"/>
      <c r="AB35" s="45"/>
      <c r="AC35" s="45"/>
    </row>
    <row r="36" spans="1:29" ht="39.950000000000003" customHeight="1" x14ac:dyDescent="0.45">
      <c r="A36" s="88"/>
      <c r="B36" s="90"/>
      <c r="C36" s="71">
        <v>52</v>
      </c>
      <c r="D36" s="72" t="s">
        <v>91</v>
      </c>
      <c r="E36" s="73" t="s">
        <v>75</v>
      </c>
      <c r="F36" s="46" t="s">
        <v>4</v>
      </c>
      <c r="G36" s="46" t="s">
        <v>105</v>
      </c>
      <c r="H36" s="79">
        <v>418.52</v>
      </c>
      <c r="I36" s="32"/>
      <c r="J36" s="38">
        <f t="shared" si="0"/>
        <v>0</v>
      </c>
      <c r="K36" s="39" t="str">
        <f t="shared" si="1"/>
        <v>OK</v>
      </c>
      <c r="L36" s="113"/>
      <c r="M36" s="113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45"/>
      <c r="Y36" s="45"/>
      <c r="Z36" s="45"/>
      <c r="AA36" s="45"/>
      <c r="AB36" s="45"/>
      <c r="AC36" s="45"/>
    </row>
    <row r="37" spans="1:29" ht="39.950000000000003" customHeight="1" x14ac:dyDescent="0.45">
      <c r="A37" s="88"/>
      <c r="B37" s="90"/>
      <c r="C37" s="71">
        <v>53</v>
      </c>
      <c r="D37" s="72" t="s">
        <v>92</v>
      </c>
      <c r="E37" s="73" t="s">
        <v>75</v>
      </c>
      <c r="F37" s="46" t="s">
        <v>4</v>
      </c>
      <c r="G37" s="46" t="s">
        <v>105</v>
      </c>
      <c r="H37" s="79">
        <v>49.73</v>
      </c>
      <c r="I37" s="32"/>
      <c r="J37" s="38">
        <f t="shared" si="0"/>
        <v>0</v>
      </c>
      <c r="K37" s="39" t="str">
        <f t="shared" si="1"/>
        <v>OK</v>
      </c>
      <c r="L37" s="113"/>
      <c r="M37" s="113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45"/>
      <c r="Y37" s="45"/>
      <c r="Z37" s="45"/>
      <c r="AA37" s="45"/>
      <c r="AB37" s="45"/>
      <c r="AC37" s="45"/>
    </row>
    <row r="38" spans="1:29" ht="39.950000000000003" customHeight="1" x14ac:dyDescent="0.45">
      <c r="A38" s="89"/>
      <c r="B38" s="90"/>
      <c r="C38" s="71">
        <v>54</v>
      </c>
      <c r="D38" s="72" t="s">
        <v>93</v>
      </c>
      <c r="E38" s="73" t="s">
        <v>94</v>
      </c>
      <c r="F38" s="46" t="s">
        <v>4</v>
      </c>
      <c r="G38" s="46" t="s">
        <v>105</v>
      </c>
      <c r="H38" s="79">
        <v>263.51</v>
      </c>
      <c r="I38" s="32"/>
      <c r="J38" s="38">
        <f t="shared" si="0"/>
        <v>0</v>
      </c>
      <c r="K38" s="39" t="str">
        <f t="shared" si="1"/>
        <v>OK</v>
      </c>
      <c r="L38" s="113"/>
      <c r="M38" s="113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45"/>
      <c r="Y38" s="45"/>
      <c r="Z38" s="45"/>
      <c r="AA38" s="45"/>
      <c r="AB38" s="45"/>
      <c r="AC38" s="45"/>
    </row>
    <row r="39" spans="1:29" ht="39.950000000000003" customHeight="1" x14ac:dyDescent="0.45">
      <c r="A39" s="91">
        <v>8</v>
      </c>
      <c r="B39" s="84" t="s">
        <v>95</v>
      </c>
      <c r="C39" s="74">
        <v>55</v>
      </c>
      <c r="D39" s="75" t="s">
        <v>96</v>
      </c>
      <c r="E39" s="70" t="s">
        <v>97</v>
      </c>
      <c r="F39" s="53" t="s">
        <v>31</v>
      </c>
      <c r="G39" s="53" t="s">
        <v>105</v>
      </c>
      <c r="H39" s="78">
        <v>209.19</v>
      </c>
      <c r="I39" s="32"/>
      <c r="J39" s="38">
        <f t="shared" si="0"/>
        <v>0</v>
      </c>
      <c r="K39" s="39" t="str">
        <f t="shared" si="1"/>
        <v>OK</v>
      </c>
      <c r="L39" s="113"/>
      <c r="M39" s="113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45"/>
      <c r="Y39" s="45"/>
      <c r="Z39" s="45"/>
      <c r="AA39" s="45"/>
      <c r="AB39" s="45"/>
      <c r="AC39" s="45"/>
    </row>
    <row r="40" spans="1:29" ht="39.950000000000003" customHeight="1" x14ac:dyDescent="0.45">
      <c r="A40" s="91"/>
      <c r="B40" s="85"/>
      <c r="C40" s="74">
        <v>56</v>
      </c>
      <c r="D40" s="75" t="s">
        <v>98</v>
      </c>
      <c r="E40" s="70" t="s">
        <v>99</v>
      </c>
      <c r="F40" s="53" t="s">
        <v>31</v>
      </c>
      <c r="G40" s="53" t="s">
        <v>105</v>
      </c>
      <c r="H40" s="78">
        <v>356.28</v>
      </c>
      <c r="I40" s="32"/>
      <c r="J40" s="38">
        <f t="shared" si="0"/>
        <v>0</v>
      </c>
      <c r="K40" s="39" t="str">
        <f t="shared" si="1"/>
        <v>OK</v>
      </c>
      <c r="L40" s="113"/>
      <c r="M40" s="113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45"/>
      <c r="Y40" s="45"/>
      <c r="Z40" s="45"/>
      <c r="AA40" s="45"/>
      <c r="AB40" s="45"/>
      <c r="AC40" s="45"/>
    </row>
    <row r="41" spans="1:29" ht="39.950000000000003" customHeight="1" x14ac:dyDescent="0.45">
      <c r="A41" s="91"/>
      <c r="B41" s="86"/>
      <c r="C41" s="74">
        <v>57</v>
      </c>
      <c r="D41" s="75" t="s">
        <v>100</v>
      </c>
      <c r="E41" s="70" t="s">
        <v>101</v>
      </c>
      <c r="F41" s="53" t="s">
        <v>31</v>
      </c>
      <c r="G41" s="53" t="s">
        <v>105</v>
      </c>
      <c r="H41" s="78">
        <v>310.01</v>
      </c>
      <c r="I41" s="32">
        <v>18</v>
      </c>
      <c r="J41" s="38">
        <f t="shared" si="0"/>
        <v>17</v>
      </c>
      <c r="K41" s="39" t="str">
        <f t="shared" si="1"/>
        <v>OK</v>
      </c>
      <c r="L41" s="113"/>
      <c r="M41" s="113">
        <v>1</v>
      </c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45"/>
      <c r="Y41" s="45"/>
      <c r="Z41" s="45"/>
      <c r="AA41" s="45"/>
      <c r="AB41" s="45"/>
      <c r="AC41" s="45"/>
    </row>
    <row r="42" spans="1:29" ht="39.950000000000003" customHeight="1" x14ac:dyDescent="0.45">
      <c r="A42" s="63">
        <v>11</v>
      </c>
      <c r="B42" s="64" t="s">
        <v>95</v>
      </c>
      <c r="C42" s="71">
        <v>61</v>
      </c>
      <c r="D42" s="76" t="s">
        <v>102</v>
      </c>
      <c r="E42" s="73" t="s">
        <v>103</v>
      </c>
      <c r="F42" s="46" t="s">
        <v>31</v>
      </c>
      <c r="G42" s="46" t="s">
        <v>105</v>
      </c>
      <c r="H42" s="79">
        <v>104.68</v>
      </c>
      <c r="I42" s="32"/>
      <c r="J42" s="38">
        <f t="shared" si="0"/>
        <v>0</v>
      </c>
      <c r="K42" s="39" t="str">
        <f t="shared" si="1"/>
        <v>OK</v>
      </c>
      <c r="L42" s="113"/>
      <c r="M42" s="113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45"/>
      <c r="Y42" s="45"/>
      <c r="Z42" s="45"/>
      <c r="AA42" s="45"/>
      <c r="AB42" s="45"/>
      <c r="AC42" s="45"/>
    </row>
    <row r="43" spans="1:29" ht="39.950000000000003" customHeight="1" x14ac:dyDescent="0.45">
      <c r="H43" s="80">
        <f>SUM(H4:H42)</f>
        <v>16927.68</v>
      </c>
    </row>
  </sheetData>
  <mergeCells count="28">
    <mergeCell ref="A39:A41"/>
    <mergeCell ref="B39:B41"/>
    <mergeCell ref="AA1:AA2"/>
    <mergeCell ref="I1:K1"/>
    <mergeCell ref="W1:W2"/>
    <mergeCell ref="A2:K2"/>
    <mergeCell ref="S1:S2"/>
    <mergeCell ref="L1:L2"/>
    <mergeCell ref="T1:T2"/>
    <mergeCell ref="V1:V2"/>
    <mergeCell ref="D1:H1"/>
    <mergeCell ref="X1:X2"/>
    <mergeCell ref="Y1:Y2"/>
    <mergeCell ref="Z1:Z2"/>
    <mergeCell ref="A1:C1"/>
    <mergeCell ref="A5:A20"/>
    <mergeCell ref="B5:B20"/>
    <mergeCell ref="A21:A38"/>
    <mergeCell ref="B21:B38"/>
    <mergeCell ref="AC1:AC2"/>
    <mergeCell ref="U1:U2"/>
    <mergeCell ref="M1:M2"/>
    <mergeCell ref="N1:N2"/>
    <mergeCell ref="O1:O2"/>
    <mergeCell ref="P1:P2"/>
    <mergeCell ref="Q1:Q2"/>
    <mergeCell ref="R1:R2"/>
    <mergeCell ref="AB1:AB2"/>
  </mergeCells>
  <conditionalFormatting sqref="N4:V42">
    <cfRule type="cellIs" dxfId="75" priority="4" stopIfTrue="1" operator="greaterThan">
      <formula>0</formula>
    </cfRule>
    <cfRule type="cellIs" dxfId="74" priority="5" stopIfTrue="1" operator="greaterThan">
      <formula>0</formula>
    </cfRule>
    <cfRule type="cellIs" dxfId="73" priority="6" stopIfTrue="1" operator="greaterThan">
      <formula>0</formula>
    </cfRule>
  </conditionalFormatting>
  <conditionalFormatting sqref="W4:W42">
    <cfRule type="cellIs" dxfId="72" priority="7" stopIfTrue="1" operator="greaterThan">
      <formula>0</formula>
    </cfRule>
    <cfRule type="cellIs" dxfId="71" priority="8" stopIfTrue="1" operator="greaterThan">
      <formula>0</formula>
    </cfRule>
    <cfRule type="cellIs" dxfId="70" priority="9" stopIfTrue="1" operator="greaterThan">
      <formula>0</formula>
    </cfRule>
  </conditionalFormatting>
  <conditionalFormatting sqref="L4:M42">
    <cfRule type="cellIs" dxfId="8" priority="1" stopIfTrue="1" operator="greaterThan">
      <formula>0</formula>
    </cfRule>
    <cfRule type="cellIs" dxfId="7" priority="2" stopIfTrue="1" operator="greaterThan">
      <formula>0</formula>
    </cfRule>
    <cfRule type="cellIs" dxfId="6" priority="3" stopIfTrue="1" operator="greaterThan">
      <formula>0</formula>
    </cfRule>
  </conditionalFormatting>
  <hyperlinks>
    <hyperlink ref="D577" r:id="rId1" display="https://www.havan.com.br/mangueira-para-gas-de-cozinha-glp-1-20m-durin-05207.html" xr:uid="{E2908312-5B04-448E-8B7C-7DBF0B3EB74A}"/>
  </hyperlink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C43"/>
  <sheetViews>
    <sheetView topLeftCell="A31" zoomScale="70" zoomScaleNormal="70" workbookViewId="0">
      <selection activeCell="M15" sqref="M15"/>
    </sheetView>
  </sheetViews>
  <sheetFormatPr defaultColWidth="9.73046875" defaultRowHeight="39.950000000000003" customHeight="1" x14ac:dyDescent="0.45"/>
  <cols>
    <col min="1" max="1" width="7" style="48" customWidth="1"/>
    <col min="2" max="2" width="38.59765625" style="1" customWidth="1"/>
    <col min="3" max="3" width="9.59765625" style="47" customWidth="1"/>
    <col min="4" max="4" width="55.265625" style="55" customWidth="1"/>
    <col min="5" max="5" width="19.3984375" style="56" customWidth="1"/>
    <col min="6" max="6" width="10" style="1" customWidth="1"/>
    <col min="7" max="7" width="16.73046875" style="1" customWidth="1"/>
    <col min="8" max="8" width="14.86328125" style="42" bestFit="1" customWidth="1"/>
    <col min="9" max="9" width="13.86328125" style="17" customWidth="1"/>
    <col min="10" max="10" width="13.265625" style="41" customWidth="1"/>
    <col min="11" max="11" width="12.59765625" style="18" customWidth="1"/>
    <col min="12" max="23" width="13.73046875" style="19" customWidth="1"/>
    <col min="24" max="29" width="13.73046875" style="15" customWidth="1"/>
    <col min="30" max="16384" width="9.73046875" style="15"/>
  </cols>
  <sheetData>
    <row r="1" spans="1:29" ht="39.950000000000003" customHeight="1" x14ac:dyDescent="0.45">
      <c r="A1" s="93" t="s">
        <v>47</v>
      </c>
      <c r="B1" s="93"/>
      <c r="C1" s="93"/>
      <c r="D1" s="93" t="s">
        <v>49</v>
      </c>
      <c r="E1" s="93"/>
      <c r="F1" s="93"/>
      <c r="G1" s="93"/>
      <c r="H1" s="93"/>
      <c r="I1" s="93" t="s">
        <v>48</v>
      </c>
      <c r="J1" s="93"/>
      <c r="K1" s="93"/>
      <c r="L1" s="92" t="s">
        <v>126</v>
      </c>
      <c r="M1" s="92" t="s">
        <v>41</v>
      </c>
      <c r="N1" s="92" t="s">
        <v>41</v>
      </c>
      <c r="O1" s="92" t="s">
        <v>41</v>
      </c>
      <c r="P1" s="92" t="s">
        <v>41</v>
      </c>
      <c r="Q1" s="92" t="s">
        <v>41</v>
      </c>
      <c r="R1" s="92" t="s">
        <v>41</v>
      </c>
      <c r="S1" s="92" t="s">
        <v>41</v>
      </c>
      <c r="T1" s="92" t="s">
        <v>41</v>
      </c>
      <c r="U1" s="92" t="s">
        <v>41</v>
      </c>
      <c r="V1" s="92" t="s">
        <v>41</v>
      </c>
      <c r="W1" s="92" t="s">
        <v>41</v>
      </c>
      <c r="X1" s="92" t="s">
        <v>41</v>
      </c>
      <c r="Y1" s="92" t="s">
        <v>41</v>
      </c>
      <c r="Z1" s="92" t="s">
        <v>41</v>
      </c>
      <c r="AA1" s="92" t="s">
        <v>41</v>
      </c>
      <c r="AB1" s="92" t="s">
        <v>41</v>
      </c>
      <c r="AC1" s="92" t="s">
        <v>41</v>
      </c>
    </row>
    <row r="2" spans="1:29" ht="39.950000000000003" customHeight="1" x14ac:dyDescent="0.45">
      <c r="A2" s="93" t="s">
        <v>34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</row>
    <row r="3" spans="1:29" s="16" customFormat="1" ht="39.950000000000003" customHeight="1" x14ac:dyDescent="0.35">
      <c r="A3" s="49" t="s">
        <v>42</v>
      </c>
      <c r="B3" s="51" t="s">
        <v>35</v>
      </c>
      <c r="C3" s="50" t="s">
        <v>43</v>
      </c>
      <c r="D3" s="54" t="s">
        <v>36</v>
      </c>
      <c r="E3" s="54" t="s">
        <v>37</v>
      </c>
      <c r="F3" s="51" t="s">
        <v>4</v>
      </c>
      <c r="G3" s="51" t="s">
        <v>38</v>
      </c>
      <c r="H3" s="52" t="s">
        <v>44</v>
      </c>
      <c r="I3" s="51" t="s">
        <v>46</v>
      </c>
      <c r="J3" s="57" t="s">
        <v>0</v>
      </c>
      <c r="K3" s="58" t="s">
        <v>2</v>
      </c>
      <c r="L3" s="112">
        <v>44049</v>
      </c>
      <c r="M3" s="37" t="s">
        <v>1</v>
      </c>
      <c r="N3" s="37" t="s">
        <v>1</v>
      </c>
      <c r="O3" s="37" t="s">
        <v>1</v>
      </c>
      <c r="P3" s="37" t="s">
        <v>1</v>
      </c>
      <c r="Q3" s="37" t="s">
        <v>1</v>
      </c>
      <c r="R3" s="37" t="s">
        <v>1</v>
      </c>
      <c r="S3" s="37" t="s">
        <v>1</v>
      </c>
      <c r="T3" s="37" t="s">
        <v>1</v>
      </c>
      <c r="U3" s="37" t="s">
        <v>1</v>
      </c>
      <c r="V3" s="37" t="s">
        <v>1</v>
      </c>
      <c r="W3" s="37" t="s">
        <v>1</v>
      </c>
      <c r="X3" s="37" t="s">
        <v>1</v>
      </c>
      <c r="Y3" s="37" t="s">
        <v>1</v>
      </c>
      <c r="Z3" s="37" t="s">
        <v>1</v>
      </c>
      <c r="AA3" s="37" t="s">
        <v>1</v>
      </c>
      <c r="AB3" s="37" t="s">
        <v>1</v>
      </c>
      <c r="AC3" s="37" t="s">
        <v>1</v>
      </c>
    </row>
    <row r="4" spans="1:29" ht="39.950000000000003" customHeight="1" x14ac:dyDescent="0.45">
      <c r="A4" s="63">
        <v>1</v>
      </c>
      <c r="B4" s="64" t="s">
        <v>50</v>
      </c>
      <c r="C4" s="65">
        <v>1</v>
      </c>
      <c r="D4" s="66" t="s">
        <v>51</v>
      </c>
      <c r="E4" s="67" t="s">
        <v>52</v>
      </c>
      <c r="F4" s="46" t="s">
        <v>4</v>
      </c>
      <c r="G4" s="46" t="s">
        <v>104</v>
      </c>
      <c r="H4" s="77">
        <v>9145.9</v>
      </c>
      <c r="I4" s="32"/>
      <c r="J4" s="38">
        <f>I4-(SUM(L4:AC4))</f>
        <v>0</v>
      </c>
      <c r="K4" s="39" t="str">
        <f>IF(J4&lt;0,"ATENÇÃO","OK")</f>
        <v>OK</v>
      </c>
      <c r="L4" s="113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45"/>
      <c r="Y4" s="45"/>
      <c r="Z4" s="45"/>
      <c r="AA4" s="45"/>
      <c r="AB4" s="45"/>
      <c r="AC4" s="45"/>
    </row>
    <row r="5" spans="1:29" ht="39.950000000000003" customHeight="1" x14ac:dyDescent="0.45">
      <c r="A5" s="81">
        <v>6</v>
      </c>
      <c r="B5" s="84" t="s">
        <v>53</v>
      </c>
      <c r="C5" s="68">
        <v>21</v>
      </c>
      <c r="D5" s="69" t="s">
        <v>54</v>
      </c>
      <c r="E5" s="70" t="s">
        <v>55</v>
      </c>
      <c r="F5" s="53" t="s">
        <v>4</v>
      </c>
      <c r="G5" s="53" t="s">
        <v>105</v>
      </c>
      <c r="H5" s="78">
        <v>130.49</v>
      </c>
      <c r="I5" s="32">
        <v>4</v>
      </c>
      <c r="J5" s="38">
        <f t="shared" ref="J5:J42" si="0">I5-(SUM(L5:AC5))</f>
        <v>4</v>
      </c>
      <c r="K5" s="39" t="str">
        <f t="shared" ref="K5:K42" si="1">IF(J5&lt;0,"ATENÇÃO","OK")</f>
        <v>OK</v>
      </c>
      <c r="L5" s="113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45"/>
      <c r="Y5" s="45"/>
      <c r="Z5" s="45"/>
      <c r="AA5" s="45"/>
      <c r="AB5" s="45"/>
      <c r="AC5" s="45"/>
    </row>
    <row r="6" spans="1:29" ht="39.950000000000003" customHeight="1" x14ac:dyDescent="0.45">
      <c r="A6" s="82"/>
      <c r="B6" s="85"/>
      <c r="C6" s="68">
        <v>22</v>
      </c>
      <c r="D6" s="69" t="s">
        <v>56</v>
      </c>
      <c r="E6" s="70" t="s">
        <v>55</v>
      </c>
      <c r="F6" s="53" t="s">
        <v>4</v>
      </c>
      <c r="G6" s="53" t="s">
        <v>105</v>
      </c>
      <c r="H6" s="78">
        <v>96.16</v>
      </c>
      <c r="I6" s="32">
        <v>5</v>
      </c>
      <c r="J6" s="38">
        <f t="shared" si="0"/>
        <v>5</v>
      </c>
      <c r="K6" s="39" t="str">
        <f t="shared" si="1"/>
        <v>OK</v>
      </c>
      <c r="L6" s="113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45"/>
      <c r="Y6" s="45"/>
      <c r="Z6" s="45"/>
      <c r="AA6" s="45"/>
      <c r="AB6" s="45"/>
      <c r="AC6" s="45"/>
    </row>
    <row r="7" spans="1:29" ht="39.950000000000003" customHeight="1" x14ac:dyDescent="0.45">
      <c r="A7" s="82"/>
      <c r="B7" s="85"/>
      <c r="C7" s="68">
        <v>23</v>
      </c>
      <c r="D7" s="69" t="s">
        <v>57</v>
      </c>
      <c r="E7" s="70" t="s">
        <v>58</v>
      </c>
      <c r="F7" s="53" t="s">
        <v>4</v>
      </c>
      <c r="G7" s="53" t="s">
        <v>105</v>
      </c>
      <c r="H7" s="78">
        <v>1205.75</v>
      </c>
      <c r="I7" s="32">
        <v>1</v>
      </c>
      <c r="J7" s="38">
        <f t="shared" si="0"/>
        <v>1</v>
      </c>
      <c r="K7" s="39" t="str">
        <f t="shared" si="1"/>
        <v>OK</v>
      </c>
      <c r="L7" s="113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45"/>
      <c r="Y7" s="45"/>
      <c r="Z7" s="45"/>
      <c r="AA7" s="45"/>
      <c r="AB7" s="45"/>
      <c r="AC7" s="45"/>
    </row>
    <row r="8" spans="1:29" ht="39.950000000000003" customHeight="1" x14ac:dyDescent="0.45">
      <c r="A8" s="82"/>
      <c r="B8" s="85"/>
      <c r="C8" s="68">
        <v>24</v>
      </c>
      <c r="D8" s="69" t="s">
        <v>59</v>
      </c>
      <c r="E8" s="70" t="s">
        <v>60</v>
      </c>
      <c r="F8" s="53" t="s">
        <v>4</v>
      </c>
      <c r="G8" s="53" t="s">
        <v>105</v>
      </c>
      <c r="H8" s="78">
        <v>14.68</v>
      </c>
      <c r="I8" s="32">
        <v>50</v>
      </c>
      <c r="J8" s="38">
        <f t="shared" si="0"/>
        <v>50</v>
      </c>
      <c r="K8" s="39" t="str">
        <f t="shared" si="1"/>
        <v>OK</v>
      </c>
      <c r="L8" s="113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45"/>
      <c r="Y8" s="45"/>
      <c r="Z8" s="45"/>
      <c r="AA8" s="45"/>
      <c r="AB8" s="45"/>
      <c r="AC8" s="45"/>
    </row>
    <row r="9" spans="1:29" ht="39.950000000000003" customHeight="1" x14ac:dyDescent="0.45">
      <c r="A9" s="82"/>
      <c r="B9" s="85"/>
      <c r="C9" s="68">
        <v>25</v>
      </c>
      <c r="D9" s="69" t="s">
        <v>61</v>
      </c>
      <c r="E9" s="70" t="s">
        <v>60</v>
      </c>
      <c r="F9" s="53" t="s">
        <v>4</v>
      </c>
      <c r="G9" s="53" t="s">
        <v>105</v>
      </c>
      <c r="H9" s="78">
        <v>8.18</v>
      </c>
      <c r="I9" s="32">
        <v>50</v>
      </c>
      <c r="J9" s="38">
        <f t="shared" si="0"/>
        <v>50</v>
      </c>
      <c r="K9" s="39" t="str">
        <f t="shared" si="1"/>
        <v>OK</v>
      </c>
      <c r="L9" s="113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45"/>
      <c r="Y9" s="45"/>
      <c r="Z9" s="45"/>
      <c r="AA9" s="45"/>
      <c r="AB9" s="45"/>
      <c r="AC9" s="45"/>
    </row>
    <row r="10" spans="1:29" ht="39.950000000000003" customHeight="1" x14ac:dyDescent="0.45">
      <c r="A10" s="82"/>
      <c r="B10" s="85"/>
      <c r="C10" s="68">
        <v>26</v>
      </c>
      <c r="D10" s="69" t="s">
        <v>62</v>
      </c>
      <c r="E10" s="70" t="s">
        <v>60</v>
      </c>
      <c r="F10" s="53" t="s">
        <v>4</v>
      </c>
      <c r="G10" s="53" t="s">
        <v>105</v>
      </c>
      <c r="H10" s="78">
        <v>19.72</v>
      </c>
      <c r="I10" s="32">
        <v>50</v>
      </c>
      <c r="J10" s="38">
        <f t="shared" si="0"/>
        <v>50</v>
      </c>
      <c r="K10" s="39" t="str">
        <f t="shared" si="1"/>
        <v>OK</v>
      </c>
      <c r="L10" s="113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45"/>
      <c r="Y10" s="45"/>
      <c r="Z10" s="45"/>
      <c r="AA10" s="45"/>
      <c r="AB10" s="45"/>
      <c r="AC10" s="45"/>
    </row>
    <row r="11" spans="1:29" ht="39.950000000000003" customHeight="1" x14ac:dyDescent="0.45">
      <c r="A11" s="82"/>
      <c r="B11" s="85"/>
      <c r="C11" s="68">
        <v>27</v>
      </c>
      <c r="D11" s="69" t="s">
        <v>63</v>
      </c>
      <c r="E11" s="70" t="s">
        <v>60</v>
      </c>
      <c r="F11" s="53" t="s">
        <v>4</v>
      </c>
      <c r="G11" s="53" t="s">
        <v>105</v>
      </c>
      <c r="H11" s="78">
        <v>11.24</v>
      </c>
      <c r="I11" s="32">
        <v>100</v>
      </c>
      <c r="J11" s="38">
        <f t="shared" si="0"/>
        <v>100</v>
      </c>
      <c r="K11" s="39" t="str">
        <f t="shared" si="1"/>
        <v>OK</v>
      </c>
      <c r="L11" s="113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45"/>
      <c r="Y11" s="45"/>
      <c r="Z11" s="45"/>
      <c r="AA11" s="45"/>
      <c r="AB11" s="45"/>
      <c r="AC11" s="45"/>
    </row>
    <row r="12" spans="1:29" ht="39.950000000000003" customHeight="1" x14ac:dyDescent="0.45">
      <c r="A12" s="82"/>
      <c r="B12" s="85"/>
      <c r="C12" s="68">
        <v>28</v>
      </c>
      <c r="D12" s="69" t="s">
        <v>64</v>
      </c>
      <c r="E12" s="70" t="s">
        <v>60</v>
      </c>
      <c r="F12" s="53" t="s">
        <v>4</v>
      </c>
      <c r="G12" s="53" t="s">
        <v>105</v>
      </c>
      <c r="H12" s="78">
        <v>27.95</v>
      </c>
      <c r="I12" s="32">
        <v>50</v>
      </c>
      <c r="J12" s="38">
        <f t="shared" si="0"/>
        <v>50</v>
      </c>
      <c r="K12" s="39" t="str">
        <f t="shared" si="1"/>
        <v>OK</v>
      </c>
      <c r="L12" s="113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45"/>
      <c r="Y12" s="45"/>
      <c r="Z12" s="45"/>
      <c r="AA12" s="45"/>
      <c r="AB12" s="45"/>
      <c r="AC12" s="45"/>
    </row>
    <row r="13" spans="1:29" ht="39.950000000000003" customHeight="1" x14ac:dyDescent="0.45">
      <c r="A13" s="82"/>
      <c r="B13" s="85"/>
      <c r="C13" s="68">
        <v>29</v>
      </c>
      <c r="D13" s="69" t="s">
        <v>65</v>
      </c>
      <c r="E13" s="70" t="s">
        <v>60</v>
      </c>
      <c r="F13" s="53" t="s">
        <v>4</v>
      </c>
      <c r="G13" s="53" t="s">
        <v>105</v>
      </c>
      <c r="H13" s="78">
        <v>16.84</v>
      </c>
      <c r="I13" s="32">
        <v>200</v>
      </c>
      <c r="J13" s="38">
        <f t="shared" si="0"/>
        <v>200</v>
      </c>
      <c r="K13" s="39" t="str">
        <f t="shared" si="1"/>
        <v>OK</v>
      </c>
      <c r="L13" s="113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45"/>
      <c r="Y13" s="45"/>
      <c r="Z13" s="45"/>
      <c r="AA13" s="45"/>
      <c r="AB13" s="45"/>
      <c r="AC13" s="45"/>
    </row>
    <row r="14" spans="1:29" ht="39.950000000000003" customHeight="1" x14ac:dyDescent="0.45">
      <c r="A14" s="82"/>
      <c r="B14" s="85"/>
      <c r="C14" s="68">
        <v>30</v>
      </c>
      <c r="D14" s="69" t="s">
        <v>66</v>
      </c>
      <c r="E14" s="70" t="s">
        <v>58</v>
      </c>
      <c r="F14" s="53" t="s">
        <v>32</v>
      </c>
      <c r="G14" s="53" t="s">
        <v>105</v>
      </c>
      <c r="H14" s="78">
        <v>776.47</v>
      </c>
      <c r="I14" s="32">
        <v>5</v>
      </c>
      <c r="J14" s="38">
        <f t="shared" si="0"/>
        <v>5</v>
      </c>
      <c r="K14" s="39" t="str">
        <f t="shared" si="1"/>
        <v>OK</v>
      </c>
      <c r="L14" s="113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45"/>
      <c r="Y14" s="45"/>
      <c r="Z14" s="45"/>
      <c r="AA14" s="45"/>
      <c r="AB14" s="45"/>
      <c r="AC14" s="45"/>
    </row>
    <row r="15" spans="1:29" ht="39.950000000000003" customHeight="1" x14ac:dyDescent="0.45">
      <c r="A15" s="82"/>
      <c r="B15" s="85"/>
      <c r="C15" s="68">
        <v>31</v>
      </c>
      <c r="D15" s="69" t="s">
        <v>67</v>
      </c>
      <c r="E15" s="70" t="s">
        <v>58</v>
      </c>
      <c r="F15" s="53" t="s">
        <v>32</v>
      </c>
      <c r="G15" s="53" t="s">
        <v>105</v>
      </c>
      <c r="H15" s="78">
        <v>442.05</v>
      </c>
      <c r="I15" s="32">
        <f>5-3</f>
        <v>2</v>
      </c>
      <c r="J15" s="38">
        <f t="shared" si="0"/>
        <v>2</v>
      </c>
      <c r="K15" s="39" t="str">
        <f t="shared" si="1"/>
        <v>OK</v>
      </c>
      <c r="L15" s="113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45"/>
      <c r="Y15" s="45"/>
      <c r="Z15" s="45"/>
      <c r="AA15" s="45"/>
      <c r="AB15" s="45"/>
      <c r="AC15" s="45"/>
    </row>
    <row r="16" spans="1:29" ht="39.950000000000003" customHeight="1" x14ac:dyDescent="0.45">
      <c r="A16" s="82"/>
      <c r="B16" s="85"/>
      <c r="C16" s="68">
        <v>32</v>
      </c>
      <c r="D16" s="69" t="s">
        <v>68</v>
      </c>
      <c r="E16" s="70" t="s">
        <v>60</v>
      </c>
      <c r="F16" s="53" t="s">
        <v>32</v>
      </c>
      <c r="G16" s="53" t="s">
        <v>105</v>
      </c>
      <c r="H16" s="78">
        <v>1967.19</v>
      </c>
      <c r="I16" s="32">
        <v>2</v>
      </c>
      <c r="J16" s="38">
        <f t="shared" si="0"/>
        <v>2</v>
      </c>
      <c r="K16" s="39" t="str">
        <f t="shared" si="1"/>
        <v>OK</v>
      </c>
      <c r="L16" s="113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45"/>
      <c r="Y16" s="45"/>
      <c r="Z16" s="45"/>
      <c r="AA16" s="45"/>
      <c r="AB16" s="45"/>
      <c r="AC16" s="45"/>
    </row>
    <row r="17" spans="1:29" ht="39.950000000000003" customHeight="1" x14ac:dyDescent="0.45">
      <c r="A17" s="82"/>
      <c r="B17" s="85"/>
      <c r="C17" s="68">
        <v>33</v>
      </c>
      <c r="D17" s="69" t="s">
        <v>69</v>
      </c>
      <c r="E17" s="70" t="s">
        <v>60</v>
      </c>
      <c r="F17" s="53" t="s">
        <v>4</v>
      </c>
      <c r="G17" s="53" t="s">
        <v>105</v>
      </c>
      <c r="H17" s="78">
        <v>21.38</v>
      </c>
      <c r="I17" s="32">
        <v>30</v>
      </c>
      <c r="J17" s="38">
        <f t="shared" si="0"/>
        <v>30</v>
      </c>
      <c r="K17" s="39" t="str">
        <f t="shared" si="1"/>
        <v>OK</v>
      </c>
      <c r="L17" s="113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45"/>
      <c r="Y17" s="45"/>
      <c r="Z17" s="45"/>
      <c r="AA17" s="45"/>
      <c r="AB17" s="45"/>
      <c r="AC17" s="45"/>
    </row>
    <row r="18" spans="1:29" ht="39.950000000000003" customHeight="1" x14ac:dyDescent="0.45">
      <c r="A18" s="82"/>
      <c r="B18" s="85"/>
      <c r="C18" s="68">
        <v>34</v>
      </c>
      <c r="D18" s="69" t="s">
        <v>70</v>
      </c>
      <c r="E18" s="70" t="s">
        <v>60</v>
      </c>
      <c r="F18" s="53" t="s">
        <v>4</v>
      </c>
      <c r="G18" s="53" t="s">
        <v>105</v>
      </c>
      <c r="H18" s="78">
        <v>12.19</v>
      </c>
      <c r="I18" s="32">
        <v>300</v>
      </c>
      <c r="J18" s="38">
        <f t="shared" si="0"/>
        <v>250</v>
      </c>
      <c r="K18" s="39" t="str">
        <f t="shared" si="1"/>
        <v>OK</v>
      </c>
      <c r="L18" s="113">
        <v>50</v>
      </c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45"/>
      <c r="Y18" s="45"/>
      <c r="Z18" s="45"/>
      <c r="AA18" s="45"/>
      <c r="AB18" s="45"/>
      <c r="AC18" s="45"/>
    </row>
    <row r="19" spans="1:29" ht="39.950000000000003" customHeight="1" x14ac:dyDescent="0.45">
      <c r="A19" s="82"/>
      <c r="B19" s="85"/>
      <c r="C19" s="68">
        <v>35</v>
      </c>
      <c r="D19" s="69" t="s">
        <v>71</v>
      </c>
      <c r="E19" s="70" t="s">
        <v>60</v>
      </c>
      <c r="F19" s="53" t="s">
        <v>4</v>
      </c>
      <c r="G19" s="53" t="s">
        <v>105</v>
      </c>
      <c r="H19" s="78">
        <v>2.69</v>
      </c>
      <c r="I19" s="32">
        <v>100</v>
      </c>
      <c r="J19" s="38">
        <f t="shared" si="0"/>
        <v>100</v>
      </c>
      <c r="K19" s="39" t="str">
        <f t="shared" si="1"/>
        <v>OK</v>
      </c>
      <c r="L19" s="113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45"/>
      <c r="Y19" s="45"/>
      <c r="Z19" s="45"/>
      <c r="AA19" s="45"/>
      <c r="AB19" s="45"/>
      <c r="AC19" s="45"/>
    </row>
    <row r="20" spans="1:29" ht="39.950000000000003" customHeight="1" x14ac:dyDescent="0.45">
      <c r="A20" s="83"/>
      <c r="B20" s="86"/>
      <c r="C20" s="68">
        <v>36</v>
      </c>
      <c r="D20" s="69" t="s">
        <v>72</v>
      </c>
      <c r="E20" s="70" t="s">
        <v>60</v>
      </c>
      <c r="F20" s="53" t="s">
        <v>4</v>
      </c>
      <c r="G20" s="53" t="s">
        <v>105</v>
      </c>
      <c r="H20" s="78">
        <v>1.27</v>
      </c>
      <c r="I20" s="32">
        <v>200</v>
      </c>
      <c r="J20" s="38">
        <f t="shared" si="0"/>
        <v>200</v>
      </c>
      <c r="K20" s="39" t="str">
        <f t="shared" si="1"/>
        <v>OK</v>
      </c>
      <c r="L20" s="113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45"/>
      <c r="Y20" s="45"/>
      <c r="Z20" s="45"/>
      <c r="AA20" s="45"/>
      <c r="AB20" s="45"/>
      <c r="AC20" s="45"/>
    </row>
    <row r="21" spans="1:29" ht="39.950000000000003" customHeight="1" x14ac:dyDescent="0.45">
      <c r="A21" s="87">
        <v>7</v>
      </c>
      <c r="B21" s="90" t="s">
        <v>73</v>
      </c>
      <c r="C21" s="71">
        <v>37</v>
      </c>
      <c r="D21" s="72" t="s">
        <v>74</v>
      </c>
      <c r="E21" s="73" t="s">
        <v>75</v>
      </c>
      <c r="F21" s="46" t="s">
        <v>4</v>
      </c>
      <c r="G21" s="46" t="s">
        <v>105</v>
      </c>
      <c r="H21" s="79">
        <v>80.09</v>
      </c>
      <c r="I21" s="32"/>
      <c r="J21" s="38">
        <f t="shared" si="0"/>
        <v>0</v>
      </c>
      <c r="K21" s="39" t="str">
        <f t="shared" si="1"/>
        <v>OK</v>
      </c>
      <c r="L21" s="113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45"/>
      <c r="Y21" s="45"/>
      <c r="Z21" s="45"/>
      <c r="AA21" s="45"/>
      <c r="AB21" s="45"/>
      <c r="AC21" s="45"/>
    </row>
    <row r="22" spans="1:29" ht="39.950000000000003" customHeight="1" x14ac:dyDescent="0.45">
      <c r="A22" s="88"/>
      <c r="B22" s="90"/>
      <c r="C22" s="71">
        <v>38</v>
      </c>
      <c r="D22" s="72" t="s">
        <v>76</v>
      </c>
      <c r="E22" s="73" t="s">
        <v>75</v>
      </c>
      <c r="F22" s="46" t="s">
        <v>4</v>
      </c>
      <c r="G22" s="46" t="s">
        <v>105</v>
      </c>
      <c r="H22" s="79">
        <v>134.34</v>
      </c>
      <c r="I22" s="32"/>
      <c r="J22" s="38">
        <f t="shared" si="0"/>
        <v>0</v>
      </c>
      <c r="K22" s="39" t="str">
        <f t="shared" si="1"/>
        <v>OK</v>
      </c>
      <c r="L22" s="113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45"/>
      <c r="Y22" s="45"/>
      <c r="Z22" s="45"/>
      <c r="AA22" s="45"/>
      <c r="AB22" s="45"/>
      <c r="AC22" s="45"/>
    </row>
    <row r="23" spans="1:29" ht="39.950000000000003" customHeight="1" x14ac:dyDescent="0.45">
      <c r="A23" s="88"/>
      <c r="B23" s="90"/>
      <c r="C23" s="71">
        <v>39</v>
      </c>
      <c r="D23" s="72" t="s">
        <v>77</v>
      </c>
      <c r="E23" s="73" t="s">
        <v>75</v>
      </c>
      <c r="F23" s="46" t="s">
        <v>4</v>
      </c>
      <c r="G23" s="46" t="s">
        <v>105</v>
      </c>
      <c r="H23" s="79">
        <v>90.42</v>
      </c>
      <c r="I23" s="32"/>
      <c r="J23" s="38">
        <f t="shared" si="0"/>
        <v>0</v>
      </c>
      <c r="K23" s="39" t="str">
        <f t="shared" si="1"/>
        <v>OK</v>
      </c>
      <c r="L23" s="113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45"/>
      <c r="Y23" s="45"/>
      <c r="Z23" s="45"/>
      <c r="AA23" s="45"/>
      <c r="AB23" s="45"/>
      <c r="AC23" s="45"/>
    </row>
    <row r="24" spans="1:29" ht="39.950000000000003" customHeight="1" x14ac:dyDescent="0.45">
      <c r="A24" s="88"/>
      <c r="B24" s="90"/>
      <c r="C24" s="71">
        <v>40</v>
      </c>
      <c r="D24" s="72" t="s">
        <v>78</v>
      </c>
      <c r="E24" s="73" t="s">
        <v>75</v>
      </c>
      <c r="F24" s="46" t="s">
        <v>4</v>
      </c>
      <c r="G24" s="46" t="s">
        <v>105</v>
      </c>
      <c r="H24" s="79">
        <v>71.69</v>
      </c>
      <c r="I24" s="32"/>
      <c r="J24" s="38">
        <f t="shared" si="0"/>
        <v>0</v>
      </c>
      <c r="K24" s="39" t="str">
        <f t="shared" si="1"/>
        <v>OK</v>
      </c>
      <c r="L24" s="113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45"/>
      <c r="Y24" s="45"/>
      <c r="Z24" s="45"/>
      <c r="AA24" s="45"/>
      <c r="AB24" s="45"/>
      <c r="AC24" s="45"/>
    </row>
    <row r="25" spans="1:29" ht="39.950000000000003" customHeight="1" x14ac:dyDescent="0.45">
      <c r="A25" s="88"/>
      <c r="B25" s="90"/>
      <c r="C25" s="71">
        <v>41</v>
      </c>
      <c r="D25" s="72" t="s">
        <v>79</v>
      </c>
      <c r="E25" s="73" t="s">
        <v>75</v>
      </c>
      <c r="F25" s="46" t="s">
        <v>4</v>
      </c>
      <c r="G25" s="46" t="s">
        <v>105</v>
      </c>
      <c r="H25" s="79">
        <v>62</v>
      </c>
      <c r="I25" s="32"/>
      <c r="J25" s="38">
        <f t="shared" si="0"/>
        <v>0</v>
      </c>
      <c r="K25" s="39" t="str">
        <f t="shared" si="1"/>
        <v>OK</v>
      </c>
      <c r="L25" s="113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45"/>
      <c r="Y25" s="45"/>
      <c r="Z25" s="45"/>
      <c r="AA25" s="45"/>
      <c r="AB25" s="45"/>
      <c r="AC25" s="45"/>
    </row>
    <row r="26" spans="1:29" ht="39.950000000000003" customHeight="1" x14ac:dyDescent="0.45">
      <c r="A26" s="88"/>
      <c r="B26" s="90"/>
      <c r="C26" s="71">
        <v>42</v>
      </c>
      <c r="D26" s="72" t="s">
        <v>80</v>
      </c>
      <c r="E26" s="73" t="s">
        <v>75</v>
      </c>
      <c r="F26" s="46" t="s">
        <v>4</v>
      </c>
      <c r="G26" s="46" t="s">
        <v>105</v>
      </c>
      <c r="H26" s="79">
        <v>74.92</v>
      </c>
      <c r="I26" s="32"/>
      <c r="J26" s="38">
        <f t="shared" si="0"/>
        <v>0</v>
      </c>
      <c r="K26" s="39" t="str">
        <f t="shared" si="1"/>
        <v>OK</v>
      </c>
      <c r="L26" s="113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45"/>
      <c r="Y26" s="45"/>
      <c r="Z26" s="45"/>
      <c r="AA26" s="45"/>
      <c r="AB26" s="45"/>
      <c r="AC26" s="45"/>
    </row>
    <row r="27" spans="1:29" ht="39.950000000000003" customHeight="1" x14ac:dyDescent="0.45">
      <c r="A27" s="88"/>
      <c r="B27" s="90"/>
      <c r="C27" s="71">
        <v>43</v>
      </c>
      <c r="D27" s="72" t="s">
        <v>81</v>
      </c>
      <c r="E27" s="73" t="s">
        <v>75</v>
      </c>
      <c r="F27" s="46" t="s">
        <v>4</v>
      </c>
      <c r="G27" s="46" t="s">
        <v>105</v>
      </c>
      <c r="H27" s="79">
        <v>78.790000000000006</v>
      </c>
      <c r="I27" s="32">
        <v>10</v>
      </c>
      <c r="J27" s="38">
        <f t="shared" si="0"/>
        <v>10</v>
      </c>
      <c r="K27" s="39" t="str">
        <f t="shared" si="1"/>
        <v>OK</v>
      </c>
      <c r="L27" s="113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45"/>
      <c r="Y27" s="45"/>
      <c r="Z27" s="45"/>
      <c r="AA27" s="45"/>
      <c r="AB27" s="45"/>
      <c r="AC27" s="45"/>
    </row>
    <row r="28" spans="1:29" ht="39.950000000000003" customHeight="1" x14ac:dyDescent="0.45">
      <c r="A28" s="88"/>
      <c r="B28" s="90"/>
      <c r="C28" s="71">
        <v>44</v>
      </c>
      <c r="D28" s="72" t="s">
        <v>82</v>
      </c>
      <c r="E28" s="73" t="s">
        <v>75</v>
      </c>
      <c r="F28" s="46" t="s">
        <v>4</v>
      </c>
      <c r="G28" s="46" t="s">
        <v>105</v>
      </c>
      <c r="H28" s="79">
        <v>80.09</v>
      </c>
      <c r="I28" s="32">
        <v>4</v>
      </c>
      <c r="J28" s="38">
        <f t="shared" si="0"/>
        <v>4</v>
      </c>
      <c r="K28" s="39" t="str">
        <f t="shared" si="1"/>
        <v>OK</v>
      </c>
      <c r="L28" s="113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45"/>
      <c r="Y28" s="45"/>
      <c r="Z28" s="45"/>
      <c r="AA28" s="45"/>
      <c r="AB28" s="45"/>
      <c r="AC28" s="45"/>
    </row>
    <row r="29" spans="1:29" ht="39.950000000000003" customHeight="1" x14ac:dyDescent="0.45">
      <c r="A29" s="88"/>
      <c r="B29" s="90"/>
      <c r="C29" s="71">
        <v>45</v>
      </c>
      <c r="D29" s="72" t="s">
        <v>83</v>
      </c>
      <c r="E29" s="73" t="s">
        <v>75</v>
      </c>
      <c r="F29" s="46" t="s">
        <v>4</v>
      </c>
      <c r="G29" s="46" t="s">
        <v>105</v>
      </c>
      <c r="H29" s="79">
        <v>94.94</v>
      </c>
      <c r="I29" s="32">
        <v>4</v>
      </c>
      <c r="J29" s="38">
        <f t="shared" si="0"/>
        <v>4</v>
      </c>
      <c r="K29" s="39" t="str">
        <f t="shared" si="1"/>
        <v>OK</v>
      </c>
      <c r="L29" s="113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45"/>
      <c r="Y29" s="45"/>
      <c r="Z29" s="45"/>
      <c r="AA29" s="45"/>
      <c r="AB29" s="45"/>
      <c r="AC29" s="45"/>
    </row>
    <row r="30" spans="1:29" ht="39.950000000000003" customHeight="1" x14ac:dyDescent="0.45">
      <c r="A30" s="88"/>
      <c r="B30" s="90"/>
      <c r="C30" s="71">
        <v>46</v>
      </c>
      <c r="D30" s="72" t="s">
        <v>84</v>
      </c>
      <c r="E30" s="73" t="s">
        <v>75</v>
      </c>
      <c r="F30" s="46" t="s">
        <v>4</v>
      </c>
      <c r="G30" s="46" t="s">
        <v>105</v>
      </c>
      <c r="H30" s="79">
        <v>173.74</v>
      </c>
      <c r="I30" s="32">
        <v>4</v>
      </c>
      <c r="J30" s="38">
        <f t="shared" si="0"/>
        <v>4</v>
      </c>
      <c r="K30" s="39" t="str">
        <f t="shared" si="1"/>
        <v>OK</v>
      </c>
      <c r="L30" s="113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45"/>
      <c r="Y30" s="45"/>
      <c r="Z30" s="45"/>
      <c r="AA30" s="45"/>
      <c r="AB30" s="45"/>
      <c r="AC30" s="45"/>
    </row>
    <row r="31" spans="1:29" ht="39.950000000000003" customHeight="1" x14ac:dyDescent="0.45">
      <c r="A31" s="88"/>
      <c r="B31" s="90"/>
      <c r="C31" s="71">
        <v>47</v>
      </c>
      <c r="D31" s="72" t="s">
        <v>85</v>
      </c>
      <c r="E31" s="73" t="s">
        <v>75</v>
      </c>
      <c r="F31" s="46" t="s">
        <v>4</v>
      </c>
      <c r="G31" s="46" t="s">
        <v>105</v>
      </c>
      <c r="H31" s="79">
        <v>9.36</v>
      </c>
      <c r="I31" s="32"/>
      <c r="J31" s="38">
        <f t="shared" si="0"/>
        <v>0</v>
      </c>
      <c r="K31" s="39" t="str">
        <f t="shared" si="1"/>
        <v>OK</v>
      </c>
      <c r="L31" s="113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45"/>
      <c r="Y31" s="45"/>
      <c r="Z31" s="45"/>
      <c r="AA31" s="45"/>
      <c r="AB31" s="45"/>
      <c r="AC31" s="45"/>
    </row>
    <row r="32" spans="1:29" ht="39.950000000000003" customHeight="1" x14ac:dyDescent="0.45">
      <c r="A32" s="88"/>
      <c r="B32" s="90"/>
      <c r="C32" s="71">
        <v>48</v>
      </c>
      <c r="D32" s="72" t="s">
        <v>86</v>
      </c>
      <c r="E32" s="73" t="s">
        <v>75</v>
      </c>
      <c r="F32" s="46" t="s">
        <v>4</v>
      </c>
      <c r="G32" s="46" t="s">
        <v>105</v>
      </c>
      <c r="H32" s="79">
        <v>9.69</v>
      </c>
      <c r="I32" s="32"/>
      <c r="J32" s="38">
        <f t="shared" si="0"/>
        <v>0</v>
      </c>
      <c r="K32" s="39" t="str">
        <f t="shared" si="1"/>
        <v>OK</v>
      </c>
      <c r="L32" s="113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45"/>
      <c r="Y32" s="45"/>
      <c r="Z32" s="45"/>
      <c r="AA32" s="45"/>
      <c r="AB32" s="45"/>
      <c r="AC32" s="45"/>
    </row>
    <row r="33" spans="1:29" ht="39.950000000000003" customHeight="1" x14ac:dyDescent="0.45">
      <c r="A33" s="88"/>
      <c r="B33" s="90"/>
      <c r="C33" s="71">
        <v>49</v>
      </c>
      <c r="D33" s="72" t="s">
        <v>87</v>
      </c>
      <c r="E33" s="73" t="s">
        <v>88</v>
      </c>
      <c r="F33" s="46" t="s">
        <v>4</v>
      </c>
      <c r="G33" s="46" t="s">
        <v>105</v>
      </c>
      <c r="H33" s="79">
        <v>172.44</v>
      </c>
      <c r="I33" s="32"/>
      <c r="J33" s="38">
        <f t="shared" si="0"/>
        <v>0</v>
      </c>
      <c r="K33" s="39" t="str">
        <f t="shared" si="1"/>
        <v>OK</v>
      </c>
      <c r="L33" s="113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45"/>
      <c r="Y33" s="45"/>
      <c r="Z33" s="45"/>
      <c r="AA33" s="45"/>
      <c r="AB33" s="45"/>
      <c r="AC33" s="45"/>
    </row>
    <row r="34" spans="1:29" ht="39.950000000000003" customHeight="1" x14ac:dyDescent="0.45">
      <c r="A34" s="88"/>
      <c r="B34" s="90"/>
      <c r="C34" s="71">
        <v>50</v>
      </c>
      <c r="D34" s="72" t="s">
        <v>89</v>
      </c>
      <c r="E34" s="73" t="s">
        <v>88</v>
      </c>
      <c r="F34" s="46" t="s">
        <v>4</v>
      </c>
      <c r="G34" s="46" t="s">
        <v>105</v>
      </c>
      <c r="H34" s="79">
        <v>179.55</v>
      </c>
      <c r="I34" s="32"/>
      <c r="J34" s="38">
        <f t="shared" si="0"/>
        <v>0</v>
      </c>
      <c r="K34" s="39" t="str">
        <f t="shared" si="1"/>
        <v>OK</v>
      </c>
      <c r="L34" s="113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45"/>
      <c r="Y34" s="45"/>
      <c r="Z34" s="45"/>
      <c r="AA34" s="45"/>
      <c r="AB34" s="45"/>
      <c r="AC34" s="45"/>
    </row>
    <row r="35" spans="1:29" ht="39.950000000000003" customHeight="1" x14ac:dyDescent="0.45">
      <c r="A35" s="88"/>
      <c r="B35" s="90"/>
      <c r="C35" s="71">
        <v>51</v>
      </c>
      <c r="D35" s="72" t="s">
        <v>90</v>
      </c>
      <c r="E35" s="73" t="s">
        <v>60</v>
      </c>
      <c r="F35" s="46" t="s">
        <v>45</v>
      </c>
      <c r="G35" s="46" t="s">
        <v>105</v>
      </c>
      <c r="H35" s="79">
        <v>3.55</v>
      </c>
      <c r="I35" s="32"/>
      <c r="J35" s="38">
        <f t="shared" si="0"/>
        <v>0</v>
      </c>
      <c r="K35" s="39" t="str">
        <f t="shared" si="1"/>
        <v>OK</v>
      </c>
      <c r="L35" s="113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45"/>
      <c r="Y35" s="45"/>
      <c r="Z35" s="45"/>
      <c r="AA35" s="45"/>
      <c r="AB35" s="45"/>
      <c r="AC35" s="45"/>
    </row>
    <row r="36" spans="1:29" ht="39.950000000000003" customHeight="1" x14ac:dyDescent="0.45">
      <c r="A36" s="88"/>
      <c r="B36" s="90"/>
      <c r="C36" s="71">
        <v>52</v>
      </c>
      <c r="D36" s="72" t="s">
        <v>91</v>
      </c>
      <c r="E36" s="73" t="s">
        <v>75</v>
      </c>
      <c r="F36" s="46" t="s">
        <v>4</v>
      </c>
      <c r="G36" s="46" t="s">
        <v>105</v>
      </c>
      <c r="H36" s="79">
        <v>418.52</v>
      </c>
      <c r="I36" s="32"/>
      <c r="J36" s="38">
        <f t="shared" si="0"/>
        <v>0</v>
      </c>
      <c r="K36" s="39" t="str">
        <f t="shared" si="1"/>
        <v>OK</v>
      </c>
      <c r="L36" s="113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45"/>
      <c r="Y36" s="45"/>
      <c r="Z36" s="45"/>
      <c r="AA36" s="45"/>
      <c r="AB36" s="45"/>
      <c r="AC36" s="45"/>
    </row>
    <row r="37" spans="1:29" ht="39.950000000000003" customHeight="1" x14ac:dyDescent="0.45">
      <c r="A37" s="88"/>
      <c r="B37" s="90"/>
      <c r="C37" s="71">
        <v>53</v>
      </c>
      <c r="D37" s="72" t="s">
        <v>92</v>
      </c>
      <c r="E37" s="73" t="s">
        <v>75</v>
      </c>
      <c r="F37" s="46" t="s">
        <v>4</v>
      </c>
      <c r="G37" s="46" t="s">
        <v>105</v>
      </c>
      <c r="H37" s="79">
        <v>49.73</v>
      </c>
      <c r="I37" s="32"/>
      <c r="J37" s="38">
        <f t="shared" si="0"/>
        <v>0</v>
      </c>
      <c r="K37" s="39" t="str">
        <f t="shared" si="1"/>
        <v>OK</v>
      </c>
      <c r="L37" s="113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45"/>
      <c r="Y37" s="45"/>
      <c r="Z37" s="45"/>
      <c r="AA37" s="45"/>
      <c r="AB37" s="45"/>
      <c r="AC37" s="45"/>
    </row>
    <row r="38" spans="1:29" ht="39.950000000000003" customHeight="1" x14ac:dyDescent="0.45">
      <c r="A38" s="89"/>
      <c r="B38" s="90"/>
      <c r="C38" s="71">
        <v>54</v>
      </c>
      <c r="D38" s="72" t="s">
        <v>93</v>
      </c>
      <c r="E38" s="73" t="s">
        <v>94</v>
      </c>
      <c r="F38" s="46" t="s">
        <v>4</v>
      </c>
      <c r="G38" s="46" t="s">
        <v>105</v>
      </c>
      <c r="H38" s="79">
        <v>263.51</v>
      </c>
      <c r="I38" s="32"/>
      <c r="J38" s="38">
        <f t="shared" si="0"/>
        <v>0</v>
      </c>
      <c r="K38" s="39" t="str">
        <f t="shared" si="1"/>
        <v>OK</v>
      </c>
      <c r="L38" s="113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45"/>
      <c r="Y38" s="45"/>
      <c r="Z38" s="45"/>
      <c r="AA38" s="45"/>
      <c r="AB38" s="45"/>
      <c r="AC38" s="45"/>
    </row>
    <row r="39" spans="1:29" ht="39.950000000000003" customHeight="1" x14ac:dyDescent="0.45">
      <c r="A39" s="91">
        <v>8</v>
      </c>
      <c r="B39" s="84" t="s">
        <v>95</v>
      </c>
      <c r="C39" s="74">
        <v>55</v>
      </c>
      <c r="D39" s="75" t="s">
        <v>96</v>
      </c>
      <c r="E39" s="70" t="s">
        <v>97</v>
      </c>
      <c r="F39" s="53" t="s">
        <v>31</v>
      </c>
      <c r="G39" s="53" t="s">
        <v>105</v>
      </c>
      <c r="H39" s="78">
        <v>209.19</v>
      </c>
      <c r="I39" s="32">
        <v>8</v>
      </c>
      <c r="J39" s="38">
        <f t="shared" si="0"/>
        <v>8</v>
      </c>
      <c r="K39" s="39" t="str">
        <f t="shared" si="1"/>
        <v>OK</v>
      </c>
      <c r="L39" s="113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45"/>
      <c r="Y39" s="45"/>
      <c r="Z39" s="45"/>
      <c r="AA39" s="45"/>
      <c r="AB39" s="45"/>
      <c r="AC39" s="45"/>
    </row>
    <row r="40" spans="1:29" ht="39.950000000000003" customHeight="1" x14ac:dyDescent="0.45">
      <c r="A40" s="91"/>
      <c r="B40" s="85"/>
      <c r="C40" s="74">
        <v>56</v>
      </c>
      <c r="D40" s="75" t="s">
        <v>98</v>
      </c>
      <c r="E40" s="70" t="s">
        <v>99</v>
      </c>
      <c r="F40" s="53" t="s">
        <v>31</v>
      </c>
      <c r="G40" s="53" t="s">
        <v>105</v>
      </c>
      <c r="H40" s="78">
        <v>356.28</v>
      </c>
      <c r="I40" s="32">
        <v>4</v>
      </c>
      <c r="J40" s="38">
        <f t="shared" si="0"/>
        <v>4</v>
      </c>
      <c r="K40" s="39" t="str">
        <f t="shared" si="1"/>
        <v>OK</v>
      </c>
      <c r="L40" s="113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45"/>
      <c r="Y40" s="45"/>
      <c r="Z40" s="45"/>
      <c r="AA40" s="45"/>
      <c r="AB40" s="45"/>
      <c r="AC40" s="45"/>
    </row>
    <row r="41" spans="1:29" ht="39.950000000000003" customHeight="1" x14ac:dyDescent="0.45">
      <c r="A41" s="91"/>
      <c r="B41" s="86"/>
      <c r="C41" s="74">
        <v>57</v>
      </c>
      <c r="D41" s="75" t="s">
        <v>100</v>
      </c>
      <c r="E41" s="70" t="s">
        <v>101</v>
      </c>
      <c r="F41" s="53" t="s">
        <v>31</v>
      </c>
      <c r="G41" s="53" t="s">
        <v>105</v>
      </c>
      <c r="H41" s="78">
        <v>310.01</v>
      </c>
      <c r="I41" s="32"/>
      <c r="J41" s="38">
        <f t="shared" si="0"/>
        <v>0</v>
      </c>
      <c r="K41" s="39" t="str">
        <f t="shared" si="1"/>
        <v>OK</v>
      </c>
      <c r="L41" s="113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45"/>
      <c r="Y41" s="45"/>
      <c r="Z41" s="45"/>
      <c r="AA41" s="45"/>
      <c r="AB41" s="45"/>
      <c r="AC41" s="45"/>
    </row>
    <row r="42" spans="1:29" ht="39.950000000000003" customHeight="1" x14ac:dyDescent="0.45">
      <c r="A42" s="63">
        <v>11</v>
      </c>
      <c r="B42" s="64" t="s">
        <v>95</v>
      </c>
      <c r="C42" s="71">
        <v>61</v>
      </c>
      <c r="D42" s="76" t="s">
        <v>102</v>
      </c>
      <c r="E42" s="73" t="s">
        <v>103</v>
      </c>
      <c r="F42" s="46" t="s">
        <v>31</v>
      </c>
      <c r="G42" s="46" t="s">
        <v>105</v>
      </c>
      <c r="H42" s="79">
        <v>104.68</v>
      </c>
      <c r="I42" s="32"/>
      <c r="J42" s="38">
        <f t="shared" si="0"/>
        <v>0</v>
      </c>
      <c r="K42" s="39" t="str">
        <f t="shared" si="1"/>
        <v>OK</v>
      </c>
      <c r="L42" s="113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45"/>
      <c r="Y42" s="45"/>
      <c r="Z42" s="45"/>
      <c r="AA42" s="45"/>
      <c r="AB42" s="45"/>
      <c r="AC42" s="45"/>
    </row>
    <row r="43" spans="1:29" ht="39.950000000000003" customHeight="1" x14ac:dyDescent="0.45">
      <c r="H43" s="80">
        <f>SUM(H4:H42)</f>
        <v>16927.68</v>
      </c>
    </row>
  </sheetData>
  <mergeCells count="28">
    <mergeCell ref="A39:A41"/>
    <mergeCell ref="B39:B41"/>
    <mergeCell ref="W1:W2"/>
    <mergeCell ref="A2:K2"/>
    <mergeCell ref="N1:N2"/>
    <mergeCell ref="U1:U2"/>
    <mergeCell ref="V1:V2"/>
    <mergeCell ref="Q1:Q2"/>
    <mergeCell ref="R1:R2"/>
    <mergeCell ref="S1:S2"/>
    <mergeCell ref="T1:T2"/>
    <mergeCell ref="O1:O2"/>
    <mergeCell ref="P1:P2"/>
    <mergeCell ref="A1:C1"/>
    <mergeCell ref="L1:L2"/>
    <mergeCell ref="M1:M2"/>
    <mergeCell ref="AC1:AC2"/>
    <mergeCell ref="A5:A20"/>
    <mergeCell ref="B5:B20"/>
    <mergeCell ref="A21:A38"/>
    <mergeCell ref="B21:B38"/>
    <mergeCell ref="AB1:AB2"/>
    <mergeCell ref="X1:X2"/>
    <mergeCell ref="Y1:Y2"/>
    <mergeCell ref="Z1:Z2"/>
    <mergeCell ref="AA1:AA2"/>
    <mergeCell ref="D1:H1"/>
    <mergeCell ref="I1:K1"/>
  </mergeCells>
  <conditionalFormatting sqref="M4:V42">
    <cfRule type="cellIs" dxfId="69" priority="4" stopIfTrue="1" operator="greaterThan">
      <formula>0</formula>
    </cfRule>
    <cfRule type="cellIs" dxfId="68" priority="5" stopIfTrue="1" operator="greaterThan">
      <formula>0</formula>
    </cfRule>
    <cfRule type="cellIs" dxfId="67" priority="6" stopIfTrue="1" operator="greaterThan">
      <formula>0</formula>
    </cfRule>
  </conditionalFormatting>
  <conditionalFormatting sqref="W4:W42">
    <cfRule type="cellIs" dxfId="66" priority="7" stopIfTrue="1" operator="greaterThan">
      <formula>0</formula>
    </cfRule>
    <cfRule type="cellIs" dxfId="65" priority="8" stopIfTrue="1" operator="greaterThan">
      <formula>0</formula>
    </cfRule>
    <cfRule type="cellIs" dxfId="64" priority="9" stopIfTrue="1" operator="greaterThan">
      <formula>0</formula>
    </cfRule>
  </conditionalFormatting>
  <conditionalFormatting sqref="L4:L42">
    <cfRule type="cellIs" dxfId="2" priority="1" stopIfTrue="1" operator="greaterThan">
      <formula>0</formula>
    </cfRule>
    <cfRule type="cellIs" dxfId="1" priority="2" stopIfTrue="1" operator="greaterThan">
      <formula>0</formula>
    </cfRule>
    <cfRule type="cellIs" dxfId="0" priority="3" stopIfTrue="1" operator="greaterThan">
      <formula>0</formula>
    </cfRule>
  </conditionalFormatting>
  <hyperlinks>
    <hyperlink ref="D577" r:id="rId1" display="https://www.havan.com.br/mangueira-para-gas-de-cozinha-glp-1-20m-durin-05207.html" xr:uid="{1EA86060-0EFA-4339-BE14-5CBB4138D73D}"/>
  </hyperlinks>
  <pageMargins left="0.511811024" right="0.511811024" top="0.78740157499999996" bottom="0.78740157499999996" header="0.31496062000000002" footer="0.31496062000000002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A14552-710A-462C-8DAC-7AE1980BA614}">
  <dimension ref="A1:AC649"/>
  <sheetViews>
    <sheetView topLeftCell="A12" zoomScale="93" zoomScaleNormal="93" workbookViewId="0">
      <selection activeCell="L23" sqref="L23"/>
    </sheetView>
  </sheetViews>
  <sheetFormatPr defaultColWidth="9.73046875" defaultRowHeight="25.5" x14ac:dyDescent="0.45"/>
  <cols>
    <col min="1" max="1" width="7" style="48" customWidth="1"/>
    <col min="2" max="2" width="38.59765625" style="1" customWidth="1"/>
    <col min="3" max="3" width="9.59765625" style="47" customWidth="1"/>
    <col min="4" max="4" width="55.265625" style="55" customWidth="1"/>
    <col min="5" max="5" width="19.3984375" style="56" customWidth="1"/>
    <col min="6" max="6" width="10" style="1" customWidth="1"/>
    <col min="7" max="7" width="16.73046875" style="1" customWidth="1"/>
    <col min="8" max="8" width="14.86328125" style="42" bestFit="1" customWidth="1"/>
    <col min="9" max="9" width="13.86328125" style="17" customWidth="1"/>
    <col min="10" max="10" width="13.265625" style="41" customWidth="1"/>
    <col min="11" max="11" width="12.59765625" style="18" customWidth="1"/>
    <col min="12" max="23" width="13.73046875" style="19" customWidth="1"/>
    <col min="24" max="29" width="13.73046875" style="15" customWidth="1"/>
    <col min="30" max="16384" width="9.73046875" style="15"/>
  </cols>
  <sheetData>
    <row r="1" spans="1:29" ht="39.950000000000003" customHeight="1" x14ac:dyDescent="0.45">
      <c r="A1" s="93" t="s">
        <v>47</v>
      </c>
      <c r="B1" s="93"/>
      <c r="C1" s="93"/>
      <c r="D1" s="93" t="s">
        <v>49</v>
      </c>
      <c r="E1" s="93"/>
      <c r="F1" s="93"/>
      <c r="G1" s="93"/>
      <c r="H1" s="93"/>
      <c r="I1" s="93" t="s">
        <v>48</v>
      </c>
      <c r="J1" s="93"/>
      <c r="K1" s="93"/>
      <c r="L1" s="92" t="s">
        <v>41</v>
      </c>
      <c r="M1" s="92" t="s">
        <v>41</v>
      </c>
      <c r="N1" s="92" t="s">
        <v>41</v>
      </c>
      <c r="O1" s="92" t="s">
        <v>41</v>
      </c>
      <c r="P1" s="92" t="s">
        <v>41</v>
      </c>
      <c r="Q1" s="92" t="s">
        <v>41</v>
      </c>
      <c r="R1" s="92" t="s">
        <v>41</v>
      </c>
      <c r="S1" s="92" t="s">
        <v>41</v>
      </c>
      <c r="T1" s="92" t="s">
        <v>41</v>
      </c>
      <c r="U1" s="92" t="s">
        <v>41</v>
      </c>
      <c r="V1" s="92" t="s">
        <v>41</v>
      </c>
      <c r="W1" s="92" t="s">
        <v>41</v>
      </c>
      <c r="X1" s="92" t="s">
        <v>41</v>
      </c>
      <c r="Y1" s="92" t="s">
        <v>41</v>
      </c>
      <c r="Z1" s="92" t="s">
        <v>41</v>
      </c>
      <c r="AA1" s="92" t="s">
        <v>41</v>
      </c>
      <c r="AB1" s="92" t="s">
        <v>41</v>
      </c>
      <c r="AC1" s="92" t="s">
        <v>41</v>
      </c>
    </row>
    <row r="2" spans="1:29" ht="39.950000000000003" customHeight="1" x14ac:dyDescent="0.45">
      <c r="A2" s="93" t="s">
        <v>34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</row>
    <row r="3" spans="1:29" s="16" customFormat="1" ht="39.950000000000003" customHeight="1" x14ac:dyDescent="0.35">
      <c r="A3" s="49" t="s">
        <v>42</v>
      </c>
      <c r="B3" s="51" t="s">
        <v>35</v>
      </c>
      <c r="C3" s="50" t="s">
        <v>43</v>
      </c>
      <c r="D3" s="54" t="s">
        <v>36</v>
      </c>
      <c r="E3" s="54" t="s">
        <v>37</v>
      </c>
      <c r="F3" s="51" t="s">
        <v>4</v>
      </c>
      <c r="G3" s="51" t="s">
        <v>38</v>
      </c>
      <c r="H3" s="52" t="s">
        <v>44</v>
      </c>
      <c r="I3" s="51" t="s">
        <v>46</v>
      </c>
      <c r="J3" s="57" t="s">
        <v>0</v>
      </c>
      <c r="K3" s="58" t="s">
        <v>2</v>
      </c>
      <c r="L3" s="37" t="s">
        <v>1</v>
      </c>
      <c r="M3" s="37" t="s">
        <v>1</v>
      </c>
      <c r="N3" s="37" t="s">
        <v>1</v>
      </c>
      <c r="O3" s="37" t="s">
        <v>1</v>
      </c>
      <c r="P3" s="37" t="s">
        <v>1</v>
      </c>
      <c r="Q3" s="37" t="s">
        <v>1</v>
      </c>
      <c r="R3" s="37" t="s">
        <v>1</v>
      </c>
      <c r="S3" s="37" t="s">
        <v>1</v>
      </c>
      <c r="T3" s="37" t="s">
        <v>1</v>
      </c>
      <c r="U3" s="37" t="s">
        <v>1</v>
      </c>
      <c r="V3" s="37" t="s">
        <v>1</v>
      </c>
      <c r="W3" s="37" t="s">
        <v>1</v>
      </c>
      <c r="X3" s="37" t="s">
        <v>1</v>
      </c>
      <c r="Y3" s="37" t="s">
        <v>1</v>
      </c>
      <c r="Z3" s="37" t="s">
        <v>1</v>
      </c>
      <c r="AA3" s="37" t="s">
        <v>1</v>
      </c>
      <c r="AB3" s="37" t="s">
        <v>1</v>
      </c>
      <c r="AC3" s="37" t="s">
        <v>1</v>
      </c>
    </row>
    <row r="4" spans="1:29" ht="39.950000000000003" customHeight="1" x14ac:dyDescent="0.45">
      <c r="A4" s="63">
        <v>1</v>
      </c>
      <c r="B4" s="64" t="s">
        <v>50</v>
      </c>
      <c r="C4" s="65">
        <v>1</v>
      </c>
      <c r="D4" s="66" t="s">
        <v>51</v>
      </c>
      <c r="E4" s="67" t="s">
        <v>52</v>
      </c>
      <c r="F4" s="46" t="s">
        <v>4</v>
      </c>
      <c r="G4" s="46" t="s">
        <v>104</v>
      </c>
      <c r="H4" s="77">
        <v>9145.9</v>
      </c>
      <c r="I4" s="32">
        <v>5</v>
      </c>
      <c r="J4" s="38">
        <f>I4-(SUM(L4:AC4))</f>
        <v>5</v>
      </c>
      <c r="K4" s="39" t="str">
        <f>IF(J4&lt;0,"ATENÇÃO","OK")</f>
        <v>OK</v>
      </c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45"/>
      <c r="Y4" s="45"/>
      <c r="Z4" s="45"/>
      <c r="AA4" s="45"/>
      <c r="AB4" s="45"/>
      <c r="AC4" s="45"/>
    </row>
    <row r="5" spans="1:29" ht="39.950000000000003" customHeight="1" x14ac:dyDescent="0.45">
      <c r="A5" s="81">
        <v>6</v>
      </c>
      <c r="B5" s="84" t="s">
        <v>53</v>
      </c>
      <c r="C5" s="68">
        <v>21</v>
      </c>
      <c r="D5" s="69" t="s">
        <v>54</v>
      </c>
      <c r="E5" s="70" t="s">
        <v>55</v>
      </c>
      <c r="F5" s="53" t="s">
        <v>4</v>
      </c>
      <c r="G5" s="53" t="s">
        <v>105</v>
      </c>
      <c r="H5" s="78">
        <v>130.49</v>
      </c>
      <c r="I5" s="32">
        <v>20</v>
      </c>
      <c r="J5" s="38">
        <f t="shared" ref="J5:J42" si="0">I5-(SUM(L5:AC5))</f>
        <v>20</v>
      </c>
      <c r="K5" s="39" t="str">
        <f t="shared" ref="K5:K42" si="1">IF(J5&lt;0,"ATENÇÃO","OK")</f>
        <v>OK</v>
      </c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45"/>
      <c r="Y5" s="45"/>
      <c r="Z5" s="45"/>
      <c r="AA5" s="45"/>
      <c r="AB5" s="45"/>
      <c r="AC5" s="45"/>
    </row>
    <row r="6" spans="1:29" ht="39.950000000000003" customHeight="1" x14ac:dyDescent="0.45">
      <c r="A6" s="82"/>
      <c r="B6" s="85"/>
      <c r="C6" s="68">
        <v>22</v>
      </c>
      <c r="D6" s="69" t="s">
        <v>56</v>
      </c>
      <c r="E6" s="70" t="s">
        <v>55</v>
      </c>
      <c r="F6" s="53" t="s">
        <v>4</v>
      </c>
      <c r="G6" s="53" t="s">
        <v>105</v>
      </c>
      <c r="H6" s="78">
        <v>96.16</v>
      </c>
      <c r="I6" s="32"/>
      <c r="J6" s="38">
        <f t="shared" si="0"/>
        <v>0</v>
      </c>
      <c r="K6" s="39" t="str">
        <f t="shared" si="1"/>
        <v>OK</v>
      </c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45"/>
      <c r="Y6" s="45"/>
      <c r="Z6" s="45"/>
      <c r="AA6" s="45"/>
      <c r="AB6" s="45"/>
      <c r="AC6" s="45"/>
    </row>
    <row r="7" spans="1:29" ht="39.950000000000003" customHeight="1" x14ac:dyDescent="0.45">
      <c r="A7" s="82"/>
      <c r="B7" s="85"/>
      <c r="C7" s="68">
        <v>23</v>
      </c>
      <c r="D7" s="69" t="s">
        <v>57</v>
      </c>
      <c r="E7" s="70" t="s">
        <v>58</v>
      </c>
      <c r="F7" s="53" t="s">
        <v>4</v>
      </c>
      <c r="G7" s="53" t="s">
        <v>105</v>
      </c>
      <c r="H7" s="78">
        <v>1205.75</v>
      </c>
      <c r="I7" s="32"/>
      <c r="J7" s="38">
        <f t="shared" si="0"/>
        <v>0</v>
      </c>
      <c r="K7" s="39" t="str">
        <f t="shared" si="1"/>
        <v>OK</v>
      </c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45"/>
      <c r="Y7" s="45"/>
      <c r="Z7" s="45"/>
      <c r="AA7" s="45"/>
      <c r="AB7" s="45"/>
      <c r="AC7" s="45"/>
    </row>
    <row r="8" spans="1:29" ht="39.950000000000003" customHeight="1" x14ac:dyDescent="0.45">
      <c r="A8" s="82"/>
      <c r="B8" s="85"/>
      <c r="C8" s="68">
        <v>24</v>
      </c>
      <c r="D8" s="69" t="s">
        <v>59</v>
      </c>
      <c r="E8" s="70" t="s">
        <v>60</v>
      </c>
      <c r="F8" s="53" t="s">
        <v>4</v>
      </c>
      <c r="G8" s="53" t="s">
        <v>105</v>
      </c>
      <c r="H8" s="78">
        <v>14.68</v>
      </c>
      <c r="I8" s="32"/>
      <c r="J8" s="38">
        <f t="shared" si="0"/>
        <v>0</v>
      </c>
      <c r="K8" s="39" t="str">
        <f t="shared" si="1"/>
        <v>OK</v>
      </c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45"/>
      <c r="Y8" s="45"/>
      <c r="Z8" s="45"/>
      <c r="AA8" s="45"/>
      <c r="AB8" s="45"/>
      <c r="AC8" s="45"/>
    </row>
    <row r="9" spans="1:29" ht="39.950000000000003" customHeight="1" x14ac:dyDescent="0.45">
      <c r="A9" s="82"/>
      <c r="B9" s="85"/>
      <c r="C9" s="68">
        <v>25</v>
      </c>
      <c r="D9" s="69" t="s">
        <v>61</v>
      </c>
      <c r="E9" s="70" t="s">
        <v>60</v>
      </c>
      <c r="F9" s="53" t="s">
        <v>4</v>
      </c>
      <c r="G9" s="53" t="s">
        <v>105</v>
      </c>
      <c r="H9" s="78">
        <v>8.18</v>
      </c>
      <c r="I9" s="32"/>
      <c r="J9" s="38">
        <f t="shared" si="0"/>
        <v>0</v>
      </c>
      <c r="K9" s="39" t="str">
        <f t="shared" si="1"/>
        <v>OK</v>
      </c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45"/>
      <c r="Y9" s="45"/>
      <c r="Z9" s="45"/>
      <c r="AA9" s="45"/>
      <c r="AB9" s="45"/>
      <c r="AC9" s="45"/>
    </row>
    <row r="10" spans="1:29" ht="39.950000000000003" customHeight="1" x14ac:dyDescent="0.45">
      <c r="A10" s="82"/>
      <c r="B10" s="85"/>
      <c r="C10" s="68">
        <v>26</v>
      </c>
      <c r="D10" s="69" t="s">
        <v>62</v>
      </c>
      <c r="E10" s="70" t="s">
        <v>60</v>
      </c>
      <c r="F10" s="53" t="s">
        <v>4</v>
      </c>
      <c r="G10" s="53" t="s">
        <v>105</v>
      </c>
      <c r="H10" s="78">
        <v>19.72</v>
      </c>
      <c r="I10" s="32">
        <v>150</v>
      </c>
      <c r="J10" s="38">
        <f t="shared" si="0"/>
        <v>150</v>
      </c>
      <c r="K10" s="39" t="str">
        <f t="shared" si="1"/>
        <v>OK</v>
      </c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45"/>
      <c r="Y10" s="45"/>
      <c r="Z10" s="45"/>
      <c r="AA10" s="45"/>
      <c r="AB10" s="45"/>
      <c r="AC10" s="45"/>
    </row>
    <row r="11" spans="1:29" ht="39.950000000000003" customHeight="1" x14ac:dyDescent="0.45">
      <c r="A11" s="82"/>
      <c r="B11" s="85"/>
      <c r="C11" s="68">
        <v>27</v>
      </c>
      <c r="D11" s="69" t="s">
        <v>63</v>
      </c>
      <c r="E11" s="70" t="s">
        <v>60</v>
      </c>
      <c r="F11" s="53" t="s">
        <v>4</v>
      </c>
      <c r="G11" s="53" t="s">
        <v>105</v>
      </c>
      <c r="H11" s="78">
        <v>11.24</v>
      </c>
      <c r="I11" s="32"/>
      <c r="J11" s="38">
        <f t="shared" si="0"/>
        <v>0</v>
      </c>
      <c r="K11" s="39" t="str">
        <f t="shared" si="1"/>
        <v>OK</v>
      </c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45"/>
      <c r="Y11" s="45"/>
      <c r="Z11" s="45"/>
      <c r="AA11" s="45"/>
      <c r="AB11" s="45"/>
      <c r="AC11" s="45"/>
    </row>
    <row r="12" spans="1:29" ht="39.950000000000003" customHeight="1" x14ac:dyDescent="0.45">
      <c r="A12" s="82"/>
      <c r="B12" s="85"/>
      <c r="C12" s="68">
        <v>28</v>
      </c>
      <c r="D12" s="69" t="s">
        <v>64</v>
      </c>
      <c r="E12" s="70" t="s">
        <v>60</v>
      </c>
      <c r="F12" s="53" t="s">
        <v>4</v>
      </c>
      <c r="G12" s="53" t="s">
        <v>105</v>
      </c>
      <c r="H12" s="78">
        <v>27.95</v>
      </c>
      <c r="I12" s="32">
        <v>20</v>
      </c>
      <c r="J12" s="38">
        <f t="shared" si="0"/>
        <v>20</v>
      </c>
      <c r="K12" s="39" t="str">
        <f t="shared" si="1"/>
        <v>OK</v>
      </c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45"/>
      <c r="Y12" s="45"/>
      <c r="Z12" s="45"/>
      <c r="AA12" s="45"/>
      <c r="AB12" s="45"/>
      <c r="AC12" s="45"/>
    </row>
    <row r="13" spans="1:29" ht="39.950000000000003" customHeight="1" x14ac:dyDescent="0.45">
      <c r="A13" s="82"/>
      <c r="B13" s="85"/>
      <c r="C13" s="68">
        <v>29</v>
      </c>
      <c r="D13" s="69" t="s">
        <v>65</v>
      </c>
      <c r="E13" s="70" t="s">
        <v>60</v>
      </c>
      <c r="F13" s="53" t="s">
        <v>4</v>
      </c>
      <c r="G13" s="53" t="s">
        <v>105</v>
      </c>
      <c r="H13" s="78">
        <v>16.84</v>
      </c>
      <c r="I13" s="32"/>
      <c r="J13" s="38">
        <f t="shared" si="0"/>
        <v>0</v>
      </c>
      <c r="K13" s="39" t="str">
        <f t="shared" si="1"/>
        <v>OK</v>
      </c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45"/>
      <c r="Y13" s="45"/>
      <c r="Z13" s="45"/>
      <c r="AA13" s="45"/>
      <c r="AB13" s="45"/>
      <c r="AC13" s="45"/>
    </row>
    <row r="14" spans="1:29" ht="39.950000000000003" customHeight="1" x14ac:dyDescent="0.45">
      <c r="A14" s="82"/>
      <c r="B14" s="85"/>
      <c r="C14" s="68">
        <v>30</v>
      </c>
      <c r="D14" s="69" t="s">
        <v>66</v>
      </c>
      <c r="E14" s="70" t="s">
        <v>58</v>
      </c>
      <c r="F14" s="53" t="s">
        <v>32</v>
      </c>
      <c r="G14" s="53" t="s">
        <v>105</v>
      </c>
      <c r="H14" s="78">
        <v>776.47</v>
      </c>
      <c r="I14" s="32">
        <v>50</v>
      </c>
      <c r="J14" s="38">
        <f t="shared" si="0"/>
        <v>50</v>
      </c>
      <c r="K14" s="39" t="str">
        <f t="shared" si="1"/>
        <v>OK</v>
      </c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45"/>
      <c r="Y14" s="45"/>
      <c r="Z14" s="45"/>
      <c r="AA14" s="45"/>
      <c r="AB14" s="45"/>
      <c r="AC14" s="45"/>
    </row>
    <row r="15" spans="1:29" ht="39.950000000000003" customHeight="1" x14ac:dyDescent="0.45">
      <c r="A15" s="82"/>
      <c r="B15" s="85"/>
      <c r="C15" s="68">
        <v>31</v>
      </c>
      <c r="D15" s="69" t="s">
        <v>67</v>
      </c>
      <c r="E15" s="70" t="s">
        <v>58</v>
      </c>
      <c r="F15" s="53" t="s">
        <v>32</v>
      </c>
      <c r="G15" s="53" t="s">
        <v>105</v>
      </c>
      <c r="H15" s="78">
        <v>442.05</v>
      </c>
      <c r="I15" s="32">
        <f>10-2</f>
        <v>8</v>
      </c>
      <c r="J15" s="38">
        <f t="shared" si="0"/>
        <v>8</v>
      </c>
      <c r="K15" s="39" t="str">
        <f t="shared" si="1"/>
        <v>OK</v>
      </c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45"/>
      <c r="Y15" s="45"/>
      <c r="Z15" s="45"/>
      <c r="AA15" s="45"/>
      <c r="AB15" s="45"/>
      <c r="AC15" s="45"/>
    </row>
    <row r="16" spans="1:29" ht="39.950000000000003" customHeight="1" x14ac:dyDescent="0.45">
      <c r="A16" s="82"/>
      <c r="B16" s="85"/>
      <c r="C16" s="68">
        <v>32</v>
      </c>
      <c r="D16" s="69" t="s">
        <v>68</v>
      </c>
      <c r="E16" s="70" t="s">
        <v>60</v>
      </c>
      <c r="F16" s="53" t="s">
        <v>32</v>
      </c>
      <c r="G16" s="53" t="s">
        <v>105</v>
      </c>
      <c r="H16" s="78">
        <v>1967.19</v>
      </c>
      <c r="I16" s="32">
        <v>5</v>
      </c>
      <c r="J16" s="38">
        <f t="shared" si="0"/>
        <v>5</v>
      </c>
      <c r="K16" s="39" t="str">
        <f t="shared" si="1"/>
        <v>OK</v>
      </c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45"/>
      <c r="Y16" s="45"/>
      <c r="Z16" s="45"/>
      <c r="AA16" s="45"/>
      <c r="AB16" s="45"/>
      <c r="AC16" s="45"/>
    </row>
    <row r="17" spans="1:29" ht="39.950000000000003" customHeight="1" x14ac:dyDescent="0.45">
      <c r="A17" s="82"/>
      <c r="B17" s="85"/>
      <c r="C17" s="68">
        <v>33</v>
      </c>
      <c r="D17" s="69" t="s">
        <v>69</v>
      </c>
      <c r="E17" s="70" t="s">
        <v>60</v>
      </c>
      <c r="F17" s="53" t="s">
        <v>4</v>
      </c>
      <c r="G17" s="53" t="s">
        <v>105</v>
      </c>
      <c r="H17" s="78">
        <v>21.38</v>
      </c>
      <c r="I17" s="32">
        <v>100</v>
      </c>
      <c r="J17" s="38">
        <f t="shared" si="0"/>
        <v>100</v>
      </c>
      <c r="K17" s="39" t="str">
        <f t="shared" si="1"/>
        <v>OK</v>
      </c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45"/>
      <c r="Y17" s="45"/>
      <c r="Z17" s="45"/>
      <c r="AA17" s="45"/>
      <c r="AB17" s="45"/>
      <c r="AC17" s="45"/>
    </row>
    <row r="18" spans="1:29" ht="39.950000000000003" customHeight="1" x14ac:dyDescent="0.45">
      <c r="A18" s="82"/>
      <c r="B18" s="85"/>
      <c r="C18" s="68">
        <v>34</v>
      </c>
      <c r="D18" s="69" t="s">
        <v>70</v>
      </c>
      <c r="E18" s="70" t="s">
        <v>60</v>
      </c>
      <c r="F18" s="53" t="s">
        <v>4</v>
      </c>
      <c r="G18" s="53" t="s">
        <v>105</v>
      </c>
      <c r="H18" s="78">
        <v>12.19</v>
      </c>
      <c r="I18" s="32"/>
      <c r="J18" s="38">
        <f t="shared" si="0"/>
        <v>0</v>
      </c>
      <c r="K18" s="39" t="str">
        <f t="shared" si="1"/>
        <v>OK</v>
      </c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45"/>
      <c r="Y18" s="45"/>
      <c r="Z18" s="45"/>
      <c r="AA18" s="45"/>
      <c r="AB18" s="45"/>
      <c r="AC18" s="45"/>
    </row>
    <row r="19" spans="1:29" ht="39.950000000000003" customHeight="1" x14ac:dyDescent="0.45">
      <c r="A19" s="82"/>
      <c r="B19" s="85"/>
      <c r="C19" s="68">
        <v>35</v>
      </c>
      <c r="D19" s="69" t="s">
        <v>71</v>
      </c>
      <c r="E19" s="70" t="s">
        <v>60</v>
      </c>
      <c r="F19" s="53" t="s">
        <v>4</v>
      </c>
      <c r="G19" s="53" t="s">
        <v>105</v>
      </c>
      <c r="H19" s="78">
        <v>2.69</v>
      </c>
      <c r="I19" s="32">
        <v>300</v>
      </c>
      <c r="J19" s="38">
        <f t="shared" si="0"/>
        <v>300</v>
      </c>
      <c r="K19" s="39" t="str">
        <f t="shared" si="1"/>
        <v>OK</v>
      </c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45"/>
      <c r="Y19" s="45"/>
      <c r="Z19" s="45"/>
      <c r="AA19" s="45"/>
      <c r="AB19" s="45"/>
      <c r="AC19" s="45"/>
    </row>
    <row r="20" spans="1:29" ht="39.950000000000003" customHeight="1" x14ac:dyDescent="0.45">
      <c r="A20" s="83"/>
      <c r="B20" s="86"/>
      <c r="C20" s="68">
        <v>36</v>
      </c>
      <c r="D20" s="69" t="s">
        <v>72</v>
      </c>
      <c r="E20" s="70" t="s">
        <v>60</v>
      </c>
      <c r="F20" s="53" t="s">
        <v>4</v>
      </c>
      <c r="G20" s="53" t="s">
        <v>105</v>
      </c>
      <c r="H20" s="78">
        <v>1.27</v>
      </c>
      <c r="I20" s="32">
        <v>1000</v>
      </c>
      <c r="J20" s="38">
        <f t="shared" si="0"/>
        <v>1000</v>
      </c>
      <c r="K20" s="39" t="str">
        <f t="shared" si="1"/>
        <v>OK</v>
      </c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45"/>
      <c r="Y20" s="45"/>
      <c r="Z20" s="45"/>
      <c r="AA20" s="45"/>
      <c r="AB20" s="45"/>
      <c r="AC20" s="45"/>
    </row>
    <row r="21" spans="1:29" ht="39.950000000000003" customHeight="1" x14ac:dyDescent="0.45">
      <c r="A21" s="87">
        <v>7</v>
      </c>
      <c r="B21" s="90" t="s">
        <v>73</v>
      </c>
      <c r="C21" s="71">
        <v>37</v>
      </c>
      <c r="D21" s="72" t="s">
        <v>74</v>
      </c>
      <c r="E21" s="73" t="s">
        <v>75</v>
      </c>
      <c r="F21" s="46" t="s">
        <v>4</v>
      </c>
      <c r="G21" s="46" t="s">
        <v>105</v>
      </c>
      <c r="H21" s="79">
        <v>80.09</v>
      </c>
      <c r="I21" s="32">
        <v>6</v>
      </c>
      <c r="J21" s="38">
        <f t="shared" si="0"/>
        <v>6</v>
      </c>
      <c r="K21" s="39" t="str">
        <f t="shared" si="1"/>
        <v>OK</v>
      </c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45"/>
      <c r="Y21" s="45"/>
      <c r="Z21" s="45"/>
      <c r="AA21" s="45"/>
      <c r="AB21" s="45"/>
      <c r="AC21" s="45"/>
    </row>
    <row r="22" spans="1:29" ht="39.950000000000003" customHeight="1" x14ac:dyDescent="0.45">
      <c r="A22" s="88"/>
      <c r="B22" s="90"/>
      <c r="C22" s="71">
        <v>38</v>
      </c>
      <c r="D22" s="72" t="s">
        <v>76</v>
      </c>
      <c r="E22" s="73" t="s">
        <v>75</v>
      </c>
      <c r="F22" s="46" t="s">
        <v>4</v>
      </c>
      <c r="G22" s="46" t="s">
        <v>105</v>
      </c>
      <c r="H22" s="79">
        <v>134.34</v>
      </c>
      <c r="I22" s="32"/>
      <c r="J22" s="38">
        <f t="shared" si="0"/>
        <v>0</v>
      </c>
      <c r="K22" s="39" t="str">
        <f t="shared" si="1"/>
        <v>OK</v>
      </c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45"/>
      <c r="Y22" s="45"/>
      <c r="Z22" s="45"/>
      <c r="AA22" s="45"/>
      <c r="AB22" s="45"/>
      <c r="AC22" s="45"/>
    </row>
    <row r="23" spans="1:29" ht="39.950000000000003" customHeight="1" x14ac:dyDescent="0.45">
      <c r="A23" s="88"/>
      <c r="B23" s="90"/>
      <c r="C23" s="71">
        <v>39</v>
      </c>
      <c r="D23" s="72" t="s">
        <v>77</v>
      </c>
      <c r="E23" s="73" t="s">
        <v>75</v>
      </c>
      <c r="F23" s="46" t="s">
        <v>4</v>
      </c>
      <c r="G23" s="46" t="s">
        <v>105</v>
      </c>
      <c r="H23" s="79">
        <v>90.42</v>
      </c>
      <c r="I23" s="32">
        <v>6</v>
      </c>
      <c r="J23" s="38">
        <f t="shared" si="0"/>
        <v>6</v>
      </c>
      <c r="K23" s="39" t="str">
        <f t="shared" si="1"/>
        <v>OK</v>
      </c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45"/>
      <c r="Y23" s="45"/>
      <c r="Z23" s="45"/>
      <c r="AA23" s="45"/>
      <c r="AB23" s="45"/>
      <c r="AC23" s="45"/>
    </row>
    <row r="24" spans="1:29" ht="39.950000000000003" customHeight="1" x14ac:dyDescent="0.45">
      <c r="A24" s="88"/>
      <c r="B24" s="90"/>
      <c r="C24" s="71">
        <v>40</v>
      </c>
      <c r="D24" s="72" t="s">
        <v>78</v>
      </c>
      <c r="E24" s="73" t="s">
        <v>75</v>
      </c>
      <c r="F24" s="46" t="s">
        <v>4</v>
      </c>
      <c r="G24" s="46" t="s">
        <v>105</v>
      </c>
      <c r="H24" s="79">
        <v>71.69</v>
      </c>
      <c r="I24" s="32"/>
      <c r="J24" s="38">
        <f t="shared" si="0"/>
        <v>0</v>
      </c>
      <c r="K24" s="39" t="str">
        <f t="shared" si="1"/>
        <v>OK</v>
      </c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45"/>
      <c r="Y24" s="45"/>
      <c r="Z24" s="45"/>
      <c r="AA24" s="45"/>
      <c r="AB24" s="45"/>
      <c r="AC24" s="45"/>
    </row>
    <row r="25" spans="1:29" ht="39.950000000000003" customHeight="1" x14ac:dyDescent="0.45">
      <c r="A25" s="88"/>
      <c r="B25" s="90"/>
      <c r="C25" s="71">
        <v>41</v>
      </c>
      <c r="D25" s="72" t="s">
        <v>79</v>
      </c>
      <c r="E25" s="73" t="s">
        <v>75</v>
      </c>
      <c r="F25" s="46" t="s">
        <v>4</v>
      </c>
      <c r="G25" s="46" t="s">
        <v>105</v>
      </c>
      <c r="H25" s="79">
        <v>62</v>
      </c>
      <c r="I25" s="32">
        <v>6</v>
      </c>
      <c r="J25" s="38">
        <f t="shared" si="0"/>
        <v>6</v>
      </c>
      <c r="K25" s="39" t="str">
        <f t="shared" si="1"/>
        <v>OK</v>
      </c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45"/>
      <c r="Y25" s="45"/>
      <c r="Z25" s="45"/>
      <c r="AA25" s="45"/>
      <c r="AB25" s="45"/>
      <c r="AC25" s="45"/>
    </row>
    <row r="26" spans="1:29" ht="39.950000000000003" customHeight="1" x14ac:dyDescent="0.45">
      <c r="A26" s="88"/>
      <c r="B26" s="90"/>
      <c r="C26" s="71">
        <v>42</v>
      </c>
      <c r="D26" s="72" t="s">
        <v>80</v>
      </c>
      <c r="E26" s="73" t="s">
        <v>75</v>
      </c>
      <c r="F26" s="46" t="s">
        <v>4</v>
      </c>
      <c r="G26" s="46" t="s">
        <v>105</v>
      </c>
      <c r="H26" s="79">
        <v>74.92</v>
      </c>
      <c r="I26" s="32">
        <v>6</v>
      </c>
      <c r="J26" s="38">
        <f t="shared" si="0"/>
        <v>6</v>
      </c>
      <c r="K26" s="39" t="str">
        <f t="shared" si="1"/>
        <v>OK</v>
      </c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45"/>
      <c r="Y26" s="45"/>
      <c r="Z26" s="45"/>
      <c r="AA26" s="45"/>
      <c r="AB26" s="45"/>
      <c r="AC26" s="45"/>
    </row>
    <row r="27" spans="1:29" ht="39.950000000000003" customHeight="1" x14ac:dyDescent="0.45">
      <c r="A27" s="88"/>
      <c r="B27" s="90"/>
      <c r="C27" s="71">
        <v>43</v>
      </c>
      <c r="D27" s="72" t="s">
        <v>81</v>
      </c>
      <c r="E27" s="73" t="s">
        <v>75</v>
      </c>
      <c r="F27" s="46" t="s">
        <v>4</v>
      </c>
      <c r="G27" s="46" t="s">
        <v>105</v>
      </c>
      <c r="H27" s="79">
        <v>78.790000000000006</v>
      </c>
      <c r="I27" s="32">
        <v>20</v>
      </c>
      <c r="J27" s="38">
        <f t="shared" si="0"/>
        <v>20</v>
      </c>
      <c r="K27" s="39" t="str">
        <f t="shared" si="1"/>
        <v>OK</v>
      </c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45"/>
      <c r="Y27" s="45"/>
      <c r="Z27" s="45"/>
      <c r="AA27" s="45"/>
      <c r="AB27" s="45"/>
      <c r="AC27" s="45"/>
    </row>
    <row r="28" spans="1:29" ht="39.950000000000003" customHeight="1" x14ac:dyDescent="0.45">
      <c r="A28" s="88"/>
      <c r="B28" s="90"/>
      <c r="C28" s="71">
        <v>44</v>
      </c>
      <c r="D28" s="72" t="s">
        <v>82</v>
      </c>
      <c r="E28" s="73" t="s">
        <v>75</v>
      </c>
      <c r="F28" s="46" t="s">
        <v>4</v>
      </c>
      <c r="G28" s="46" t="s">
        <v>105</v>
      </c>
      <c r="H28" s="79">
        <v>80.09</v>
      </c>
      <c r="I28" s="32">
        <v>6</v>
      </c>
      <c r="J28" s="38">
        <f t="shared" si="0"/>
        <v>6</v>
      </c>
      <c r="K28" s="39" t="str">
        <f t="shared" si="1"/>
        <v>OK</v>
      </c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45"/>
      <c r="Y28" s="45"/>
      <c r="Z28" s="45"/>
      <c r="AA28" s="45"/>
      <c r="AB28" s="45"/>
      <c r="AC28" s="45"/>
    </row>
    <row r="29" spans="1:29" ht="39.950000000000003" customHeight="1" x14ac:dyDescent="0.45">
      <c r="A29" s="88"/>
      <c r="B29" s="90"/>
      <c r="C29" s="71">
        <v>45</v>
      </c>
      <c r="D29" s="72" t="s">
        <v>83</v>
      </c>
      <c r="E29" s="73" t="s">
        <v>75</v>
      </c>
      <c r="F29" s="46" t="s">
        <v>4</v>
      </c>
      <c r="G29" s="46" t="s">
        <v>105</v>
      </c>
      <c r="H29" s="79">
        <v>94.94</v>
      </c>
      <c r="I29" s="32">
        <v>3</v>
      </c>
      <c r="J29" s="38">
        <f t="shared" si="0"/>
        <v>3</v>
      </c>
      <c r="K29" s="39" t="str">
        <f t="shared" si="1"/>
        <v>OK</v>
      </c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45"/>
      <c r="Y29" s="45"/>
      <c r="Z29" s="45"/>
      <c r="AA29" s="45"/>
      <c r="AB29" s="45"/>
      <c r="AC29" s="45"/>
    </row>
    <row r="30" spans="1:29" ht="39.950000000000003" customHeight="1" x14ac:dyDescent="0.45">
      <c r="A30" s="88"/>
      <c r="B30" s="90"/>
      <c r="C30" s="71">
        <v>46</v>
      </c>
      <c r="D30" s="72" t="s">
        <v>84</v>
      </c>
      <c r="E30" s="73" t="s">
        <v>75</v>
      </c>
      <c r="F30" s="46" t="s">
        <v>4</v>
      </c>
      <c r="G30" s="46" t="s">
        <v>105</v>
      </c>
      <c r="H30" s="79">
        <v>173.74</v>
      </c>
      <c r="I30" s="32"/>
      <c r="J30" s="38">
        <f t="shared" si="0"/>
        <v>0</v>
      </c>
      <c r="K30" s="39" t="str">
        <f t="shared" si="1"/>
        <v>OK</v>
      </c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45"/>
      <c r="Y30" s="45"/>
      <c r="Z30" s="45"/>
      <c r="AA30" s="45"/>
      <c r="AB30" s="45"/>
      <c r="AC30" s="45"/>
    </row>
    <row r="31" spans="1:29" ht="39.950000000000003" customHeight="1" x14ac:dyDescent="0.45">
      <c r="A31" s="88"/>
      <c r="B31" s="90"/>
      <c r="C31" s="71">
        <v>47</v>
      </c>
      <c r="D31" s="72" t="s">
        <v>85</v>
      </c>
      <c r="E31" s="73" t="s">
        <v>75</v>
      </c>
      <c r="F31" s="46" t="s">
        <v>4</v>
      </c>
      <c r="G31" s="46" t="s">
        <v>105</v>
      </c>
      <c r="H31" s="79">
        <v>9.36</v>
      </c>
      <c r="I31" s="32">
        <v>4</v>
      </c>
      <c r="J31" s="38">
        <f t="shared" si="0"/>
        <v>4</v>
      </c>
      <c r="K31" s="39" t="str">
        <f t="shared" si="1"/>
        <v>OK</v>
      </c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45"/>
      <c r="Y31" s="45"/>
      <c r="Z31" s="45"/>
      <c r="AA31" s="45"/>
      <c r="AB31" s="45"/>
      <c r="AC31" s="45"/>
    </row>
    <row r="32" spans="1:29" ht="39.950000000000003" customHeight="1" x14ac:dyDescent="0.45">
      <c r="A32" s="88"/>
      <c r="B32" s="90"/>
      <c r="C32" s="71">
        <v>48</v>
      </c>
      <c r="D32" s="72" t="s">
        <v>86</v>
      </c>
      <c r="E32" s="73" t="s">
        <v>75</v>
      </c>
      <c r="F32" s="46" t="s">
        <v>4</v>
      </c>
      <c r="G32" s="46" t="s">
        <v>105</v>
      </c>
      <c r="H32" s="79">
        <v>9.69</v>
      </c>
      <c r="I32" s="32"/>
      <c r="J32" s="38">
        <f t="shared" si="0"/>
        <v>0</v>
      </c>
      <c r="K32" s="39" t="str">
        <f t="shared" si="1"/>
        <v>OK</v>
      </c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45"/>
      <c r="Y32" s="45"/>
      <c r="Z32" s="45"/>
      <c r="AA32" s="45"/>
      <c r="AB32" s="45"/>
      <c r="AC32" s="45"/>
    </row>
    <row r="33" spans="1:29" ht="39.950000000000003" customHeight="1" x14ac:dyDescent="0.45">
      <c r="A33" s="88"/>
      <c r="B33" s="90"/>
      <c r="C33" s="71">
        <v>49</v>
      </c>
      <c r="D33" s="72" t="s">
        <v>87</v>
      </c>
      <c r="E33" s="73" t="s">
        <v>88</v>
      </c>
      <c r="F33" s="46" t="s">
        <v>4</v>
      </c>
      <c r="G33" s="46" t="s">
        <v>105</v>
      </c>
      <c r="H33" s="79">
        <v>172.44</v>
      </c>
      <c r="I33" s="32">
        <v>1</v>
      </c>
      <c r="J33" s="38">
        <f t="shared" si="0"/>
        <v>1</v>
      </c>
      <c r="K33" s="39" t="str">
        <f t="shared" si="1"/>
        <v>OK</v>
      </c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45"/>
      <c r="Y33" s="45"/>
      <c r="Z33" s="45"/>
      <c r="AA33" s="45"/>
      <c r="AB33" s="45"/>
      <c r="AC33" s="45"/>
    </row>
    <row r="34" spans="1:29" ht="39.950000000000003" customHeight="1" x14ac:dyDescent="0.45">
      <c r="A34" s="88"/>
      <c r="B34" s="90"/>
      <c r="C34" s="71">
        <v>50</v>
      </c>
      <c r="D34" s="72" t="s">
        <v>89</v>
      </c>
      <c r="E34" s="73" t="s">
        <v>88</v>
      </c>
      <c r="F34" s="46" t="s">
        <v>4</v>
      </c>
      <c r="G34" s="46" t="s">
        <v>105</v>
      </c>
      <c r="H34" s="79">
        <v>179.55</v>
      </c>
      <c r="I34" s="32">
        <v>1</v>
      </c>
      <c r="J34" s="38">
        <f t="shared" si="0"/>
        <v>1</v>
      </c>
      <c r="K34" s="39" t="str">
        <f t="shared" si="1"/>
        <v>OK</v>
      </c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45"/>
      <c r="Y34" s="45"/>
      <c r="Z34" s="45"/>
      <c r="AA34" s="45"/>
      <c r="AB34" s="45"/>
      <c r="AC34" s="45"/>
    </row>
    <row r="35" spans="1:29" ht="39.950000000000003" customHeight="1" x14ac:dyDescent="0.45">
      <c r="A35" s="88"/>
      <c r="B35" s="90"/>
      <c r="C35" s="71">
        <v>51</v>
      </c>
      <c r="D35" s="72" t="s">
        <v>90</v>
      </c>
      <c r="E35" s="73" t="s">
        <v>60</v>
      </c>
      <c r="F35" s="46" t="s">
        <v>45</v>
      </c>
      <c r="G35" s="46" t="s">
        <v>105</v>
      </c>
      <c r="H35" s="79">
        <v>3.55</v>
      </c>
      <c r="I35" s="32"/>
      <c r="J35" s="38">
        <f t="shared" si="0"/>
        <v>0</v>
      </c>
      <c r="K35" s="39" t="str">
        <f t="shared" si="1"/>
        <v>OK</v>
      </c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45"/>
      <c r="Y35" s="45"/>
      <c r="Z35" s="45"/>
      <c r="AA35" s="45"/>
      <c r="AB35" s="45"/>
      <c r="AC35" s="45"/>
    </row>
    <row r="36" spans="1:29" ht="39.950000000000003" customHeight="1" x14ac:dyDescent="0.45">
      <c r="A36" s="88"/>
      <c r="B36" s="90"/>
      <c r="C36" s="71">
        <v>52</v>
      </c>
      <c r="D36" s="72" t="s">
        <v>91</v>
      </c>
      <c r="E36" s="73" t="s">
        <v>75</v>
      </c>
      <c r="F36" s="46" t="s">
        <v>4</v>
      </c>
      <c r="G36" s="46" t="s">
        <v>105</v>
      </c>
      <c r="H36" s="79">
        <v>418.52</v>
      </c>
      <c r="I36" s="32">
        <v>2</v>
      </c>
      <c r="J36" s="38">
        <f t="shared" si="0"/>
        <v>2</v>
      </c>
      <c r="K36" s="39" t="str">
        <f t="shared" si="1"/>
        <v>OK</v>
      </c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45"/>
      <c r="Y36" s="45"/>
      <c r="Z36" s="45"/>
      <c r="AA36" s="45"/>
      <c r="AB36" s="45"/>
      <c r="AC36" s="45"/>
    </row>
    <row r="37" spans="1:29" ht="39.950000000000003" customHeight="1" x14ac:dyDescent="0.45">
      <c r="A37" s="88"/>
      <c r="B37" s="90"/>
      <c r="C37" s="71">
        <v>53</v>
      </c>
      <c r="D37" s="72" t="s">
        <v>92</v>
      </c>
      <c r="E37" s="73" t="s">
        <v>75</v>
      </c>
      <c r="F37" s="46" t="s">
        <v>4</v>
      </c>
      <c r="G37" s="46" t="s">
        <v>105</v>
      </c>
      <c r="H37" s="79">
        <v>49.73</v>
      </c>
      <c r="I37" s="32"/>
      <c r="J37" s="38">
        <f t="shared" si="0"/>
        <v>0</v>
      </c>
      <c r="K37" s="39" t="str">
        <f t="shared" si="1"/>
        <v>OK</v>
      </c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45"/>
      <c r="Y37" s="45"/>
      <c r="Z37" s="45"/>
      <c r="AA37" s="45"/>
      <c r="AB37" s="45"/>
      <c r="AC37" s="45"/>
    </row>
    <row r="38" spans="1:29" ht="39.950000000000003" customHeight="1" x14ac:dyDescent="0.45">
      <c r="A38" s="89"/>
      <c r="B38" s="90"/>
      <c r="C38" s="71">
        <v>54</v>
      </c>
      <c r="D38" s="72" t="s">
        <v>93</v>
      </c>
      <c r="E38" s="73" t="s">
        <v>94</v>
      </c>
      <c r="F38" s="46" t="s">
        <v>4</v>
      </c>
      <c r="G38" s="46" t="s">
        <v>105</v>
      </c>
      <c r="H38" s="79">
        <v>263.51</v>
      </c>
      <c r="I38" s="32"/>
      <c r="J38" s="38">
        <f t="shared" si="0"/>
        <v>0</v>
      </c>
      <c r="K38" s="39" t="str">
        <f t="shared" si="1"/>
        <v>OK</v>
      </c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45"/>
      <c r="Y38" s="45"/>
      <c r="Z38" s="45"/>
      <c r="AA38" s="45"/>
      <c r="AB38" s="45"/>
      <c r="AC38" s="45"/>
    </row>
    <row r="39" spans="1:29" ht="39.950000000000003" customHeight="1" x14ac:dyDescent="0.45">
      <c r="A39" s="91">
        <v>8</v>
      </c>
      <c r="B39" s="84" t="s">
        <v>95</v>
      </c>
      <c r="C39" s="74">
        <v>55</v>
      </c>
      <c r="D39" s="75" t="s">
        <v>96</v>
      </c>
      <c r="E39" s="70" t="s">
        <v>97</v>
      </c>
      <c r="F39" s="53" t="s">
        <v>31</v>
      </c>
      <c r="G39" s="53" t="s">
        <v>105</v>
      </c>
      <c r="H39" s="78">
        <v>209.19</v>
      </c>
      <c r="I39" s="32">
        <v>20</v>
      </c>
      <c r="J39" s="38">
        <f t="shared" si="0"/>
        <v>20</v>
      </c>
      <c r="K39" s="39" t="str">
        <f t="shared" si="1"/>
        <v>OK</v>
      </c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45"/>
      <c r="Y39" s="45"/>
      <c r="Z39" s="45"/>
      <c r="AA39" s="45"/>
      <c r="AB39" s="45"/>
      <c r="AC39" s="45"/>
    </row>
    <row r="40" spans="1:29" ht="39.950000000000003" customHeight="1" x14ac:dyDescent="0.45">
      <c r="A40" s="91"/>
      <c r="B40" s="85"/>
      <c r="C40" s="74">
        <v>56</v>
      </c>
      <c r="D40" s="75" t="s">
        <v>98</v>
      </c>
      <c r="E40" s="70" t="s">
        <v>99</v>
      </c>
      <c r="F40" s="53" t="s">
        <v>31</v>
      </c>
      <c r="G40" s="53" t="s">
        <v>105</v>
      </c>
      <c r="H40" s="78">
        <v>356.28</v>
      </c>
      <c r="I40" s="32"/>
      <c r="J40" s="38">
        <f t="shared" si="0"/>
        <v>0</v>
      </c>
      <c r="K40" s="39" t="str">
        <f t="shared" si="1"/>
        <v>OK</v>
      </c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45"/>
      <c r="Y40" s="45"/>
      <c r="Z40" s="45"/>
      <c r="AA40" s="45"/>
      <c r="AB40" s="45"/>
      <c r="AC40" s="45"/>
    </row>
    <row r="41" spans="1:29" ht="39.950000000000003" customHeight="1" x14ac:dyDescent="0.45">
      <c r="A41" s="91"/>
      <c r="B41" s="86"/>
      <c r="C41" s="74">
        <v>57</v>
      </c>
      <c r="D41" s="75" t="s">
        <v>100</v>
      </c>
      <c r="E41" s="70" t="s">
        <v>101</v>
      </c>
      <c r="F41" s="53" t="s">
        <v>31</v>
      </c>
      <c r="G41" s="53" t="s">
        <v>105</v>
      </c>
      <c r="H41" s="78">
        <v>310.01</v>
      </c>
      <c r="I41" s="32"/>
      <c r="J41" s="38">
        <f t="shared" si="0"/>
        <v>0</v>
      </c>
      <c r="K41" s="39" t="str">
        <f t="shared" si="1"/>
        <v>OK</v>
      </c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45"/>
      <c r="Y41" s="45"/>
      <c r="Z41" s="45"/>
      <c r="AA41" s="45"/>
      <c r="AB41" s="45"/>
      <c r="AC41" s="45"/>
    </row>
    <row r="42" spans="1:29" ht="39.950000000000003" customHeight="1" x14ac:dyDescent="0.45">
      <c r="A42" s="63">
        <v>11</v>
      </c>
      <c r="B42" s="64" t="s">
        <v>95</v>
      </c>
      <c r="C42" s="71">
        <v>61</v>
      </c>
      <c r="D42" s="76" t="s">
        <v>102</v>
      </c>
      <c r="E42" s="73" t="s">
        <v>103</v>
      </c>
      <c r="F42" s="46" t="s">
        <v>31</v>
      </c>
      <c r="G42" s="46" t="s">
        <v>105</v>
      </c>
      <c r="H42" s="79">
        <v>104.68</v>
      </c>
      <c r="I42" s="32"/>
      <c r="J42" s="38">
        <f t="shared" si="0"/>
        <v>0</v>
      </c>
      <c r="K42" s="39" t="str">
        <f t="shared" si="1"/>
        <v>OK</v>
      </c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45"/>
      <c r="Y42" s="45"/>
      <c r="Z42" s="45"/>
      <c r="AA42" s="45"/>
      <c r="AB42" s="45"/>
      <c r="AC42" s="45"/>
    </row>
    <row r="43" spans="1:29" ht="39.950000000000003" customHeight="1" x14ac:dyDescent="0.45">
      <c r="H43" s="80">
        <f>SUM(H4:H42)</f>
        <v>16927.68</v>
      </c>
    </row>
    <row r="44" spans="1:29" ht="39.950000000000003" customHeight="1" x14ac:dyDescent="0.45"/>
    <row r="45" spans="1:29" ht="39.950000000000003" customHeight="1" x14ac:dyDescent="0.45"/>
    <row r="46" spans="1:29" ht="39.950000000000003" customHeight="1" x14ac:dyDescent="0.45"/>
    <row r="47" spans="1:29" ht="39.950000000000003" customHeight="1" x14ac:dyDescent="0.45"/>
    <row r="48" spans="1:29" ht="39.950000000000003" customHeight="1" x14ac:dyDescent="0.45"/>
    <row r="49" ht="39.950000000000003" customHeight="1" x14ac:dyDescent="0.45"/>
    <row r="50" ht="39.950000000000003" customHeight="1" x14ac:dyDescent="0.45"/>
    <row r="51" ht="39.950000000000003" customHeight="1" x14ac:dyDescent="0.45"/>
    <row r="52" ht="39.950000000000003" customHeight="1" x14ac:dyDescent="0.45"/>
    <row r="53" ht="39.950000000000003" customHeight="1" x14ac:dyDescent="0.45"/>
    <row r="54" ht="39.950000000000003" customHeight="1" x14ac:dyDescent="0.45"/>
    <row r="55" ht="39.950000000000003" customHeight="1" x14ac:dyDescent="0.45"/>
    <row r="56" ht="39.950000000000003" customHeight="1" x14ac:dyDescent="0.45"/>
    <row r="57" ht="39.950000000000003" customHeight="1" x14ac:dyDescent="0.45"/>
    <row r="58" ht="39.950000000000003" customHeight="1" x14ac:dyDescent="0.45"/>
    <row r="59" ht="39.950000000000003" customHeight="1" x14ac:dyDescent="0.45"/>
    <row r="60" ht="39.950000000000003" customHeight="1" x14ac:dyDescent="0.45"/>
    <row r="61" ht="39.950000000000003" customHeight="1" x14ac:dyDescent="0.45"/>
    <row r="62" ht="39.950000000000003" customHeight="1" x14ac:dyDescent="0.45"/>
    <row r="63" ht="39.950000000000003" customHeight="1" x14ac:dyDescent="0.45"/>
    <row r="64" ht="39.950000000000003" customHeight="1" x14ac:dyDescent="0.45"/>
    <row r="65" ht="39.950000000000003" customHeight="1" x14ac:dyDescent="0.45"/>
    <row r="66" ht="39.950000000000003" customHeight="1" x14ac:dyDescent="0.45"/>
    <row r="67" ht="39.950000000000003" customHeight="1" x14ac:dyDescent="0.45"/>
    <row r="68" ht="39.950000000000003" customHeight="1" x14ac:dyDescent="0.45"/>
    <row r="69" ht="39.950000000000003" customHeight="1" x14ac:dyDescent="0.45"/>
    <row r="70" ht="39.950000000000003" customHeight="1" x14ac:dyDescent="0.45"/>
    <row r="71" ht="39.950000000000003" customHeight="1" x14ac:dyDescent="0.45"/>
    <row r="72" ht="39.950000000000003" customHeight="1" x14ac:dyDescent="0.45"/>
    <row r="73" ht="39.950000000000003" customHeight="1" x14ac:dyDescent="0.45"/>
    <row r="74" ht="39.950000000000003" customHeight="1" x14ac:dyDescent="0.45"/>
    <row r="75" ht="39.950000000000003" customHeight="1" x14ac:dyDescent="0.45"/>
    <row r="76" ht="39.950000000000003" customHeight="1" x14ac:dyDescent="0.45"/>
    <row r="77" ht="39.950000000000003" customHeight="1" x14ac:dyDescent="0.45"/>
    <row r="78" ht="39.950000000000003" customHeight="1" x14ac:dyDescent="0.45"/>
    <row r="79" ht="39.950000000000003" customHeight="1" x14ac:dyDescent="0.45"/>
    <row r="80" ht="39.950000000000003" customHeight="1" x14ac:dyDescent="0.45"/>
    <row r="81" ht="39.950000000000003" customHeight="1" x14ac:dyDescent="0.45"/>
    <row r="82" ht="39.950000000000003" customHeight="1" x14ac:dyDescent="0.45"/>
    <row r="83" ht="39.950000000000003" customHeight="1" x14ac:dyDescent="0.45"/>
    <row r="84" ht="39.950000000000003" customHeight="1" x14ac:dyDescent="0.45"/>
    <row r="85" ht="39.950000000000003" customHeight="1" x14ac:dyDescent="0.45"/>
    <row r="86" ht="39.950000000000003" customHeight="1" x14ac:dyDescent="0.45"/>
    <row r="87" ht="39.950000000000003" customHeight="1" x14ac:dyDescent="0.45"/>
    <row r="88" ht="39.950000000000003" customHeight="1" x14ac:dyDescent="0.45"/>
    <row r="89" ht="39.950000000000003" customHeight="1" x14ac:dyDescent="0.45"/>
    <row r="90" ht="39.950000000000003" customHeight="1" x14ac:dyDescent="0.45"/>
    <row r="91" ht="39.950000000000003" customHeight="1" x14ac:dyDescent="0.45"/>
    <row r="92" ht="39.950000000000003" customHeight="1" x14ac:dyDescent="0.45"/>
    <row r="93" ht="39.950000000000003" customHeight="1" x14ac:dyDescent="0.45"/>
    <row r="94" ht="39.950000000000003" customHeight="1" x14ac:dyDescent="0.45"/>
    <row r="95" ht="39.950000000000003" customHeight="1" x14ac:dyDescent="0.45"/>
    <row r="96" ht="39.950000000000003" customHeight="1" x14ac:dyDescent="0.45"/>
    <row r="97" ht="39.950000000000003" customHeight="1" x14ac:dyDescent="0.45"/>
    <row r="98" ht="39.950000000000003" customHeight="1" x14ac:dyDescent="0.45"/>
    <row r="99" ht="39.950000000000003" customHeight="1" x14ac:dyDescent="0.45"/>
    <row r="100" ht="39.950000000000003" customHeight="1" x14ac:dyDescent="0.45"/>
    <row r="101" ht="39.950000000000003" customHeight="1" x14ac:dyDescent="0.45"/>
    <row r="102" ht="39.950000000000003" customHeight="1" x14ac:dyDescent="0.45"/>
    <row r="103" ht="39.950000000000003" customHeight="1" x14ac:dyDescent="0.45"/>
    <row r="104" ht="39.950000000000003" customHeight="1" x14ac:dyDescent="0.45"/>
    <row r="105" ht="39.950000000000003" customHeight="1" x14ac:dyDescent="0.45"/>
    <row r="106" ht="39.950000000000003" customHeight="1" x14ac:dyDescent="0.45"/>
    <row r="107" ht="39.950000000000003" customHeight="1" x14ac:dyDescent="0.45"/>
    <row r="108" ht="39.950000000000003" customHeight="1" x14ac:dyDescent="0.45"/>
    <row r="109" ht="39.950000000000003" customHeight="1" x14ac:dyDescent="0.45"/>
    <row r="110" ht="39.950000000000003" customHeight="1" x14ac:dyDescent="0.45"/>
    <row r="111" ht="39.950000000000003" customHeight="1" x14ac:dyDescent="0.45"/>
    <row r="112" ht="39.950000000000003" customHeight="1" x14ac:dyDescent="0.45"/>
    <row r="113" ht="39.950000000000003" customHeight="1" x14ac:dyDescent="0.45"/>
    <row r="114" ht="39.950000000000003" customHeight="1" x14ac:dyDescent="0.45"/>
    <row r="115" ht="39.950000000000003" customHeight="1" x14ac:dyDescent="0.45"/>
    <row r="116" ht="39.950000000000003" customHeight="1" x14ac:dyDescent="0.45"/>
    <row r="117" ht="39.950000000000003" customHeight="1" x14ac:dyDescent="0.45"/>
    <row r="118" ht="39.950000000000003" customHeight="1" x14ac:dyDescent="0.45"/>
    <row r="119" ht="39.950000000000003" customHeight="1" x14ac:dyDescent="0.45"/>
    <row r="120" ht="39.950000000000003" customHeight="1" x14ac:dyDescent="0.45"/>
    <row r="121" ht="39.950000000000003" customHeight="1" x14ac:dyDescent="0.45"/>
    <row r="122" ht="39.950000000000003" customHeight="1" x14ac:dyDescent="0.45"/>
    <row r="123" ht="39.950000000000003" customHeight="1" x14ac:dyDescent="0.45"/>
    <row r="124" ht="39.950000000000003" customHeight="1" x14ac:dyDescent="0.45"/>
    <row r="125" ht="39.950000000000003" customHeight="1" x14ac:dyDescent="0.45"/>
    <row r="126" ht="39.950000000000003" customHeight="1" x14ac:dyDescent="0.45"/>
    <row r="127" ht="39.950000000000003" customHeight="1" x14ac:dyDescent="0.45"/>
    <row r="128" ht="39.950000000000003" customHeight="1" x14ac:dyDescent="0.45"/>
    <row r="129" ht="39.950000000000003" customHeight="1" x14ac:dyDescent="0.45"/>
    <row r="130" ht="39.950000000000003" customHeight="1" x14ac:dyDescent="0.45"/>
    <row r="131" ht="39.950000000000003" customHeight="1" x14ac:dyDescent="0.45"/>
    <row r="132" ht="39.950000000000003" customHeight="1" x14ac:dyDescent="0.45"/>
    <row r="133" ht="39.950000000000003" customHeight="1" x14ac:dyDescent="0.45"/>
    <row r="134" ht="39.950000000000003" customHeight="1" x14ac:dyDescent="0.45"/>
    <row r="135" ht="39.950000000000003" customHeight="1" x14ac:dyDescent="0.45"/>
    <row r="136" ht="39.950000000000003" customHeight="1" x14ac:dyDescent="0.45"/>
    <row r="137" ht="39.950000000000003" customHeight="1" x14ac:dyDescent="0.45"/>
    <row r="138" ht="39.950000000000003" customHeight="1" x14ac:dyDescent="0.45"/>
    <row r="139" ht="39.950000000000003" customHeight="1" x14ac:dyDescent="0.45"/>
    <row r="140" ht="39.950000000000003" customHeight="1" x14ac:dyDescent="0.45"/>
    <row r="141" ht="39.950000000000003" customHeight="1" x14ac:dyDescent="0.45"/>
    <row r="142" ht="39.950000000000003" customHeight="1" x14ac:dyDescent="0.45"/>
    <row r="143" ht="39.950000000000003" customHeight="1" x14ac:dyDescent="0.45"/>
    <row r="144" ht="39.950000000000003" customHeight="1" x14ac:dyDescent="0.45"/>
    <row r="145" ht="39.950000000000003" customHeight="1" x14ac:dyDescent="0.45"/>
    <row r="146" ht="39.950000000000003" customHeight="1" x14ac:dyDescent="0.45"/>
    <row r="147" ht="39.950000000000003" customHeight="1" x14ac:dyDescent="0.45"/>
    <row r="148" ht="39.950000000000003" customHeight="1" x14ac:dyDescent="0.45"/>
    <row r="149" ht="39.950000000000003" customHeight="1" x14ac:dyDescent="0.45"/>
    <row r="150" ht="39.950000000000003" customHeight="1" x14ac:dyDescent="0.45"/>
    <row r="151" ht="39.950000000000003" customHeight="1" x14ac:dyDescent="0.45"/>
    <row r="152" ht="39.950000000000003" customHeight="1" x14ac:dyDescent="0.45"/>
    <row r="153" ht="39.950000000000003" customHeight="1" x14ac:dyDescent="0.45"/>
    <row r="154" ht="39.950000000000003" customHeight="1" x14ac:dyDescent="0.45"/>
    <row r="155" ht="39.950000000000003" customHeight="1" x14ac:dyDescent="0.45"/>
    <row r="156" ht="39.950000000000003" customHeight="1" x14ac:dyDescent="0.45"/>
    <row r="157" ht="39.950000000000003" customHeight="1" x14ac:dyDescent="0.45"/>
    <row r="158" ht="39.950000000000003" customHeight="1" x14ac:dyDescent="0.45"/>
    <row r="159" ht="39.950000000000003" customHeight="1" x14ac:dyDescent="0.45"/>
    <row r="160" ht="39.950000000000003" customHeight="1" x14ac:dyDescent="0.45"/>
    <row r="161" ht="39.950000000000003" customHeight="1" x14ac:dyDescent="0.45"/>
    <row r="162" ht="39.950000000000003" customHeight="1" x14ac:dyDescent="0.45"/>
    <row r="163" ht="39.950000000000003" customHeight="1" x14ac:dyDescent="0.45"/>
    <row r="164" ht="39.950000000000003" customHeight="1" x14ac:dyDescent="0.45"/>
    <row r="165" ht="39.950000000000003" customHeight="1" x14ac:dyDescent="0.45"/>
    <row r="166" ht="39.950000000000003" customHeight="1" x14ac:dyDescent="0.45"/>
    <row r="167" ht="39.950000000000003" customHeight="1" x14ac:dyDescent="0.45"/>
    <row r="168" ht="39.950000000000003" customHeight="1" x14ac:dyDescent="0.45"/>
    <row r="169" ht="39.950000000000003" customHeight="1" x14ac:dyDescent="0.45"/>
    <row r="170" ht="39.950000000000003" customHeight="1" x14ac:dyDescent="0.45"/>
    <row r="171" ht="39.950000000000003" customHeight="1" x14ac:dyDescent="0.45"/>
    <row r="172" ht="39.950000000000003" customHeight="1" x14ac:dyDescent="0.45"/>
    <row r="173" ht="39.950000000000003" customHeight="1" x14ac:dyDescent="0.45"/>
    <row r="174" ht="39.950000000000003" customHeight="1" x14ac:dyDescent="0.45"/>
    <row r="175" ht="39.950000000000003" customHeight="1" x14ac:dyDescent="0.45"/>
    <row r="176" ht="39.950000000000003" customHeight="1" x14ac:dyDescent="0.45"/>
    <row r="177" ht="39.950000000000003" customHeight="1" x14ac:dyDescent="0.45"/>
    <row r="178" ht="39.950000000000003" customHeight="1" x14ac:dyDescent="0.45"/>
    <row r="179" ht="39.950000000000003" customHeight="1" x14ac:dyDescent="0.45"/>
    <row r="180" ht="39.950000000000003" customHeight="1" x14ac:dyDescent="0.45"/>
    <row r="181" ht="39.950000000000003" customHeight="1" x14ac:dyDescent="0.45"/>
    <row r="182" ht="39.950000000000003" customHeight="1" x14ac:dyDescent="0.45"/>
    <row r="183" ht="39.950000000000003" customHeight="1" x14ac:dyDescent="0.45"/>
    <row r="184" ht="39.950000000000003" customHeight="1" x14ac:dyDescent="0.45"/>
    <row r="185" ht="39.950000000000003" customHeight="1" x14ac:dyDescent="0.45"/>
    <row r="186" ht="39.950000000000003" customHeight="1" x14ac:dyDescent="0.45"/>
    <row r="187" ht="39.950000000000003" customHeight="1" x14ac:dyDescent="0.45"/>
    <row r="188" ht="39.950000000000003" customHeight="1" x14ac:dyDescent="0.45"/>
    <row r="189" ht="39.950000000000003" customHeight="1" x14ac:dyDescent="0.45"/>
    <row r="190" ht="39.950000000000003" customHeight="1" x14ac:dyDescent="0.45"/>
    <row r="191" ht="39.950000000000003" customHeight="1" x14ac:dyDescent="0.45"/>
    <row r="192" ht="39.950000000000003" customHeight="1" x14ac:dyDescent="0.45"/>
    <row r="193" ht="39.950000000000003" customHeight="1" x14ac:dyDescent="0.45"/>
    <row r="194" ht="39.950000000000003" customHeight="1" x14ac:dyDescent="0.45"/>
    <row r="195" ht="39.950000000000003" customHeight="1" x14ac:dyDescent="0.45"/>
    <row r="196" ht="39.950000000000003" customHeight="1" x14ac:dyDescent="0.45"/>
    <row r="197" ht="39.950000000000003" customHeight="1" x14ac:dyDescent="0.45"/>
    <row r="198" ht="39.950000000000003" customHeight="1" x14ac:dyDescent="0.45"/>
    <row r="199" ht="39.950000000000003" customHeight="1" x14ac:dyDescent="0.45"/>
    <row r="200" ht="39.950000000000003" customHeight="1" x14ac:dyDescent="0.45"/>
    <row r="201" ht="39.950000000000003" customHeight="1" x14ac:dyDescent="0.45"/>
    <row r="202" ht="39.950000000000003" customHeight="1" x14ac:dyDescent="0.45"/>
    <row r="203" ht="39.950000000000003" customHeight="1" x14ac:dyDescent="0.45"/>
    <row r="204" ht="39.950000000000003" customHeight="1" x14ac:dyDescent="0.45"/>
    <row r="205" ht="39.950000000000003" customHeight="1" x14ac:dyDescent="0.45"/>
    <row r="206" ht="39.950000000000003" customHeight="1" x14ac:dyDescent="0.45"/>
    <row r="207" ht="39.950000000000003" customHeight="1" x14ac:dyDescent="0.45"/>
    <row r="208" ht="39.950000000000003" customHeight="1" x14ac:dyDescent="0.45"/>
    <row r="209" ht="39.950000000000003" customHeight="1" x14ac:dyDescent="0.45"/>
    <row r="210" ht="39.950000000000003" customHeight="1" x14ac:dyDescent="0.45"/>
    <row r="211" ht="39.950000000000003" customHeight="1" x14ac:dyDescent="0.45"/>
    <row r="212" ht="39.950000000000003" customHeight="1" x14ac:dyDescent="0.45"/>
    <row r="213" ht="39.950000000000003" customHeight="1" x14ac:dyDescent="0.45"/>
    <row r="214" ht="39.950000000000003" customHeight="1" x14ac:dyDescent="0.45"/>
    <row r="215" ht="39.950000000000003" customHeight="1" x14ac:dyDescent="0.45"/>
    <row r="216" ht="39.950000000000003" customHeight="1" x14ac:dyDescent="0.45"/>
    <row r="217" ht="39.950000000000003" customHeight="1" x14ac:dyDescent="0.45"/>
    <row r="218" ht="39.950000000000003" customHeight="1" x14ac:dyDescent="0.45"/>
    <row r="219" ht="39.950000000000003" customHeight="1" x14ac:dyDescent="0.45"/>
    <row r="220" ht="39.950000000000003" customHeight="1" x14ac:dyDescent="0.45"/>
    <row r="221" ht="39.950000000000003" customHeight="1" x14ac:dyDescent="0.45"/>
    <row r="222" ht="39.950000000000003" customHeight="1" x14ac:dyDescent="0.45"/>
    <row r="223" ht="39.950000000000003" customHeight="1" x14ac:dyDescent="0.45"/>
    <row r="224" ht="39.950000000000003" customHeight="1" x14ac:dyDescent="0.45"/>
    <row r="225" ht="39.950000000000003" customHeight="1" x14ac:dyDescent="0.45"/>
    <row r="226" ht="39.950000000000003" customHeight="1" x14ac:dyDescent="0.45"/>
    <row r="227" ht="39.950000000000003" customHeight="1" x14ac:dyDescent="0.45"/>
    <row r="228" ht="39.950000000000003" customHeight="1" x14ac:dyDescent="0.45"/>
    <row r="229" ht="39.950000000000003" customHeight="1" x14ac:dyDescent="0.45"/>
    <row r="230" ht="39.950000000000003" customHeight="1" x14ac:dyDescent="0.45"/>
    <row r="231" ht="39.950000000000003" customHeight="1" x14ac:dyDescent="0.45"/>
    <row r="232" ht="39.950000000000003" customHeight="1" x14ac:dyDescent="0.45"/>
    <row r="233" ht="39.950000000000003" customHeight="1" x14ac:dyDescent="0.45"/>
    <row r="234" ht="39.950000000000003" customHeight="1" x14ac:dyDescent="0.45"/>
    <row r="235" ht="39.950000000000003" customHeight="1" x14ac:dyDescent="0.45"/>
    <row r="236" ht="39.950000000000003" customHeight="1" x14ac:dyDescent="0.45"/>
    <row r="237" ht="39.950000000000003" customHeight="1" x14ac:dyDescent="0.45"/>
    <row r="238" ht="39.950000000000003" customHeight="1" x14ac:dyDescent="0.45"/>
    <row r="239" ht="39.950000000000003" customHeight="1" x14ac:dyDescent="0.45"/>
    <row r="240" ht="39.950000000000003" customHeight="1" x14ac:dyDescent="0.45"/>
    <row r="241" ht="39.950000000000003" customHeight="1" x14ac:dyDescent="0.45"/>
    <row r="242" ht="39.950000000000003" customHeight="1" x14ac:dyDescent="0.45"/>
    <row r="243" ht="39.950000000000003" customHeight="1" x14ac:dyDescent="0.45"/>
    <row r="244" ht="39.950000000000003" customHeight="1" x14ac:dyDescent="0.45"/>
    <row r="245" ht="39.950000000000003" customHeight="1" x14ac:dyDescent="0.45"/>
    <row r="246" ht="39.950000000000003" customHeight="1" x14ac:dyDescent="0.45"/>
    <row r="247" ht="39.950000000000003" customHeight="1" x14ac:dyDescent="0.45"/>
    <row r="248" ht="39.950000000000003" customHeight="1" x14ac:dyDescent="0.45"/>
    <row r="249" ht="39.950000000000003" customHeight="1" x14ac:dyDescent="0.45"/>
    <row r="250" ht="39.950000000000003" customHeight="1" x14ac:dyDescent="0.45"/>
    <row r="251" ht="39.950000000000003" customHeight="1" x14ac:dyDescent="0.45"/>
    <row r="252" ht="39.950000000000003" customHeight="1" x14ac:dyDescent="0.45"/>
    <row r="253" ht="39.950000000000003" customHeight="1" x14ac:dyDescent="0.45"/>
    <row r="254" ht="39.950000000000003" customHeight="1" x14ac:dyDescent="0.45"/>
    <row r="255" ht="39.950000000000003" customHeight="1" x14ac:dyDescent="0.45"/>
    <row r="256" ht="39.950000000000003" customHeight="1" x14ac:dyDescent="0.45"/>
    <row r="257" ht="39.950000000000003" customHeight="1" x14ac:dyDescent="0.45"/>
    <row r="258" ht="39.950000000000003" customHeight="1" x14ac:dyDescent="0.45"/>
    <row r="259" ht="39.950000000000003" customHeight="1" x14ac:dyDescent="0.45"/>
    <row r="260" ht="39.950000000000003" customHeight="1" x14ac:dyDescent="0.45"/>
    <row r="261" ht="39.950000000000003" customHeight="1" x14ac:dyDescent="0.45"/>
    <row r="262" ht="39.950000000000003" customHeight="1" x14ac:dyDescent="0.45"/>
    <row r="263" ht="39.950000000000003" customHeight="1" x14ac:dyDescent="0.45"/>
    <row r="264" ht="39.950000000000003" customHeight="1" x14ac:dyDescent="0.45"/>
    <row r="265" ht="39.950000000000003" customHeight="1" x14ac:dyDescent="0.45"/>
    <row r="266" ht="39.950000000000003" customHeight="1" x14ac:dyDescent="0.45"/>
    <row r="267" ht="39.950000000000003" customHeight="1" x14ac:dyDescent="0.45"/>
    <row r="268" ht="39.950000000000003" customHeight="1" x14ac:dyDescent="0.45"/>
    <row r="269" ht="39.950000000000003" customHeight="1" x14ac:dyDescent="0.45"/>
    <row r="270" ht="39.950000000000003" customHeight="1" x14ac:dyDescent="0.45"/>
    <row r="271" ht="39.950000000000003" customHeight="1" x14ac:dyDescent="0.45"/>
    <row r="272" ht="39.950000000000003" customHeight="1" x14ac:dyDescent="0.45"/>
    <row r="273" ht="39.950000000000003" customHeight="1" x14ac:dyDescent="0.45"/>
    <row r="274" ht="39.950000000000003" customHeight="1" x14ac:dyDescent="0.45"/>
    <row r="275" ht="39.950000000000003" customHeight="1" x14ac:dyDescent="0.45"/>
    <row r="276" ht="39.950000000000003" customHeight="1" x14ac:dyDescent="0.45"/>
    <row r="277" ht="39.950000000000003" customHeight="1" x14ac:dyDescent="0.45"/>
    <row r="278" ht="39.950000000000003" customHeight="1" x14ac:dyDescent="0.45"/>
    <row r="279" ht="39.950000000000003" customHeight="1" x14ac:dyDescent="0.45"/>
    <row r="280" ht="39.950000000000003" customHeight="1" x14ac:dyDescent="0.45"/>
    <row r="281" ht="39.950000000000003" customHeight="1" x14ac:dyDescent="0.45"/>
    <row r="282" ht="39.950000000000003" customHeight="1" x14ac:dyDescent="0.45"/>
    <row r="283" ht="39.950000000000003" customHeight="1" x14ac:dyDescent="0.45"/>
    <row r="284" ht="39.950000000000003" customHeight="1" x14ac:dyDescent="0.45"/>
    <row r="285" ht="39.950000000000003" customHeight="1" x14ac:dyDescent="0.45"/>
    <row r="286" ht="39.950000000000003" customHeight="1" x14ac:dyDescent="0.45"/>
    <row r="287" ht="39.950000000000003" customHeight="1" x14ac:dyDescent="0.45"/>
    <row r="288" ht="39.950000000000003" customHeight="1" x14ac:dyDescent="0.45"/>
    <row r="289" ht="39.950000000000003" customHeight="1" x14ac:dyDescent="0.45"/>
    <row r="290" ht="39.950000000000003" customHeight="1" x14ac:dyDescent="0.45"/>
    <row r="291" ht="39.950000000000003" customHeight="1" x14ac:dyDescent="0.45"/>
    <row r="292" ht="39.950000000000003" customHeight="1" x14ac:dyDescent="0.45"/>
    <row r="293" ht="39.950000000000003" customHeight="1" x14ac:dyDescent="0.45"/>
    <row r="294" ht="39.950000000000003" customHeight="1" x14ac:dyDescent="0.45"/>
    <row r="295" ht="39.950000000000003" customHeight="1" x14ac:dyDescent="0.45"/>
    <row r="296" ht="39.950000000000003" customHeight="1" x14ac:dyDescent="0.45"/>
    <row r="297" ht="39.950000000000003" customHeight="1" x14ac:dyDescent="0.45"/>
    <row r="298" ht="39.950000000000003" customHeight="1" x14ac:dyDescent="0.45"/>
    <row r="299" ht="39.950000000000003" customHeight="1" x14ac:dyDescent="0.45"/>
    <row r="300" ht="39.950000000000003" customHeight="1" x14ac:dyDescent="0.45"/>
    <row r="301" ht="39.950000000000003" customHeight="1" x14ac:dyDescent="0.45"/>
    <row r="302" ht="39.950000000000003" customHeight="1" x14ac:dyDescent="0.45"/>
    <row r="303" ht="39.950000000000003" customHeight="1" x14ac:dyDescent="0.45"/>
    <row r="304" ht="39.950000000000003" customHeight="1" x14ac:dyDescent="0.45"/>
    <row r="305" ht="39.950000000000003" customHeight="1" x14ac:dyDescent="0.45"/>
    <row r="306" ht="39.950000000000003" customHeight="1" x14ac:dyDescent="0.45"/>
    <row r="307" ht="39.950000000000003" customHeight="1" x14ac:dyDescent="0.45"/>
    <row r="308" ht="39.950000000000003" customHeight="1" x14ac:dyDescent="0.45"/>
    <row r="309" ht="39.950000000000003" customHeight="1" x14ac:dyDescent="0.45"/>
    <row r="310" ht="39.950000000000003" customHeight="1" x14ac:dyDescent="0.45"/>
    <row r="311" ht="39.950000000000003" customHeight="1" x14ac:dyDescent="0.45"/>
    <row r="312" ht="39.950000000000003" customHeight="1" x14ac:dyDescent="0.45"/>
    <row r="313" ht="39.950000000000003" customHeight="1" x14ac:dyDescent="0.45"/>
    <row r="314" ht="39.950000000000003" customHeight="1" x14ac:dyDescent="0.45"/>
    <row r="315" ht="39.950000000000003" customHeight="1" x14ac:dyDescent="0.45"/>
    <row r="316" ht="39.950000000000003" customHeight="1" x14ac:dyDescent="0.45"/>
    <row r="317" ht="39.950000000000003" customHeight="1" x14ac:dyDescent="0.45"/>
    <row r="318" ht="39.950000000000003" customHeight="1" x14ac:dyDescent="0.45"/>
    <row r="319" ht="39.950000000000003" customHeight="1" x14ac:dyDescent="0.45"/>
    <row r="320" ht="39.950000000000003" customHeight="1" x14ac:dyDescent="0.45"/>
    <row r="321" ht="39.950000000000003" customHeight="1" x14ac:dyDescent="0.45"/>
    <row r="322" ht="39.950000000000003" customHeight="1" x14ac:dyDescent="0.45"/>
    <row r="323" ht="39.950000000000003" customHeight="1" x14ac:dyDescent="0.45"/>
    <row r="324" ht="39.950000000000003" customHeight="1" x14ac:dyDescent="0.45"/>
    <row r="325" ht="39.950000000000003" customHeight="1" x14ac:dyDescent="0.45"/>
    <row r="326" ht="39.950000000000003" customHeight="1" x14ac:dyDescent="0.45"/>
    <row r="327" ht="39.950000000000003" customHeight="1" x14ac:dyDescent="0.45"/>
    <row r="328" ht="39.950000000000003" customHeight="1" x14ac:dyDescent="0.45"/>
    <row r="329" ht="39.950000000000003" customHeight="1" x14ac:dyDescent="0.45"/>
    <row r="330" ht="39.950000000000003" customHeight="1" x14ac:dyDescent="0.45"/>
    <row r="331" ht="39.950000000000003" customHeight="1" x14ac:dyDescent="0.45"/>
    <row r="332" ht="39.950000000000003" customHeight="1" x14ac:dyDescent="0.45"/>
    <row r="333" ht="39.950000000000003" customHeight="1" x14ac:dyDescent="0.45"/>
    <row r="334" ht="39.950000000000003" customHeight="1" x14ac:dyDescent="0.45"/>
    <row r="335" ht="39.950000000000003" customHeight="1" x14ac:dyDescent="0.45"/>
    <row r="336" ht="39.950000000000003" customHeight="1" x14ac:dyDescent="0.45"/>
    <row r="337" ht="39.950000000000003" customHeight="1" x14ac:dyDescent="0.45"/>
    <row r="338" ht="39.950000000000003" customHeight="1" x14ac:dyDescent="0.45"/>
    <row r="339" ht="39.950000000000003" customHeight="1" x14ac:dyDescent="0.45"/>
    <row r="340" ht="39.950000000000003" customHeight="1" x14ac:dyDescent="0.45"/>
    <row r="341" ht="39.950000000000003" customHeight="1" x14ac:dyDescent="0.45"/>
    <row r="342" ht="39.950000000000003" customHeight="1" x14ac:dyDescent="0.45"/>
    <row r="343" ht="39.950000000000003" customHeight="1" x14ac:dyDescent="0.45"/>
    <row r="344" ht="39.950000000000003" customHeight="1" x14ac:dyDescent="0.45"/>
    <row r="345" ht="39.950000000000003" customHeight="1" x14ac:dyDescent="0.45"/>
    <row r="346" ht="39.950000000000003" customHeight="1" x14ac:dyDescent="0.45"/>
    <row r="347" ht="39.950000000000003" customHeight="1" x14ac:dyDescent="0.45"/>
    <row r="348" ht="39.950000000000003" customHeight="1" x14ac:dyDescent="0.45"/>
    <row r="349" ht="39.950000000000003" customHeight="1" x14ac:dyDescent="0.45"/>
    <row r="350" ht="39.950000000000003" customHeight="1" x14ac:dyDescent="0.45"/>
    <row r="351" ht="39.950000000000003" customHeight="1" x14ac:dyDescent="0.45"/>
    <row r="352" ht="39.950000000000003" customHeight="1" x14ac:dyDescent="0.45"/>
    <row r="353" ht="39.950000000000003" customHeight="1" x14ac:dyDescent="0.45"/>
    <row r="354" ht="39.950000000000003" customHeight="1" x14ac:dyDescent="0.45"/>
    <row r="355" ht="39.950000000000003" customHeight="1" x14ac:dyDescent="0.45"/>
    <row r="356" ht="39.950000000000003" customHeight="1" x14ac:dyDescent="0.45"/>
    <row r="357" ht="39.950000000000003" customHeight="1" x14ac:dyDescent="0.45"/>
    <row r="358" ht="39.950000000000003" customHeight="1" x14ac:dyDescent="0.45"/>
    <row r="359" ht="39.950000000000003" customHeight="1" x14ac:dyDescent="0.45"/>
    <row r="360" ht="39.950000000000003" customHeight="1" x14ac:dyDescent="0.45"/>
    <row r="361" ht="39.950000000000003" customHeight="1" x14ac:dyDescent="0.45"/>
    <row r="362" ht="39.950000000000003" customHeight="1" x14ac:dyDescent="0.45"/>
    <row r="363" ht="39.950000000000003" customHeight="1" x14ac:dyDescent="0.45"/>
    <row r="364" ht="39.950000000000003" customHeight="1" x14ac:dyDescent="0.45"/>
    <row r="365" ht="39.950000000000003" customHeight="1" x14ac:dyDescent="0.45"/>
    <row r="366" ht="39.950000000000003" customHeight="1" x14ac:dyDescent="0.45"/>
    <row r="367" ht="39.950000000000003" customHeight="1" x14ac:dyDescent="0.45"/>
    <row r="368" ht="39.950000000000003" customHeight="1" x14ac:dyDescent="0.45"/>
    <row r="369" ht="39.950000000000003" customHeight="1" x14ac:dyDescent="0.45"/>
    <row r="370" ht="39.950000000000003" customHeight="1" x14ac:dyDescent="0.45"/>
    <row r="371" ht="39.950000000000003" customHeight="1" x14ac:dyDescent="0.45"/>
    <row r="372" ht="39.950000000000003" customHeight="1" x14ac:dyDescent="0.45"/>
    <row r="373" ht="39.950000000000003" customHeight="1" x14ac:dyDescent="0.45"/>
    <row r="374" ht="39.950000000000003" customHeight="1" x14ac:dyDescent="0.45"/>
    <row r="375" ht="39.950000000000003" customHeight="1" x14ac:dyDescent="0.45"/>
    <row r="376" ht="39.950000000000003" customHeight="1" x14ac:dyDescent="0.45"/>
    <row r="377" ht="39.950000000000003" customHeight="1" x14ac:dyDescent="0.45"/>
    <row r="378" ht="39.950000000000003" customHeight="1" x14ac:dyDescent="0.45"/>
    <row r="379" ht="39.950000000000003" customHeight="1" x14ac:dyDescent="0.45"/>
    <row r="380" ht="39.950000000000003" customHeight="1" x14ac:dyDescent="0.45"/>
    <row r="381" ht="39.950000000000003" customHeight="1" x14ac:dyDescent="0.45"/>
    <row r="382" ht="39.950000000000003" customHeight="1" x14ac:dyDescent="0.45"/>
    <row r="383" ht="39.950000000000003" customHeight="1" x14ac:dyDescent="0.45"/>
    <row r="384" ht="39.950000000000003" customHeight="1" x14ac:dyDescent="0.45"/>
    <row r="385" ht="39.950000000000003" customHeight="1" x14ac:dyDescent="0.45"/>
    <row r="386" ht="39.950000000000003" customHeight="1" x14ac:dyDescent="0.45"/>
    <row r="387" ht="39.950000000000003" customHeight="1" x14ac:dyDescent="0.45"/>
    <row r="388" ht="39.950000000000003" customHeight="1" x14ac:dyDescent="0.45"/>
    <row r="389" ht="39.950000000000003" customHeight="1" x14ac:dyDescent="0.45"/>
    <row r="390" ht="39.950000000000003" customHeight="1" x14ac:dyDescent="0.45"/>
    <row r="391" ht="39.950000000000003" customHeight="1" x14ac:dyDescent="0.45"/>
    <row r="392" ht="39.950000000000003" customHeight="1" x14ac:dyDescent="0.45"/>
    <row r="393" ht="39.950000000000003" customHeight="1" x14ac:dyDescent="0.45"/>
    <row r="394" ht="39.950000000000003" customHeight="1" x14ac:dyDescent="0.45"/>
    <row r="395" ht="39.950000000000003" customHeight="1" x14ac:dyDescent="0.45"/>
    <row r="396" ht="39.950000000000003" customHeight="1" x14ac:dyDescent="0.45"/>
    <row r="397" ht="39.950000000000003" customHeight="1" x14ac:dyDescent="0.45"/>
    <row r="398" ht="39.950000000000003" customHeight="1" x14ac:dyDescent="0.45"/>
    <row r="399" ht="39.950000000000003" customHeight="1" x14ac:dyDescent="0.45"/>
    <row r="400" ht="39.950000000000003" customHeight="1" x14ac:dyDescent="0.45"/>
    <row r="401" ht="39.950000000000003" customHeight="1" x14ac:dyDescent="0.45"/>
    <row r="402" ht="39.950000000000003" customHeight="1" x14ac:dyDescent="0.45"/>
    <row r="403" ht="39.950000000000003" customHeight="1" x14ac:dyDescent="0.45"/>
    <row r="404" ht="39.950000000000003" customHeight="1" x14ac:dyDescent="0.45"/>
    <row r="405" ht="39.950000000000003" customHeight="1" x14ac:dyDescent="0.45"/>
    <row r="406" ht="39.950000000000003" customHeight="1" x14ac:dyDescent="0.45"/>
    <row r="407" ht="39.950000000000003" customHeight="1" x14ac:dyDescent="0.45"/>
    <row r="408" ht="39.950000000000003" customHeight="1" x14ac:dyDescent="0.45"/>
    <row r="409" ht="39.950000000000003" customHeight="1" x14ac:dyDescent="0.45"/>
    <row r="410" ht="39.950000000000003" customHeight="1" x14ac:dyDescent="0.45"/>
    <row r="411" ht="39.950000000000003" customHeight="1" x14ac:dyDescent="0.45"/>
    <row r="412" ht="39.950000000000003" customHeight="1" x14ac:dyDescent="0.45"/>
    <row r="413" ht="39.950000000000003" customHeight="1" x14ac:dyDescent="0.45"/>
    <row r="414" ht="39.950000000000003" customHeight="1" x14ac:dyDescent="0.45"/>
    <row r="415" ht="39.950000000000003" customHeight="1" x14ac:dyDescent="0.45"/>
    <row r="416" ht="39.950000000000003" customHeight="1" x14ac:dyDescent="0.45"/>
    <row r="417" ht="39.950000000000003" customHeight="1" x14ac:dyDescent="0.45"/>
    <row r="418" ht="39.950000000000003" customHeight="1" x14ac:dyDescent="0.45"/>
    <row r="419" ht="39.950000000000003" customHeight="1" x14ac:dyDescent="0.45"/>
    <row r="420" ht="39.950000000000003" customHeight="1" x14ac:dyDescent="0.45"/>
    <row r="421" ht="39.950000000000003" customHeight="1" x14ac:dyDescent="0.45"/>
    <row r="422" ht="39.950000000000003" customHeight="1" x14ac:dyDescent="0.45"/>
    <row r="423" ht="39.950000000000003" customHeight="1" x14ac:dyDescent="0.45"/>
    <row r="424" ht="39.950000000000003" customHeight="1" x14ac:dyDescent="0.45"/>
    <row r="425" ht="39.950000000000003" customHeight="1" x14ac:dyDescent="0.45"/>
    <row r="426" ht="39.950000000000003" customHeight="1" x14ac:dyDescent="0.45"/>
    <row r="427" ht="39.950000000000003" customHeight="1" x14ac:dyDescent="0.45"/>
    <row r="428" ht="39.950000000000003" customHeight="1" x14ac:dyDescent="0.45"/>
    <row r="429" ht="39.950000000000003" customHeight="1" x14ac:dyDescent="0.45"/>
    <row r="430" ht="39.950000000000003" customHeight="1" x14ac:dyDescent="0.45"/>
    <row r="431" ht="39.950000000000003" customHeight="1" x14ac:dyDescent="0.45"/>
    <row r="432" ht="39.950000000000003" customHeight="1" x14ac:dyDescent="0.45"/>
    <row r="433" ht="39.950000000000003" customHeight="1" x14ac:dyDescent="0.45"/>
    <row r="434" ht="39.950000000000003" customHeight="1" x14ac:dyDescent="0.45"/>
    <row r="435" ht="39.950000000000003" customHeight="1" x14ac:dyDescent="0.45"/>
    <row r="436" ht="39.950000000000003" customHeight="1" x14ac:dyDescent="0.45"/>
    <row r="437" ht="39.950000000000003" customHeight="1" x14ac:dyDescent="0.45"/>
    <row r="438" ht="39.950000000000003" customHeight="1" x14ac:dyDescent="0.45"/>
    <row r="439" ht="39.950000000000003" customHeight="1" x14ac:dyDescent="0.45"/>
    <row r="440" ht="39.950000000000003" customHeight="1" x14ac:dyDescent="0.45"/>
    <row r="441" ht="39.950000000000003" customHeight="1" x14ac:dyDescent="0.45"/>
    <row r="442" ht="39.950000000000003" customHeight="1" x14ac:dyDescent="0.45"/>
    <row r="443" ht="39.950000000000003" customHeight="1" x14ac:dyDescent="0.45"/>
    <row r="444" ht="39.950000000000003" customHeight="1" x14ac:dyDescent="0.45"/>
    <row r="445" ht="39.950000000000003" customHeight="1" x14ac:dyDescent="0.45"/>
    <row r="446" ht="39.950000000000003" customHeight="1" x14ac:dyDescent="0.45"/>
    <row r="447" ht="39.950000000000003" customHeight="1" x14ac:dyDescent="0.45"/>
    <row r="448" ht="39.950000000000003" customHeight="1" x14ac:dyDescent="0.45"/>
    <row r="449" ht="39.950000000000003" customHeight="1" x14ac:dyDescent="0.45"/>
    <row r="450" ht="39.950000000000003" customHeight="1" x14ac:dyDescent="0.45"/>
    <row r="451" ht="39.950000000000003" customHeight="1" x14ac:dyDescent="0.45"/>
    <row r="452" ht="39.950000000000003" customHeight="1" x14ac:dyDescent="0.45"/>
    <row r="453" ht="39.950000000000003" customHeight="1" x14ac:dyDescent="0.45"/>
    <row r="454" ht="39.950000000000003" customHeight="1" x14ac:dyDescent="0.45"/>
    <row r="455" ht="39.950000000000003" customHeight="1" x14ac:dyDescent="0.45"/>
    <row r="456" ht="39.950000000000003" customHeight="1" x14ac:dyDescent="0.45"/>
    <row r="457" ht="39.950000000000003" customHeight="1" x14ac:dyDescent="0.45"/>
    <row r="458" ht="39.950000000000003" customHeight="1" x14ac:dyDescent="0.45"/>
    <row r="459" ht="39.950000000000003" customHeight="1" x14ac:dyDescent="0.45"/>
    <row r="460" ht="39.950000000000003" customHeight="1" x14ac:dyDescent="0.45"/>
    <row r="461" ht="39.950000000000003" customHeight="1" x14ac:dyDescent="0.45"/>
    <row r="462" ht="39.950000000000003" customHeight="1" x14ac:dyDescent="0.45"/>
    <row r="463" ht="39.950000000000003" customHeight="1" x14ac:dyDescent="0.45"/>
    <row r="464" ht="39.950000000000003" customHeight="1" x14ac:dyDescent="0.45"/>
    <row r="465" ht="39.950000000000003" customHeight="1" x14ac:dyDescent="0.45"/>
    <row r="466" ht="39.950000000000003" customHeight="1" x14ac:dyDescent="0.45"/>
    <row r="467" ht="39.950000000000003" customHeight="1" x14ac:dyDescent="0.45"/>
    <row r="468" ht="39.950000000000003" customHeight="1" x14ac:dyDescent="0.45"/>
    <row r="469" ht="39.950000000000003" customHeight="1" x14ac:dyDescent="0.45"/>
    <row r="470" ht="39.950000000000003" customHeight="1" x14ac:dyDescent="0.45"/>
    <row r="471" ht="39.950000000000003" customHeight="1" x14ac:dyDescent="0.45"/>
    <row r="472" ht="39.950000000000003" customHeight="1" x14ac:dyDescent="0.45"/>
    <row r="473" ht="39.950000000000003" customHeight="1" x14ac:dyDescent="0.45"/>
    <row r="474" ht="39.950000000000003" customHeight="1" x14ac:dyDescent="0.45"/>
    <row r="475" ht="39.950000000000003" customHeight="1" x14ac:dyDescent="0.45"/>
    <row r="476" ht="39.950000000000003" customHeight="1" x14ac:dyDescent="0.45"/>
    <row r="477" ht="39.950000000000003" customHeight="1" x14ac:dyDescent="0.45"/>
    <row r="478" ht="39.950000000000003" customHeight="1" x14ac:dyDescent="0.45"/>
    <row r="479" ht="39.950000000000003" customHeight="1" x14ac:dyDescent="0.45"/>
    <row r="480" ht="39.950000000000003" customHeight="1" x14ac:dyDescent="0.45"/>
    <row r="481" ht="39.950000000000003" customHeight="1" x14ac:dyDescent="0.45"/>
    <row r="482" ht="39.950000000000003" customHeight="1" x14ac:dyDescent="0.45"/>
    <row r="483" ht="39.950000000000003" customHeight="1" x14ac:dyDescent="0.45"/>
    <row r="484" ht="39.950000000000003" customHeight="1" x14ac:dyDescent="0.45"/>
    <row r="485" ht="39.950000000000003" customHeight="1" x14ac:dyDescent="0.45"/>
    <row r="486" ht="39.950000000000003" customHeight="1" x14ac:dyDescent="0.45"/>
    <row r="487" ht="39.950000000000003" customHeight="1" x14ac:dyDescent="0.45"/>
    <row r="488" ht="39.950000000000003" customHeight="1" x14ac:dyDescent="0.45"/>
    <row r="489" ht="39.950000000000003" customHeight="1" x14ac:dyDescent="0.45"/>
    <row r="490" ht="39.950000000000003" customHeight="1" x14ac:dyDescent="0.45"/>
    <row r="491" ht="39.950000000000003" customHeight="1" x14ac:dyDescent="0.45"/>
    <row r="492" ht="39.950000000000003" customHeight="1" x14ac:dyDescent="0.45"/>
    <row r="493" ht="39.950000000000003" customHeight="1" x14ac:dyDescent="0.45"/>
    <row r="494" ht="39.950000000000003" customHeight="1" x14ac:dyDescent="0.45"/>
    <row r="495" ht="39.950000000000003" customHeight="1" x14ac:dyDescent="0.45"/>
    <row r="496" ht="39.950000000000003" customHeight="1" x14ac:dyDescent="0.45"/>
    <row r="497" ht="39.950000000000003" customHeight="1" x14ac:dyDescent="0.45"/>
    <row r="498" ht="39.950000000000003" customHeight="1" x14ac:dyDescent="0.45"/>
    <row r="499" ht="39.950000000000003" customHeight="1" x14ac:dyDescent="0.45"/>
    <row r="500" ht="39.950000000000003" customHeight="1" x14ac:dyDescent="0.45"/>
    <row r="501" ht="39.950000000000003" customHeight="1" x14ac:dyDescent="0.45"/>
    <row r="502" ht="39.950000000000003" customHeight="1" x14ac:dyDescent="0.45"/>
    <row r="503" ht="39.950000000000003" customHeight="1" x14ac:dyDescent="0.45"/>
    <row r="504" ht="39.950000000000003" customHeight="1" x14ac:dyDescent="0.45"/>
    <row r="505" ht="39.950000000000003" customHeight="1" x14ac:dyDescent="0.45"/>
    <row r="506" ht="39.950000000000003" customHeight="1" x14ac:dyDescent="0.45"/>
    <row r="507" ht="39.950000000000003" customHeight="1" x14ac:dyDescent="0.45"/>
    <row r="508" ht="39.950000000000003" customHeight="1" x14ac:dyDescent="0.45"/>
    <row r="509" ht="39.950000000000003" customHeight="1" x14ac:dyDescent="0.45"/>
    <row r="510" ht="39.950000000000003" customHeight="1" x14ac:dyDescent="0.45"/>
    <row r="511" ht="39.950000000000003" customHeight="1" x14ac:dyDescent="0.45"/>
    <row r="512" ht="39.950000000000003" customHeight="1" x14ac:dyDescent="0.45"/>
    <row r="513" ht="39.950000000000003" customHeight="1" x14ac:dyDescent="0.45"/>
    <row r="514" ht="39.950000000000003" customHeight="1" x14ac:dyDescent="0.45"/>
    <row r="515" ht="39.950000000000003" customHeight="1" x14ac:dyDescent="0.45"/>
    <row r="516" ht="39.950000000000003" customHeight="1" x14ac:dyDescent="0.45"/>
    <row r="517" ht="39.950000000000003" customHeight="1" x14ac:dyDescent="0.45"/>
    <row r="518" ht="39.950000000000003" customHeight="1" x14ac:dyDescent="0.45"/>
    <row r="519" ht="39.950000000000003" customHeight="1" x14ac:dyDescent="0.45"/>
    <row r="520" ht="39.950000000000003" customHeight="1" x14ac:dyDescent="0.45"/>
    <row r="521" ht="39.950000000000003" customHeight="1" x14ac:dyDescent="0.45"/>
    <row r="522" ht="39.950000000000003" customHeight="1" x14ac:dyDescent="0.45"/>
    <row r="523" ht="39.950000000000003" customHeight="1" x14ac:dyDescent="0.45"/>
    <row r="524" ht="39.950000000000003" customHeight="1" x14ac:dyDescent="0.45"/>
    <row r="525" ht="39.950000000000003" customHeight="1" x14ac:dyDescent="0.45"/>
    <row r="526" ht="39.950000000000003" customHeight="1" x14ac:dyDescent="0.45"/>
    <row r="527" ht="39.950000000000003" customHeight="1" x14ac:dyDescent="0.45"/>
    <row r="528" ht="39.950000000000003" customHeight="1" x14ac:dyDescent="0.45"/>
    <row r="529" ht="39.950000000000003" customHeight="1" x14ac:dyDescent="0.45"/>
    <row r="530" ht="39.950000000000003" customHeight="1" x14ac:dyDescent="0.45"/>
    <row r="531" ht="39.950000000000003" customHeight="1" x14ac:dyDescent="0.45"/>
    <row r="532" ht="39.950000000000003" customHeight="1" x14ac:dyDescent="0.45"/>
    <row r="533" ht="39.950000000000003" customHeight="1" x14ac:dyDescent="0.45"/>
    <row r="534" ht="39.950000000000003" customHeight="1" x14ac:dyDescent="0.45"/>
    <row r="535" ht="39.950000000000003" customHeight="1" x14ac:dyDescent="0.45"/>
    <row r="536" ht="39.950000000000003" customHeight="1" x14ac:dyDescent="0.45"/>
    <row r="537" ht="39.950000000000003" customHeight="1" x14ac:dyDescent="0.45"/>
    <row r="538" ht="39.950000000000003" customHeight="1" x14ac:dyDescent="0.45"/>
    <row r="539" ht="39.950000000000003" customHeight="1" x14ac:dyDescent="0.45"/>
    <row r="540" ht="39.950000000000003" customHeight="1" x14ac:dyDescent="0.45"/>
    <row r="541" ht="39.950000000000003" customHeight="1" x14ac:dyDescent="0.45"/>
    <row r="542" ht="39.950000000000003" customHeight="1" x14ac:dyDescent="0.45"/>
    <row r="543" ht="39.950000000000003" customHeight="1" x14ac:dyDescent="0.45"/>
    <row r="544" ht="39.950000000000003" customHeight="1" x14ac:dyDescent="0.45"/>
    <row r="545" ht="39.950000000000003" customHeight="1" x14ac:dyDescent="0.45"/>
    <row r="546" ht="39.950000000000003" customHeight="1" x14ac:dyDescent="0.45"/>
    <row r="547" ht="39.950000000000003" customHeight="1" x14ac:dyDescent="0.45"/>
    <row r="548" ht="39.950000000000003" customHeight="1" x14ac:dyDescent="0.45"/>
    <row r="549" ht="39.950000000000003" customHeight="1" x14ac:dyDescent="0.45"/>
    <row r="550" ht="39.950000000000003" customHeight="1" x14ac:dyDescent="0.45"/>
    <row r="551" ht="39.950000000000003" customHeight="1" x14ac:dyDescent="0.45"/>
    <row r="552" ht="39.950000000000003" customHeight="1" x14ac:dyDescent="0.45"/>
    <row r="553" ht="39.950000000000003" customHeight="1" x14ac:dyDescent="0.45"/>
    <row r="554" ht="39.950000000000003" customHeight="1" x14ac:dyDescent="0.45"/>
    <row r="555" ht="39.950000000000003" customHeight="1" x14ac:dyDescent="0.45"/>
    <row r="556" ht="39.950000000000003" customHeight="1" x14ac:dyDescent="0.45"/>
    <row r="557" ht="39.950000000000003" customHeight="1" x14ac:dyDescent="0.45"/>
    <row r="558" ht="39.950000000000003" customHeight="1" x14ac:dyDescent="0.45"/>
    <row r="559" ht="39.950000000000003" customHeight="1" x14ac:dyDescent="0.45"/>
    <row r="560" ht="39.950000000000003" customHeight="1" x14ac:dyDescent="0.45"/>
    <row r="561" ht="39.950000000000003" customHeight="1" x14ac:dyDescent="0.45"/>
    <row r="562" ht="39.950000000000003" customHeight="1" x14ac:dyDescent="0.45"/>
    <row r="563" ht="39.950000000000003" customHeight="1" x14ac:dyDescent="0.45"/>
    <row r="564" ht="39.950000000000003" customHeight="1" x14ac:dyDescent="0.45"/>
    <row r="565" ht="39.950000000000003" customHeight="1" x14ac:dyDescent="0.45"/>
    <row r="566" ht="39.950000000000003" customHeight="1" x14ac:dyDescent="0.45"/>
    <row r="567" ht="39.950000000000003" customHeight="1" x14ac:dyDescent="0.45"/>
    <row r="568" ht="39.950000000000003" customHeight="1" x14ac:dyDescent="0.45"/>
    <row r="569" ht="39.950000000000003" customHeight="1" x14ac:dyDescent="0.45"/>
    <row r="570" ht="39.950000000000003" customHeight="1" x14ac:dyDescent="0.45"/>
    <row r="571" ht="39.950000000000003" customHeight="1" x14ac:dyDescent="0.45"/>
    <row r="572" ht="39.950000000000003" customHeight="1" x14ac:dyDescent="0.45"/>
    <row r="573" ht="39.950000000000003" customHeight="1" x14ac:dyDescent="0.45"/>
    <row r="574" ht="39.950000000000003" customHeight="1" x14ac:dyDescent="0.45"/>
    <row r="575" ht="39.950000000000003" customHeight="1" x14ac:dyDescent="0.45"/>
    <row r="576" ht="39.950000000000003" customHeight="1" x14ac:dyDescent="0.45"/>
    <row r="577" ht="39.950000000000003" customHeight="1" x14ac:dyDescent="0.45"/>
    <row r="578" ht="39.950000000000003" customHeight="1" x14ac:dyDescent="0.45"/>
    <row r="579" ht="39.950000000000003" customHeight="1" x14ac:dyDescent="0.45"/>
    <row r="580" ht="39.950000000000003" customHeight="1" x14ac:dyDescent="0.45"/>
    <row r="581" ht="39.950000000000003" customHeight="1" x14ac:dyDescent="0.45"/>
    <row r="582" ht="39.950000000000003" customHeight="1" x14ac:dyDescent="0.45"/>
    <row r="583" ht="39.950000000000003" customHeight="1" x14ac:dyDescent="0.45"/>
    <row r="584" ht="39.950000000000003" customHeight="1" x14ac:dyDescent="0.45"/>
    <row r="585" ht="39.950000000000003" customHeight="1" x14ac:dyDescent="0.45"/>
    <row r="586" ht="39.950000000000003" customHeight="1" x14ac:dyDescent="0.45"/>
    <row r="587" ht="39.950000000000003" customHeight="1" x14ac:dyDescent="0.45"/>
    <row r="588" ht="39.950000000000003" customHeight="1" x14ac:dyDescent="0.45"/>
    <row r="589" ht="39.950000000000003" customHeight="1" x14ac:dyDescent="0.45"/>
    <row r="590" ht="39.950000000000003" customHeight="1" x14ac:dyDescent="0.45"/>
    <row r="591" ht="39.950000000000003" customHeight="1" x14ac:dyDescent="0.45"/>
    <row r="592" ht="39.950000000000003" customHeight="1" x14ac:dyDescent="0.45"/>
    <row r="593" ht="39.950000000000003" customHeight="1" x14ac:dyDescent="0.45"/>
    <row r="594" ht="39.950000000000003" customHeight="1" x14ac:dyDescent="0.45"/>
    <row r="595" ht="39.950000000000003" customHeight="1" x14ac:dyDescent="0.45"/>
    <row r="596" ht="39.950000000000003" customHeight="1" x14ac:dyDescent="0.45"/>
    <row r="597" ht="39.950000000000003" customHeight="1" x14ac:dyDescent="0.45"/>
    <row r="598" ht="39.950000000000003" customHeight="1" x14ac:dyDescent="0.45"/>
    <row r="599" ht="39.950000000000003" customHeight="1" x14ac:dyDescent="0.45"/>
    <row r="600" ht="39.950000000000003" customHeight="1" x14ac:dyDescent="0.45"/>
    <row r="601" ht="39.950000000000003" customHeight="1" x14ac:dyDescent="0.45"/>
    <row r="602" ht="39.950000000000003" customHeight="1" x14ac:dyDescent="0.45"/>
    <row r="603" ht="39.950000000000003" customHeight="1" x14ac:dyDescent="0.45"/>
    <row r="604" ht="39.950000000000003" customHeight="1" x14ac:dyDescent="0.45"/>
    <row r="605" ht="39.950000000000003" customHeight="1" x14ac:dyDescent="0.45"/>
    <row r="606" ht="39.950000000000003" customHeight="1" x14ac:dyDescent="0.45"/>
    <row r="607" ht="39.950000000000003" customHeight="1" x14ac:dyDescent="0.45"/>
    <row r="608" ht="39.950000000000003" customHeight="1" x14ac:dyDescent="0.45"/>
    <row r="609" ht="39.950000000000003" customHeight="1" x14ac:dyDescent="0.45"/>
    <row r="610" ht="39.950000000000003" customHeight="1" x14ac:dyDescent="0.45"/>
    <row r="611" ht="39.950000000000003" customHeight="1" x14ac:dyDescent="0.45"/>
    <row r="612" ht="39.950000000000003" customHeight="1" x14ac:dyDescent="0.45"/>
    <row r="613" ht="39.950000000000003" customHeight="1" x14ac:dyDescent="0.45"/>
    <row r="614" ht="39.950000000000003" customHeight="1" x14ac:dyDescent="0.45"/>
    <row r="615" ht="39.950000000000003" customHeight="1" x14ac:dyDescent="0.45"/>
    <row r="616" ht="39.950000000000003" customHeight="1" x14ac:dyDescent="0.45"/>
    <row r="617" ht="39.950000000000003" customHeight="1" x14ac:dyDescent="0.45"/>
    <row r="618" ht="39.950000000000003" customHeight="1" x14ac:dyDescent="0.45"/>
    <row r="619" ht="39.950000000000003" customHeight="1" x14ac:dyDescent="0.45"/>
    <row r="620" ht="39.950000000000003" customHeight="1" x14ac:dyDescent="0.45"/>
    <row r="621" ht="39.950000000000003" customHeight="1" x14ac:dyDescent="0.45"/>
    <row r="622" ht="39.950000000000003" customHeight="1" x14ac:dyDescent="0.45"/>
    <row r="623" ht="39.950000000000003" customHeight="1" x14ac:dyDescent="0.45"/>
    <row r="624" ht="39.950000000000003" customHeight="1" x14ac:dyDescent="0.45"/>
    <row r="625" ht="39.950000000000003" customHeight="1" x14ac:dyDescent="0.45"/>
    <row r="626" ht="39.950000000000003" customHeight="1" x14ac:dyDescent="0.45"/>
    <row r="627" ht="39.950000000000003" customHeight="1" x14ac:dyDescent="0.45"/>
    <row r="628" ht="39.950000000000003" customHeight="1" x14ac:dyDescent="0.45"/>
    <row r="629" ht="39.950000000000003" customHeight="1" x14ac:dyDescent="0.45"/>
    <row r="630" ht="39.950000000000003" customHeight="1" x14ac:dyDescent="0.45"/>
    <row r="631" ht="39.950000000000003" customHeight="1" x14ac:dyDescent="0.45"/>
    <row r="632" ht="39.950000000000003" customHeight="1" x14ac:dyDescent="0.45"/>
    <row r="633" ht="39.950000000000003" customHeight="1" x14ac:dyDescent="0.45"/>
    <row r="634" ht="39.950000000000003" customHeight="1" x14ac:dyDescent="0.45"/>
    <row r="635" ht="39.950000000000003" customHeight="1" x14ac:dyDescent="0.45"/>
    <row r="636" ht="39.950000000000003" customHeight="1" x14ac:dyDescent="0.45"/>
    <row r="637" ht="39.950000000000003" customHeight="1" x14ac:dyDescent="0.45"/>
    <row r="638" ht="39.950000000000003" customHeight="1" x14ac:dyDescent="0.45"/>
    <row r="639" ht="39.950000000000003" customHeight="1" x14ac:dyDescent="0.45"/>
    <row r="640" ht="39.950000000000003" customHeight="1" x14ac:dyDescent="0.45"/>
    <row r="641" ht="39.950000000000003" customHeight="1" x14ac:dyDescent="0.45"/>
    <row r="642" ht="39.950000000000003" customHeight="1" x14ac:dyDescent="0.45"/>
    <row r="643" ht="39.950000000000003" customHeight="1" x14ac:dyDescent="0.45"/>
    <row r="644" ht="39.950000000000003" customHeight="1" x14ac:dyDescent="0.45"/>
    <row r="645" ht="39.950000000000003" customHeight="1" x14ac:dyDescent="0.45"/>
    <row r="646" ht="39.950000000000003" customHeight="1" x14ac:dyDescent="0.45"/>
    <row r="647" ht="39.950000000000003" customHeight="1" x14ac:dyDescent="0.45"/>
    <row r="648" ht="39.950000000000003" customHeight="1" x14ac:dyDescent="0.45"/>
    <row r="649" ht="39.950000000000003" customHeight="1" x14ac:dyDescent="0.45"/>
  </sheetData>
  <mergeCells count="28">
    <mergeCell ref="AB1:AB2"/>
    <mergeCell ref="AC1:AC2"/>
    <mergeCell ref="A2:K2"/>
    <mergeCell ref="A5:A20"/>
    <mergeCell ref="B5:B20"/>
    <mergeCell ref="U1:U2"/>
    <mergeCell ref="V1:V2"/>
    <mergeCell ref="W1:W2"/>
    <mergeCell ref="X1:X2"/>
    <mergeCell ref="Y1:Y2"/>
    <mergeCell ref="Z1:Z2"/>
    <mergeCell ref="O1:O2"/>
    <mergeCell ref="P1:P2"/>
    <mergeCell ref="Q1:Q2"/>
    <mergeCell ref="R1:R2"/>
    <mergeCell ref="S1:S2"/>
    <mergeCell ref="A21:A38"/>
    <mergeCell ref="B21:B38"/>
    <mergeCell ref="A39:A41"/>
    <mergeCell ref="B39:B41"/>
    <mergeCell ref="AA1:AA2"/>
    <mergeCell ref="T1:T2"/>
    <mergeCell ref="A1:C1"/>
    <mergeCell ref="D1:H1"/>
    <mergeCell ref="I1:K1"/>
    <mergeCell ref="L1:L2"/>
    <mergeCell ref="M1:M2"/>
    <mergeCell ref="N1:N2"/>
  </mergeCells>
  <conditionalFormatting sqref="W4:W42">
    <cfRule type="cellIs" dxfId="63" priority="4" stopIfTrue="1" operator="greaterThan">
      <formula>0</formula>
    </cfRule>
    <cfRule type="cellIs" dxfId="62" priority="5" stopIfTrue="1" operator="greaterThan">
      <formula>0</formula>
    </cfRule>
    <cfRule type="cellIs" dxfId="61" priority="6" stopIfTrue="1" operator="greaterThan">
      <formula>0</formula>
    </cfRule>
  </conditionalFormatting>
  <conditionalFormatting sqref="L4:V42">
    <cfRule type="cellIs" dxfId="60" priority="1" stopIfTrue="1" operator="greaterThan">
      <formula>0</formula>
    </cfRule>
    <cfRule type="cellIs" dxfId="59" priority="2" stopIfTrue="1" operator="greaterThan">
      <formula>0</formula>
    </cfRule>
    <cfRule type="cellIs" dxfId="58" priority="3" stopIfTrue="1" operator="greaterThan">
      <formula>0</formula>
    </cfRule>
  </conditionalFormatting>
  <pageMargins left="0.511811024" right="0.511811024" top="0.78740157499999996" bottom="0.78740157499999996" header="0.31496062000000002" footer="0.3149606200000000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4C325D-617C-4C76-A395-A9AE10CE2724}">
  <dimension ref="A1:AC649"/>
  <sheetViews>
    <sheetView zoomScale="50" zoomScaleNormal="50" workbookViewId="0">
      <selection activeCell="J5" sqref="J5"/>
    </sheetView>
  </sheetViews>
  <sheetFormatPr defaultColWidth="9.73046875" defaultRowHeight="25.5" x14ac:dyDescent="0.45"/>
  <cols>
    <col min="1" max="1" width="7" style="48" customWidth="1"/>
    <col min="2" max="2" width="38.59765625" style="1" customWidth="1"/>
    <col min="3" max="3" width="9.59765625" style="47" customWidth="1"/>
    <col min="4" max="4" width="55.265625" style="55" customWidth="1"/>
    <col min="5" max="5" width="19.3984375" style="56" customWidth="1"/>
    <col min="6" max="6" width="10" style="1" customWidth="1"/>
    <col min="7" max="7" width="16.73046875" style="1" customWidth="1"/>
    <col min="8" max="8" width="14.86328125" style="42" bestFit="1" customWidth="1"/>
    <col min="9" max="9" width="13.86328125" style="17" customWidth="1"/>
    <col min="10" max="10" width="13.265625" style="41" customWidth="1"/>
    <col min="11" max="11" width="12.59765625" style="18" customWidth="1"/>
    <col min="12" max="23" width="13.73046875" style="19" customWidth="1"/>
    <col min="24" max="29" width="13.73046875" style="15" customWidth="1"/>
    <col min="30" max="16384" width="9.73046875" style="15"/>
  </cols>
  <sheetData>
    <row r="1" spans="1:29" ht="39.950000000000003" customHeight="1" x14ac:dyDescent="0.45">
      <c r="A1" s="93" t="s">
        <v>47</v>
      </c>
      <c r="B1" s="93"/>
      <c r="C1" s="93"/>
      <c r="D1" s="93" t="s">
        <v>49</v>
      </c>
      <c r="E1" s="93"/>
      <c r="F1" s="93"/>
      <c r="G1" s="93"/>
      <c r="H1" s="93"/>
      <c r="I1" s="93" t="s">
        <v>48</v>
      </c>
      <c r="J1" s="93"/>
      <c r="K1" s="93"/>
      <c r="L1" s="92" t="s">
        <v>106</v>
      </c>
      <c r="M1" s="92" t="s">
        <v>107</v>
      </c>
      <c r="N1" s="92" t="s">
        <v>108</v>
      </c>
      <c r="O1" s="92" t="s">
        <v>109</v>
      </c>
      <c r="P1" s="92" t="s">
        <v>110</v>
      </c>
      <c r="Q1" s="92" t="s">
        <v>111</v>
      </c>
      <c r="R1" s="92" t="s">
        <v>41</v>
      </c>
      <c r="S1" s="92" t="s">
        <v>41</v>
      </c>
      <c r="T1" s="92" t="s">
        <v>41</v>
      </c>
      <c r="U1" s="92" t="s">
        <v>41</v>
      </c>
      <c r="V1" s="92" t="s">
        <v>41</v>
      </c>
      <c r="W1" s="92" t="s">
        <v>41</v>
      </c>
      <c r="X1" s="92" t="s">
        <v>41</v>
      </c>
      <c r="Y1" s="92" t="s">
        <v>41</v>
      </c>
      <c r="Z1" s="92" t="s">
        <v>41</v>
      </c>
      <c r="AA1" s="92" t="s">
        <v>41</v>
      </c>
      <c r="AB1" s="92" t="s">
        <v>41</v>
      </c>
      <c r="AC1" s="92" t="s">
        <v>41</v>
      </c>
    </row>
    <row r="2" spans="1:29" ht="39.950000000000003" customHeight="1" x14ac:dyDescent="0.45">
      <c r="A2" s="93" t="s">
        <v>34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</row>
    <row r="3" spans="1:29" s="16" customFormat="1" ht="39.950000000000003" customHeight="1" x14ac:dyDescent="0.35">
      <c r="A3" s="49" t="s">
        <v>42</v>
      </c>
      <c r="B3" s="51" t="s">
        <v>35</v>
      </c>
      <c r="C3" s="50" t="s">
        <v>43</v>
      </c>
      <c r="D3" s="54" t="s">
        <v>36</v>
      </c>
      <c r="E3" s="54" t="s">
        <v>37</v>
      </c>
      <c r="F3" s="51" t="s">
        <v>4</v>
      </c>
      <c r="G3" s="51" t="s">
        <v>38</v>
      </c>
      <c r="H3" s="52" t="s">
        <v>44</v>
      </c>
      <c r="I3" s="51" t="s">
        <v>46</v>
      </c>
      <c r="J3" s="57" t="s">
        <v>0</v>
      </c>
      <c r="K3" s="58" t="s">
        <v>2</v>
      </c>
      <c r="L3" s="112">
        <v>43896</v>
      </c>
      <c r="M3" s="112">
        <v>43896</v>
      </c>
      <c r="N3" s="112">
        <v>43896</v>
      </c>
      <c r="O3" s="112">
        <v>43896</v>
      </c>
      <c r="P3" s="112">
        <v>44049</v>
      </c>
      <c r="Q3" s="112">
        <v>43978</v>
      </c>
      <c r="R3" s="37" t="s">
        <v>1</v>
      </c>
      <c r="S3" s="37" t="s">
        <v>1</v>
      </c>
      <c r="T3" s="37" t="s">
        <v>1</v>
      </c>
      <c r="U3" s="37" t="s">
        <v>1</v>
      </c>
      <c r="V3" s="37" t="s">
        <v>1</v>
      </c>
      <c r="W3" s="37" t="s">
        <v>1</v>
      </c>
      <c r="X3" s="37" t="s">
        <v>1</v>
      </c>
      <c r="Y3" s="37" t="s">
        <v>1</v>
      </c>
      <c r="Z3" s="37" t="s">
        <v>1</v>
      </c>
      <c r="AA3" s="37" t="s">
        <v>1</v>
      </c>
      <c r="AB3" s="37" t="s">
        <v>1</v>
      </c>
      <c r="AC3" s="37" t="s">
        <v>1</v>
      </c>
    </row>
    <row r="4" spans="1:29" ht="39.950000000000003" customHeight="1" x14ac:dyDescent="0.45">
      <c r="A4" s="63">
        <v>1</v>
      </c>
      <c r="B4" s="64" t="s">
        <v>50</v>
      </c>
      <c r="C4" s="65">
        <v>1</v>
      </c>
      <c r="D4" s="66" t="s">
        <v>51</v>
      </c>
      <c r="E4" s="67" t="s">
        <v>52</v>
      </c>
      <c r="F4" s="46" t="s">
        <v>4</v>
      </c>
      <c r="G4" s="46" t="s">
        <v>104</v>
      </c>
      <c r="H4" s="77">
        <v>9145.9</v>
      </c>
      <c r="I4" s="32">
        <v>4</v>
      </c>
      <c r="J4" s="38">
        <f>I4-(SUM(L4:AC4))</f>
        <v>0</v>
      </c>
      <c r="K4" s="39" t="str">
        <f>IF(J4&lt;0,"ATENÇÃO","OK")</f>
        <v>OK</v>
      </c>
      <c r="L4" s="113">
        <v>2</v>
      </c>
      <c r="M4" s="113"/>
      <c r="N4" s="113"/>
      <c r="O4" s="113"/>
      <c r="P4" s="113">
        <v>2</v>
      </c>
      <c r="Q4" s="113"/>
      <c r="R4" s="31"/>
      <c r="S4" s="31"/>
      <c r="T4" s="31"/>
      <c r="U4" s="31"/>
      <c r="V4" s="31"/>
      <c r="W4" s="31"/>
      <c r="X4" s="45"/>
      <c r="Y4" s="45"/>
      <c r="Z4" s="45"/>
      <c r="AA4" s="45"/>
      <c r="AB4" s="45"/>
      <c r="AC4" s="45"/>
    </row>
    <row r="5" spans="1:29" ht="39.950000000000003" customHeight="1" x14ac:dyDescent="0.45">
      <c r="A5" s="81">
        <v>6</v>
      </c>
      <c r="B5" s="84" t="s">
        <v>53</v>
      </c>
      <c r="C5" s="68">
        <v>21</v>
      </c>
      <c r="D5" s="69" t="s">
        <v>54</v>
      </c>
      <c r="E5" s="70" t="s">
        <v>55</v>
      </c>
      <c r="F5" s="53" t="s">
        <v>4</v>
      </c>
      <c r="G5" s="53" t="s">
        <v>105</v>
      </c>
      <c r="H5" s="78">
        <v>130.49</v>
      </c>
      <c r="I5" s="32">
        <v>94</v>
      </c>
      <c r="J5" s="38">
        <f t="shared" ref="J5:J42" si="0">I5-(SUM(L5:AC5))</f>
        <v>84</v>
      </c>
      <c r="K5" s="39" t="str">
        <f t="shared" ref="K5:K42" si="1">IF(J5&lt;0,"ATENÇÃO","OK")</f>
        <v>OK</v>
      </c>
      <c r="L5" s="113"/>
      <c r="M5" s="113">
        <v>10</v>
      </c>
      <c r="N5" s="113"/>
      <c r="O5" s="113"/>
      <c r="P5" s="113"/>
      <c r="Q5" s="113"/>
      <c r="R5" s="31"/>
      <c r="S5" s="31"/>
      <c r="T5" s="31"/>
      <c r="U5" s="31"/>
      <c r="V5" s="31"/>
      <c r="W5" s="31"/>
      <c r="X5" s="45"/>
      <c r="Y5" s="45"/>
      <c r="Z5" s="45"/>
      <c r="AA5" s="45"/>
      <c r="AB5" s="45"/>
      <c r="AC5" s="45"/>
    </row>
    <row r="6" spans="1:29" ht="39.950000000000003" customHeight="1" x14ac:dyDescent="0.45">
      <c r="A6" s="82"/>
      <c r="B6" s="85"/>
      <c r="C6" s="68">
        <v>22</v>
      </c>
      <c r="D6" s="69" t="s">
        <v>56</v>
      </c>
      <c r="E6" s="70" t="s">
        <v>55</v>
      </c>
      <c r="F6" s="53" t="s">
        <v>4</v>
      </c>
      <c r="G6" s="53" t="s">
        <v>105</v>
      </c>
      <c r="H6" s="78">
        <v>96.16</v>
      </c>
      <c r="I6" s="32"/>
      <c r="J6" s="38">
        <f t="shared" si="0"/>
        <v>0</v>
      </c>
      <c r="K6" s="39" t="str">
        <f t="shared" si="1"/>
        <v>OK</v>
      </c>
      <c r="L6" s="113"/>
      <c r="M6" s="113"/>
      <c r="N6" s="113"/>
      <c r="O6" s="113"/>
      <c r="P6" s="113"/>
      <c r="Q6" s="113"/>
      <c r="R6" s="31"/>
      <c r="S6" s="31"/>
      <c r="T6" s="31"/>
      <c r="U6" s="31"/>
      <c r="V6" s="31"/>
      <c r="W6" s="31"/>
      <c r="X6" s="45"/>
      <c r="Y6" s="45"/>
      <c r="Z6" s="45"/>
      <c r="AA6" s="45"/>
      <c r="AB6" s="45"/>
      <c r="AC6" s="45"/>
    </row>
    <row r="7" spans="1:29" ht="39.950000000000003" customHeight="1" x14ac:dyDescent="0.45">
      <c r="A7" s="82"/>
      <c r="B7" s="85"/>
      <c r="C7" s="68">
        <v>23</v>
      </c>
      <c r="D7" s="69" t="s">
        <v>57</v>
      </c>
      <c r="E7" s="70" t="s">
        <v>58</v>
      </c>
      <c r="F7" s="53" t="s">
        <v>4</v>
      </c>
      <c r="G7" s="53" t="s">
        <v>105</v>
      </c>
      <c r="H7" s="78">
        <v>1205.75</v>
      </c>
      <c r="I7" s="32"/>
      <c r="J7" s="38">
        <f t="shared" si="0"/>
        <v>0</v>
      </c>
      <c r="K7" s="39" t="str">
        <f t="shared" si="1"/>
        <v>OK</v>
      </c>
      <c r="L7" s="113"/>
      <c r="M7" s="113"/>
      <c r="N7" s="113"/>
      <c r="O7" s="113"/>
      <c r="P7" s="113"/>
      <c r="Q7" s="113"/>
      <c r="R7" s="31"/>
      <c r="S7" s="31"/>
      <c r="T7" s="31"/>
      <c r="U7" s="31"/>
      <c r="V7" s="31"/>
      <c r="W7" s="31"/>
      <c r="X7" s="45"/>
      <c r="Y7" s="45"/>
      <c r="Z7" s="45"/>
      <c r="AA7" s="45"/>
      <c r="AB7" s="45"/>
      <c r="AC7" s="45"/>
    </row>
    <row r="8" spans="1:29" ht="39.950000000000003" customHeight="1" x14ac:dyDescent="0.45">
      <c r="A8" s="82"/>
      <c r="B8" s="85"/>
      <c r="C8" s="68">
        <v>24</v>
      </c>
      <c r="D8" s="69" t="s">
        <v>59</v>
      </c>
      <c r="E8" s="70" t="s">
        <v>60</v>
      </c>
      <c r="F8" s="53" t="s">
        <v>4</v>
      </c>
      <c r="G8" s="53" t="s">
        <v>105</v>
      </c>
      <c r="H8" s="78">
        <v>14.68</v>
      </c>
      <c r="I8" s="32">
        <v>500</v>
      </c>
      <c r="J8" s="38">
        <f t="shared" si="0"/>
        <v>380</v>
      </c>
      <c r="K8" s="39" t="str">
        <f t="shared" si="1"/>
        <v>OK</v>
      </c>
      <c r="L8" s="113"/>
      <c r="M8" s="113">
        <v>120</v>
      </c>
      <c r="N8" s="113"/>
      <c r="O8" s="113"/>
      <c r="P8" s="113"/>
      <c r="Q8" s="113"/>
      <c r="R8" s="31"/>
      <c r="S8" s="31"/>
      <c r="T8" s="31"/>
      <c r="U8" s="31"/>
      <c r="V8" s="31"/>
      <c r="W8" s="31"/>
      <c r="X8" s="45"/>
      <c r="Y8" s="45"/>
      <c r="Z8" s="45"/>
      <c r="AA8" s="45"/>
      <c r="AB8" s="45"/>
      <c r="AC8" s="45"/>
    </row>
    <row r="9" spans="1:29" ht="39.950000000000003" customHeight="1" x14ac:dyDescent="0.45">
      <c r="A9" s="82"/>
      <c r="B9" s="85"/>
      <c r="C9" s="68">
        <v>25</v>
      </c>
      <c r="D9" s="69" t="s">
        <v>61</v>
      </c>
      <c r="E9" s="70" t="s">
        <v>60</v>
      </c>
      <c r="F9" s="53" t="s">
        <v>4</v>
      </c>
      <c r="G9" s="53" t="s">
        <v>105</v>
      </c>
      <c r="H9" s="78">
        <v>8.18</v>
      </c>
      <c r="I9" s="32"/>
      <c r="J9" s="38">
        <f t="shared" si="0"/>
        <v>0</v>
      </c>
      <c r="K9" s="39" t="str">
        <f t="shared" si="1"/>
        <v>OK</v>
      </c>
      <c r="L9" s="113"/>
      <c r="M9" s="113"/>
      <c r="N9" s="113"/>
      <c r="O9" s="113"/>
      <c r="P9" s="113"/>
      <c r="Q9" s="113"/>
      <c r="R9" s="31"/>
      <c r="S9" s="31"/>
      <c r="T9" s="31"/>
      <c r="U9" s="31"/>
      <c r="V9" s="31"/>
      <c r="W9" s="31"/>
      <c r="X9" s="45"/>
      <c r="Y9" s="45"/>
      <c r="Z9" s="45"/>
      <c r="AA9" s="45"/>
      <c r="AB9" s="45"/>
      <c r="AC9" s="45"/>
    </row>
    <row r="10" spans="1:29" ht="39.950000000000003" customHeight="1" x14ac:dyDescent="0.45">
      <c r="A10" s="82"/>
      <c r="B10" s="85"/>
      <c r="C10" s="68">
        <v>26</v>
      </c>
      <c r="D10" s="69" t="s">
        <v>62</v>
      </c>
      <c r="E10" s="70" t="s">
        <v>60</v>
      </c>
      <c r="F10" s="53" t="s">
        <v>4</v>
      </c>
      <c r="G10" s="53" t="s">
        <v>105</v>
      </c>
      <c r="H10" s="78">
        <v>19.72</v>
      </c>
      <c r="I10" s="32">
        <v>2170</v>
      </c>
      <c r="J10" s="38">
        <f t="shared" si="0"/>
        <v>2050</v>
      </c>
      <c r="K10" s="39" t="str">
        <f t="shared" si="1"/>
        <v>OK</v>
      </c>
      <c r="L10" s="113"/>
      <c r="M10" s="113">
        <v>120</v>
      </c>
      <c r="N10" s="113"/>
      <c r="O10" s="113"/>
      <c r="P10" s="113"/>
      <c r="Q10" s="113"/>
      <c r="R10" s="31"/>
      <c r="S10" s="31"/>
      <c r="T10" s="31"/>
      <c r="U10" s="31"/>
      <c r="V10" s="31"/>
      <c r="W10" s="31"/>
      <c r="X10" s="45"/>
      <c r="Y10" s="45"/>
      <c r="Z10" s="45"/>
      <c r="AA10" s="45"/>
      <c r="AB10" s="45"/>
      <c r="AC10" s="45"/>
    </row>
    <row r="11" spans="1:29" ht="39.950000000000003" customHeight="1" x14ac:dyDescent="0.45">
      <c r="A11" s="82"/>
      <c r="B11" s="85"/>
      <c r="C11" s="68">
        <v>27</v>
      </c>
      <c r="D11" s="69" t="s">
        <v>63</v>
      </c>
      <c r="E11" s="70" t="s">
        <v>60</v>
      </c>
      <c r="F11" s="53" t="s">
        <v>4</v>
      </c>
      <c r="G11" s="53" t="s">
        <v>105</v>
      </c>
      <c r="H11" s="78">
        <v>11.24</v>
      </c>
      <c r="I11" s="32"/>
      <c r="J11" s="38">
        <f t="shared" si="0"/>
        <v>0</v>
      </c>
      <c r="K11" s="39" t="str">
        <f t="shared" si="1"/>
        <v>OK</v>
      </c>
      <c r="L11" s="113"/>
      <c r="M11" s="113"/>
      <c r="N11" s="113"/>
      <c r="O11" s="113"/>
      <c r="P11" s="113"/>
      <c r="Q11" s="113"/>
      <c r="R11" s="31"/>
      <c r="S11" s="31"/>
      <c r="T11" s="31"/>
      <c r="U11" s="31"/>
      <c r="V11" s="31"/>
      <c r="W11" s="31"/>
      <c r="X11" s="45"/>
      <c r="Y11" s="45"/>
      <c r="Z11" s="45"/>
      <c r="AA11" s="45"/>
      <c r="AB11" s="45"/>
      <c r="AC11" s="45"/>
    </row>
    <row r="12" spans="1:29" ht="39.950000000000003" customHeight="1" x14ac:dyDescent="0.45">
      <c r="A12" s="82"/>
      <c r="B12" s="85"/>
      <c r="C12" s="68">
        <v>28</v>
      </c>
      <c r="D12" s="69" t="s">
        <v>64</v>
      </c>
      <c r="E12" s="70" t="s">
        <v>60</v>
      </c>
      <c r="F12" s="53" t="s">
        <v>4</v>
      </c>
      <c r="G12" s="53" t="s">
        <v>105</v>
      </c>
      <c r="H12" s="78">
        <v>27.95</v>
      </c>
      <c r="I12" s="32">
        <v>300</v>
      </c>
      <c r="J12" s="38">
        <f t="shared" si="0"/>
        <v>300</v>
      </c>
      <c r="K12" s="39" t="str">
        <f t="shared" si="1"/>
        <v>OK</v>
      </c>
      <c r="L12" s="113"/>
      <c r="M12" s="113"/>
      <c r="N12" s="113"/>
      <c r="O12" s="113"/>
      <c r="P12" s="113"/>
      <c r="Q12" s="113"/>
      <c r="R12" s="31"/>
      <c r="S12" s="31"/>
      <c r="T12" s="31"/>
      <c r="U12" s="31"/>
      <c r="V12" s="31"/>
      <c r="W12" s="31"/>
      <c r="X12" s="45"/>
      <c r="Y12" s="45"/>
      <c r="Z12" s="45"/>
      <c r="AA12" s="45"/>
      <c r="AB12" s="45"/>
      <c r="AC12" s="45"/>
    </row>
    <row r="13" spans="1:29" ht="39.950000000000003" customHeight="1" x14ac:dyDescent="0.45">
      <c r="A13" s="82"/>
      <c r="B13" s="85"/>
      <c r="C13" s="68">
        <v>29</v>
      </c>
      <c r="D13" s="69" t="s">
        <v>65</v>
      </c>
      <c r="E13" s="70" t="s">
        <v>60</v>
      </c>
      <c r="F13" s="53" t="s">
        <v>4</v>
      </c>
      <c r="G13" s="53" t="s">
        <v>105</v>
      </c>
      <c r="H13" s="78">
        <v>16.84</v>
      </c>
      <c r="I13" s="32"/>
      <c r="J13" s="38">
        <f t="shared" si="0"/>
        <v>0</v>
      </c>
      <c r="K13" s="39" t="str">
        <f t="shared" si="1"/>
        <v>OK</v>
      </c>
      <c r="L13" s="113"/>
      <c r="M13" s="113"/>
      <c r="N13" s="113"/>
      <c r="O13" s="113"/>
      <c r="P13" s="113"/>
      <c r="Q13" s="113"/>
      <c r="R13" s="31"/>
      <c r="S13" s="31"/>
      <c r="T13" s="31"/>
      <c r="U13" s="31"/>
      <c r="V13" s="31"/>
      <c r="W13" s="31"/>
      <c r="X13" s="45"/>
      <c r="Y13" s="45"/>
      <c r="Z13" s="45"/>
      <c r="AA13" s="45"/>
      <c r="AB13" s="45"/>
      <c r="AC13" s="45"/>
    </row>
    <row r="14" spans="1:29" ht="39.950000000000003" customHeight="1" x14ac:dyDescent="0.45">
      <c r="A14" s="82"/>
      <c r="B14" s="85"/>
      <c r="C14" s="68">
        <v>30</v>
      </c>
      <c r="D14" s="69" t="s">
        <v>66</v>
      </c>
      <c r="E14" s="70" t="s">
        <v>58</v>
      </c>
      <c r="F14" s="53" t="s">
        <v>32</v>
      </c>
      <c r="G14" s="53" t="s">
        <v>105</v>
      </c>
      <c r="H14" s="78">
        <v>776.47</v>
      </c>
      <c r="I14" s="32">
        <v>60</v>
      </c>
      <c r="J14" s="38">
        <f t="shared" si="0"/>
        <v>48</v>
      </c>
      <c r="K14" s="39" t="str">
        <f t="shared" si="1"/>
        <v>OK</v>
      </c>
      <c r="L14" s="113"/>
      <c r="M14" s="113">
        <v>12</v>
      </c>
      <c r="N14" s="113"/>
      <c r="O14" s="113"/>
      <c r="P14" s="113"/>
      <c r="Q14" s="113"/>
      <c r="R14" s="31"/>
      <c r="S14" s="31"/>
      <c r="T14" s="31"/>
      <c r="U14" s="31"/>
      <c r="V14" s="31"/>
      <c r="W14" s="31"/>
      <c r="X14" s="45"/>
      <c r="Y14" s="45"/>
      <c r="Z14" s="45"/>
      <c r="AA14" s="45"/>
      <c r="AB14" s="45"/>
      <c r="AC14" s="45"/>
    </row>
    <row r="15" spans="1:29" ht="39.950000000000003" customHeight="1" x14ac:dyDescent="0.45">
      <c r="A15" s="82"/>
      <c r="B15" s="85"/>
      <c r="C15" s="68">
        <v>31</v>
      </c>
      <c r="D15" s="69" t="s">
        <v>67</v>
      </c>
      <c r="E15" s="70" t="s">
        <v>58</v>
      </c>
      <c r="F15" s="53" t="s">
        <v>32</v>
      </c>
      <c r="G15" s="53" t="s">
        <v>105</v>
      </c>
      <c r="H15" s="78">
        <v>442.05</v>
      </c>
      <c r="I15" s="32"/>
      <c r="J15" s="38">
        <f t="shared" si="0"/>
        <v>0</v>
      </c>
      <c r="K15" s="39" t="str">
        <f t="shared" si="1"/>
        <v>OK</v>
      </c>
      <c r="L15" s="113"/>
      <c r="M15" s="113"/>
      <c r="N15" s="113"/>
      <c r="O15" s="113"/>
      <c r="P15" s="113"/>
      <c r="Q15" s="113"/>
      <c r="R15" s="31"/>
      <c r="S15" s="31"/>
      <c r="T15" s="31"/>
      <c r="U15" s="31"/>
      <c r="V15" s="31"/>
      <c r="W15" s="31"/>
      <c r="X15" s="45"/>
      <c r="Y15" s="45"/>
      <c r="Z15" s="45"/>
      <c r="AA15" s="45"/>
      <c r="AB15" s="45"/>
      <c r="AC15" s="45"/>
    </row>
    <row r="16" spans="1:29" ht="39.950000000000003" customHeight="1" x14ac:dyDescent="0.45">
      <c r="A16" s="82"/>
      <c r="B16" s="85"/>
      <c r="C16" s="68">
        <v>32</v>
      </c>
      <c r="D16" s="69" t="s">
        <v>68</v>
      </c>
      <c r="E16" s="70" t="s">
        <v>60</v>
      </c>
      <c r="F16" s="53" t="s">
        <v>32</v>
      </c>
      <c r="G16" s="53" t="s">
        <v>105</v>
      </c>
      <c r="H16" s="78">
        <v>1967.19</v>
      </c>
      <c r="I16" s="32"/>
      <c r="J16" s="38">
        <f t="shared" si="0"/>
        <v>0</v>
      </c>
      <c r="K16" s="39" t="str">
        <f t="shared" si="1"/>
        <v>OK</v>
      </c>
      <c r="L16" s="113"/>
      <c r="M16" s="113"/>
      <c r="N16" s="113"/>
      <c r="O16" s="113"/>
      <c r="P16" s="113"/>
      <c r="Q16" s="113"/>
      <c r="R16" s="31"/>
      <c r="S16" s="31"/>
      <c r="T16" s="31"/>
      <c r="U16" s="31"/>
      <c r="V16" s="31"/>
      <c r="W16" s="31"/>
      <c r="X16" s="45"/>
      <c r="Y16" s="45"/>
      <c r="Z16" s="45"/>
      <c r="AA16" s="45"/>
      <c r="AB16" s="45"/>
      <c r="AC16" s="45"/>
    </row>
    <row r="17" spans="1:29" ht="39.950000000000003" customHeight="1" x14ac:dyDescent="0.45">
      <c r="A17" s="82"/>
      <c r="B17" s="85"/>
      <c r="C17" s="68">
        <v>33</v>
      </c>
      <c r="D17" s="69" t="s">
        <v>69</v>
      </c>
      <c r="E17" s="70" t="s">
        <v>60</v>
      </c>
      <c r="F17" s="53" t="s">
        <v>4</v>
      </c>
      <c r="G17" s="53" t="s">
        <v>105</v>
      </c>
      <c r="H17" s="78">
        <v>21.38</v>
      </c>
      <c r="I17" s="32">
        <v>970</v>
      </c>
      <c r="J17" s="38">
        <f t="shared" si="0"/>
        <v>870</v>
      </c>
      <c r="K17" s="39" t="str">
        <f t="shared" si="1"/>
        <v>OK</v>
      </c>
      <c r="L17" s="113"/>
      <c r="M17" s="113">
        <v>100</v>
      </c>
      <c r="N17" s="113"/>
      <c r="O17" s="113"/>
      <c r="P17" s="113"/>
      <c r="Q17" s="113"/>
      <c r="R17" s="31"/>
      <c r="S17" s="31"/>
      <c r="T17" s="31"/>
      <c r="U17" s="31"/>
      <c r="V17" s="31"/>
      <c r="W17" s="31"/>
      <c r="X17" s="45"/>
      <c r="Y17" s="45"/>
      <c r="Z17" s="45"/>
      <c r="AA17" s="45"/>
      <c r="AB17" s="45"/>
      <c r="AC17" s="45"/>
    </row>
    <row r="18" spans="1:29" ht="39.950000000000003" customHeight="1" x14ac:dyDescent="0.45">
      <c r="A18" s="82"/>
      <c r="B18" s="85"/>
      <c r="C18" s="68">
        <v>34</v>
      </c>
      <c r="D18" s="69" t="s">
        <v>70</v>
      </c>
      <c r="E18" s="70" t="s">
        <v>60</v>
      </c>
      <c r="F18" s="53" t="s">
        <v>4</v>
      </c>
      <c r="G18" s="53" t="s">
        <v>105</v>
      </c>
      <c r="H18" s="78">
        <v>12.19</v>
      </c>
      <c r="I18" s="32"/>
      <c r="J18" s="38">
        <f t="shared" si="0"/>
        <v>0</v>
      </c>
      <c r="K18" s="39" t="str">
        <f t="shared" si="1"/>
        <v>OK</v>
      </c>
      <c r="L18" s="113"/>
      <c r="M18" s="113"/>
      <c r="N18" s="113"/>
      <c r="O18" s="113"/>
      <c r="P18" s="113"/>
      <c r="Q18" s="113"/>
      <c r="R18" s="31"/>
      <c r="S18" s="31"/>
      <c r="T18" s="31"/>
      <c r="U18" s="31"/>
      <c r="V18" s="31"/>
      <c r="W18" s="31"/>
      <c r="X18" s="45"/>
      <c r="Y18" s="45"/>
      <c r="Z18" s="45"/>
      <c r="AA18" s="45"/>
      <c r="AB18" s="45"/>
      <c r="AC18" s="45"/>
    </row>
    <row r="19" spans="1:29" ht="39.950000000000003" customHeight="1" x14ac:dyDescent="0.45">
      <c r="A19" s="82"/>
      <c r="B19" s="85"/>
      <c r="C19" s="68">
        <v>35</v>
      </c>
      <c r="D19" s="69" t="s">
        <v>71</v>
      </c>
      <c r="E19" s="70" t="s">
        <v>60</v>
      </c>
      <c r="F19" s="53" t="s">
        <v>4</v>
      </c>
      <c r="G19" s="53" t="s">
        <v>105</v>
      </c>
      <c r="H19" s="78">
        <v>2.69</v>
      </c>
      <c r="I19" s="32">
        <v>1000</v>
      </c>
      <c r="J19" s="38">
        <f t="shared" si="0"/>
        <v>800</v>
      </c>
      <c r="K19" s="39" t="str">
        <f t="shared" si="1"/>
        <v>OK</v>
      </c>
      <c r="L19" s="113"/>
      <c r="M19" s="113">
        <v>200</v>
      </c>
      <c r="N19" s="113"/>
      <c r="O19" s="113"/>
      <c r="P19" s="113"/>
      <c r="Q19" s="113"/>
      <c r="R19" s="31"/>
      <c r="S19" s="31"/>
      <c r="T19" s="31"/>
      <c r="U19" s="31"/>
      <c r="V19" s="31"/>
      <c r="W19" s="31"/>
      <c r="X19" s="45"/>
      <c r="Y19" s="45"/>
      <c r="Z19" s="45"/>
      <c r="AA19" s="45"/>
      <c r="AB19" s="45"/>
      <c r="AC19" s="45"/>
    </row>
    <row r="20" spans="1:29" ht="39.950000000000003" customHeight="1" x14ac:dyDescent="0.45">
      <c r="A20" s="83"/>
      <c r="B20" s="86"/>
      <c r="C20" s="68">
        <v>36</v>
      </c>
      <c r="D20" s="69" t="s">
        <v>72</v>
      </c>
      <c r="E20" s="70" t="s">
        <v>60</v>
      </c>
      <c r="F20" s="53" t="s">
        <v>4</v>
      </c>
      <c r="G20" s="53" t="s">
        <v>105</v>
      </c>
      <c r="H20" s="78">
        <v>1.27</v>
      </c>
      <c r="I20" s="32"/>
      <c r="J20" s="38">
        <f t="shared" si="0"/>
        <v>0</v>
      </c>
      <c r="K20" s="39" t="str">
        <f t="shared" si="1"/>
        <v>OK</v>
      </c>
      <c r="L20" s="113"/>
      <c r="M20" s="113"/>
      <c r="N20" s="113"/>
      <c r="O20" s="113"/>
      <c r="P20" s="113"/>
      <c r="Q20" s="113"/>
      <c r="R20" s="31"/>
      <c r="S20" s="31"/>
      <c r="T20" s="31"/>
      <c r="U20" s="31"/>
      <c r="V20" s="31"/>
      <c r="W20" s="31"/>
      <c r="X20" s="45"/>
      <c r="Y20" s="45"/>
      <c r="Z20" s="45"/>
      <c r="AA20" s="45"/>
      <c r="AB20" s="45"/>
      <c r="AC20" s="45"/>
    </row>
    <row r="21" spans="1:29" ht="39.950000000000003" customHeight="1" x14ac:dyDescent="0.45">
      <c r="A21" s="87">
        <v>7</v>
      </c>
      <c r="B21" s="90" t="s">
        <v>73</v>
      </c>
      <c r="C21" s="71">
        <v>37</v>
      </c>
      <c r="D21" s="72" t="s">
        <v>74</v>
      </c>
      <c r="E21" s="73" t="s">
        <v>75</v>
      </c>
      <c r="F21" s="46" t="s">
        <v>4</v>
      </c>
      <c r="G21" s="46" t="s">
        <v>105</v>
      </c>
      <c r="H21" s="79">
        <v>80.09</v>
      </c>
      <c r="I21" s="32"/>
      <c r="J21" s="38">
        <f t="shared" si="0"/>
        <v>0</v>
      </c>
      <c r="K21" s="39" t="str">
        <f t="shared" si="1"/>
        <v>OK</v>
      </c>
      <c r="L21" s="113"/>
      <c r="M21" s="113"/>
      <c r="N21" s="113"/>
      <c r="O21" s="113"/>
      <c r="P21" s="113"/>
      <c r="Q21" s="113"/>
      <c r="R21" s="31"/>
      <c r="S21" s="31"/>
      <c r="T21" s="31"/>
      <c r="U21" s="31"/>
      <c r="V21" s="31"/>
      <c r="W21" s="31"/>
      <c r="X21" s="45"/>
      <c r="Y21" s="45"/>
      <c r="Z21" s="45"/>
      <c r="AA21" s="45"/>
      <c r="AB21" s="45"/>
      <c r="AC21" s="45"/>
    </row>
    <row r="22" spans="1:29" ht="39.950000000000003" customHeight="1" x14ac:dyDescent="0.45">
      <c r="A22" s="88"/>
      <c r="B22" s="90"/>
      <c r="C22" s="71">
        <v>38</v>
      </c>
      <c r="D22" s="72" t="s">
        <v>76</v>
      </c>
      <c r="E22" s="73" t="s">
        <v>75</v>
      </c>
      <c r="F22" s="46" t="s">
        <v>4</v>
      </c>
      <c r="G22" s="46" t="s">
        <v>105</v>
      </c>
      <c r="H22" s="79">
        <v>134.34</v>
      </c>
      <c r="I22" s="32"/>
      <c r="J22" s="38">
        <f t="shared" si="0"/>
        <v>0</v>
      </c>
      <c r="K22" s="39" t="str">
        <f t="shared" si="1"/>
        <v>OK</v>
      </c>
      <c r="L22" s="113"/>
      <c r="M22" s="113"/>
      <c r="N22" s="113"/>
      <c r="O22" s="113"/>
      <c r="P22" s="113"/>
      <c r="Q22" s="113"/>
      <c r="R22" s="31"/>
      <c r="S22" s="31"/>
      <c r="T22" s="31"/>
      <c r="U22" s="31"/>
      <c r="V22" s="31"/>
      <c r="W22" s="31"/>
      <c r="X22" s="45"/>
      <c r="Y22" s="45"/>
      <c r="Z22" s="45"/>
      <c r="AA22" s="45"/>
      <c r="AB22" s="45"/>
      <c r="AC22" s="45"/>
    </row>
    <row r="23" spans="1:29" ht="39.950000000000003" customHeight="1" x14ac:dyDescent="0.45">
      <c r="A23" s="88"/>
      <c r="B23" s="90"/>
      <c r="C23" s="71">
        <v>39</v>
      </c>
      <c r="D23" s="72" t="s">
        <v>77</v>
      </c>
      <c r="E23" s="73" t="s">
        <v>75</v>
      </c>
      <c r="F23" s="46" t="s">
        <v>4</v>
      </c>
      <c r="G23" s="46" t="s">
        <v>105</v>
      </c>
      <c r="H23" s="79">
        <v>90.42</v>
      </c>
      <c r="I23" s="32"/>
      <c r="J23" s="38">
        <f t="shared" si="0"/>
        <v>0</v>
      </c>
      <c r="K23" s="39" t="str">
        <f t="shared" si="1"/>
        <v>OK</v>
      </c>
      <c r="L23" s="113"/>
      <c r="M23" s="113"/>
      <c r="N23" s="113"/>
      <c r="O23" s="113"/>
      <c r="P23" s="113"/>
      <c r="Q23" s="113"/>
      <c r="R23" s="31"/>
      <c r="S23" s="31"/>
      <c r="T23" s="31"/>
      <c r="U23" s="31"/>
      <c r="V23" s="31"/>
      <c r="W23" s="31"/>
      <c r="X23" s="45"/>
      <c r="Y23" s="45"/>
      <c r="Z23" s="45"/>
      <c r="AA23" s="45"/>
      <c r="AB23" s="45"/>
      <c r="AC23" s="45"/>
    </row>
    <row r="24" spans="1:29" ht="39.950000000000003" customHeight="1" x14ac:dyDescent="0.45">
      <c r="A24" s="88"/>
      <c r="B24" s="90"/>
      <c r="C24" s="71">
        <v>40</v>
      </c>
      <c r="D24" s="72" t="s">
        <v>78</v>
      </c>
      <c r="E24" s="73" t="s">
        <v>75</v>
      </c>
      <c r="F24" s="46" t="s">
        <v>4</v>
      </c>
      <c r="G24" s="46" t="s">
        <v>105</v>
      </c>
      <c r="H24" s="79">
        <v>71.69</v>
      </c>
      <c r="I24" s="32"/>
      <c r="J24" s="38">
        <f t="shared" si="0"/>
        <v>0</v>
      </c>
      <c r="K24" s="39" t="str">
        <f t="shared" si="1"/>
        <v>OK</v>
      </c>
      <c r="L24" s="113"/>
      <c r="M24" s="113"/>
      <c r="N24" s="113"/>
      <c r="O24" s="113"/>
      <c r="P24" s="113"/>
      <c r="Q24" s="113"/>
      <c r="R24" s="31"/>
      <c r="S24" s="31"/>
      <c r="T24" s="31"/>
      <c r="U24" s="31"/>
      <c r="V24" s="31"/>
      <c r="W24" s="31"/>
      <c r="X24" s="45"/>
      <c r="Y24" s="45"/>
      <c r="Z24" s="45"/>
      <c r="AA24" s="45"/>
      <c r="AB24" s="45"/>
      <c r="AC24" s="45"/>
    </row>
    <row r="25" spans="1:29" ht="39.950000000000003" customHeight="1" x14ac:dyDescent="0.45">
      <c r="A25" s="88"/>
      <c r="B25" s="90"/>
      <c r="C25" s="71">
        <v>41</v>
      </c>
      <c r="D25" s="72" t="s">
        <v>79</v>
      </c>
      <c r="E25" s="73" t="s">
        <v>75</v>
      </c>
      <c r="F25" s="46" t="s">
        <v>4</v>
      </c>
      <c r="G25" s="46" t="s">
        <v>105</v>
      </c>
      <c r="H25" s="79">
        <v>62</v>
      </c>
      <c r="I25" s="32">
        <v>70</v>
      </c>
      <c r="J25" s="38">
        <f t="shared" si="0"/>
        <v>70</v>
      </c>
      <c r="K25" s="39" t="str">
        <f t="shared" si="1"/>
        <v>OK</v>
      </c>
      <c r="L25" s="113"/>
      <c r="M25" s="113"/>
      <c r="N25" s="113"/>
      <c r="O25" s="113"/>
      <c r="P25" s="113"/>
      <c r="Q25" s="113"/>
      <c r="R25" s="31"/>
      <c r="S25" s="31"/>
      <c r="T25" s="31"/>
      <c r="U25" s="31"/>
      <c r="V25" s="31"/>
      <c r="W25" s="31"/>
      <c r="X25" s="45"/>
      <c r="Y25" s="45"/>
      <c r="Z25" s="45"/>
      <c r="AA25" s="45"/>
      <c r="AB25" s="45"/>
      <c r="AC25" s="45"/>
    </row>
    <row r="26" spans="1:29" ht="39.950000000000003" customHeight="1" x14ac:dyDescent="0.45">
      <c r="A26" s="88"/>
      <c r="B26" s="90"/>
      <c r="C26" s="71">
        <v>42</v>
      </c>
      <c r="D26" s="72" t="s">
        <v>80</v>
      </c>
      <c r="E26" s="73" t="s">
        <v>75</v>
      </c>
      <c r="F26" s="46" t="s">
        <v>4</v>
      </c>
      <c r="G26" s="46" t="s">
        <v>105</v>
      </c>
      <c r="H26" s="79">
        <v>74.92</v>
      </c>
      <c r="I26" s="32"/>
      <c r="J26" s="38">
        <f t="shared" si="0"/>
        <v>0</v>
      </c>
      <c r="K26" s="39" t="str">
        <f t="shared" si="1"/>
        <v>OK</v>
      </c>
      <c r="L26" s="113"/>
      <c r="M26" s="113"/>
      <c r="N26" s="113"/>
      <c r="O26" s="113"/>
      <c r="P26" s="113"/>
      <c r="Q26" s="113"/>
      <c r="R26" s="31"/>
      <c r="S26" s="31"/>
      <c r="T26" s="31"/>
      <c r="U26" s="31"/>
      <c r="V26" s="31"/>
      <c r="W26" s="31"/>
      <c r="X26" s="45"/>
      <c r="Y26" s="45"/>
      <c r="Z26" s="45"/>
      <c r="AA26" s="45"/>
      <c r="AB26" s="45"/>
      <c r="AC26" s="45"/>
    </row>
    <row r="27" spans="1:29" ht="39.950000000000003" customHeight="1" x14ac:dyDescent="0.45">
      <c r="A27" s="88"/>
      <c r="B27" s="90"/>
      <c r="C27" s="71">
        <v>43</v>
      </c>
      <c r="D27" s="72" t="s">
        <v>81</v>
      </c>
      <c r="E27" s="73" t="s">
        <v>75</v>
      </c>
      <c r="F27" s="46" t="s">
        <v>4</v>
      </c>
      <c r="G27" s="46" t="s">
        <v>105</v>
      </c>
      <c r="H27" s="79">
        <v>78.790000000000006</v>
      </c>
      <c r="I27" s="32">
        <v>10</v>
      </c>
      <c r="J27" s="38">
        <f t="shared" si="0"/>
        <v>10</v>
      </c>
      <c r="K27" s="39" t="str">
        <f t="shared" si="1"/>
        <v>OK</v>
      </c>
      <c r="L27" s="113"/>
      <c r="M27" s="113"/>
      <c r="N27" s="113"/>
      <c r="O27" s="113"/>
      <c r="P27" s="113"/>
      <c r="Q27" s="113"/>
      <c r="R27" s="31"/>
      <c r="S27" s="31"/>
      <c r="T27" s="31"/>
      <c r="U27" s="31"/>
      <c r="V27" s="31"/>
      <c r="W27" s="31"/>
      <c r="X27" s="45"/>
      <c r="Y27" s="45"/>
      <c r="Z27" s="45"/>
      <c r="AA27" s="45"/>
      <c r="AB27" s="45"/>
      <c r="AC27" s="45"/>
    </row>
    <row r="28" spans="1:29" ht="39.950000000000003" customHeight="1" x14ac:dyDescent="0.45">
      <c r="A28" s="88"/>
      <c r="B28" s="90"/>
      <c r="C28" s="71">
        <v>44</v>
      </c>
      <c r="D28" s="72" t="s">
        <v>82</v>
      </c>
      <c r="E28" s="73" t="s">
        <v>75</v>
      </c>
      <c r="F28" s="46" t="s">
        <v>4</v>
      </c>
      <c r="G28" s="46" t="s">
        <v>105</v>
      </c>
      <c r="H28" s="79">
        <v>80.09</v>
      </c>
      <c r="I28" s="32"/>
      <c r="J28" s="38">
        <f t="shared" si="0"/>
        <v>0</v>
      </c>
      <c r="K28" s="39" t="str">
        <f t="shared" si="1"/>
        <v>OK</v>
      </c>
      <c r="L28" s="113"/>
      <c r="M28" s="113"/>
      <c r="N28" s="113"/>
      <c r="O28" s="113"/>
      <c r="P28" s="113"/>
      <c r="Q28" s="113"/>
      <c r="R28" s="31"/>
      <c r="S28" s="31"/>
      <c r="T28" s="31"/>
      <c r="U28" s="31"/>
      <c r="V28" s="31"/>
      <c r="W28" s="31"/>
      <c r="X28" s="45"/>
      <c r="Y28" s="45"/>
      <c r="Z28" s="45"/>
      <c r="AA28" s="45"/>
      <c r="AB28" s="45"/>
      <c r="AC28" s="45"/>
    </row>
    <row r="29" spans="1:29" ht="39.950000000000003" customHeight="1" x14ac:dyDescent="0.45">
      <c r="A29" s="88"/>
      <c r="B29" s="90"/>
      <c r="C29" s="71">
        <v>45</v>
      </c>
      <c r="D29" s="72" t="s">
        <v>83</v>
      </c>
      <c r="E29" s="73" t="s">
        <v>75</v>
      </c>
      <c r="F29" s="46" t="s">
        <v>4</v>
      </c>
      <c r="G29" s="46" t="s">
        <v>105</v>
      </c>
      <c r="H29" s="79">
        <v>94.94</v>
      </c>
      <c r="I29" s="32"/>
      <c r="J29" s="38">
        <f t="shared" si="0"/>
        <v>0</v>
      </c>
      <c r="K29" s="39" t="str">
        <f t="shared" si="1"/>
        <v>OK</v>
      </c>
      <c r="L29" s="113"/>
      <c r="M29" s="113"/>
      <c r="N29" s="113"/>
      <c r="O29" s="113"/>
      <c r="P29" s="113"/>
      <c r="Q29" s="113"/>
      <c r="R29" s="31"/>
      <c r="S29" s="31"/>
      <c r="T29" s="31"/>
      <c r="U29" s="31"/>
      <c r="V29" s="31"/>
      <c r="W29" s="31"/>
      <c r="X29" s="45"/>
      <c r="Y29" s="45"/>
      <c r="Z29" s="45"/>
      <c r="AA29" s="45"/>
      <c r="AB29" s="45"/>
      <c r="AC29" s="45"/>
    </row>
    <row r="30" spans="1:29" ht="39.950000000000003" customHeight="1" x14ac:dyDescent="0.45">
      <c r="A30" s="88"/>
      <c r="B30" s="90"/>
      <c r="C30" s="71">
        <v>46</v>
      </c>
      <c r="D30" s="72" t="s">
        <v>84</v>
      </c>
      <c r="E30" s="73" t="s">
        <v>75</v>
      </c>
      <c r="F30" s="46" t="s">
        <v>4</v>
      </c>
      <c r="G30" s="46" t="s">
        <v>105</v>
      </c>
      <c r="H30" s="79">
        <v>173.74</v>
      </c>
      <c r="I30" s="32"/>
      <c r="J30" s="38">
        <f t="shared" si="0"/>
        <v>0</v>
      </c>
      <c r="K30" s="39" t="str">
        <f t="shared" si="1"/>
        <v>OK</v>
      </c>
      <c r="L30" s="113"/>
      <c r="M30" s="113"/>
      <c r="N30" s="113"/>
      <c r="O30" s="113"/>
      <c r="P30" s="113"/>
      <c r="Q30" s="113"/>
      <c r="R30" s="31"/>
      <c r="S30" s="31"/>
      <c r="T30" s="31"/>
      <c r="U30" s="31"/>
      <c r="V30" s="31"/>
      <c r="W30" s="31"/>
      <c r="X30" s="45"/>
      <c r="Y30" s="45"/>
      <c r="Z30" s="45"/>
      <c r="AA30" s="45"/>
      <c r="AB30" s="45"/>
      <c r="AC30" s="45"/>
    </row>
    <row r="31" spans="1:29" ht="39.950000000000003" customHeight="1" x14ac:dyDescent="0.45">
      <c r="A31" s="88"/>
      <c r="B31" s="90"/>
      <c r="C31" s="71">
        <v>47</v>
      </c>
      <c r="D31" s="72" t="s">
        <v>85</v>
      </c>
      <c r="E31" s="73" t="s">
        <v>75</v>
      </c>
      <c r="F31" s="46" t="s">
        <v>4</v>
      </c>
      <c r="G31" s="46" t="s">
        <v>105</v>
      </c>
      <c r="H31" s="79">
        <v>9.36</v>
      </c>
      <c r="I31" s="32">
        <v>8</v>
      </c>
      <c r="J31" s="38">
        <f t="shared" si="0"/>
        <v>0</v>
      </c>
      <c r="K31" s="39" t="str">
        <f t="shared" si="1"/>
        <v>OK</v>
      </c>
      <c r="L31" s="113"/>
      <c r="M31" s="113"/>
      <c r="N31" s="113"/>
      <c r="O31" s="113">
        <v>8</v>
      </c>
      <c r="P31" s="113"/>
      <c r="Q31" s="113"/>
      <c r="R31" s="31"/>
      <c r="S31" s="31"/>
      <c r="T31" s="31"/>
      <c r="U31" s="31"/>
      <c r="V31" s="31"/>
      <c r="W31" s="31"/>
      <c r="X31" s="45"/>
      <c r="Y31" s="45"/>
      <c r="Z31" s="45"/>
      <c r="AA31" s="45"/>
      <c r="AB31" s="45"/>
      <c r="AC31" s="45"/>
    </row>
    <row r="32" spans="1:29" ht="39.950000000000003" customHeight="1" x14ac:dyDescent="0.45">
      <c r="A32" s="88"/>
      <c r="B32" s="90"/>
      <c r="C32" s="71">
        <v>48</v>
      </c>
      <c r="D32" s="72" t="s">
        <v>86</v>
      </c>
      <c r="E32" s="73" t="s">
        <v>75</v>
      </c>
      <c r="F32" s="46" t="s">
        <v>4</v>
      </c>
      <c r="G32" s="46" t="s">
        <v>105</v>
      </c>
      <c r="H32" s="79">
        <v>9.69</v>
      </c>
      <c r="I32" s="32"/>
      <c r="J32" s="38">
        <f t="shared" si="0"/>
        <v>0</v>
      </c>
      <c r="K32" s="39" t="str">
        <f t="shared" si="1"/>
        <v>OK</v>
      </c>
      <c r="L32" s="113"/>
      <c r="M32" s="113"/>
      <c r="N32" s="113"/>
      <c r="O32" s="113"/>
      <c r="P32" s="113"/>
      <c r="Q32" s="113"/>
      <c r="R32" s="31"/>
      <c r="S32" s="31"/>
      <c r="T32" s="31"/>
      <c r="U32" s="31"/>
      <c r="V32" s="31"/>
      <c r="W32" s="31"/>
      <c r="X32" s="45"/>
      <c r="Y32" s="45"/>
      <c r="Z32" s="45"/>
      <c r="AA32" s="45"/>
      <c r="AB32" s="45"/>
      <c r="AC32" s="45"/>
    </row>
    <row r="33" spans="1:29" ht="39.950000000000003" customHeight="1" x14ac:dyDescent="0.45">
      <c r="A33" s="88"/>
      <c r="B33" s="90"/>
      <c r="C33" s="71">
        <v>49</v>
      </c>
      <c r="D33" s="72" t="s">
        <v>87</v>
      </c>
      <c r="E33" s="73" t="s">
        <v>88</v>
      </c>
      <c r="F33" s="46" t="s">
        <v>4</v>
      </c>
      <c r="G33" s="46" t="s">
        <v>105</v>
      </c>
      <c r="H33" s="79">
        <v>172.44</v>
      </c>
      <c r="I33" s="32">
        <v>2</v>
      </c>
      <c r="J33" s="38">
        <f t="shared" si="0"/>
        <v>2</v>
      </c>
      <c r="K33" s="39" t="str">
        <f t="shared" si="1"/>
        <v>OK</v>
      </c>
      <c r="L33" s="113"/>
      <c r="M33" s="113"/>
      <c r="N33" s="113"/>
      <c r="O33" s="113"/>
      <c r="P33" s="113"/>
      <c r="Q33" s="113"/>
      <c r="R33" s="31"/>
      <c r="S33" s="31"/>
      <c r="T33" s="31"/>
      <c r="U33" s="31"/>
      <c r="V33" s="31"/>
      <c r="W33" s="31"/>
      <c r="X33" s="45"/>
      <c r="Y33" s="45"/>
      <c r="Z33" s="45"/>
      <c r="AA33" s="45"/>
      <c r="AB33" s="45"/>
      <c r="AC33" s="45"/>
    </row>
    <row r="34" spans="1:29" ht="39.950000000000003" customHeight="1" x14ac:dyDescent="0.45">
      <c r="A34" s="88"/>
      <c r="B34" s="90"/>
      <c r="C34" s="71">
        <v>50</v>
      </c>
      <c r="D34" s="72" t="s">
        <v>89</v>
      </c>
      <c r="E34" s="73" t="s">
        <v>88</v>
      </c>
      <c r="F34" s="46" t="s">
        <v>4</v>
      </c>
      <c r="G34" s="46" t="s">
        <v>105</v>
      </c>
      <c r="H34" s="79">
        <v>179.55</v>
      </c>
      <c r="I34" s="32">
        <v>2</v>
      </c>
      <c r="J34" s="38">
        <f t="shared" si="0"/>
        <v>2</v>
      </c>
      <c r="K34" s="39" t="str">
        <f t="shared" si="1"/>
        <v>OK</v>
      </c>
      <c r="L34" s="113"/>
      <c r="M34" s="113"/>
      <c r="N34" s="113"/>
      <c r="O34" s="113"/>
      <c r="P34" s="113"/>
      <c r="Q34" s="113"/>
      <c r="R34" s="31"/>
      <c r="S34" s="31"/>
      <c r="T34" s="31"/>
      <c r="U34" s="31"/>
      <c r="V34" s="31"/>
      <c r="W34" s="31"/>
      <c r="X34" s="45"/>
      <c r="Y34" s="45"/>
      <c r="Z34" s="45"/>
      <c r="AA34" s="45"/>
      <c r="AB34" s="45"/>
      <c r="AC34" s="45"/>
    </row>
    <row r="35" spans="1:29" ht="39.950000000000003" customHeight="1" x14ac:dyDescent="0.45">
      <c r="A35" s="88"/>
      <c r="B35" s="90"/>
      <c r="C35" s="71">
        <v>51</v>
      </c>
      <c r="D35" s="72" t="s">
        <v>90</v>
      </c>
      <c r="E35" s="73" t="s">
        <v>60</v>
      </c>
      <c r="F35" s="46" t="s">
        <v>45</v>
      </c>
      <c r="G35" s="46" t="s">
        <v>105</v>
      </c>
      <c r="H35" s="79">
        <v>3.55</v>
      </c>
      <c r="I35" s="32">
        <v>500</v>
      </c>
      <c r="J35" s="38">
        <f t="shared" si="0"/>
        <v>470</v>
      </c>
      <c r="K35" s="39" t="str">
        <f t="shared" si="1"/>
        <v>OK</v>
      </c>
      <c r="L35" s="113"/>
      <c r="M35" s="113"/>
      <c r="N35" s="113"/>
      <c r="O35" s="113"/>
      <c r="P35" s="113"/>
      <c r="Q35" s="113">
        <v>30</v>
      </c>
      <c r="R35" s="31"/>
      <c r="S35" s="31"/>
      <c r="T35" s="31"/>
      <c r="U35" s="31"/>
      <c r="V35" s="31"/>
      <c r="W35" s="31"/>
      <c r="X35" s="45"/>
      <c r="Y35" s="45"/>
      <c r="Z35" s="45"/>
      <c r="AA35" s="45"/>
      <c r="AB35" s="45"/>
      <c r="AC35" s="45"/>
    </row>
    <row r="36" spans="1:29" ht="39.950000000000003" customHeight="1" x14ac:dyDescent="0.45">
      <c r="A36" s="88"/>
      <c r="B36" s="90"/>
      <c r="C36" s="71">
        <v>52</v>
      </c>
      <c r="D36" s="72" t="s">
        <v>91</v>
      </c>
      <c r="E36" s="73" t="s">
        <v>75</v>
      </c>
      <c r="F36" s="46" t="s">
        <v>4</v>
      </c>
      <c r="G36" s="46" t="s">
        <v>105</v>
      </c>
      <c r="H36" s="79">
        <v>418.52</v>
      </c>
      <c r="I36" s="32">
        <v>10</v>
      </c>
      <c r="J36" s="38">
        <f t="shared" si="0"/>
        <v>6</v>
      </c>
      <c r="K36" s="39" t="str">
        <f t="shared" si="1"/>
        <v>OK</v>
      </c>
      <c r="L36" s="113"/>
      <c r="M36" s="113"/>
      <c r="N36" s="113"/>
      <c r="O36" s="113">
        <v>4</v>
      </c>
      <c r="P36" s="113"/>
      <c r="Q36" s="113"/>
      <c r="R36" s="31"/>
      <c r="S36" s="31"/>
      <c r="T36" s="31"/>
      <c r="U36" s="31"/>
      <c r="V36" s="31"/>
      <c r="W36" s="31"/>
      <c r="X36" s="45"/>
      <c r="Y36" s="45"/>
      <c r="Z36" s="45"/>
      <c r="AA36" s="45"/>
      <c r="AB36" s="45"/>
      <c r="AC36" s="45"/>
    </row>
    <row r="37" spans="1:29" ht="39.950000000000003" customHeight="1" x14ac:dyDescent="0.45">
      <c r="A37" s="88"/>
      <c r="B37" s="90"/>
      <c r="C37" s="71">
        <v>53</v>
      </c>
      <c r="D37" s="72" t="s">
        <v>92</v>
      </c>
      <c r="E37" s="73" t="s">
        <v>75</v>
      </c>
      <c r="F37" s="46" t="s">
        <v>4</v>
      </c>
      <c r="G37" s="46" t="s">
        <v>105</v>
      </c>
      <c r="H37" s="79">
        <v>49.73</v>
      </c>
      <c r="I37" s="32">
        <v>36</v>
      </c>
      <c r="J37" s="38">
        <f t="shared" si="0"/>
        <v>28</v>
      </c>
      <c r="K37" s="39" t="str">
        <f t="shared" si="1"/>
        <v>OK</v>
      </c>
      <c r="L37" s="113"/>
      <c r="M37" s="113"/>
      <c r="N37" s="113"/>
      <c r="O37" s="113">
        <v>8</v>
      </c>
      <c r="P37" s="113"/>
      <c r="Q37" s="113"/>
      <c r="R37" s="31"/>
      <c r="S37" s="31"/>
      <c r="T37" s="31"/>
      <c r="U37" s="31"/>
      <c r="V37" s="31"/>
      <c r="W37" s="31"/>
      <c r="X37" s="45"/>
      <c r="Y37" s="45"/>
      <c r="Z37" s="45"/>
      <c r="AA37" s="45"/>
      <c r="AB37" s="45"/>
      <c r="AC37" s="45"/>
    </row>
    <row r="38" spans="1:29" ht="39.950000000000003" customHeight="1" x14ac:dyDescent="0.45">
      <c r="A38" s="89"/>
      <c r="B38" s="90"/>
      <c r="C38" s="71">
        <v>54</v>
      </c>
      <c r="D38" s="72" t="s">
        <v>93</v>
      </c>
      <c r="E38" s="73" t="s">
        <v>94</v>
      </c>
      <c r="F38" s="46" t="s">
        <v>4</v>
      </c>
      <c r="G38" s="46" t="s">
        <v>105</v>
      </c>
      <c r="H38" s="79">
        <v>263.51</v>
      </c>
      <c r="I38" s="32">
        <v>10</v>
      </c>
      <c r="J38" s="38">
        <f t="shared" si="0"/>
        <v>8</v>
      </c>
      <c r="K38" s="39" t="str">
        <f t="shared" si="1"/>
        <v>OK</v>
      </c>
      <c r="L38" s="113"/>
      <c r="M38" s="113"/>
      <c r="N38" s="113"/>
      <c r="O38" s="113">
        <v>2</v>
      </c>
      <c r="P38" s="113"/>
      <c r="Q38" s="113"/>
      <c r="R38" s="31"/>
      <c r="S38" s="31"/>
      <c r="T38" s="31"/>
      <c r="U38" s="31"/>
      <c r="V38" s="31"/>
      <c r="W38" s="31"/>
      <c r="X38" s="45"/>
      <c r="Y38" s="45"/>
      <c r="Z38" s="45"/>
      <c r="AA38" s="45"/>
      <c r="AB38" s="45"/>
      <c r="AC38" s="45"/>
    </row>
    <row r="39" spans="1:29" ht="39.950000000000003" customHeight="1" x14ac:dyDescent="0.45">
      <c r="A39" s="91">
        <v>8</v>
      </c>
      <c r="B39" s="84" t="s">
        <v>95</v>
      </c>
      <c r="C39" s="74">
        <v>55</v>
      </c>
      <c r="D39" s="75" t="s">
        <v>96</v>
      </c>
      <c r="E39" s="70" t="s">
        <v>97</v>
      </c>
      <c r="F39" s="53" t="s">
        <v>31</v>
      </c>
      <c r="G39" s="53" t="s">
        <v>105</v>
      </c>
      <c r="H39" s="78">
        <v>209.19</v>
      </c>
      <c r="I39" s="32">
        <v>47</v>
      </c>
      <c r="J39" s="38">
        <f t="shared" si="0"/>
        <v>39</v>
      </c>
      <c r="K39" s="39" t="str">
        <f t="shared" si="1"/>
        <v>OK</v>
      </c>
      <c r="L39" s="113"/>
      <c r="M39" s="113"/>
      <c r="N39" s="113">
        <v>8</v>
      </c>
      <c r="O39" s="113"/>
      <c r="P39" s="113"/>
      <c r="Q39" s="113"/>
      <c r="R39" s="31"/>
      <c r="S39" s="31"/>
      <c r="T39" s="31"/>
      <c r="U39" s="31"/>
      <c r="V39" s="31"/>
      <c r="W39" s="31"/>
      <c r="X39" s="45"/>
      <c r="Y39" s="45"/>
      <c r="Z39" s="45"/>
      <c r="AA39" s="45"/>
      <c r="AB39" s="45"/>
      <c r="AC39" s="45"/>
    </row>
    <row r="40" spans="1:29" ht="39.950000000000003" customHeight="1" x14ac:dyDescent="0.45">
      <c r="A40" s="91"/>
      <c r="B40" s="85"/>
      <c r="C40" s="74">
        <v>56</v>
      </c>
      <c r="D40" s="75" t="s">
        <v>98</v>
      </c>
      <c r="E40" s="70" t="s">
        <v>99</v>
      </c>
      <c r="F40" s="53" t="s">
        <v>31</v>
      </c>
      <c r="G40" s="53" t="s">
        <v>105</v>
      </c>
      <c r="H40" s="78">
        <v>356.28</v>
      </c>
      <c r="I40" s="32"/>
      <c r="J40" s="38">
        <f t="shared" si="0"/>
        <v>0</v>
      </c>
      <c r="K40" s="39" t="str">
        <f t="shared" si="1"/>
        <v>OK</v>
      </c>
      <c r="L40" s="113"/>
      <c r="M40" s="113"/>
      <c r="N40" s="113"/>
      <c r="O40" s="113"/>
      <c r="P40" s="113"/>
      <c r="Q40" s="113"/>
      <c r="R40" s="31"/>
      <c r="S40" s="31"/>
      <c r="T40" s="31"/>
      <c r="U40" s="31"/>
      <c r="V40" s="31"/>
      <c r="W40" s="31"/>
      <c r="X40" s="45"/>
      <c r="Y40" s="45"/>
      <c r="Z40" s="45"/>
      <c r="AA40" s="45"/>
      <c r="AB40" s="45"/>
      <c r="AC40" s="45"/>
    </row>
    <row r="41" spans="1:29" ht="39.950000000000003" customHeight="1" x14ac:dyDescent="0.45">
      <c r="A41" s="91"/>
      <c r="B41" s="86"/>
      <c r="C41" s="74">
        <v>57</v>
      </c>
      <c r="D41" s="75" t="s">
        <v>100</v>
      </c>
      <c r="E41" s="70" t="s">
        <v>101</v>
      </c>
      <c r="F41" s="53" t="s">
        <v>31</v>
      </c>
      <c r="G41" s="53" t="s">
        <v>105</v>
      </c>
      <c r="H41" s="78">
        <v>310.01</v>
      </c>
      <c r="I41" s="32"/>
      <c r="J41" s="38">
        <f t="shared" si="0"/>
        <v>0</v>
      </c>
      <c r="K41" s="39" t="str">
        <f t="shared" si="1"/>
        <v>OK</v>
      </c>
      <c r="L41" s="113"/>
      <c r="M41" s="113"/>
      <c r="N41" s="113"/>
      <c r="O41" s="113"/>
      <c r="P41" s="113"/>
      <c r="Q41" s="113"/>
      <c r="R41" s="31"/>
      <c r="S41" s="31"/>
      <c r="T41" s="31"/>
      <c r="U41" s="31"/>
      <c r="V41" s="31"/>
      <c r="W41" s="31"/>
      <c r="X41" s="45"/>
      <c r="Y41" s="45"/>
      <c r="Z41" s="45"/>
      <c r="AA41" s="45"/>
      <c r="AB41" s="45"/>
      <c r="AC41" s="45"/>
    </row>
    <row r="42" spans="1:29" ht="39.950000000000003" customHeight="1" x14ac:dyDescent="0.45">
      <c r="A42" s="63">
        <v>11</v>
      </c>
      <c r="B42" s="64" t="s">
        <v>95</v>
      </c>
      <c r="C42" s="71">
        <v>61</v>
      </c>
      <c r="D42" s="76" t="s">
        <v>102</v>
      </c>
      <c r="E42" s="73" t="s">
        <v>103</v>
      </c>
      <c r="F42" s="46" t="s">
        <v>31</v>
      </c>
      <c r="G42" s="46" t="s">
        <v>105</v>
      </c>
      <c r="H42" s="79">
        <v>104.68</v>
      </c>
      <c r="I42" s="32"/>
      <c r="J42" s="38">
        <f t="shared" si="0"/>
        <v>0</v>
      </c>
      <c r="K42" s="39" t="str">
        <f t="shared" si="1"/>
        <v>OK</v>
      </c>
      <c r="L42" s="113"/>
      <c r="M42" s="113"/>
      <c r="N42" s="113"/>
      <c r="O42" s="113"/>
      <c r="P42" s="113"/>
      <c r="Q42" s="113"/>
      <c r="R42" s="31"/>
      <c r="S42" s="31"/>
      <c r="T42" s="31"/>
      <c r="U42" s="31"/>
      <c r="V42" s="31"/>
      <c r="W42" s="31"/>
      <c r="X42" s="45"/>
      <c r="Y42" s="45"/>
      <c r="Z42" s="45"/>
      <c r="AA42" s="45"/>
      <c r="AB42" s="45"/>
      <c r="AC42" s="45"/>
    </row>
    <row r="43" spans="1:29" ht="39.950000000000003" customHeight="1" x14ac:dyDescent="0.45">
      <c r="H43" s="80">
        <f>SUM(H4:H42)</f>
        <v>16927.68</v>
      </c>
    </row>
    <row r="44" spans="1:29" ht="39.950000000000003" customHeight="1" x14ac:dyDescent="0.45"/>
    <row r="45" spans="1:29" ht="39.950000000000003" customHeight="1" x14ac:dyDescent="0.45"/>
    <row r="46" spans="1:29" ht="39.950000000000003" customHeight="1" x14ac:dyDescent="0.45"/>
    <row r="47" spans="1:29" ht="39.950000000000003" customHeight="1" x14ac:dyDescent="0.45"/>
    <row r="48" spans="1:29" ht="39.950000000000003" customHeight="1" x14ac:dyDescent="0.45"/>
    <row r="49" ht="39.950000000000003" customHeight="1" x14ac:dyDescent="0.45"/>
    <row r="50" ht="39.950000000000003" customHeight="1" x14ac:dyDescent="0.45"/>
    <row r="51" ht="39.950000000000003" customHeight="1" x14ac:dyDescent="0.45"/>
    <row r="52" ht="39.950000000000003" customHeight="1" x14ac:dyDescent="0.45"/>
    <row r="53" ht="39.950000000000003" customHeight="1" x14ac:dyDescent="0.45"/>
    <row r="54" ht="39.950000000000003" customHeight="1" x14ac:dyDescent="0.45"/>
    <row r="55" ht="39.950000000000003" customHeight="1" x14ac:dyDescent="0.45"/>
    <row r="56" ht="39.950000000000003" customHeight="1" x14ac:dyDescent="0.45"/>
    <row r="57" ht="39.950000000000003" customHeight="1" x14ac:dyDescent="0.45"/>
    <row r="58" ht="39.950000000000003" customHeight="1" x14ac:dyDescent="0.45"/>
    <row r="59" ht="39.950000000000003" customHeight="1" x14ac:dyDescent="0.45"/>
    <row r="60" ht="39.950000000000003" customHeight="1" x14ac:dyDescent="0.45"/>
    <row r="61" ht="39.950000000000003" customHeight="1" x14ac:dyDescent="0.45"/>
    <row r="62" ht="39.950000000000003" customHeight="1" x14ac:dyDescent="0.45"/>
    <row r="63" ht="39.950000000000003" customHeight="1" x14ac:dyDescent="0.45"/>
    <row r="64" ht="39.950000000000003" customHeight="1" x14ac:dyDescent="0.45"/>
    <row r="65" ht="39.950000000000003" customHeight="1" x14ac:dyDescent="0.45"/>
    <row r="66" ht="39.950000000000003" customHeight="1" x14ac:dyDescent="0.45"/>
    <row r="67" ht="39.950000000000003" customHeight="1" x14ac:dyDescent="0.45"/>
    <row r="68" ht="39.950000000000003" customHeight="1" x14ac:dyDescent="0.45"/>
    <row r="69" ht="39.950000000000003" customHeight="1" x14ac:dyDescent="0.45"/>
    <row r="70" ht="39.950000000000003" customHeight="1" x14ac:dyDescent="0.45"/>
    <row r="71" ht="39.950000000000003" customHeight="1" x14ac:dyDescent="0.45"/>
    <row r="72" ht="39.950000000000003" customHeight="1" x14ac:dyDescent="0.45"/>
    <row r="73" ht="39.950000000000003" customHeight="1" x14ac:dyDescent="0.45"/>
    <row r="74" ht="39.950000000000003" customHeight="1" x14ac:dyDescent="0.45"/>
    <row r="75" ht="39.950000000000003" customHeight="1" x14ac:dyDescent="0.45"/>
    <row r="76" ht="39.950000000000003" customHeight="1" x14ac:dyDescent="0.45"/>
    <row r="77" ht="39.950000000000003" customHeight="1" x14ac:dyDescent="0.45"/>
    <row r="78" ht="39.950000000000003" customHeight="1" x14ac:dyDescent="0.45"/>
    <row r="79" ht="39.950000000000003" customHeight="1" x14ac:dyDescent="0.45"/>
    <row r="80" ht="39.950000000000003" customHeight="1" x14ac:dyDescent="0.45"/>
    <row r="81" ht="39.950000000000003" customHeight="1" x14ac:dyDescent="0.45"/>
    <row r="82" ht="39.950000000000003" customHeight="1" x14ac:dyDescent="0.45"/>
    <row r="83" ht="39.950000000000003" customHeight="1" x14ac:dyDescent="0.45"/>
    <row r="84" ht="39.950000000000003" customHeight="1" x14ac:dyDescent="0.45"/>
    <row r="85" ht="39.950000000000003" customHeight="1" x14ac:dyDescent="0.45"/>
    <row r="86" ht="39.950000000000003" customHeight="1" x14ac:dyDescent="0.45"/>
    <row r="87" ht="39.950000000000003" customHeight="1" x14ac:dyDescent="0.45"/>
    <row r="88" ht="39.950000000000003" customHeight="1" x14ac:dyDescent="0.45"/>
    <row r="89" ht="39.950000000000003" customHeight="1" x14ac:dyDescent="0.45"/>
    <row r="90" ht="39.950000000000003" customHeight="1" x14ac:dyDescent="0.45"/>
    <row r="91" ht="39.950000000000003" customHeight="1" x14ac:dyDescent="0.45"/>
    <row r="92" ht="39.950000000000003" customHeight="1" x14ac:dyDescent="0.45"/>
    <row r="93" ht="39.950000000000003" customHeight="1" x14ac:dyDescent="0.45"/>
    <row r="94" ht="39.950000000000003" customHeight="1" x14ac:dyDescent="0.45"/>
    <row r="95" ht="39.950000000000003" customHeight="1" x14ac:dyDescent="0.45"/>
    <row r="96" ht="39.950000000000003" customHeight="1" x14ac:dyDescent="0.45"/>
    <row r="97" ht="39.950000000000003" customHeight="1" x14ac:dyDescent="0.45"/>
    <row r="98" ht="39.950000000000003" customHeight="1" x14ac:dyDescent="0.45"/>
    <row r="99" ht="39.950000000000003" customHeight="1" x14ac:dyDescent="0.45"/>
    <row r="100" ht="39.950000000000003" customHeight="1" x14ac:dyDescent="0.45"/>
    <row r="101" ht="39.950000000000003" customHeight="1" x14ac:dyDescent="0.45"/>
    <row r="102" ht="39.950000000000003" customHeight="1" x14ac:dyDescent="0.45"/>
    <row r="103" ht="39.950000000000003" customHeight="1" x14ac:dyDescent="0.45"/>
    <row r="104" ht="39.950000000000003" customHeight="1" x14ac:dyDescent="0.45"/>
    <row r="105" ht="39.950000000000003" customHeight="1" x14ac:dyDescent="0.45"/>
    <row r="106" ht="39.950000000000003" customHeight="1" x14ac:dyDescent="0.45"/>
    <row r="107" ht="39.950000000000003" customHeight="1" x14ac:dyDescent="0.45"/>
    <row r="108" ht="39.950000000000003" customHeight="1" x14ac:dyDescent="0.45"/>
    <row r="109" ht="39.950000000000003" customHeight="1" x14ac:dyDescent="0.45"/>
    <row r="110" ht="39.950000000000003" customHeight="1" x14ac:dyDescent="0.45"/>
    <row r="111" ht="39.950000000000003" customHeight="1" x14ac:dyDescent="0.45"/>
    <row r="112" ht="39.950000000000003" customHeight="1" x14ac:dyDescent="0.45"/>
    <row r="113" ht="39.950000000000003" customHeight="1" x14ac:dyDescent="0.45"/>
    <row r="114" ht="39.950000000000003" customHeight="1" x14ac:dyDescent="0.45"/>
    <row r="115" ht="39.950000000000003" customHeight="1" x14ac:dyDescent="0.45"/>
    <row r="116" ht="39.950000000000003" customHeight="1" x14ac:dyDescent="0.45"/>
    <row r="117" ht="39.950000000000003" customHeight="1" x14ac:dyDescent="0.45"/>
    <row r="118" ht="39.950000000000003" customHeight="1" x14ac:dyDescent="0.45"/>
    <row r="119" ht="39.950000000000003" customHeight="1" x14ac:dyDescent="0.45"/>
    <row r="120" ht="39.950000000000003" customHeight="1" x14ac:dyDescent="0.45"/>
    <row r="121" ht="39.950000000000003" customHeight="1" x14ac:dyDescent="0.45"/>
    <row r="122" ht="39.950000000000003" customHeight="1" x14ac:dyDescent="0.45"/>
    <row r="123" ht="39.950000000000003" customHeight="1" x14ac:dyDescent="0.45"/>
    <row r="124" ht="39.950000000000003" customHeight="1" x14ac:dyDescent="0.45"/>
    <row r="125" ht="39.950000000000003" customHeight="1" x14ac:dyDescent="0.45"/>
    <row r="126" ht="39.950000000000003" customHeight="1" x14ac:dyDescent="0.45"/>
    <row r="127" ht="39.950000000000003" customHeight="1" x14ac:dyDescent="0.45"/>
    <row r="128" ht="39.950000000000003" customHeight="1" x14ac:dyDescent="0.45"/>
    <row r="129" ht="39.950000000000003" customHeight="1" x14ac:dyDescent="0.45"/>
    <row r="130" ht="39.950000000000003" customHeight="1" x14ac:dyDescent="0.45"/>
    <row r="131" ht="39.950000000000003" customHeight="1" x14ac:dyDescent="0.45"/>
    <row r="132" ht="39.950000000000003" customHeight="1" x14ac:dyDescent="0.45"/>
    <row r="133" ht="39.950000000000003" customHeight="1" x14ac:dyDescent="0.45"/>
    <row r="134" ht="39.950000000000003" customHeight="1" x14ac:dyDescent="0.45"/>
    <row r="135" ht="39.950000000000003" customHeight="1" x14ac:dyDescent="0.45"/>
    <row r="136" ht="39.950000000000003" customHeight="1" x14ac:dyDescent="0.45"/>
    <row r="137" ht="39.950000000000003" customHeight="1" x14ac:dyDescent="0.45"/>
    <row r="138" ht="39.950000000000003" customHeight="1" x14ac:dyDescent="0.45"/>
    <row r="139" ht="39.950000000000003" customHeight="1" x14ac:dyDescent="0.45"/>
    <row r="140" ht="39.950000000000003" customHeight="1" x14ac:dyDescent="0.45"/>
    <row r="141" ht="39.950000000000003" customHeight="1" x14ac:dyDescent="0.45"/>
    <row r="142" ht="39.950000000000003" customHeight="1" x14ac:dyDescent="0.45"/>
    <row r="143" ht="39.950000000000003" customHeight="1" x14ac:dyDescent="0.45"/>
    <row r="144" ht="39.950000000000003" customHeight="1" x14ac:dyDescent="0.45"/>
    <row r="145" ht="39.950000000000003" customHeight="1" x14ac:dyDescent="0.45"/>
    <row r="146" ht="39.950000000000003" customHeight="1" x14ac:dyDescent="0.45"/>
    <row r="147" ht="39.950000000000003" customHeight="1" x14ac:dyDescent="0.45"/>
    <row r="148" ht="39.950000000000003" customHeight="1" x14ac:dyDescent="0.45"/>
    <row r="149" ht="39.950000000000003" customHeight="1" x14ac:dyDescent="0.45"/>
    <row r="150" ht="39.950000000000003" customHeight="1" x14ac:dyDescent="0.45"/>
    <row r="151" ht="39.950000000000003" customHeight="1" x14ac:dyDescent="0.45"/>
    <row r="152" ht="39.950000000000003" customHeight="1" x14ac:dyDescent="0.45"/>
    <row r="153" ht="39.950000000000003" customHeight="1" x14ac:dyDescent="0.45"/>
    <row r="154" ht="39.950000000000003" customHeight="1" x14ac:dyDescent="0.45"/>
    <row r="155" ht="39.950000000000003" customHeight="1" x14ac:dyDescent="0.45"/>
    <row r="156" ht="39.950000000000003" customHeight="1" x14ac:dyDescent="0.45"/>
    <row r="157" ht="39.950000000000003" customHeight="1" x14ac:dyDescent="0.45"/>
    <row r="158" ht="39.950000000000003" customHeight="1" x14ac:dyDescent="0.45"/>
    <row r="159" ht="39.950000000000003" customHeight="1" x14ac:dyDescent="0.45"/>
    <row r="160" ht="39.950000000000003" customHeight="1" x14ac:dyDescent="0.45"/>
    <row r="161" ht="39.950000000000003" customHeight="1" x14ac:dyDescent="0.45"/>
    <row r="162" ht="39.950000000000003" customHeight="1" x14ac:dyDescent="0.45"/>
    <row r="163" ht="39.950000000000003" customHeight="1" x14ac:dyDescent="0.45"/>
    <row r="164" ht="39.950000000000003" customHeight="1" x14ac:dyDescent="0.45"/>
    <row r="165" ht="39.950000000000003" customHeight="1" x14ac:dyDescent="0.45"/>
    <row r="166" ht="39.950000000000003" customHeight="1" x14ac:dyDescent="0.45"/>
    <row r="167" ht="39.950000000000003" customHeight="1" x14ac:dyDescent="0.45"/>
    <row r="168" ht="39.950000000000003" customHeight="1" x14ac:dyDescent="0.45"/>
    <row r="169" ht="39.950000000000003" customHeight="1" x14ac:dyDescent="0.45"/>
    <row r="170" ht="39.950000000000003" customHeight="1" x14ac:dyDescent="0.45"/>
    <row r="171" ht="39.950000000000003" customHeight="1" x14ac:dyDescent="0.45"/>
    <row r="172" ht="39.950000000000003" customHeight="1" x14ac:dyDescent="0.45"/>
    <row r="173" ht="39.950000000000003" customHeight="1" x14ac:dyDescent="0.45"/>
    <row r="174" ht="39.950000000000003" customHeight="1" x14ac:dyDescent="0.45"/>
    <row r="175" ht="39.950000000000003" customHeight="1" x14ac:dyDescent="0.45"/>
    <row r="176" ht="39.950000000000003" customHeight="1" x14ac:dyDescent="0.45"/>
    <row r="177" ht="39.950000000000003" customHeight="1" x14ac:dyDescent="0.45"/>
    <row r="178" ht="39.950000000000003" customHeight="1" x14ac:dyDescent="0.45"/>
    <row r="179" ht="39.950000000000003" customHeight="1" x14ac:dyDescent="0.45"/>
    <row r="180" ht="39.950000000000003" customHeight="1" x14ac:dyDescent="0.45"/>
    <row r="181" ht="39.950000000000003" customHeight="1" x14ac:dyDescent="0.45"/>
    <row r="182" ht="39.950000000000003" customHeight="1" x14ac:dyDescent="0.45"/>
    <row r="183" ht="39.950000000000003" customHeight="1" x14ac:dyDescent="0.45"/>
    <row r="184" ht="39.950000000000003" customHeight="1" x14ac:dyDescent="0.45"/>
    <row r="185" ht="39.950000000000003" customHeight="1" x14ac:dyDescent="0.45"/>
    <row r="186" ht="39.950000000000003" customHeight="1" x14ac:dyDescent="0.45"/>
    <row r="187" ht="39.950000000000003" customHeight="1" x14ac:dyDescent="0.45"/>
    <row r="188" ht="39.950000000000003" customHeight="1" x14ac:dyDescent="0.45"/>
    <row r="189" ht="39.950000000000003" customHeight="1" x14ac:dyDescent="0.45"/>
    <row r="190" ht="39.950000000000003" customHeight="1" x14ac:dyDescent="0.45"/>
    <row r="191" ht="39.950000000000003" customHeight="1" x14ac:dyDescent="0.45"/>
    <row r="192" ht="39.950000000000003" customHeight="1" x14ac:dyDescent="0.45"/>
    <row r="193" ht="39.950000000000003" customHeight="1" x14ac:dyDescent="0.45"/>
    <row r="194" ht="39.950000000000003" customHeight="1" x14ac:dyDescent="0.45"/>
    <row r="195" ht="39.950000000000003" customHeight="1" x14ac:dyDescent="0.45"/>
    <row r="196" ht="39.950000000000003" customHeight="1" x14ac:dyDescent="0.45"/>
    <row r="197" ht="39.950000000000003" customHeight="1" x14ac:dyDescent="0.45"/>
    <row r="198" ht="39.950000000000003" customHeight="1" x14ac:dyDescent="0.45"/>
    <row r="199" ht="39.950000000000003" customHeight="1" x14ac:dyDescent="0.45"/>
    <row r="200" ht="39.950000000000003" customHeight="1" x14ac:dyDescent="0.45"/>
    <row r="201" ht="39.950000000000003" customHeight="1" x14ac:dyDescent="0.45"/>
    <row r="202" ht="39.950000000000003" customHeight="1" x14ac:dyDescent="0.45"/>
    <row r="203" ht="39.950000000000003" customHeight="1" x14ac:dyDescent="0.45"/>
    <row r="204" ht="39.950000000000003" customHeight="1" x14ac:dyDescent="0.45"/>
    <row r="205" ht="39.950000000000003" customHeight="1" x14ac:dyDescent="0.45"/>
    <row r="206" ht="39.950000000000003" customHeight="1" x14ac:dyDescent="0.45"/>
    <row r="207" ht="39.950000000000003" customHeight="1" x14ac:dyDescent="0.45"/>
    <row r="208" ht="39.950000000000003" customHeight="1" x14ac:dyDescent="0.45"/>
    <row r="209" ht="39.950000000000003" customHeight="1" x14ac:dyDescent="0.45"/>
    <row r="210" ht="39.950000000000003" customHeight="1" x14ac:dyDescent="0.45"/>
    <row r="211" ht="39.950000000000003" customHeight="1" x14ac:dyDescent="0.45"/>
    <row r="212" ht="39.950000000000003" customHeight="1" x14ac:dyDescent="0.45"/>
    <row r="213" ht="39.950000000000003" customHeight="1" x14ac:dyDescent="0.45"/>
    <row r="214" ht="39.950000000000003" customHeight="1" x14ac:dyDescent="0.45"/>
    <row r="215" ht="39.950000000000003" customHeight="1" x14ac:dyDescent="0.45"/>
    <row r="216" ht="39.950000000000003" customHeight="1" x14ac:dyDescent="0.45"/>
    <row r="217" ht="39.950000000000003" customHeight="1" x14ac:dyDescent="0.45"/>
    <row r="218" ht="39.950000000000003" customHeight="1" x14ac:dyDescent="0.45"/>
    <row r="219" ht="39.950000000000003" customHeight="1" x14ac:dyDescent="0.45"/>
    <row r="220" ht="39.950000000000003" customHeight="1" x14ac:dyDescent="0.45"/>
    <row r="221" ht="39.950000000000003" customHeight="1" x14ac:dyDescent="0.45"/>
    <row r="222" ht="39.950000000000003" customHeight="1" x14ac:dyDescent="0.45"/>
    <row r="223" ht="39.950000000000003" customHeight="1" x14ac:dyDescent="0.45"/>
    <row r="224" ht="39.950000000000003" customHeight="1" x14ac:dyDescent="0.45"/>
    <row r="225" ht="39.950000000000003" customHeight="1" x14ac:dyDescent="0.45"/>
    <row r="226" ht="39.950000000000003" customHeight="1" x14ac:dyDescent="0.45"/>
    <row r="227" ht="39.950000000000003" customHeight="1" x14ac:dyDescent="0.45"/>
    <row r="228" ht="39.950000000000003" customHeight="1" x14ac:dyDescent="0.45"/>
    <row r="229" ht="39.950000000000003" customHeight="1" x14ac:dyDescent="0.45"/>
    <row r="230" ht="39.950000000000003" customHeight="1" x14ac:dyDescent="0.45"/>
    <row r="231" ht="39.950000000000003" customHeight="1" x14ac:dyDescent="0.45"/>
    <row r="232" ht="39.950000000000003" customHeight="1" x14ac:dyDescent="0.45"/>
    <row r="233" ht="39.950000000000003" customHeight="1" x14ac:dyDescent="0.45"/>
    <row r="234" ht="39.950000000000003" customHeight="1" x14ac:dyDescent="0.45"/>
    <row r="235" ht="39.950000000000003" customHeight="1" x14ac:dyDescent="0.45"/>
    <row r="236" ht="39.950000000000003" customHeight="1" x14ac:dyDescent="0.45"/>
    <row r="237" ht="39.950000000000003" customHeight="1" x14ac:dyDescent="0.45"/>
    <row r="238" ht="39.950000000000003" customHeight="1" x14ac:dyDescent="0.45"/>
    <row r="239" ht="39.950000000000003" customHeight="1" x14ac:dyDescent="0.45"/>
    <row r="240" ht="39.950000000000003" customHeight="1" x14ac:dyDescent="0.45"/>
    <row r="241" ht="39.950000000000003" customHeight="1" x14ac:dyDescent="0.45"/>
    <row r="242" ht="39.950000000000003" customHeight="1" x14ac:dyDescent="0.45"/>
    <row r="243" ht="39.950000000000003" customHeight="1" x14ac:dyDescent="0.45"/>
    <row r="244" ht="39.950000000000003" customHeight="1" x14ac:dyDescent="0.45"/>
    <row r="245" ht="39.950000000000003" customHeight="1" x14ac:dyDescent="0.45"/>
    <row r="246" ht="39.950000000000003" customHeight="1" x14ac:dyDescent="0.45"/>
    <row r="247" ht="39.950000000000003" customHeight="1" x14ac:dyDescent="0.45"/>
    <row r="248" ht="39.950000000000003" customHeight="1" x14ac:dyDescent="0.45"/>
    <row r="249" ht="39.950000000000003" customHeight="1" x14ac:dyDescent="0.45"/>
    <row r="250" ht="39.950000000000003" customHeight="1" x14ac:dyDescent="0.45"/>
    <row r="251" ht="39.950000000000003" customHeight="1" x14ac:dyDescent="0.45"/>
    <row r="252" ht="39.950000000000003" customHeight="1" x14ac:dyDescent="0.45"/>
    <row r="253" ht="39.950000000000003" customHeight="1" x14ac:dyDescent="0.45"/>
    <row r="254" ht="39.950000000000003" customHeight="1" x14ac:dyDescent="0.45"/>
    <row r="255" ht="39.950000000000003" customHeight="1" x14ac:dyDescent="0.45"/>
    <row r="256" ht="39.950000000000003" customHeight="1" x14ac:dyDescent="0.45"/>
    <row r="257" ht="39.950000000000003" customHeight="1" x14ac:dyDescent="0.45"/>
    <row r="258" ht="39.950000000000003" customHeight="1" x14ac:dyDescent="0.45"/>
    <row r="259" ht="39.950000000000003" customHeight="1" x14ac:dyDescent="0.45"/>
    <row r="260" ht="39.950000000000003" customHeight="1" x14ac:dyDescent="0.45"/>
    <row r="261" ht="39.950000000000003" customHeight="1" x14ac:dyDescent="0.45"/>
    <row r="262" ht="39.950000000000003" customHeight="1" x14ac:dyDescent="0.45"/>
    <row r="263" ht="39.950000000000003" customHeight="1" x14ac:dyDescent="0.45"/>
    <row r="264" ht="39.950000000000003" customHeight="1" x14ac:dyDescent="0.45"/>
    <row r="265" ht="39.950000000000003" customHeight="1" x14ac:dyDescent="0.45"/>
    <row r="266" ht="39.950000000000003" customHeight="1" x14ac:dyDescent="0.45"/>
    <row r="267" ht="39.950000000000003" customHeight="1" x14ac:dyDescent="0.45"/>
    <row r="268" ht="39.950000000000003" customHeight="1" x14ac:dyDescent="0.45"/>
    <row r="269" ht="39.950000000000003" customHeight="1" x14ac:dyDescent="0.45"/>
    <row r="270" ht="39.950000000000003" customHeight="1" x14ac:dyDescent="0.45"/>
    <row r="271" ht="39.950000000000003" customHeight="1" x14ac:dyDescent="0.45"/>
    <row r="272" ht="39.950000000000003" customHeight="1" x14ac:dyDescent="0.45"/>
    <row r="273" ht="39.950000000000003" customHeight="1" x14ac:dyDescent="0.45"/>
    <row r="274" ht="39.950000000000003" customHeight="1" x14ac:dyDescent="0.45"/>
    <row r="275" ht="39.950000000000003" customHeight="1" x14ac:dyDescent="0.45"/>
    <row r="276" ht="39.950000000000003" customHeight="1" x14ac:dyDescent="0.45"/>
    <row r="277" ht="39.950000000000003" customHeight="1" x14ac:dyDescent="0.45"/>
    <row r="278" ht="39.950000000000003" customHeight="1" x14ac:dyDescent="0.45"/>
    <row r="279" ht="39.950000000000003" customHeight="1" x14ac:dyDescent="0.45"/>
    <row r="280" ht="39.950000000000003" customHeight="1" x14ac:dyDescent="0.45"/>
    <row r="281" ht="39.950000000000003" customHeight="1" x14ac:dyDescent="0.45"/>
    <row r="282" ht="39.950000000000003" customHeight="1" x14ac:dyDescent="0.45"/>
    <row r="283" ht="39.950000000000003" customHeight="1" x14ac:dyDescent="0.45"/>
    <row r="284" ht="39.950000000000003" customHeight="1" x14ac:dyDescent="0.45"/>
    <row r="285" ht="39.950000000000003" customHeight="1" x14ac:dyDescent="0.45"/>
    <row r="286" ht="39.950000000000003" customHeight="1" x14ac:dyDescent="0.45"/>
    <row r="287" ht="39.950000000000003" customHeight="1" x14ac:dyDescent="0.45"/>
    <row r="288" ht="39.950000000000003" customHeight="1" x14ac:dyDescent="0.45"/>
    <row r="289" ht="39.950000000000003" customHeight="1" x14ac:dyDescent="0.45"/>
    <row r="290" ht="39.950000000000003" customHeight="1" x14ac:dyDescent="0.45"/>
    <row r="291" ht="39.950000000000003" customHeight="1" x14ac:dyDescent="0.45"/>
    <row r="292" ht="39.950000000000003" customHeight="1" x14ac:dyDescent="0.45"/>
    <row r="293" ht="39.950000000000003" customHeight="1" x14ac:dyDescent="0.45"/>
    <row r="294" ht="39.950000000000003" customHeight="1" x14ac:dyDescent="0.45"/>
    <row r="295" ht="39.950000000000003" customHeight="1" x14ac:dyDescent="0.45"/>
    <row r="296" ht="39.950000000000003" customHeight="1" x14ac:dyDescent="0.45"/>
    <row r="297" ht="39.950000000000003" customHeight="1" x14ac:dyDescent="0.45"/>
    <row r="298" ht="39.950000000000003" customHeight="1" x14ac:dyDescent="0.45"/>
    <row r="299" ht="39.950000000000003" customHeight="1" x14ac:dyDescent="0.45"/>
    <row r="300" ht="39.950000000000003" customHeight="1" x14ac:dyDescent="0.45"/>
    <row r="301" ht="39.950000000000003" customHeight="1" x14ac:dyDescent="0.45"/>
    <row r="302" ht="39.950000000000003" customHeight="1" x14ac:dyDescent="0.45"/>
    <row r="303" ht="39.950000000000003" customHeight="1" x14ac:dyDescent="0.45"/>
    <row r="304" ht="39.950000000000003" customHeight="1" x14ac:dyDescent="0.45"/>
    <row r="305" ht="39.950000000000003" customHeight="1" x14ac:dyDescent="0.45"/>
    <row r="306" ht="39.950000000000003" customHeight="1" x14ac:dyDescent="0.45"/>
    <row r="307" ht="39.950000000000003" customHeight="1" x14ac:dyDescent="0.45"/>
    <row r="308" ht="39.950000000000003" customHeight="1" x14ac:dyDescent="0.45"/>
    <row r="309" ht="39.950000000000003" customHeight="1" x14ac:dyDescent="0.45"/>
    <row r="310" ht="39.950000000000003" customHeight="1" x14ac:dyDescent="0.45"/>
    <row r="311" ht="39.950000000000003" customHeight="1" x14ac:dyDescent="0.45"/>
    <row r="312" ht="39.950000000000003" customHeight="1" x14ac:dyDescent="0.45"/>
    <row r="313" ht="39.950000000000003" customHeight="1" x14ac:dyDescent="0.45"/>
    <row r="314" ht="39.950000000000003" customHeight="1" x14ac:dyDescent="0.45"/>
    <row r="315" ht="39.950000000000003" customHeight="1" x14ac:dyDescent="0.45"/>
    <row r="316" ht="39.950000000000003" customHeight="1" x14ac:dyDescent="0.45"/>
    <row r="317" ht="39.950000000000003" customHeight="1" x14ac:dyDescent="0.45"/>
    <row r="318" ht="39.950000000000003" customHeight="1" x14ac:dyDescent="0.45"/>
    <row r="319" ht="39.950000000000003" customHeight="1" x14ac:dyDescent="0.45"/>
    <row r="320" ht="39.950000000000003" customHeight="1" x14ac:dyDescent="0.45"/>
    <row r="321" ht="39.950000000000003" customHeight="1" x14ac:dyDescent="0.45"/>
    <row r="322" ht="39.950000000000003" customHeight="1" x14ac:dyDescent="0.45"/>
    <row r="323" ht="39.950000000000003" customHeight="1" x14ac:dyDescent="0.45"/>
    <row r="324" ht="39.950000000000003" customHeight="1" x14ac:dyDescent="0.45"/>
    <row r="325" ht="39.950000000000003" customHeight="1" x14ac:dyDescent="0.45"/>
    <row r="326" ht="39.950000000000003" customHeight="1" x14ac:dyDescent="0.45"/>
    <row r="327" ht="39.950000000000003" customHeight="1" x14ac:dyDescent="0.45"/>
    <row r="328" ht="39.950000000000003" customHeight="1" x14ac:dyDescent="0.45"/>
    <row r="329" ht="39.950000000000003" customHeight="1" x14ac:dyDescent="0.45"/>
    <row r="330" ht="39.950000000000003" customHeight="1" x14ac:dyDescent="0.45"/>
    <row r="331" ht="39.950000000000003" customHeight="1" x14ac:dyDescent="0.45"/>
    <row r="332" ht="39.950000000000003" customHeight="1" x14ac:dyDescent="0.45"/>
    <row r="333" ht="39.950000000000003" customHeight="1" x14ac:dyDescent="0.45"/>
    <row r="334" ht="39.950000000000003" customHeight="1" x14ac:dyDescent="0.45"/>
    <row r="335" ht="39.950000000000003" customHeight="1" x14ac:dyDescent="0.45"/>
    <row r="336" ht="39.950000000000003" customHeight="1" x14ac:dyDescent="0.45"/>
    <row r="337" ht="39.950000000000003" customHeight="1" x14ac:dyDescent="0.45"/>
    <row r="338" ht="39.950000000000003" customHeight="1" x14ac:dyDescent="0.45"/>
    <row r="339" ht="39.950000000000003" customHeight="1" x14ac:dyDescent="0.45"/>
    <row r="340" ht="39.950000000000003" customHeight="1" x14ac:dyDescent="0.45"/>
    <row r="341" ht="39.950000000000003" customHeight="1" x14ac:dyDescent="0.45"/>
    <row r="342" ht="39.950000000000003" customHeight="1" x14ac:dyDescent="0.45"/>
    <row r="343" ht="39.950000000000003" customHeight="1" x14ac:dyDescent="0.45"/>
    <row r="344" ht="39.950000000000003" customHeight="1" x14ac:dyDescent="0.45"/>
    <row r="345" ht="39.950000000000003" customHeight="1" x14ac:dyDescent="0.45"/>
    <row r="346" ht="39.950000000000003" customHeight="1" x14ac:dyDescent="0.45"/>
    <row r="347" ht="39.950000000000003" customHeight="1" x14ac:dyDescent="0.45"/>
    <row r="348" ht="39.950000000000003" customHeight="1" x14ac:dyDescent="0.45"/>
    <row r="349" ht="39.950000000000003" customHeight="1" x14ac:dyDescent="0.45"/>
    <row r="350" ht="39.950000000000003" customHeight="1" x14ac:dyDescent="0.45"/>
    <row r="351" ht="39.950000000000003" customHeight="1" x14ac:dyDescent="0.45"/>
    <row r="352" ht="39.950000000000003" customHeight="1" x14ac:dyDescent="0.45"/>
    <row r="353" ht="39.950000000000003" customHeight="1" x14ac:dyDescent="0.45"/>
    <row r="354" ht="39.950000000000003" customHeight="1" x14ac:dyDescent="0.45"/>
    <row r="355" ht="39.950000000000003" customHeight="1" x14ac:dyDescent="0.45"/>
    <row r="356" ht="39.950000000000003" customHeight="1" x14ac:dyDescent="0.45"/>
    <row r="357" ht="39.950000000000003" customHeight="1" x14ac:dyDescent="0.45"/>
    <row r="358" ht="39.950000000000003" customHeight="1" x14ac:dyDescent="0.45"/>
    <row r="359" ht="39.950000000000003" customHeight="1" x14ac:dyDescent="0.45"/>
    <row r="360" ht="39.950000000000003" customHeight="1" x14ac:dyDescent="0.45"/>
    <row r="361" ht="39.950000000000003" customHeight="1" x14ac:dyDescent="0.45"/>
    <row r="362" ht="39.950000000000003" customHeight="1" x14ac:dyDescent="0.45"/>
    <row r="363" ht="39.950000000000003" customHeight="1" x14ac:dyDescent="0.45"/>
    <row r="364" ht="39.950000000000003" customHeight="1" x14ac:dyDescent="0.45"/>
    <row r="365" ht="39.950000000000003" customHeight="1" x14ac:dyDescent="0.45"/>
    <row r="366" ht="39.950000000000003" customHeight="1" x14ac:dyDescent="0.45"/>
    <row r="367" ht="39.950000000000003" customHeight="1" x14ac:dyDescent="0.45"/>
    <row r="368" ht="39.950000000000003" customHeight="1" x14ac:dyDescent="0.45"/>
    <row r="369" ht="39.950000000000003" customHeight="1" x14ac:dyDescent="0.45"/>
    <row r="370" ht="39.950000000000003" customHeight="1" x14ac:dyDescent="0.45"/>
    <row r="371" ht="39.950000000000003" customHeight="1" x14ac:dyDescent="0.45"/>
    <row r="372" ht="39.950000000000003" customHeight="1" x14ac:dyDescent="0.45"/>
    <row r="373" ht="39.950000000000003" customHeight="1" x14ac:dyDescent="0.45"/>
    <row r="374" ht="39.950000000000003" customHeight="1" x14ac:dyDescent="0.45"/>
    <row r="375" ht="39.950000000000003" customHeight="1" x14ac:dyDescent="0.45"/>
    <row r="376" ht="39.950000000000003" customHeight="1" x14ac:dyDescent="0.45"/>
    <row r="377" ht="39.950000000000003" customHeight="1" x14ac:dyDescent="0.45"/>
    <row r="378" ht="39.950000000000003" customHeight="1" x14ac:dyDescent="0.45"/>
    <row r="379" ht="39.950000000000003" customHeight="1" x14ac:dyDescent="0.45"/>
    <row r="380" ht="39.950000000000003" customHeight="1" x14ac:dyDescent="0.45"/>
    <row r="381" ht="39.950000000000003" customHeight="1" x14ac:dyDescent="0.45"/>
    <row r="382" ht="39.950000000000003" customHeight="1" x14ac:dyDescent="0.45"/>
    <row r="383" ht="39.950000000000003" customHeight="1" x14ac:dyDescent="0.45"/>
    <row r="384" ht="39.950000000000003" customHeight="1" x14ac:dyDescent="0.45"/>
    <row r="385" ht="39.950000000000003" customHeight="1" x14ac:dyDescent="0.45"/>
    <row r="386" ht="39.950000000000003" customHeight="1" x14ac:dyDescent="0.45"/>
    <row r="387" ht="39.950000000000003" customHeight="1" x14ac:dyDescent="0.45"/>
    <row r="388" ht="39.950000000000003" customHeight="1" x14ac:dyDescent="0.45"/>
    <row r="389" ht="39.950000000000003" customHeight="1" x14ac:dyDescent="0.45"/>
    <row r="390" ht="39.950000000000003" customHeight="1" x14ac:dyDescent="0.45"/>
    <row r="391" ht="39.950000000000003" customHeight="1" x14ac:dyDescent="0.45"/>
    <row r="392" ht="39.950000000000003" customHeight="1" x14ac:dyDescent="0.45"/>
    <row r="393" ht="39.950000000000003" customHeight="1" x14ac:dyDescent="0.45"/>
    <row r="394" ht="39.950000000000003" customHeight="1" x14ac:dyDescent="0.45"/>
    <row r="395" ht="39.950000000000003" customHeight="1" x14ac:dyDescent="0.45"/>
    <row r="396" ht="39.950000000000003" customHeight="1" x14ac:dyDescent="0.45"/>
    <row r="397" ht="39.950000000000003" customHeight="1" x14ac:dyDescent="0.45"/>
    <row r="398" ht="39.950000000000003" customHeight="1" x14ac:dyDescent="0.45"/>
    <row r="399" ht="39.950000000000003" customHeight="1" x14ac:dyDescent="0.45"/>
    <row r="400" ht="39.950000000000003" customHeight="1" x14ac:dyDescent="0.45"/>
    <row r="401" ht="39.950000000000003" customHeight="1" x14ac:dyDescent="0.45"/>
    <row r="402" ht="39.950000000000003" customHeight="1" x14ac:dyDescent="0.45"/>
    <row r="403" ht="39.950000000000003" customHeight="1" x14ac:dyDescent="0.45"/>
    <row r="404" ht="39.950000000000003" customHeight="1" x14ac:dyDescent="0.45"/>
    <row r="405" ht="39.950000000000003" customHeight="1" x14ac:dyDescent="0.45"/>
    <row r="406" ht="39.950000000000003" customHeight="1" x14ac:dyDescent="0.45"/>
    <row r="407" ht="39.950000000000003" customHeight="1" x14ac:dyDescent="0.45"/>
    <row r="408" ht="39.950000000000003" customHeight="1" x14ac:dyDescent="0.45"/>
    <row r="409" ht="39.950000000000003" customHeight="1" x14ac:dyDescent="0.45"/>
    <row r="410" ht="39.950000000000003" customHeight="1" x14ac:dyDescent="0.45"/>
    <row r="411" ht="39.950000000000003" customHeight="1" x14ac:dyDescent="0.45"/>
    <row r="412" ht="39.950000000000003" customHeight="1" x14ac:dyDescent="0.45"/>
    <row r="413" ht="39.950000000000003" customHeight="1" x14ac:dyDescent="0.45"/>
    <row r="414" ht="39.950000000000003" customHeight="1" x14ac:dyDescent="0.45"/>
    <row r="415" ht="39.950000000000003" customHeight="1" x14ac:dyDescent="0.45"/>
    <row r="416" ht="39.950000000000003" customHeight="1" x14ac:dyDescent="0.45"/>
    <row r="417" ht="39.950000000000003" customHeight="1" x14ac:dyDescent="0.45"/>
    <row r="418" ht="39.950000000000003" customHeight="1" x14ac:dyDescent="0.45"/>
    <row r="419" ht="39.950000000000003" customHeight="1" x14ac:dyDescent="0.45"/>
    <row r="420" ht="39.950000000000003" customHeight="1" x14ac:dyDescent="0.45"/>
    <row r="421" ht="39.950000000000003" customHeight="1" x14ac:dyDescent="0.45"/>
    <row r="422" ht="39.950000000000003" customHeight="1" x14ac:dyDescent="0.45"/>
    <row r="423" ht="39.950000000000003" customHeight="1" x14ac:dyDescent="0.45"/>
    <row r="424" ht="39.950000000000003" customHeight="1" x14ac:dyDescent="0.45"/>
    <row r="425" ht="39.950000000000003" customHeight="1" x14ac:dyDescent="0.45"/>
    <row r="426" ht="39.950000000000003" customHeight="1" x14ac:dyDescent="0.45"/>
    <row r="427" ht="39.950000000000003" customHeight="1" x14ac:dyDescent="0.45"/>
    <row r="428" ht="39.950000000000003" customHeight="1" x14ac:dyDescent="0.45"/>
    <row r="429" ht="39.950000000000003" customHeight="1" x14ac:dyDescent="0.45"/>
    <row r="430" ht="39.950000000000003" customHeight="1" x14ac:dyDescent="0.45"/>
    <row r="431" ht="39.950000000000003" customHeight="1" x14ac:dyDescent="0.45"/>
    <row r="432" ht="39.950000000000003" customHeight="1" x14ac:dyDescent="0.45"/>
    <row r="433" ht="39.950000000000003" customHeight="1" x14ac:dyDescent="0.45"/>
    <row r="434" ht="39.950000000000003" customHeight="1" x14ac:dyDescent="0.45"/>
    <row r="435" ht="39.950000000000003" customHeight="1" x14ac:dyDescent="0.45"/>
    <row r="436" ht="39.950000000000003" customHeight="1" x14ac:dyDescent="0.45"/>
    <row r="437" ht="39.950000000000003" customHeight="1" x14ac:dyDescent="0.45"/>
    <row r="438" ht="39.950000000000003" customHeight="1" x14ac:dyDescent="0.45"/>
    <row r="439" ht="39.950000000000003" customHeight="1" x14ac:dyDescent="0.45"/>
    <row r="440" ht="39.950000000000003" customHeight="1" x14ac:dyDescent="0.45"/>
    <row r="441" ht="39.950000000000003" customHeight="1" x14ac:dyDescent="0.45"/>
    <row r="442" ht="39.950000000000003" customHeight="1" x14ac:dyDescent="0.45"/>
    <row r="443" ht="39.950000000000003" customHeight="1" x14ac:dyDescent="0.45"/>
    <row r="444" ht="39.950000000000003" customHeight="1" x14ac:dyDescent="0.45"/>
    <row r="445" ht="39.950000000000003" customHeight="1" x14ac:dyDescent="0.45"/>
    <row r="446" ht="39.950000000000003" customHeight="1" x14ac:dyDescent="0.45"/>
    <row r="447" ht="39.950000000000003" customHeight="1" x14ac:dyDescent="0.45"/>
    <row r="448" ht="39.950000000000003" customHeight="1" x14ac:dyDescent="0.45"/>
    <row r="449" ht="39.950000000000003" customHeight="1" x14ac:dyDescent="0.45"/>
    <row r="450" ht="39.950000000000003" customHeight="1" x14ac:dyDescent="0.45"/>
    <row r="451" ht="39.950000000000003" customHeight="1" x14ac:dyDescent="0.45"/>
    <row r="452" ht="39.950000000000003" customHeight="1" x14ac:dyDescent="0.45"/>
    <row r="453" ht="39.950000000000003" customHeight="1" x14ac:dyDescent="0.45"/>
    <row r="454" ht="39.950000000000003" customHeight="1" x14ac:dyDescent="0.45"/>
    <row r="455" ht="39.950000000000003" customHeight="1" x14ac:dyDescent="0.45"/>
    <row r="456" ht="39.950000000000003" customHeight="1" x14ac:dyDescent="0.45"/>
    <row r="457" ht="39.950000000000003" customHeight="1" x14ac:dyDescent="0.45"/>
    <row r="458" ht="39.950000000000003" customHeight="1" x14ac:dyDescent="0.45"/>
    <row r="459" ht="39.950000000000003" customHeight="1" x14ac:dyDescent="0.45"/>
    <row r="460" ht="39.950000000000003" customHeight="1" x14ac:dyDescent="0.45"/>
    <row r="461" ht="39.950000000000003" customHeight="1" x14ac:dyDescent="0.45"/>
    <row r="462" ht="39.950000000000003" customHeight="1" x14ac:dyDescent="0.45"/>
    <row r="463" ht="39.950000000000003" customHeight="1" x14ac:dyDescent="0.45"/>
    <row r="464" ht="39.950000000000003" customHeight="1" x14ac:dyDescent="0.45"/>
    <row r="465" ht="39.950000000000003" customHeight="1" x14ac:dyDescent="0.45"/>
    <row r="466" ht="39.950000000000003" customHeight="1" x14ac:dyDescent="0.45"/>
    <row r="467" ht="39.950000000000003" customHeight="1" x14ac:dyDescent="0.45"/>
    <row r="468" ht="39.950000000000003" customHeight="1" x14ac:dyDescent="0.45"/>
    <row r="469" ht="39.950000000000003" customHeight="1" x14ac:dyDescent="0.45"/>
    <row r="470" ht="39.950000000000003" customHeight="1" x14ac:dyDescent="0.45"/>
    <row r="471" ht="39.950000000000003" customHeight="1" x14ac:dyDescent="0.45"/>
    <row r="472" ht="39.950000000000003" customHeight="1" x14ac:dyDescent="0.45"/>
    <row r="473" ht="39.950000000000003" customHeight="1" x14ac:dyDescent="0.45"/>
    <row r="474" ht="39.950000000000003" customHeight="1" x14ac:dyDescent="0.45"/>
    <row r="475" ht="39.950000000000003" customHeight="1" x14ac:dyDescent="0.45"/>
    <row r="476" ht="39.950000000000003" customHeight="1" x14ac:dyDescent="0.45"/>
    <row r="477" ht="39.950000000000003" customHeight="1" x14ac:dyDescent="0.45"/>
    <row r="478" ht="39.950000000000003" customHeight="1" x14ac:dyDescent="0.45"/>
    <row r="479" ht="39.950000000000003" customHeight="1" x14ac:dyDescent="0.45"/>
    <row r="480" ht="39.950000000000003" customHeight="1" x14ac:dyDescent="0.45"/>
    <row r="481" ht="39.950000000000003" customHeight="1" x14ac:dyDescent="0.45"/>
    <row r="482" ht="39.950000000000003" customHeight="1" x14ac:dyDescent="0.45"/>
    <row r="483" ht="39.950000000000003" customHeight="1" x14ac:dyDescent="0.45"/>
    <row r="484" ht="39.950000000000003" customHeight="1" x14ac:dyDescent="0.45"/>
    <row r="485" ht="39.950000000000003" customHeight="1" x14ac:dyDescent="0.45"/>
    <row r="486" ht="39.950000000000003" customHeight="1" x14ac:dyDescent="0.45"/>
    <row r="487" ht="39.950000000000003" customHeight="1" x14ac:dyDescent="0.45"/>
    <row r="488" ht="39.950000000000003" customHeight="1" x14ac:dyDescent="0.45"/>
    <row r="489" ht="39.950000000000003" customHeight="1" x14ac:dyDescent="0.45"/>
    <row r="490" ht="39.950000000000003" customHeight="1" x14ac:dyDescent="0.45"/>
    <row r="491" ht="39.950000000000003" customHeight="1" x14ac:dyDescent="0.45"/>
    <row r="492" ht="39.950000000000003" customHeight="1" x14ac:dyDescent="0.45"/>
    <row r="493" ht="39.950000000000003" customHeight="1" x14ac:dyDescent="0.45"/>
    <row r="494" ht="39.950000000000003" customHeight="1" x14ac:dyDescent="0.45"/>
    <row r="495" ht="39.950000000000003" customHeight="1" x14ac:dyDescent="0.45"/>
    <row r="496" ht="39.950000000000003" customHeight="1" x14ac:dyDescent="0.45"/>
    <row r="497" ht="39.950000000000003" customHeight="1" x14ac:dyDescent="0.45"/>
    <row r="498" ht="39.950000000000003" customHeight="1" x14ac:dyDescent="0.45"/>
    <row r="499" ht="39.950000000000003" customHeight="1" x14ac:dyDescent="0.45"/>
    <row r="500" ht="39.950000000000003" customHeight="1" x14ac:dyDescent="0.45"/>
    <row r="501" ht="39.950000000000003" customHeight="1" x14ac:dyDescent="0.45"/>
    <row r="502" ht="39.950000000000003" customHeight="1" x14ac:dyDescent="0.45"/>
    <row r="503" ht="39.950000000000003" customHeight="1" x14ac:dyDescent="0.45"/>
    <row r="504" ht="39.950000000000003" customHeight="1" x14ac:dyDescent="0.45"/>
    <row r="505" ht="39.950000000000003" customHeight="1" x14ac:dyDescent="0.45"/>
    <row r="506" ht="39.950000000000003" customHeight="1" x14ac:dyDescent="0.45"/>
    <row r="507" ht="39.950000000000003" customHeight="1" x14ac:dyDescent="0.45"/>
    <row r="508" ht="39.950000000000003" customHeight="1" x14ac:dyDescent="0.45"/>
    <row r="509" ht="39.950000000000003" customHeight="1" x14ac:dyDescent="0.45"/>
    <row r="510" ht="39.950000000000003" customHeight="1" x14ac:dyDescent="0.45"/>
    <row r="511" ht="39.950000000000003" customHeight="1" x14ac:dyDescent="0.45"/>
    <row r="512" ht="39.950000000000003" customHeight="1" x14ac:dyDescent="0.45"/>
    <row r="513" ht="39.950000000000003" customHeight="1" x14ac:dyDescent="0.45"/>
    <row r="514" ht="39.950000000000003" customHeight="1" x14ac:dyDescent="0.45"/>
    <row r="515" ht="39.950000000000003" customHeight="1" x14ac:dyDescent="0.45"/>
    <row r="516" ht="39.950000000000003" customHeight="1" x14ac:dyDescent="0.45"/>
    <row r="517" ht="39.950000000000003" customHeight="1" x14ac:dyDescent="0.45"/>
    <row r="518" ht="39.950000000000003" customHeight="1" x14ac:dyDescent="0.45"/>
    <row r="519" ht="39.950000000000003" customHeight="1" x14ac:dyDescent="0.45"/>
    <row r="520" ht="39.950000000000003" customHeight="1" x14ac:dyDescent="0.45"/>
    <row r="521" ht="39.950000000000003" customHeight="1" x14ac:dyDescent="0.45"/>
    <row r="522" ht="39.950000000000003" customHeight="1" x14ac:dyDescent="0.45"/>
    <row r="523" ht="39.950000000000003" customHeight="1" x14ac:dyDescent="0.45"/>
    <row r="524" ht="39.950000000000003" customHeight="1" x14ac:dyDescent="0.45"/>
    <row r="525" ht="39.950000000000003" customHeight="1" x14ac:dyDescent="0.45"/>
    <row r="526" ht="39.950000000000003" customHeight="1" x14ac:dyDescent="0.45"/>
    <row r="527" ht="39.950000000000003" customHeight="1" x14ac:dyDescent="0.45"/>
    <row r="528" ht="39.950000000000003" customHeight="1" x14ac:dyDescent="0.45"/>
    <row r="529" ht="39.950000000000003" customHeight="1" x14ac:dyDescent="0.45"/>
    <row r="530" ht="39.950000000000003" customHeight="1" x14ac:dyDescent="0.45"/>
    <row r="531" ht="39.950000000000003" customHeight="1" x14ac:dyDescent="0.45"/>
    <row r="532" ht="39.950000000000003" customHeight="1" x14ac:dyDescent="0.45"/>
    <row r="533" ht="39.950000000000003" customHeight="1" x14ac:dyDescent="0.45"/>
    <row r="534" ht="39.950000000000003" customHeight="1" x14ac:dyDescent="0.45"/>
    <row r="535" ht="39.950000000000003" customHeight="1" x14ac:dyDescent="0.45"/>
    <row r="536" ht="39.950000000000003" customHeight="1" x14ac:dyDescent="0.45"/>
    <row r="537" ht="39.950000000000003" customHeight="1" x14ac:dyDescent="0.45"/>
    <row r="538" ht="39.950000000000003" customHeight="1" x14ac:dyDescent="0.45"/>
    <row r="539" ht="39.950000000000003" customHeight="1" x14ac:dyDescent="0.45"/>
    <row r="540" ht="39.950000000000003" customHeight="1" x14ac:dyDescent="0.45"/>
    <row r="541" ht="39.950000000000003" customHeight="1" x14ac:dyDescent="0.45"/>
    <row r="542" ht="39.950000000000003" customHeight="1" x14ac:dyDescent="0.45"/>
    <row r="543" ht="39.950000000000003" customHeight="1" x14ac:dyDescent="0.45"/>
    <row r="544" ht="39.950000000000003" customHeight="1" x14ac:dyDescent="0.45"/>
    <row r="545" ht="39.950000000000003" customHeight="1" x14ac:dyDescent="0.45"/>
    <row r="546" ht="39.950000000000003" customHeight="1" x14ac:dyDescent="0.45"/>
    <row r="547" ht="39.950000000000003" customHeight="1" x14ac:dyDescent="0.45"/>
    <row r="548" ht="39.950000000000003" customHeight="1" x14ac:dyDescent="0.45"/>
    <row r="549" ht="39.950000000000003" customHeight="1" x14ac:dyDescent="0.45"/>
    <row r="550" ht="39.950000000000003" customHeight="1" x14ac:dyDescent="0.45"/>
    <row r="551" ht="39.950000000000003" customHeight="1" x14ac:dyDescent="0.45"/>
    <row r="552" ht="39.950000000000003" customHeight="1" x14ac:dyDescent="0.45"/>
    <row r="553" ht="39.950000000000003" customHeight="1" x14ac:dyDescent="0.45"/>
    <row r="554" ht="39.950000000000003" customHeight="1" x14ac:dyDescent="0.45"/>
    <row r="555" ht="39.950000000000003" customHeight="1" x14ac:dyDescent="0.45"/>
    <row r="556" ht="39.950000000000003" customHeight="1" x14ac:dyDescent="0.45"/>
    <row r="557" ht="39.950000000000003" customHeight="1" x14ac:dyDescent="0.45"/>
    <row r="558" ht="39.950000000000003" customHeight="1" x14ac:dyDescent="0.45"/>
    <row r="559" ht="39.950000000000003" customHeight="1" x14ac:dyDescent="0.45"/>
    <row r="560" ht="39.950000000000003" customHeight="1" x14ac:dyDescent="0.45"/>
    <row r="561" ht="39.950000000000003" customHeight="1" x14ac:dyDescent="0.45"/>
    <row r="562" ht="39.950000000000003" customHeight="1" x14ac:dyDescent="0.45"/>
    <row r="563" ht="39.950000000000003" customHeight="1" x14ac:dyDescent="0.45"/>
    <row r="564" ht="39.950000000000003" customHeight="1" x14ac:dyDescent="0.45"/>
    <row r="565" ht="39.950000000000003" customHeight="1" x14ac:dyDescent="0.45"/>
    <row r="566" ht="39.950000000000003" customHeight="1" x14ac:dyDescent="0.45"/>
    <row r="567" ht="39.950000000000003" customHeight="1" x14ac:dyDescent="0.45"/>
    <row r="568" ht="39.950000000000003" customHeight="1" x14ac:dyDescent="0.45"/>
    <row r="569" ht="39.950000000000003" customHeight="1" x14ac:dyDescent="0.45"/>
    <row r="570" ht="39.950000000000003" customHeight="1" x14ac:dyDescent="0.45"/>
    <row r="571" ht="39.950000000000003" customHeight="1" x14ac:dyDescent="0.45"/>
    <row r="572" ht="39.950000000000003" customHeight="1" x14ac:dyDescent="0.45"/>
    <row r="573" ht="39.950000000000003" customHeight="1" x14ac:dyDescent="0.45"/>
    <row r="574" ht="39.950000000000003" customHeight="1" x14ac:dyDescent="0.45"/>
    <row r="575" ht="39.950000000000003" customHeight="1" x14ac:dyDescent="0.45"/>
    <row r="576" ht="39.950000000000003" customHeight="1" x14ac:dyDescent="0.45"/>
    <row r="577" ht="39.950000000000003" customHeight="1" x14ac:dyDescent="0.45"/>
    <row r="578" ht="39.950000000000003" customHeight="1" x14ac:dyDescent="0.45"/>
    <row r="579" ht="39.950000000000003" customHeight="1" x14ac:dyDescent="0.45"/>
    <row r="580" ht="39.950000000000003" customHeight="1" x14ac:dyDescent="0.45"/>
    <row r="581" ht="39.950000000000003" customHeight="1" x14ac:dyDescent="0.45"/>
    <row r="582" ht="39.950000000000003" customHeight="1" x14ac:dyDescent="0.45"/>
    <row r="583" ht="39.950000000000003" customHeight="1" x14ac:dyDescent="0.45"/>
    <row r="584" ht="39.950000000000003" customHeight="1" x14ac:dyDescent="0.45"/>
    <row r="585" ht="39.950000000000003" customHeight="1" x14ac:dyDescent="0.45"/>
    <row r="586" ht="39.950000000000003" customHeight="1" x14ac:dyDescent="0.45"/>
    <row r="587" ht="39.950000000000003" customHeight="1" x14ac:dyDescent="0.45"/>
    <row r="588" ht="39.950000000000003" customHeight="1" x14ac:dyDescent="0.45"/>
    <row r="589" ht="39.950000000000003" customHeight="1" x14ac:dyDescent="0.45"/>
    <row r="590" ht="39.950000000000003" customHeight="1" x14ac:dyDescent="0.45"/>
    <row r="591" ht="39.950000000000003" customHeight="1" x14ac:dyDescent="0.45"/>
    <row r="592" ht="39.950000000000003" customHeight="1" x14ac:dyDescent="0.45"/>
    <row r="593" ht="39.950000000000003" customHeight="1" x14ac:dyDescent="0.45"/>
    <row r="594" ht="39.950000000000003" customHeight="1" x14ac:dyDescent="0.45"/>
    <row r="595" ht="39.950000000000003" customHeight="1" x14ac:dyDescent="0.45"/>
    <row r="596" ht="39.950000000000003" customHeight="1" x14ac:dyDescent="0.45"/>
    <row r="597" ht="39.950000000000003" customHeight="1" x14ac:dyDescent="0.45"/>
    <row r="598" ht="39.950000000000003" customHeight="1" x14ac:dyDescent="0.45"/>
    <row r="599" ht="39.950000000000003" customHeight="1" x14ac:dyDescent="0.45"/>
    <row r="600" ht="39.950000000000003" customHeight="1" x14ac:dyDescent="0.45"/>
    <row r="601" ht="39.950000000000003" customHeight="1" x14ac:dyDescent="0.45"/>
    <row r="602" ht="39.950000000000003" customHeight="1" x14ac:dyDescent="0.45"/>
    <row r="603" ht="39.950000000000003" customHeight="1" x14ac:dyDescent="0.45"/>
    <row r="604" ht="39.950000000000003" customHeight="1" x14ac:dyDescent="0.45"/>
    <row r="605" ht="39.950000000000003" customHeight="1" x14ac:dyDescent="0.45"/>
    <row r="606" ht="39.950000000000003" customHeight="1" x14ac:dyDescent="0.45"/>
    <row r="607" ht="39.950000000000003" customHeight="1" x14ac:dyDescent="0.45"/>
    <row r="608" ht="39.950000000000003" customHeight="1" x14ac:dyDescent="0.45"/>
    <row r="609" ht="39.950000000000003" customHeight="1" x14ac:dyDescent="0.45"/>
    <row r="610" ht="39.950000000000003" customHeight="1" x14ac:dyDescent="0.45"/>
    <row r="611" ht="39.950000000000003" customHeight="1" x14ac:dyDescent="0.45"/>
    <row r="612" ht="39.950000000000003" customHeight="1" x14ac:dyDescent="0.45"/>
    <row r="613" ht="39.950000000000003" customHeight="1" x14ac:dyDescent="0.45"/>
    <row r="614" ht="39.950000000000003" customHeight="1" x14ac:dyDescent="0.45"/>
    <row r="615" ht="39.950000000000003" customHeight="1" x14ac:dyDescent="0.45"/>
    <row r="616" ht="39.950000000000003" customHeight="1" x14ac:dyDescent="0.45"/>
    <row r="617" ht="39.950000000000003" customHeight="1" x14ac:dyDescent="0.45"/>
    <row r="618" ht="39.950000000000003" customHeight="1" x14ac:dyDescent="0.45"/>
    <row r="619" ht="39.950000000000003" customHeight="1" x14ac:dyDescent="0.45"/>
    <row r="620" ht="39.950000000000003" customHeight="1" x14ac:dyDescent="0.45"/>
    <row r="621" ht="39.950000000000003" customHeight="1" x14ac:dyDescent="0.45"/>
    <row r="622" ht="39.950000000000003" customHeight="1" x14ac:dyDescent="0.45"/>
    <row r="623" ht="39.950000000000003" customHeight="1" x14ac:dyDescent="0.45"/>
    <row r="624" ht="39.950000000000003" customHeight="1" x14ac:dyDescent="0.45"/>
    <row r="625" ht="39.950000000000003" customHeight="1" x14ac:dyDescent="0.45"/>
    <row r="626" ht="39.950000000000003" customHeight="1" x14ac:dyDescent="0.45"/>
    <row r="627" ht="39.950000000000003" customHeight="1" x14ac:dyDescent="0.45"/>
    <row r="628" ht="39.950000000000003" customHeight="1" x14ac:dyDescent="0.45"/>
    <row r="629" ht="39.950000000000003" customHeight="1" x14ac:dyDescent="0.45"/>
    <row r="630" ht="39.950000000000003" customHeight="1" x14ac:dyDescent="0.45"/>
    <row r="631" ht="39.950000000000003" customHeight="1" x14ac:dyDescent="0.45"/>
    <row r="632" ht="39.950000000000003" customHeight="1" x14ac:dyDescent="0.45"/>
    <row r="633" ht="39.950000000000003" customHeight="1" x14ac:dyDescent="0.45"/>
    <row r="634" ht="39.950000000000003" customHeight="1" x14ac:dyDescent="0.45"/>
    <row r="635" ht="39.950000000000003" customHeight="1" x14ac:dyDescent="0.45"/>
    <row r="636" ht="39.950000000000003" customHeight="1" x14ac:dyDescent="0.45"/>
    <row r="637" ht="39.950000000000003" customHeight="1" x14ac:dyDescent="0.45"/>
    <row r="638" ht="39.950000000000003" customHeight="1" x14ac:dyDescent="0.45"/>
    <row r="639" ht="39.950000000000003" customHeight="1" x14ac:dyDescent="0.45"/>
    <row r="640" ht="39.950000000000003" customHeight="1" x14ac:dyDescent="0.45"/>
    <row r="641" ht="39.950000000000003" customHeight="1" x14ac:dyDescent="0.45"/>
    <row r="642" ht="39.950000000000003" customHeight="1" x14ac:dyDescent="0.45"/>
    <row r="643" ht="39.950000000000003" customHeight="1" x14ac:dyDescent="0.45"/>
    <row r="644" ht="39.950000000000003" customHeight="1" x14ac:dyDescent="0.45"/>
    <row r="645" ht="39.950000000000003" customHeight="1" x14ac:dyDescent="0.45"/>
    <row r="646" ht="39.950000000000003" customHeight="1" x14ac:dyDescent="0.45"/>
    <row r="647" ht="39.950000000000003" customHeight="1" x14ac:dyDescent="0.45"/>
    <row r="648" ht="39.950000000000003" customHeight="1" x14ac:dyDescent="0.45"/>
    <row r="649" ht="39.950000000000003" customHeight="1" x14ac:dyDescent="0.45"/>
  </sheetData>
  <mergeCells count="28">
    <mergeCell ref="AB1:AB2"/>
    <mergeCell ref="AC1:AC2"/>
    <mergeCell ref="A2:K2"/>
    <mergeCell ref="A5:A20"/>
    <mergeCell ref="B5:B20"/>
    <mergeCell ref="U1:U2"/>
    <mergeCell ref="V1:V2"/>
    <mergeCell ref="W1:W2"/>
    <mergeCell ref="X1:X2"/>
    <mergeCell ref="Y1:Y2"/>
    <mergeCell ref="Z1:Z2"/>
    <mergeCell ref="O1:O2"/>
    <mergeCell ref="P1:P2"/>
    <mergeCell ref="Q1:Q2"/>
    <mergeCell ref="R1:R2"/>
    <mergeCell ref="S1:S2"/>
    <mergeCell ref="A21:A38"/>
    <mergeCell ref="B21:B38"/>
    <mergeCell ref="A39:A41"/>
    <mergeCell ref="B39:B41"/>
    <mergeCell ref="AA1:AA2"/>
    <mergeCell ref="T1:T2"/>
    <mergeCell ref="A1:C1"/>
    <mergeCell ref="D1:H1"/>
    <mergeCell ref="I1:K1"/>
    <mergeCell ref="L1:L2"/>
    <mergeCell ref="M1:M2"/>
    <mergeCell ref="N1:N2"/>
  </mergeCells>
  <conditionalFormatting sqref="W4:W42">
    <cfRule type="cellIs" dxfId="57" priority="7" stopIfTrue="1" operator="greaterThan">
      <formula>0</formula>
    </cfRule>
    <cfRule type="cellIs" dxfId="56" priority="8" stopIfTrue="1" operator="greaterThan">
      <formula>0</formula>
    </cfRule>
    <cfRule type="cellIs" dxfId="55" priority="9" stopIfTrue="1" operator="greaterThan">
      <formula>0</formula>
    </cfRule>
  </conditionalFormatting>
  <conditionalFormatting sqref="R4:V42">
    <cfRule type="cellIs" dxfId="54" priority="4" stopIfTrue="1" operator="greaterThan">
      <formula>0</formula>
    </cfRule>
    <cfRule type="cellIs" dxfId="53" priority="5" stopIfTrue="1" operator="greaterThan">
      <formula>0</formula>
    </cfRule>
    <cfRule type="cellIs" dxfId="52" priority="6" stopIfTrue="1" operator="greaterThan">
      <formula>0</formula>
    </cfRule>
  </conditionalFormatting>
  <conditionalFormatting sqref="L4:Q42">
    <cfRule type="cellIs" dxfId="26" priority="1" stopIfTrue="1" operator="greaterThan">
      <formula>0</formula>
    </cfRule>
    <cfRule type="cellIs" dxfId="25" priority="2" stopIfTrue="1" operator="greaterThan">
      <formula>0</formula>
    </cfRule>
    <cfRule type="cellIs" dxfId="24" priority="3" stopIfTrue="1" operator="greaterThan">
      <formula>0</formula>
    </cfRule>
  </conditionalFormatting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15</vt:i4>
      </vt:variant>
    </vt:vector>
  </HeadingPairs>
  <TitlesOfParts>
    <vt:vector size="15" baseType="lpstr">
      <vt:lpstr>REITORIA - SETIC</vt:lpstr>
      <vt:lpstr>ESAG</vt:lpstr>
      <vt:lpstr>CEART</vt:lpstr>
      <vt:lpstr>FAED</vt:lpstr>
      <vt:lpstr>CEAD</vt:lpstr>
      <vt:lpstr>CEFID</vt:lpstr>
      <vt:lpstr>CERES</vt:lpstr>
      <vt:lpstr>CEPLAN</vt:lpstr>
      <vt:lpstr>CCT</vt:lpstr>
      <vt:lpstr>CAV</vt:lpstr>
      <vt:lpstr>CEO</vt:lpstr>
      <vt:lpstr>CESFI</vt:lpstr>
      <vt:lpstr>CEAVI</vt:lpstr>
      <vt:lpstr>GESTOR</vt:lpstr>
      <vt:lpstr>Modelo Anexo II IN 002_2014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Muraro</cp:lastModifiedBy>
  <cp:lastPrinted>2018-01-24T18:18:49Z</cp:lastPrinted>
  <dcterms:created xsi:type="dcterms:W3CDTF">2010-06-19T20:43:11Z</dcterms:created>
  <dcterms:modified xsi:type="dcterms:W3CDTF">2020-11-03T12:02:34Z</dcterms:modified>
</cp:coreProperties>
</file>