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700.2022 SRP SGPE 48185.2022 - Equipamentos para Rede - VIG 09.05.2024\"/>
    </mc:Choice>
  </mc:AlternateContent>
  <xr:revisionPtr revIDLastSave="0" documentId="13_ncr:1_{21172B0B-3A1F-4D22-BBF5-804E8A6B29F2}" xr6:coauthVersionLast="36" xr6:coauthVersionMax="46" xr10:uidLastSave="{00000000-0000-0000-0000-000000000000}"/>
  <bookViews>
    <workbookView xWindow="0" yWindow="0" windowWidth="28800" windowHeight="12225" tabRatio="857" activeTab="13" xr2:uid="{00000000-000D-0000-FFFF-FFFF00000000}"/>
  </bookViews>
  <sheets>
    <sheet name="REITORIA - 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GESTOR" sheetId="128" r:id="rId14"/>
  </sheets>
  <definedNames>
    <definedName name="CEPLAN" localSheetId="12">#REF!</definedName>
    <definedName name="CEPLAN" localSheetId="13">#REF!</definedName>
    <definedName name="CEPLAN">#REF!</definedName>
    <definedName name="diasuteis" localSheetId="12">#REF!</definedName>
    <definedName name="diasuteis" localSheetId="13">#REF!</definedName>
    <definedName name="diasuteis">#REF!</definedName>
    <definedName name="Ferias" localSheetId="12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I5" i="128" l="1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26" i="128"/>
  <c r="I27" i="128"/>
  <c r="I28" i="128"/>
  <c r="I29" i="128"/>
  <c r="I30" i="128"/>
  <c r="I31" i="128"/>
  <c r="I32" i="128"/>
  <c r="I33" i="128"/>
  <c r="I34" i="128"/>
  <c r="I35" i="128"/>
  <c r="I36" i="128"/>
  <c r="I37" i="128"/>
  <c r="I38" i="128"/>
  <c r="I39" i="128"/>
  <c r="H5" i="128"/>
  <c r="H6" i="128"/>
  <c r="H7" i="128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28" i="128"/>
  <c r="H29" i="128"/>
  <c r="H30" i="128"/>
  <c r="H31" i="128"/>
  <c r="H32" i="128"/>
  <c r="H33" i="128"/>
  <c r="H34" i="128"/>
  <c r="H35" i="128"/>
  <c r="H36" i="128"/>
  <c r="H37" i="128"/>
  <c r="H38" i="128"/>
  <c r="H39" i="128"/>
  <c r="J11" i="117" l="1"/>
  <c r="J11" i="129"/>
  <c r="J9" i="113" l="1"/>
  <c r="J9" i="131"/>
  <c r="J6" i="131" l="1"/>
  <c r="J6" i="113"/>
  <c r="J8" i="117" l="1"/>
  <c r="J8" i="129"/>
  <c r="J11" i="121" l="1"/>
  <c r="J9" i="110" l="1"/>
  <c r="J20" i="117" l="1"/>
  <c r="J20" i="113"/>
  <c r="J13" i="117" l="1"/>
  <c r="J12" i="117"/>
  <c r="J13" i="130"/>
  <c r="J12" i="130"/>
  <c r="J11" i="130"/>
  <c r="L24" i="128" l="1"/>
  <c r="L28" i="128"/>
  <c r="L29" i="128"/>
  <c r="L23" i="128"/>
  <c r="L17" i="128"/>
  <c r="R40" i="129"/>
  <c r="Q40" i="129"/>
  <c r="P40" i="129"/>
  <c r="O40" i="129"/>
  <c r="N40" i="129"/>
  <c r="M40" i="129"/>
  <c r="I40" i="129"/>
  <c r="K39" i="129"/>
  <c r="L39" i="129" s="1"/>
  <c r="K38" i="129"/>
  <c r="L38" i="129" s="1"/>
  <c r="L37" i="129"/>
  <c r="K37" i="129"/>
  <c r="K36" i="129"/>
  <c r="L36" i="129" s="1"/>
  <c r="K35" i="129"/>
  <c r="L35" i="129" s="1"/>
  <c r="L34" i="129"/>
  <c r="K34" i="129"/>
  <c r="K33" i="129"/>
  <c r="L33" i="129" s="1"/>
  <c r="K32" i="129"/>
  <c r="L32" i="129" s="1"/>
  <c r="K31" i="129"/>
  <c r="L31" i="129" s="1"/>
  <c r="K30" i="129"/>
  <c r="L30" i="129" s="1"/>
  <c r="K29" i="129"/>
  <c r="L29" i="129" s="1"/>
  <c r="K28" i="129"/>
  <c r="L28" i="129" s="1"/>
  <c r="K27" i="129"/>
  <c r="L27" i="129" s="1"/>
  <c r="K26" i="129"/>
  <c r="L26" i="129" s="1"/>
  <c r="K25" i="129"/>
  <c r="L25" i="129" s="1"/>
  <c r="K24" i="129"/>
  <c r="L24" i="129" s="1"/>
  <c r="K23" i="129"/>
  <c r="L23" i="129" s="1"/>
  <c r="K22" i="129"/>
  <c r="L22" i="129" s="1"/>
  <c r="K21" i="129"/>
  <c r="L21" i="129" s="1"/>
  <c r="K20" i="129"/>
  <c r="L20" i="129" s="1"/>
  <c r="L19" i="129"/>
  <c r="K19" i="129"/>
  <c r="K18" i="129"/>
  <c r="L18" i="129" s="1"/>
  <c r="K17" i="129"/>
  <c r="L17" i="129" s="1"/>
  <c r="L16" i="129"/>
  <c r="K16" i="129"/>
  <c r="K15" i="129"/>
  <c r="L15" i="129" s="1"/>
  <c r="K14" i="129"/>
  <c r="L14" i="129" s="1"/>
  <c r="K13" i="129"/>
  <c r="L13" i="129" s="1"/>
  <c r="K12" i="129"/>
  <c r="L12" i="129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R40" i="121"/>
  <c r="Q40" i="121"/>
  <c r="P40" i="121"/>
  <c r="O40" i="121"/>
  <c r="N40" i="121"/>
  <c r="M40" i="121"/>
  <c r="I40" i="121"/>
  <c r="K39" i="121"/>
  <c r="L39" i="121" s="1"/>
  <c r="K38" i="121"/>
  <c r="L38" i="121" s="1"/>
  <c r="K37" i="121"/>
  <c r="L37" i="121" s="1"/>
  <c r="K36" i="121"/>
  <c r="L36" i="121" s="1"/>
  <c r="K35" i="121"/>
  <c r="L35" i="121" s="1"/>
  <c r="K34" i="121"/>
  <c r="L34" i="121" s="1"/>
  <c r="K33" i="121"/>
  <c r="L33" i="121" s="1"/>
  <c r="K32" i="121"/>
  <c r="L32" i="121" s="1"/>
  <c r="K31" i="121"/>
  <c r="L31" i="121" s="1"/>
  <c r="K30" i="121"/>
  <c r="L30" i="121" s="1"/>
  <c r="K29" i="121"/>
  <c r="L29" i="121" s="1"/>
  <c r="K28" i="121"/>
  <c r="L28" i="121" s="1"/>
  <c r="K27" i="121"/>
  <c r="L27" i="121" s="1"/>
  <c r="K26" i="121"/>
  <c r="L26" i="121" s="1"/>
  <c r="K25" i="121"/>
  <c r="L25" i="121" s="1"/>
  <c r="K24" i="121"/>
  <c r="L24" i="121" s="1"/>
  <c r="K23" i="121"/>
  <c r="L23" i="121" s="1"/>
  <c r="K22" i="121"/>
  <c r="L22" i="121" s="1"/>
  <c r="K21" i="121"/>
  <c r="L21" i="121" s="1"/>
  <c r="K20" i="121"/>
  <c r="L20" i="121" s="1"/>
  <c r="L19" i="121"/>
  <c r="K19" i="121"/>
  <c r="K18" i="121"/>
  <c r="L18" i="121" s="1"/>
  <c r="K17" i="121"/>
  <c r="L17" i="121" s="1"/>
  <c r="K16" i="121"/>
  <c r="L16" i="121" s="1"/>
  <c r="K15" i="121"/>
  <c r="L15" i="121" s="1"/>
  <c r="K14" i="121"/>
  <c r="L14" i="121" s="1"/>
  <c r="K13" i="121"/>
  <c r="L13" i="121" s="1"/>
  <c r="K12" i="121"/>
  <c r="L12" i="121" s="1"/>
  <c r="K11" i="121"/>
  <c r="L11" i="121" s="1"/>
  <c r="K10" i="121"/>
  <c r="L10" i="121" s="1"/>
  <c r="K9" i="121"/>
  <c r="L9" i="121" s="1"/>
  <c r="K8" i="121"/>
  <c r="L8" i="121" s="1"/>
  <c r="K7" i="121"/>
  <c r="L7" i="121" s="1"/>
  <c r="K6" i="121"/>
  <c r="L6" i="121" s="1"/>
  <c r="K5" i="121"/>
  <c r="L5" i="121" s="1"/>
  <c r="K4" i="121"/>
  <c r="L4" i="121" s="1"/>
  <c r="R40" i="133"/>
  <c r="Q40" i="133"/>
  <c r="P40" i="133"/>
  <c r="O40" i="133"/>
  <c r="N40" i="133"/>
  <c r="M40" i="133"/>
  <c r="I40" i="133"/>
  <c r="K39" i="133"/>
  <c r="L39" i="133" s="1"/>
  <c r="K38" i="133"/>
  <c r="L38" i="133" s="1"/>
  <c r="K37" i="133"/>
  <c r="L37" i="133" s="1"/>
  <c r="K36" i="133"/>
  <c r="L36" i="133" s="1"/>
  <c r="K35" i="133"/>
  <c r="L35" i="133" s="1"/>
  <c r="K34" i="133"/>
  <c r="L34" i="133" s="1"/>
  <c r="K33" i="133"/>
  <c r="L33" i="133" s="1"/>
  <c r="K32" i="133"/>
  <c r="L32" i="133" s="1"/>
  <c r="K31" i="133"/>
  <c r="L31" i="133" s="1"/>
  <c r="K30" i="133"/>
  <c r="L30" i="133" s="1"/>
  <c r="K29" i="133"/>
  <c r="L29" i="133" s="1"/>
  <c r="K28" i="133"/>
  <c r="L28" i="133" s="1"/>
  <c r="K27" i="133"/>
  <c r="L27" i="133" s="1"/>
  <c r="K26" i="133"/>
  <c r="L26" i="133" s="1"/>
  <c r="K25" i="133"/>
  <c r="L25" i="133" s="1"/>
  <c r="K24" i="133"/>
  <c r="L24" i="133" s="1"/>
  <c r="K23" i="133"/>
  <c r="L23" i="133" s="1"/>
  <c r="K22" i="133"/>
  <c r="L22" i="133" s="1"/>
  <c r="K21" i="133"/>
  <c r="L21" i="133" s="1"/>
  <c r="K20" i="133"/>
  <c r="L20" i="133" s="1"/>
  <c r="K19" i="133"/>
  <c r="L19" i="133" s="1"/>
  <c r="K18" i="133"/>
  <c r="L18" i="133" s="1"/>
  <c r="K17" i="133"/>
  <c r="L17" i="133" s="1"/>
  <c r="K16" i="133"/>
  <c r="L16" i="133" s="1"/>
  <c r="K15" i="133"/>
  <c r="L15" i="133" s="1"/>
  <c r="K14" i="133"/>
  <c r="L14" i="133" s="1"/>
  <c r="K13" i="133"/>
  <c r="L13" i="133" s="1"/>
  <c r="K12" i="133"/>
  <c r="L12" i="133" s="1"/>
  <c r="K11" i="133"/>
  <c r="L11" i="133" s="1"/>
  <c r="K10" i="133"/>
  <c r="L10" i="133" s="1"/>
  <c r="K9" i="133"/>
  <c r="L9" i="133" s="1"/>
  <c r="K8" i="133"/>
  <c r="L8" i="133" s="1"/>
  <c r="K7" i="133"/>
  <c r="L7" i="133" s="1"/>
  <c r="K6" i="133"/>
  <c r="L6" i="133" s="1"/>
  <c r="K5" i="133"/>
  <c r="L5" i="133" s="1"/>
  <c r="K4" i="133"/>
  <c r="L4" i="133" s="1"/>
  <c r="R40" i="132"/>
  <c r="Q40" i="132"/>
  <c r="P40" i="132"/>
  <c r="O40" i="132"/>
  <c r="N40" i="132"/>
  <c r="M40" i="132"/>
  <c r="I40" i="132"/>
  <c r="K39" i="132"/>
  <c r="L39" i="132" s="1"/>
  <c r="K38" i="132"/>
  <c r="L38" i="132" s="1"/>
  <c r="K37" i="132"/>
  <c r="L37" i="132" s="1"/>
  <c r="K36" i="132"/>
  <c r="L36" i="132" s="1"/>
  <c r="K35" i="132"/>
  <c r="L35" i="132" s="1"/>
  <c r="K34" i="132"/>
  <c r="L34" i="132" s="1"/>
  <c r="K33" i="132"/>
  <c r="L33" i="132" s="1"/>
  <c r="K32" i="132"/>
  <c r="L32" i="132" s="1"/>
  <c r="K31" i="132"/>
  <c r="L31" i="132" s="1"/>
  <c r="K30" i="132"/>
  <c r="L30" i="132" s="1"/>
  <c r="K29" i="132"/>
  <c r="L29" i="132" s="1"/>
  <c r="K28" i="132"/>
  <c r="L28" i="132" s="1"/>
  <c r="K27" i="132"/>
  <c r="L27" i="132" s="1"/>
  <c r="K26" i="132"/>
  <c r="L26" i="132" s="1"/>
  <c r="K25" i="132"/>
  <c r="L25" i="132" s="1"/>
  <c r="K24" i="132"/>
  <c r="L24" i="132" s="1"/>
  <c r="K23" i="132"/>
  <c r="L23" i="132" s="1"/>
  <c r="K22" i="132"/>
  <c r="L22" i="132" s="1"/>
  <c r="K21" i="132"/>
  <c r="L21" i="132" s="1"/>
  <c r="K20" i="132"/>
  <c r="L20" i="132" s="1"/>
  <c r="K19" i="132"/>
  <c r="L19" i="132" s="1"/>
  <c r="K18" i="132"/>
  <c r="L18" i="132" s="1"/>
  <c r="K17" i="132"/>
  <c r="L17" i="132" s="1"/>
  <c r="K16" i="132"/>
  <c r="L16" i="132" s="1"/>
  <c r="K15" i="132"/>
  <c r="L15" i="132" s="1"/>
  <c r="K14" i="132"/>
  <c r="L14" i="132" s="1"/>
  <c r="K13" i="132"/>
  <c r="L13" i="132" s="1"/>
  <c r="K12" i="132"/>
  <c r="L12" i="132" s="1"/>
  <c r="K11" i="132"/>
  <c r="L11" i="132" s="1"/>
  <c r="K10" i="132"/>
  <c r="L10" i="132" s="1"/>
  <c r="K9" i="132"/>
  <c r="L9" i="132" s="1"/>
  <c r="K8" i="132"/>
  <c r="L8" i="132" s="1"/>
  <c r="K7" i="132"/>
  <c r="L7" i="132" s="1"/>
  <c r="K6" i="132"/>
  <c r="L6" i="132" s="1"/>
  <c r="K5" i="132"/>
  <c r="L5" i="132" s="1"/>
  <c r="K4" i="132"/>
  <c r="L4" i="132" s="1"/>
  <c r="R40" i="131"/>
  <c r="Q40" i="131"/>
  <c r="P40" i="131"/>
  <c r="O40" i="131"/>
  <c r="N40" i="131"/>
  <c r="M40" i="131"/>
  <c r="I40" i="131"/>
  <c r="K39" i="131"/>
  <c r="L39" i="131" s="1"/>
  <c r="K38" i="131"/>
  <c r="L38" i="131" s="1"/>
  <c r="K37" i="131"/>
  <c r="L37" i="131" s="1"/>
  <c r="K36" i="131"/>
  <c r="L36" i="131" s="1"/>
  <c r="K35" i="131"/>
  <c r="L35" i="131" s="1"/>
  <c r="K34" i="131"/>
  <c r="L34" i="131" s="1"/>
  <c r="K33" i="131"/>
  <c r="L33" i="131" s="1"/>
  <c r="K32" i="131"/>
  <c r="L32" i="131" s="1"/>
  <c r="K31" i="131"/>
  <c r="L31" i="131" s="1"/>
  <c r="K30" i="131"/>
  <c r="L30" i="131" s="1"/>
  <c r="K29" i="131"/>
  <c r="L29" i="131" s="1"/>
  <c r="K28" i="131"/>
  <c r="L28" i="131" s="1"/>
  <c r="K27" i="131"/>
  <c r="L27" i="131" s="1"/>
  <c r="K26" i="131"/>
  <c r="L26" i="131" s="1"/>
  <c r="K25" i="131"/>
  <c r="L25" i="131" s="1"/>
  <c r="K24" i="131"/>
  <c r="L24" i="131" s="1"/>
  <c r="K23" i="131"/>
  <c r="L23" i="131" s="1"/>
  <c r="K22" i="131"/>
  <c r="L22" i="131" s="1"/>
  <c r="K21" i="131"/>
  <c r="L21" i="131" s="1"/>
  <c r="K20" i="131"/>
  <c r="L20" i="131" s="1"/>
  <c r="K19" i="131"/>
  <c r="L19" i="131" s="1"/>
  <c r="K18" i="131"/>
  <c r="L18" i="131" s="1"/>
  <c r="K17" i="131"/>
  <c r="L17" i="131" s="1"/>
  <c r="K16" i="131"/>
  <c r="L16" i="131" s="1"/>
  <c r="K15" i="131"/>
  <c r="L15" i="131" s="1"/>
  <c r="K14" i="131"/>
  <c r="L14" i="131" s="1"/>
  <c r="K13" i="131"/>
  <c r="L13" i="131" s="1"/>
  <c r="K12" i="131"/>
  <c r="L12" i="131" s="1"/>
  <c r="K11" i="131"/>
  <c r="L11" i="131" s="1"/>
  <c r="K10" i="131"/>
  <c r="L10" i="131" s="1"/>
  <c r="K9" i="131"/>
  <c r="L9" i="131" s="1"/>
  <c r="K8" i="131"/>
  <c r="L8" i="131" s="1"/>
  <c r="K7" i="131"/>
  <c r="L7" i="131" s="1"/>
  <c r="K6" i="131"/>
  <c r="L6" i="131" s="1"/>
  <c r="K5" i="131"/>
  <c r="L5" i="131" s="1"/>
  <c r="K4" i="131"/>
  <c r="L4" i="131" s="1"/>
  <c r="R40" i="130"/>
  <c r="Q40" i="130"/>
  <c r="P40" i="130"/>
  <c r="O40" i="130"/>
  <c r="N40" i="130"/>
  <c r="M40" i="130"/>
  <c r="I40" i="130"/>
  <c r="K39" i="130"/>
  <c r="L39" i="130" s="1"/>
  <c r="K38" i="130"/>
  <c r="L38" i="130" s="1"/>
  <c r="K37" i="130"/>
  <c r="L37" i="130" s="1"/>
  <c r="K36" i="130"/>
  <c r="L36" i="130" s="1"/>
  <c r="K35" i="130"/>
  <c r="L35" i="130" s="1"/>
  <c r="K34" i="130"/>
  <c r="L34" i="130" s="1"/>
  <c r="K33" i="130"/>
  <c r="L33" i="130" s="1"/>
  <c r="K32" i="130"/>
  <c r="L32" i="130" s="1"/>
  <c r="L31" i="130"/>
  <c r="K31" i="130"/>
  <c r="K30" i="130"/>
  <c r="L30" i="130" s="1"/>
  <c r="K29" i="130"/>
  <c r="L29" i="130" s="1"/>
  <c r="K28" i="130"/>
  <c r="L28" i="130" s="1"/>
  <c r="K27" i="130"/>
  <c r="L27" i="130" s="1"/>
  <c r="K26" i="130"/>
  <c r="L26" i="130" s="1"/>
  <c r="K25" i="130"/>
  <c r="L25" i="130" s="1"/>
  <c r="K24" i="130"/>
  <c r="L24" i="130" s="1"/>
  <c r="K23" i="130"/>
  <c r="L23" i="130" s="1"/>
  <c r="L22" i="130"/>
  <c r="K22" i="130"/>
  <c r="K21" i="130"/>
  <c r="L21" i="130" s="1"/>
  <c r="K20" i="130"/>
  <c r="L20" i="130" s="1"/>
  <c r="K19" i="130"/>
  <c r="L19" i="130" s="1"/>
  <c r="K18" i="130"/>
  <c r="L18" i="130" s="1"/>
  <c r="K17" i="130"/>
  <c r="L17" i="130" s="1"/>
  <c r="K16" i="130"/>
  <c r="L16" i="130" s="1"/>
  <c r="K15" i="130"/>
  <c r="L15" i="130" s="1"/>
  <c r="K14" i="130"/>
  <c r="L14" i="130" s="1"/>
  <c r="K13" i="130"/>
  <c r="L13" i="130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L4" i="130"/>
  <c r="K4" i="130"/>
  <c r="R40" i="117"/>
  <c r="Q40" i="117"/>
  <c r="P40" i="117"/>
  <c r="O40" i="117"/>
  <c r="N40" i="117"/>
  <c r="M40" i="117"/>
  <c r="I40" i="117"/>
  <c r="K39" i="117"/>
  <c r="L39" i="117" s="1"/>
  <c r="K38" i="117"/>
  <c r="L38" i="117" s="1"/>
  <c r="K37" i="117"/>
  <c r="L37" i="117" s="1"/>
  <c r="K36" i="117"/>
  <c r="L36" i="117" s="1"/>
  <c r="K35" i="117"/>
  <c r="L35" i="117" s="1"/>
  <c r="K34" i="117"/>
  <c r="L34" i="117" s="1"/>
  <c r="K33" i="117"/>
  <c r="L33" i="117" s="1"/>
  <c r="K32" i="117"/>
  <c r="L32" i="117" s="1"/>
  <c r="K31" i="117"/>
  <c r="L31" i="117" s="1"/>
  <c r="K30" i="117"/>
  <c r="L30" i="117" s="1"/>
  <c r="K29" i="117"/>
  <c r="L29" i="117" s="1"/>
  <c r="K28" i="117"/>
  <c r="L28" i="117" s="1"/>
  <c r="K27" i="117"/>
  <c r="L27" i="117" s="1"/>
  <c r="K26" i="117"/>
  <c r="L26" i="117" s="1"/>
  <c r="K25" i="117"/>
  <c r="L25" i="117" s="1"/>
  <c r="K24" i="117"/>
  <c r="L24" i="117" s="1"/>
  <c r="K23" i="117"/>
  <c r="L23" i="117" s="1"/>
  <c r="K22" i="117"/>
  <c r="L22" i="117" s="1"/>
  <c r="K21" i="117"/>
  <c r="L21" i="117" s="1"/>
  <c r="K20" i="117"/>
  <c r="L20" i="117" s="1"/>
  <c r="K19" i="117"/>
  <c r="L19" i="117" s="1"/>
  <c r="K18" i="117"/>
  <c r="L18" i="117" s="1"/>
  <c r="K17" i="117"/>
  <c r="L17" i="117" s="1"/>
  <c r="K16" i="117"/>
  <c r="L16" i="117" s="1"/>
  <c r="K15" i="117"/>
  <c r="L15" i="117" s="1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R40" i="110"/>
  <c r="Q40" i="110"/>
  <c r="P40" i="110"/>
  <c r="O40" i="110"/>
  <c r="N40" i="110"/>
  <c r="M40" i="110"/>
  <c r="I40" i="110"/>
  <c r="K39" i="110"/>
  <c r="L39" i="110" s="1"/>
  <c r="K38" i="110"/>
  <c r="L38" i="110" s="1"/>
  <c r="L37" i="110"/>
  <c r="K37" i="110"/>
  <c r="K36" i="110"/>
  <c r="L36" i="110" s="1"/>
  <c r="K35" i="110"/>
  <c r="L35" i="110" s="1"/>
  <c r="L34" i="110"/>
  <c r="K34" i="110"/>
  <c r="K33" i="110"/>
  <c r="L33" i="110" s="1"/>
  <c r="K32" i="110"/>
  <c r="L32" i="110" s="1"/>
  <c r="K31" i="110"/>
  <c r="L31" i="110" s="1"/>
  <c r="K30" i="110"/>
  <c r="L30" i="110" s="1"/>
  <c r="K29" i="110"/>
  <c r="L29" i="110" s="1"/>
  <c r="K28" i="110"/>
  <c r="L28" i="110" s="1"/>
  <c r="K27" i="110"/>
  <c r="L27" i="110" s="1"/>
  <c r="K26" i="110"/>
  <c r="L26" i="110" s="1"/>
  <c r="K25" i="110"/>
  <c r="L25" i="110" s="1"/>
  <c r="K24" i="110"/>
  <c r="L24" i="110" s="1"/>
  <c r="K23" i="110"/>
  <c r="L23" i="110" s="1"/>
  <c r="K22" i="110"/>
  <c r="L22" i="110" s="1"/>
  <c r="K21" i="110"/>
  <c r="L21" i="110" s="1"/>
  <c r="K20" i="110"/>
  <c r="L20" i="110" s="1"/>
  <c r="L19" i="110"/>
  <c r="K19" i="110"/>
  <c r="K18" i="110"/>
  <c r="L18" i="110" s="1"/>
  <c r="K17" i="110"/>
  <c r="L17" i="110" s="1"/>
  <c r="L16" i="110"/>
  <c r="K16" i="110"/>
  <c r="K15" i="110"/>
  <c r="L15" i="110" s="1"/>
  <c r="K14" i="110"/>
  <c r="L14" i="110" s="1"/>
  <c r="K13" i="110"/>
  <c r="L13" i="110" s="1"/>
  <c r="K12" i="110"/>
  <c r="L12" i="110" s="1"/>
  <c r="K11" i="110"/>
  <c r="L11" i="110" s="1"/>
  <c r="K10" i="110"/>
  <c r="L10" i="110" s="1"/>
  <c r="K9" i="110"/>
  <c r="L9" i="110" s="1"/>
  <c r="K8" i="110"/>
  <c r="L8" i="110" s="1"/>
  <c r="K7" i="110"/>
  <c r="L7" i="110" s="1"/>
  <c r="K6" i="110"/>
  <c r="L6" i="110" s="1"/>
  <c r="K5" i="110"/>
  <c r="L5" i="110" s="1"/>
  <c r="K4" i="110"/>
  <c r="L4" i="110" s="1"/>
  <c r="R40" i="114"/>
  <c r="Q40" i="114"/>
  <c r="P40" i="114"/>
  <c r="O40" i="114"/>
  <c r="N40" i="114"/>
  <c r="M40" i="114"/>
  <c r="I40" i="114"/>
  <c r="K39" i="114"/>
  <c r="L39" i="114" s="1"/>
  <c r="K38" i="114"/>
  <c r="L38" i="114" s="1"/>
  <c r="K37" i="114"/>
  <c r="L37" i="114" s="1"/>
  <c r="K36" i="114"/>
  <c r="L36" i="114" s="1"/>
  <c r="K35" i="114"/>
  <c r="L35" i="114" s="1"/>
  <c r="K34" i="114"/>
  <c r="L34" i="114" s="1"/>
  <c r="K33" i="114"/>
  <c r="L33" i="114" s="1"/>
  <c r="K32" i="114"/>
  <c r="L32" i="114" s="1"/>
  <c r="K31" i="114"/>
  <c r="L31" i="114" s="1"/>
  <c r="K30" i="114"/>
  <c r="L30" i="114" s="1"/>
  <c r="K29" i="114"/>
  <c r="L29" i="114" s="1"/>
  <c r="K28" i="114"/>
  <c r="L28" i="114" s="1"/>
  <c r="K27" i="114"/>
  <c r="L27" i="114" s="1"/>
  <c r="K26" i="114"/>
  <c r="L26" i="114" s="1"/>
  <c r="K25" i="114"/>
  <c r="L25" i="114" s="1"/>
  <c r="K24" i="114"/>
  <c r="L24" i="114" s="1"/>
  <c r="K23" i="114"/>
  <c r="L23" i="114" s="1"/>
  <c r="K22" i="114"/>
  <c r="L22" i="114" s="1"/>
  <c r="K21" i="114"/>
  <c r="L21" i="114" s="1"/>
  <c r="K20" i="114"/>
  <c r="L20" i="114" s="1"/>
  <c r="K19" i="114"/>
  <c r="L19" i="114" s="1"/>
  <c r="K18" i="114"/>
  <c r="L18" i="114" s="1"/>
  <c r="K17" i="114"/>
  <c r="L17" i="114" s="1"/>
  <c r="K16" i="114"/>
  <c r="L16" i="114" s="1"/>
  <c r="K15" i="114"/>
  <c r="L15" i="114" s="1"/>
  <c r="K14" i="114"/>
  <c r="L14" i="114" s="1"/>
  <c r="K13" i="114"/>
  <c r="L13" i="114" s="1"/>
  <c r="K12" i="114"/>
  <c r="L12" i="114" s="1"/>
  <c r="K11" i="114"/>
  <c r="L11" i="114" s="1"/>
  <c r="K10" i="114"/>
  <c r="L10" i="114" s="1"/>
  <c r="K9" i="114"/>
  <c r="L9" i="114" s="1"/>
  <c r="K8" i="114"/>
  <c r="L8" i="114" s="1"/>
  <c r="K7" i="114"/>
  <c r="L7" i="114" s="1"/>
  <c r="K6" i="114"/>
  <c r="L6" i="114" s="1"/>
  <c r="K5" i="114"/>
  <c r="L5" i="114" s="1"/>
  <c r="K4" i="114"/>
  <c r="L4" i="114" s="1"/>
  <c r="R40" i="112"/>
  <c r="Q40" i="112"/>
  <c r="P40" i="112"/>
  <c r="O40" i="112"/>
  <c r="N40" i="112"/>
  <c r="M40" i="112"/>
  <c r="I40" i="112"/>
  <c r="K39" i="112"/>
  <c r="L39" i="112" s="1"/>
  <c r="K38" i="112"/>
  <c r="L38" i="112" s="1"/>
  <c r="K37" i="112"/>
  <c r="L37" i="112" s="1"/>
  <c r="K36" i="112"/>
  <c r="L36" i="112" s="1"/>
  <c r="K35" i="112"/>
  <c r="L35" i="112" s="1"/>
  <c r="K34" i="112"/>
  <c r="L34" i="112" s="1"/>
  <c r="K33" i="112"/>
  <c r="L33" i="112" s="1"/>
  <c r="K32" i="112"/>
  <c r="L32" i="112" s="1"/>
  <c r="K31" i="112"/>
  <c r="L31" i="112" s="1"/>
  <c r="K30" i="112"/>
  <c r="L30" i="112" s="1"/>
  <c r="K29" i="112"/>
  <c r="L29" i="112" s="1"/>
  <c r="K28" i="112"/>
  <c r="L28" i="112" s="1"/>
  <c r="K27" i="112"/>
  <c r="L27" i="112" s="1"/>
  <c r="K26" i="112"/>
  <c r="L26" i="112" s="1"/>
  <c r="K25" i="112"/>
  <c r="L25" i="112" s="1"/>
  <c r="K24" i="112"/>
  <c r="L24" i="112" s="1"/>
  <c r="K23" i="112"/>
  <c r="L23" i="112" s="1"/>
  <c r="K22" i="112"/>
  <c r="L22" i="112" s="1"/>
  <c r="K21" i="112"/>
  <c r="L21" i="112" s="1"/>
  <c r="K20" i="112"/>
  <c r="L20" i="112" s="1"/>
  <c r="K19" i="112"/>
  <c r="L19" i="112" s="1"/>
  <c r="K18" i="112"/>
  <c r="L18" i="112" s="1"/>
  <c r="K17" i="112"/>
  <c r="L17" i="112" s="1"/>
  <c r="K16" i="112"/>
  <c r="L16" i="112" s="1"/>
  <c r="K15" i="112"/>
  <c r="L15" i="112" s="1"/>
  <c r="K14" i="112"/>
  <c r="L14" i="112" s="1"/>
  <c r="K13" i="112"/>
  <c r="L13" i="112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R40" i="111"/>
  <c r="Q40" i="111"/>
  <c r="P40" i="111"/>
  <c r="O40" i="111"/>
  <c r="N40" i="111"/>
  <c r="M40" i="111"/>
  <c r="I40" i="111"/>
  <c r="K39" i="111"/>
  <c r="L39" i="111" s="1"/>
  <c r="K38" i="111"/>
  <c r="L38" i="111" s="1"/>
  <c r="K37" i="111"/>
  <c r="L37" i="111" s="1"/>
  <c r="K36" i="111"/>
  <c r="L36" i="111" s="1"/>
  <c r="K35" i="111"/>
  <c r="L35" i="111" s="1"/>
  <c r="K34" i="111"/>
  <c r="L34" i="111" s="1"/>
  <c r="K33" i="111"/>
  <c r="L33" i="111" s="1"/>
  <c r="K32" i="111"/>
  <c r="L32" i="111" s="1"/>
  <c r="K31" i="111"/>
  <c r="L31" i="111" s="1"/>
  <c r="K30" i="111"/>
  <c r="L30" i="111" s="1"/>
  <c r="K29" i="111"/>
  <c r="L29" i="111" s="1"/>
  <c r="K28" i="111"/>
  <c r="L28" i="111" s="1"/>
  <c r="K27" i="111"/>
  <c r="L27" i="111" s="1"/>
  <c r="K26" i="111"/>
  <c r="L26" i="111" s="1"/>
  <c r="K25" i="111"/>
  <c r="L25" i="111" s="1"/>
  <c r="K24" i="111"/>
  <c r="L24" i="111" s="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L16" i="111" s="1"/>
  <c r="K15" i="111"/>
  <c r="L15" i="111" s="1"/>
  <c r="K14" i="111"/>
  <c r="L14" i="111" s="1"/>
  <c r="K13" i="111"/>
  <c r="L13" i="111" s="1"/>
  <c r="K12" i="111"/>
  <c r="L12" i="111" s="1"/>
  <c r="K11" i="111"/>
  <c r="L11" i="111" s="1"/>
  <c r="K10" i="111"/>
  <c r="L10" i="111" s="1"/>
  <c r="K9" i="111"/>
  <c r="L9" i="111" s="1"/>
  <c r="K8" i="111"/>
  <c r="L8" i="111" s="1"/>
  <c r="K7" i="111"/>
  <c r="L7" i="111" s="1"/>
  <c r="K6" i="111"/>
  <c r="L6" i="111" s="1"/>
  <c r="K5" i="111"/>
  <c r="L5" i="111" s="1"/>
  <c r="K4" i="111"/>
  <c r="L4" i="111" s="1"/>
  <c r="R40" i="105"/>
  <c r="Q40" i="105"/>
  <c r="P40" i="105"/>
  <c r="O40" i="105"/>
  <c r="N40" i="105"/>
  <c r="M40" i="105"/>
  <c r="I40" i="105"/>
  <c r="K39" i="105"/>
  <c r="L39" i="105" s="1"/>
  <c r="K38" i="105"/>
  <c r="L38" i="105" s="1"/>
  <c r="K37" i="105"/>
  <c r="L37" i="105" s="1"/>
  <c r="K36" i="105"/>
  <c r="L36" i="105" s="1"/>
  <c r="K35" i="105"/>
  <c r="L35" i="105" s="1"/>
  <c r="K34" i="105"/>
  <c r="L34" i="105" s="1"/>
  <c r="K33" i="105"/>
  <c r="L33" i="105" s="1"/>
  <c r="K32" i="105"/>
  <c r="L32" i="105" s="1"/>
  <c r="K31" i="105"/>
  <c r="L31" i="105" s="1"/>
  <c r="K30" i="105"/>
  <c r="L30" i="105" s="1"/>
  <c r="K29" i="105"/>
  <c r="L29" i="105" s="1"/>
  <c r="K28" i="105"/>
  <c r="L28" i="105" s="1"/>
  <c r="L27" i="105"/>
  <c r="K27" i="105"/>
  <c r="K26" i="105"/>
  <c r="L26" i="105" s="1"/>
  <c r="K25" i="105"/>
  <c r="L25" i="105" s="1"/>
  <c r="K24" i="105"/>
  <c r="L24" i="105" s="1"/>
  <c r="K23" i="105"/>
  <c r="L23" i="105" s="1"/>
  <c r="K22" i="105"/>
  <c r="L22" i="105" s="1"/>
  <c r="K21" i="105"/>
  <c r="L21" i="105" s="1"/>
  <c r="K20" i="105"/>
  <c r="L20" i="105" s="1"/>
  <c r="K19" i="105"/>
  <c r="L19" i="105" s="1"/>
  <c r="K18" i="105"/>
  <c r="L18" i="105" s="1"/>
  <c r="K17" i="105"/>
  <c r="L17" i="105" s="1"/>
  <c r="K16" i="105"/>
  <c r="L16" i="105" s="1"/>
  <c r="K15" i="105"/>
  <c r="L15" i="105" s="1"/>
  <c r="K14" i="105"/>
  <c r="L14" i="105" s="1"/>
  <c r="K13" i="105"/>
  <c r="L13" i="105" s="1"/>
  <c r="K12" i="105"/>
  <c r="L12" i="105" s="1"/>
  <c r="K11" i="105"/>
  <c r="L11" i="105" s="1"/>
  <c r="K10" i="105"/>
  <c r="L10" i="105" s="1"/>
  <c r="K9" i="105"/>
  <c r="L9" i="105" s="1"/>
  <c r="K8" i="105"/>
  <c r="L8" i="105" s="1"/>
  <c r="K7" i="105"/>
  <c r="L7" i="105" s="1"/>
  <c r="K6" i="105"/>
  <c r="L6" i="105" s="1"/>
  <c r="K5" i="105"/>
  <c r="L5" i="105" s="1"/>
  <c r="K4" i="105"/>
  <c r="L4" i="105" s="1"/>
  <c r="K28" i="113"/>
  <c r="L28" i="113" s="1"/>
  <c r="K29" i="113"/>
  <c r="L29" i="113" s="1"/>
  <c r="L24" i="113"/>
  <c r="K22" i="113"/>
  <c r="L22" i="113" s="1"/>
  <c r="K23" i="113"/>
  <c r="L23" i="113" s="1"/>
  <c r="K24" i="113"/>
  <c r="K25" i="113"/>
  <c r="L25" i="113" s="1"/>
  <c r="K26" i="113"/>
  <c r="L26" i="113" s="1"/>
  <c r="K17" i="113"/>
  <c r="L17" i="113" s="1"/>
  <c r="K18" i="113"/>
  <c r="L18" i="113" s="1"/>
  <c r="K19" i="113"/>
  <c r="L19" i="113" s="1"/>
  <c r="M23" i="128" l="1"/>
  <c r="M28" i="128"/>
  <c r="M22" i="128"/>
  <c r="M24" i="128"/>
  <c r="M19" i="128"/>
  <c r="M17" i="128"/>
  <c r="M26" i="128"/>
  <c r="M18" i="128"/>
  <c r="M25" i="128"/>
  <c r="L22" i="128"/>
  <c r="L26" i="128"/>
  <c r="L25" i="128"/>
  <c r="L19" i="128"/>
  <c r="L18" i="128"/>
  <c r="J26" i="128" l="1"/>
  <c r="J23" i="128"/>
  <c r="J28" i="128"/>
  <c r="J24" i="128"/>
  <c r="J19" i="128"/>
  <c r="J22" i="128"/>
  <c r="J18" i="128"/>
  <c r="M29" i="128"/>
  <c r="J29" i="128"/>
  <c r="J17" i="128"/>
  <c r="J25" i="128"/>
  <c r="H4" i="128" l="1"/>
  <c r="K27" i="113"/>
  <c r="L27" i="113" s="1"/>
  <c r="R40" i="113" l="1"/>
  <c r="Q40" i="113"/>
  <c r="P40" i="113"/>
  <c r="O40" i="113"/>
  <c r="N40" i="113"/>
  <c r="M40" i="113"/>
  <c r="K4" i="113" l="1"/>
  <c r="I4" i="128" s="1"/>
  <c r="K5" i="113"/>
  <c r="K6" i="113"/>
  <c r="K7" i="113"/>
  <c r="K8" i="113"/>
  <c r="K9" i="113"/>
  <c r="K10" i="113"/>
  <c r="K11" i="113"/>
  <c r="K12" i="113"/>
  <c r="K13" i="113"/>
  <c r="K14" i="113"/>
  <c r="K15" i="113"/>
  <c r="K16" i="113"/>
  <c r="K20" i="113"/>
  <c r="K21" i="113"/>
  <c r="K30" i="113"/>
  <c r="K31" i="113"/>
  <c r="K32" i="113"/>
  <c r="K33" i="113"/>
  <c r="K34" i="113"/>
  <c r="K35" i="113"/>
  <c r="K36" i="113"/>
  <c r="K37" i="113"/>
  <c r="K38" i="113"/>
  <c r="K39" i="113"/>
  <c r="H40" i="128" l="1"/>
  <c r="K40" i="128"/>
  <c r="I40" i="113" l="1"/>
  <c r="H44" i="128" l="1"/>
  <c r="H43" i="128"/>
  <c r="H42" i="128"/>
  <c r="L4" i="128"/>
  <c r="L5" i="128"/>
  <c r="L6" i="128"/>
  <c r="L7" i="128"/>
  <c r="L8" i="128"/>
  <c r="L9" i="128"/>
  <c r="L10" i="128"/>
  <c r="L11" i="128"/>
  <c r="L12" i="128"/>
  <c r="L13" i="128"/>
  <c r="L14" i="128"/>
  <c r="L15" i="128"/>
  <c r="L16" i="128"/>
  <c r="L20" i="128"/>
  <c r="L21" i="128"/>
  <c r="L27" i="128"/>
  <c r="L30" i="128"/>
  <c r="L31" i="128"/>
  <c r="L32" i="128"/>
  <c r="L33" i="128"/>
  <c r="L34" i="128"/>
  <c r="L35" i="128"/>
  <c r="L36" i="128"/>
  <c r="L37" i="128"/>
  <c r="L38" i="128"/>
  <c r="L39" i="128"/>
  <c r="L40" i="128" l="1"/>
  <c r="M45" i="128" s="1"/>
  <c r="L38" i="113"/>
  <c r="L37" i="113"/>
  <c r="L33" i="113"/>
  <c r="L21" i="113"/>
  <c r="L14" i="113"/>
  <c r="L10" i="113"/>
  <c r="L6" i="113"/>
  <c r="L36" i="113"/>
  <c r="L32" i="113"/>
  <c r="L20" i="113"/>
  <c r="L13" i="113"/>
  <c r="L9" i="113"/>
  <c r="L5" i="113"/>
  <c r="L39" i="113"/>
  <c r="L35" i="113"/>
  <c r="L31" i="113"/>
  <c r="L16" i="113"/>
  <c r="L12" i="113"/>
  <c r="L8" i="113"/>
  <c r="L4" i="113"/>
  <c r="L34" i="113"/>
  <c r="L30" i="113"/>
  <c r="L15" i="113"/>
  <c r="L11" i="113"/>
  <c r="L7" i="113"/>
  <c r="J7" i="128" l="1"/>
  <c r="M7" i="128"/>
  <c r="J37" i="128"/>
  <c r="M37" i="128"/>
  <c r="J8" i="128"/>
  <c r="M8" i="128"/>
  <c r="J5" i="128"/>
  <c r="M5" i="128"/>
  <c r="J10" i="128"/>
  <c r="M10" i="128"/>
  <c r="J32" i="128"/>
  <c r="M32" i="128"/>
  <c r="J27" i="128"/>
  <c r="M27" i="128"/>
  <c r="J15" i="128"/>
  <c r="M15" i="128"/>
  <c r="J30" i="128"/>
  <c r="M30" i="128"/>
  <c r="J20" i="128"/>
  <c r="M20" i="128"/>
  <c r="J34" i="128"/>
  <c r="M34" i="128"/>
  <c r="J9" i="128"/>
  <c r="M9" i="128"/>
  <c r="J36" i="128"/>
  <c r="M36" i="128"/>
  <c r="J12" i="128"/>
  <c r="M12" i="128"/>
  <c r="J31" i="128"/>
  <c r="M31" i="128"/>
  <c r="J14" i="128"/>
  <c r="M14" i="128"/>
  <c r="J38" i="128"/>
  <c r="M38" i="128"/>
  <c r="J11" i="128"/>
  <c r="M11" i="128"/>
  <c r="J4" i="128"/>
  <c r="M4" i="128"/>
  <c r="J39" i="128"/>
  <c r="M39" i="128"/>
  <c r="J13" i="128"/>
  <c r="M13" i="128"/>
  <c r="J21" i="128"/>
  <c r="M21" i="128"/>
  <c r="J33" i="128"/>
  <c r="M33" i="128"/>
  <c r="J16" i="128"/>
  <c r="M16" i="128"/>
  <c r="J35" i="128"/>
  <c r="M35" i="128"/>
  <c r="J6" i="128"/>
  <c r="M6" i="128"/>
  <c r="J40" i="128" l="1"/>
  <c r="M40" i="128"/>
  <c r="M46" i="128" s="1"/>
  <c r="M48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6" authorId="0" shapeId="0" xr:uid="{95195900-DA11-4666-9A92-A92FD1024B5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cedidos ao CCT 01/11/2023</t>
        </r>
      </text>
    </comment>
    <comment ref="J9" authorId="0" shapeId="0" xr:uid="{D1EBBDD0-DEA6-4D43-B4F9-9FD5FAF5EFC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ao CEFID 06/07/2023
+1 cedido pelo CCT 08/11/2023</t>
        </r>
      </text>
    </comment>
    <comment ref="J20" authorId="0" shapeId="0" xr:uid="{86F6E0AB-A1A2-47EB-905C-110AD57570A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-6 cedidas ao CERES 23/05/2023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84A56047-D5C7-4F05-A770-DFD7A505A28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cedido pela SETIC 06/07/2023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93AEE984-B216-4131-A655-1F32872D7F6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CEAVI 31/10/2023</t>
        </r>
      </text>
    </comment>
    <comment ref="J11" authorId="0" shapeId="0" xr:uid="{3D01DFF2-2C8B-40EA-AFF0-47BAA815AAC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
+1 cedido pelo CESFI 29/09/2023
+2 cedidos pelo CEAVI 13/11/2023</t>
        </r>
      </text>
    </comment>
    <comment ref="J12" authorId="0" shapeId="0" xr:uid="{D04418EA-EDB1-42A9-AD16-22E99FF3EAE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</t>
        </r>
      </text>
    </comment>
    <comment ref="J13" authorId="0" shapeId="0" xr:uid="{7F713710-6BA1-484C-A8EE-7709FD0B57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</t>
        </r>
      </text>
    </comment>
    <comment ref="J20" authorId="0" shapeId="0" xr:uid="{F2519848-002D-4DCE-B9BC-1ACD28D653D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+6 cedidas pela SETIC 23/05/2023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1" authorId="0" shapeId="0" xr:uid="{6E17A557-CDBE-4260-B89A-593316ABD65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22/05/2023</t>
        </r>
      </text>
    </comment>
    <comment ref="J12" authorId="0" shapeId="0" xr:uid="{C72031E1-8583-45C3-A0A5-CBE0153257E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22/05/2023</t>
        </r>
      </text>
    </comment>
    <comment ref="J13" authorId="0" shapeId="0" xr:uid="{6BB3122B-69DA-4154-AD2B-11F68C7867C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22/05/2023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6" authorId="0" shapeId="0" xr:uid="{6DEF33B8-02B8-4A81-B767-F00F49F8148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+10 cedidos pela Reitoria 01/11/2023</t>
        </r>
      </text>
    </comment>
    <comment ref="J9" authorId="0" shapeId="0" xr:uid="{E2A7CFDB-A7F3-4660-B2C6-D37AF33D2F9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 Reitoria  08/11/2023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1" authorId="0" shapeId="0" xr:uid="{543A0DB2-F9E0-44EE-836C-FA63B8DCEC9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29/09/2023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CEFD9D9A-8F07-4AFF-BE77-CD06241672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31/10/2023</t>
        </r>
      </text>
    </comment>
    <comment ref="J11" authorId="0" shapeId="0" xr:uid="{FA1038FF-5810-4821-9416-C2B073A02E9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CERES 13/11/2023</t>
        </r>
      </text>
    </comment>
  </commentList>
</comments>
</file>

<file path=xl/sharedStrings.xml><?xml version="1.0" encoding="utf-8"?>
<sst xmlns="http://schemas.openxmlformats.org/spreadsheetml/2006/main" count="2870" uniqueCount="151">
  <si>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</si>
  <si>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</si>
  <si>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</si>
  <si>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</si>
  <si>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</si>
  <si>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</si>
  <si>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</si>
  <si>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</si>
  <si>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</si>
  <si>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</si>
  <si>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</si>
  <si>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</si>
  <si>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</si>
  <si>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</si>
  <si>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</si>
  <si>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</si>
  <si>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</si>
  <si>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</si>
  <si>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</si>
  <si>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</si>
  <si>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</si>
  <si>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</si>
  <si>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</si>
  <si>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449052.35</t>
  </si>
  <si>
    <t>339030.17</t>
  </si>
  <si>
    <t>Transceiver SFP+ 10GE MM 0.1Km</t>
  </si>
  <si>
    <t>Transceiver QSFP+ 40GE MM 0.1Km</t>
  </si>
  <si>
    <t xml:space="preserve">PONTO DE ACESSO A REDE SEM FIO </t>
  </si>
  <si>
    <t>PROCESSO: 1700/2022</t>
  </si>
  <si>
    <t>VIGÊNCIA DA ATA: 09/05/2023 até 09/05/2024</t>
  </si>
  <si>
    <t xml:space="preserve"> AF/OS nº  xxxx/2023 Qtde. DT</t>
  </si>
  <si>
    <t>HEXAIT SERVIÇOS E TECNOLOGIA DA INFORMAÇÃO LTDA</t>
  </si>
  <si>
    <t>Marca/Modelo</t>
  </si>
  <si>
    <t>Switch gerenciável – 8p – L2 – PoE</t>
  </si>
  <si>
    <t>HUAWEI/CLOUDENGINE - S5735-L8P4S-A1</t>
  </si>
  <si>
    <t>Switch gerenciável – 24p – L2</t>
  </si>
  <si>
    <t>HUAWEI/CLOUDENGINE - S5735 - L24T4S-A1</t>
  </si>
  <si>
    <t>Switch GERENCIÁVEL – 24p – L2 – PoE</t>
  </si>
  <si>
    <t>HUAWEI/CLOUDENGINE - S5735 - L24P4S-A1</t>
  </si>
  <si>
    <t>Switch gerenciável – 48p – L2 – POE</t>
  </si>
  <si>
    <t>HUAWEI/CLOUDENGINE - S5735 - L48P4S-A1</t>
  </si>
  <si>
    <t xml:space="preserve">Switch GERENCIÁVEL – 24p+2x10G – L2    </t>
  </si>
  <si>
    <t>HUAWEI/CLOUDENGINE - S5735 - L24T4X-A1</t>
  </si>
  <si>
    <t>Switch GERENCIÁVEL – 24p SFP + 2SFP+</t>
  </si>
  <si>
    <t>HUAWEI/CLOUDENGINE - S5732 - H24S6Q</t>
  </si>
  <si>
    <t>Switch MPLS (PARC) – 24p UTP + 4 SFP+ – L2</t>
  </si>
  <si>
    <t>HUAWEI/CLOUDENGINE - S5731 - H24T4X</t>
  </si>
  <si>
    <t>ECCOPOWER SISTEMAS DE ENERGIA, IMPORTAÇÃO, EXPORTAÇÃO EIRELI</t>
  </si>
  <si>
    <t>No-break 3 KVA</t>
  </si>
  <si>
    <t>LACERDA SISTEMAS/ PROTEUS RACK/TORRE 3KVA</t>
  </si>
  <si>
    <t>Interface ethernet para gerencia do No-break</t>
  </si>
  <si>
    <t>LACERDA SISTEMAS/ SNMP LACERDA</t>
  </si>
  <si>
    <t>Módulo de bateria (3KVA)</t>
  </si>
  <si>
    <t>LACERDA SISTEMAS/ BANCO DE BATERIAS LACERDA</t>
  </si>
  <si>
    <t>449052.30</t>
  </si>
  <si>
    <t>No-break 1500 VA</t>
  </si>
  <si>
    <t>LACERDA SISTEMAS/TBB 1.5 Kva</t>
  </si>
  <si>
    <t>PARTNER TECNOLOGIA EIRELI</t>
  </si>
  <si>
    <t>HUAWEI / AirEngine 5761-21 - 02353VUT</t>
  </si>
  <si>
    <t>SO BATERIAS COOMERCIO DE BATERIAS LTDA</t>
  </si>
  <si>
    <t>Bateria Estacionária VRLA 100 AH</t>
  </si>
  <si>
    <t>powertek / 12v 100 ah</t>
  </si>
  <si>
    <t>Bateria Estacionária VRLA  40 AH</t>
  </si>
  <si>
    <t>powertek / 12v 40 ah</t>
  </si>
  <si>
    <t>Bateria Estacionária VRLA  18 AH</t>
  </si>
  <si>
    <t>powertek / 12v 18 ah</t>
  </si>
  <si>
    <t>Bateria Estacionária VRLA  9 AH</t>
  </si>
  <si>
    <t>powertek / 12v 9 ah</t>
  </si>
  <si>
    <t>Bateria Estacionária VRLA  7 AH</t>
  </si>
  <si>
    <t>powertek / 12v 7 ah</t>
  </si>
  <si>
    <t>Bateria Estacionária VRLA  5 AH</t>
  </si>
  <si>
    <t>powertek / 12v 5 ah</t>
  </si>
  <si>
    <t>339030.26</t>
  </si>
  <si>
    <t>AIDC TECNOLOGIA LTDA</t>
  </si>
  <si>
    <t xml:space="preserve">Cabo DAC SFP+ 1m </t>
  </si>
  <si>
    <t>Lightrend / DAC SFP+ 1m</t>
  </si>
  <si>
    <t xml:space="preserve">Cabo DAC SFP+ 3m </t>
  </si>
  <si>
    <t>Lightrend / DAC SFP+ 3m</t>
  </si>
  <si>
    <t xml:space="preserve">Cabo DAC SFP+ 10m </t>
  </si>
  <si>
    <t>Lightrend / DAC SFP+ 10m</t>
  </si>
  <si>
    <t>Cabo DAC QSFP+ 1m</t>
  </si>
  <si>
    <t>Lightrend / DAC QSFP+ 1m</t>
  </si>
  <si>
    <t>Cordão AOC QSFP+ 3m</t>
  </si>
  <si>
    <t>Lightrend / AOC QSFP+ 3m</t>
  </si>
  <si>
    <t>Cordão AOC QSFP+ 10m</t>
  </si>
  <si>
    <t>Lightrend / AOC QSFP+ 10m</t>
  </si>
  <si>
    <t>FERENG INFRA-ESTRUTURA E TECNOLOGIA EIRELI</t>
  </si>
  <si>
    <t>Transceiver SFP UTP</t>
  </si>
  <si>
    <t>ETU-LINK / ES-T1-R</t>
  </si>
  <si>
    <t>Transceiver SFP MM 2Km</t>
  </si>
  <si>
    <t>ETU-LINK / ES8512-3LCD05</t>
  </si>
  <si>
    <t>Transceiver SFP SM 10Km</t>
  </si>
  <si>
    <t>ETU-LINK / ES3112-3LCD10</t>
  </si>
  <si>
    <t>GZCOMM / GZSX-C02</t>
  </si>
  <si>
    <t>Par Transceiver SFP+ 10GE SM BIDI 2Km</t>
  </si>
  <si>
    <t>GZCOMM / GZSxxX-C10</t>
  </si>
  <si>
    <t>M2 TECNOLOCIA LTDA</t>
  </si>
  <si>
    <t>D-NET/ 	DN-QSFP-40G-CSR4</t>
  </si>
  <si>
    <t>MASTERTEC TECNOLOGIA E SERVICOS ESPECIALIZADOS LTDA</t>
  </si>
  <si>
    <t>Cabo KVM TrendNet</t>
  </si>
  <si>
    <t>TrendNet / TK-CU06</t>
  </si>
  <si>
    <t>J&amp;A SOLUÇÕES ECOMMERCE LTDA</t>
  </si>
  <si>
    <t>Transceiver SFP+ 10GE MM INTEL</t>
  </si>
  <si>
    <t>INTEL/INTEL FTLX8571D3BCVIT1</t>
  </si>
  <si>
    <t>Módulo SNMP GMG</t>
  </si>
  <si>
    <t>DeepSea / DSE892</t>
  </si>
  <si>
    <t>Instalação Módulo SNMP GMG</t>
  </si>
  <si>
    <t>Mastertec / Serviço</t>
  </si>
  <si>
    <t>449052.06</t>
  </si>
  <si>
    <t>339039.05</t>
  </si>
  <si>
    <t>ADVANTA SISTEMAS DE TELECOMUNICACOES E SERVICOS DE INFORMATICA LTDA</t>
  </si>
  <si>
    <t>Roteador Concentrador</t>
  </si>
  <si>
    <t>JUNIPER / MX204</t>
  </si>
  <si>
    <t>Roteador Concentrador –  Garantia 3 Anos</t>
  </si>
  <si>
    <t>JUNIPER / MX204-HW-BASE</t>
  </si>
  <si>
    <t>449052 35</t>
  </si>
  <si>
    <t>OBJETO: AQUISIÇÃO DE EQUIPAMENTOS PARA REDE (SWITCHES, NO-BREAKS, BATERIAS, TRANSCEIVERS, ACCESS POINT E ROTEADORES) DA UDESC,</t>
  </si>
  <si>
    <t>OBS: Adesão a ATA Lote 1 item 3 - quant. 50 unidades e Lote 3 item 8 - quant. 10 unidades - Secretaria de Estado da Fazenda SC - SGPe SEF 6705/2023 - SGPe UDESC 35370/2023</t>
  </si>
  <si>
    <t>OBS: Adesão a ATA Lote 1 item 3 - quant. 02 unidades - ENA SC - SGPe ENA 578/2023</t>
  </si>
  <si>
    <t xml:space="preserve"> AF/OS nº  1577/2023 Qtde. DT</t>
  </si>
  <si>
    <t xml:space="preserve"> AF/OS nº  1578/2023 Qtde. DT</t>
  </si>
  <si>
    <t xml:space="preserve"> AF/OS nº  1579/2023 Qtde. DT</t>
  </si>
  <si>
    <t xml:space="preserve"> AF/OS nº  2385/2023 Qtde. DT</t>
  </si>
  <si>
    <t xml:space="preserve"> AF/OS nº  25792023 Qtde. DT</t>
  </si>
  <si>
    <t xml:space="preserve"> AF/OS nº  2586/2023 Qtde. DT</t>
  </si>
  <si>
    <t xml:space="preserve"> AF/OS nº  1295/2023 Qtde. DT</t>
  </si>
  <si>
    <t xml:space="preserve"> AF/OS nº  1296/2023 Qtde. DT</t>
  </si>
  <si>
    <t xml:space="preserve"> AF/OS nº  1297/2023 Qtde. DT</t>
  </si>
  <si>
    <t xml:space="preserve"> AF/OS nº  2555/2023 Qtde. DT</t>
  </si>
  <si>
    <t xml:space="preserve"> AF/OS nº  0883/2023 Qtde. DT</t>
  </si>
  <si>
    <t xml:space="preserve"> AF/OS nº  1056/2023 Qtde. DT</t>
  </si>
  <si>
    <t xml:space="preserve"> AF/OS nº  1057/2023 Qtde. DT</t>
  </si>
  <si>
    <t xml:space="preserve"> AF/OS nº  1058/2023 Qtde. DT</t>
  </si>
  <si>
    <t xml:space="preserve"> AF/OS nº  1067/2023 Qtde. DT</t>
  </si>
  <si>
    <t>31/05/202</t>
  </si>
  <si>
    <t xml:space="preserve"> AF/OS nº  2595/2023 Qtde. DT</t>
  </si>
  <si>
    <t xml:space="preserve"> AF/OS nº  943/2023 </t>
  </si>
  <si>
    <t xml:space="preserve"> AF/OS nº  944/2023 </t>
  </si>
  <si>
    <t xml:space="preserve"> AF/OS nº 1388/2023 - item 6 cedido pela Reitoria</t>
  </si>
  <si>
    <t xml:space="preserve"> AF/OS nº  873/2023 Qtde. DT</t>
  </si>
  <si>
    <t xml:space="preserve"> AF/OS nº  2298/2023 Qtde. DT</t>
  </si>
  <si>
    <t xml:space="preserve"> AF nº 1025/2023 Qtde. DT</t>
  </si>
  <si>
    <t xml:space="preserve"> AF/OS nº  1155/2023 CINF</t>
  </si>
  <si>
    <t xml:space="preserve"> AF/OS nº  1221/2023 CINF</t>
  </si>
  <si>
    <t xml:space="preserve"> AF/OS nº  1583/2023 Qtde. DT</t>
  </si>
  <si>
    <t xml:space="preserve"> AF/OS nº  1506/2023 Qtde. DT</t>
  </si>
  <si>
    <t xml:space="preserve"> AF/OS nº  2574/2023 Qtde. DT</t>
  </si>
  <si>
    <t xml:space="preserve"> AF/OS nº  2604/2023 Qtde. DT</t>
  </si>
  <si>
    <t xml:space="preserve"> AF/OS nº  1034/2023 HEXAIT</t>
  </si>
  <si>
    <t xml:space="preserve"> AF/OS nº  2606/2023 HEXAIT</t>
  </si>
  <si>
    <t>Atualizado 17/11/2023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</si>
</sst>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&quot;R$ &quot;* #,##0.00_-;&quot;-R$ &quot;* #,##0.00_-;_-&quot;R$ &quot;* \-??_-;_-@_-"/>
    <numFmt numFmtId="170" formatCode="_-* #,##0.00&quot; €&quot;_-;\-* #,##0.00&quot; €&quot;_-;_-* \-??&quot; €&quot;_-;_-@_-"/>
    <numFmt numFmtId="171" formatCode="_-* #,##0.00_-;\-* #,##0.00_-;_-* \-??_-;_-@_-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106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7" fillId="0" borderId="0" applyBorder="0" applyProtection="0"/>
    <xf numFmtId="169" fontId="7" fillId="0" borderId="0" applyBorder="0" applyProtection="0"/>
    <xf numFmtId="170" fontId="7" fillId="0" borderId="0" applyBorder="0" applyProtection="0"/>
    <xf numFmtId="170" fontId="7" fillId="0" borderId="0" applyBorder="0" applyProtection="0"/>
    <xf numFmtId="169" fontId="7" fillId="0" borderId="0" applyBorder="0" applyProtection="0"/>
    <xf numFmtId="0" fontId="19" fillId="0" borderId="0"/>
    <xf numFmtId="9" fontId="7" fillId="0" borderId="0" applyBorder="0" applyProtection="0"/>
    <xf numFmtId="165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65" fontId="19" fillId="0" borderId="0" applyBorder="0" applyProtection="0"/>
    <xf numFmtId="0" fontId="20" fillId="0" borderId="0" applyBorder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 applyProtection="1">
      <alignment wrapText="1"/>
      <protection locked="0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68" fontId="11" fillId="9" borderId="2" xfId="1" applyNumberFormat="1" applyFont="1" applyFill="1" applyBorder="1" applyAlignment="1" applyProtection="1">
      <alignment horizontal="right"/>
      <protection locked="0"/>
    </xf>
    <xf numFmtId="168" fontId="11" fillId="9" borderId="3" xfId="1" applyNumberFormat="1" applyFont="1" applyFill="1" applyBorder="1" applyAlignment="1" applyProtection="1">
      <alignment horizontal="right"/>
      <protection locked="0"/>
    </xf>
    <xf numFmtId="9" fontId="11" fillId="9" borderId="4" xfId="13" applyFont="1" applyFill="1" applyBorder="1" applyAlignment="1" applyProtection="1">
      <alignment horizontal="right"/>
      <protection locked="0"/>
    </xf>
    <xf numFmtId="2" fontId="11" fillId="9" borderId="3" xfId="1" applyNumberFormat="1" applyFont="1" applyFill="1" applyBorder="1" applyAlignment="1">
      <alignment horizontal="right"/>
    </xf>
    <xf numFmtId="0" fontId="11" fillId="9" borderId="8" xfId="1" applyFont="1" applyFill="1" applyBorder="1" applyAlignment="1" applyProtection="1">
      <alignment horizontal="left"/>
      <protection locked="0"/>
    </xf>
    <xf numFmtId="0" fontId="11" fillId="9" borderId="12" xfId="1" applyFont="1" applyFill="1" applyBorder="1" applyAlignment="1" applyProtection="1">
      <alignment horizontal="left"/>
      <protection locked="0"/>
    </xf>
    <xf numFmtId="0" fontId="11" fillId="9" borderId="9" xfId="1" applyFont="1" applyFill="1" applyBorder="1" applyAlignment="1" applyProtection="1">
      <alignment horizontal="left"/>
      <protection locked="0"/>
    </xf>
    <xf numFmtId="0" fontId="11" fillId="9" borderId="0" xfId="1" applyFont="1" applyFill="1" applyBorder="1" applyAlignment="1" applyProtection="1">
      <alignment horizontal="left"/>
      <protection locked="0"/>
    </xf>
    <xf numFmtId="0" fontId="11" fillId="9" borderId="10" xfId="1" applyFont="1" applyFill="1" applyBorder="1" applyAlignment="1" applyProtection="1">
      <alignment horizontal="left"/>
      <protection locked="0"/>
    </xf>
    <xf numFmtId="0" fontId="11" fillId="9" borderId="11" xfId="1" applyFont="1" applyFill="1" applyBorder="1" applyAlignment="1" applyProtection="1">
      <alignment horizontal="left"/>
      <protection locked="0"/>
    </xf>
    <xf numFmtId="44" fontId="9" fillId="8" borderId="1" xfId="1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center" vertical="center" wrapText="1"/>
    </xf>
    <xf numFmtId="44" fontId="9" fillId="8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9" fillId="4" borderId="1" xfId="0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3" fontId="9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11" fillId="0" borderId="0" xfId="1" applyNumberFormat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9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166" fontId="9" fillId="12" borderId="1" xfId="1" applyNumberFormat="1" applyFont="1" applyFill="1" applyBorder="1" applyAlignment="1">
      <alignment horizontal="center" vertical="center" wrapText="1"/>
    </xf>
    <xf numFmtId="0" fontId="9" fillId="12" borderId="1" xfId="1" applyFont="1" applyFill="1" applyBorder="1" applyAlignment="1" applyProtection="1">
      <alignment horizontal="center" vertical="center" wrapText="1"/>
      <protection locked="0"/>
    </xf>
    <xf numFmtId="0" fontId="11" fillId="9" borderId="5" xfId="1" applyFont="1" applyFill="1" applyBorder="1" applyAlignment="1" applyProtection="1">
      <protection locked="0"/>
    </xf>
    <xf numFmtId="0" fontId="11" fillId="9" borderId="6" xfId="1" applyFont="1" applyFill="1" applyBorder="1" applyAlignment="1" applyProtection="1">
      <protection locked="0"/>
    </xf>
    <xf numFmtId="0" fontId="11" fillId="9" borderId="7" xfId="1" applyFont="1" applyFill="1" applyBorder="1" applyAlignment="1" applyProtection="1">
      <protection locked="0"/>
    </xf>
    <xf numFmtId="44" fontId="9" fillId="0" borderId="0" xfId="1" applyNumberFormat="1" applyFont="1" applyAlignment="1">
      <alignment wrapText="1"/>
    </xf>
    <xf numFmtId="0" fontId="17" fillId="11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wrapText="1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168" fontId="0" fillId="11" borderId="1" xfId="0" applyNumberFormat="1" applyFont="1" applyFill="1" applyBorder="1" applyAlignment="1">
      <alignment horizontal="center" vertical="center"/>
    </xf>
    <xf numFmtId="168" fontId="9" fillId="0" borderId="0" xfId="5" applyNumberFormat="1" applyFont="1" applyFill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44" fontId="9" fillId="0" borderId="0" xfId="9" applyFont="1" applyAlignment="1" applyProtection="1">
      <alignment wrapText="1"/>
      <protection locked="0"/>
    </xf>
    <xf numFmtId="0" fontId="17" fillId="13" borderId="14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wrapText="1"/>
    </xf>
    <xf numFmtId="0" fontId="18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168" fontId="9" fillId="0" borderId="1" xfId="1" applyNumberFormat="1" applyFont="1" applyBorder="1" applyAlignment="1">
      <alignment wrapText="1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68" fontId="9" fillId="0" borderId="1" xfId="1" applyNumberFormat="1" applyFont="1" applyBorder="1" applyAlignment="1">
      <alignment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16" fillId="11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68" fontId="9" fillId="0" borderId="1" xfId="1" applyNumberFormat="1" applyFont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1" applyFont="1" applyFill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0" borderId="1" xfId="50" applyFont="1" applyFill="1" applyBorder="1" applyAlignment="1" applyProtection="1">
      <alignment horizontal="center" vertical="center" wrapText="1"/>
      <protection locked="0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68" fontId="9" fillId="0" borderId="1" xfId="1" applyNumberFormat="1" applyFont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3" borderId="2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NumberFormat="1" applyFont="1" applyFill="1" applyBorder="1" applyAlignment="1">
      <alignment horizontal="left" vertical="center" wrapText="1"/>
    </xf>
    <xf numFmtId="3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1" fillId="9" borderId="1" xfId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</cellXfs>
  <cellStyles count="106">
    <cellStyle name="Moeda" xfId="5" builtinId="4"/>
    <cellStyle name="Moeda 10 2" xfId="14" xr:uid="{27572BDD-8F2C-4C8A-A655-1E845BDB1C13}"/>
    <cellStyle name="Moeda 10 2 2" xfId="16" xr:uid="{00000000-0005-0000-0000-000001000000}"/>
    <cellStyle name="Moeda 10 2 3" xfId="30" xr:uid="{00000000-0005-0000-0000-000001000000}"/>
    <cellStyle name="Moeda 10 2 3 2" xfId="51" xr:uid="{00000000-0005-0000-0000-000001000000}"/>
    <cellStyle name="Moeda 10 2 3 3" xfId="72" xr:uid="{00000000-0005-0000-0000-000001000000}"/>
    <cellStyle name="Moeda 10 2 3 4" xfId="93" xr:uid="{00000000-0005-0000-0000-000001000000}"/>
    <cellStyle name="Moeda 10 2 4" xfId="42" xr:uid="{27572BDD-8F2C-4C8A-A655-1E845BDB1C13}"/>
    <cellStyle name="Moeda 10 2 4 2" xfId="63" xr:uid="{27572BDD-8F2C-4C8A-A655-1E845BDB1C13}"/>
    <cellStyle name="Moeda 10 2 4 3" xfId="84" xr:uid="{27572BDD-8F2C-4C8A-A655-1E845BDB1C13}"/>
    <cellStyle name="Moeda 10 2 4 4" xfId="105" xr:uid="{27572BDD-8F2C-4C8A-A655-1E845BDB1C13}"/>
    <cellStyle name="Moeda 10 2 5" xfId="49" xr:uid="{27572BDD-8F2C-4C8A-A655-1E845BDB1C13}"/>
    <cellStyle name="Moeda 10 2 6" xfId="70" xr:uid="{27572BDD-8F2C-4C8A-A655-1E845BDB1C13}"/>
    <cellStyle name="Moeda 10 2 7" xfId="91" xr:uid="{27572BDD-8F2C-4C8A-A655-1E845BDB1C13}"/>
    <cellStyle name="Moeda 2" xfId="6" xr:uid="{00000000-0005-0000-0000-000002000000}"/>
    <cellStyle name="Moeda 2 2" xfId="10" xr:uid="{00000000-0005-0000-0000-000003000000}"/>
    <cellStyle name="Moeda 2 2 2" xfId="18" xr:uid="{00000000-0005-0000-0000-000003000000}"/>
    <cellStyle name="Moeda 2 3" xfId="17" xr:uid="{00000000-0005-0000-0000-000002000000}"/>
    <cellStyle name="Moeda 3" xfId="9" xr:uid="{00000000-0005-0000-0000-000004000000}"/>
    <cellStyle name="Moeda 3 2" xfId="19" xr:uid="{00000000-0005-0000-0000-000004000000}"/>
    <cellStyle name="Moeda 3 3" xfId="29" xr:uid="{00000000-0005-0000-0000-000004000000}"/>
    <cellStyle name="Moeda 3 3 2" xfId="50" xr:uid="{00000000-0005-0000-0000-000004000000}"/>
    <cellStyle name="Moeda 3 3 3" xfId="71" xr:uid="{00000000-0005-0000-0000-000004000000}"/>
    <cellStyle name="Moeda 3 3 4" xfId="92" xr:uid="{00000000-0005-0000-0000-000004000000}"/>
    <cellStyle name="Moeda 3 4" xfId="39" xr:uid="{00000000-0005-0000-0000-000004000000}"/>
    <cellStyle name="Moeda 3 4 2" xfId="60" xr:uid="{00000000-0005-0000-0000-000004000000}"/>
    <cellStyle name="Moeda 3 4 3" xfId="81" xr:uid="{00000000-0005-0000-0000-000004000000}"/>
    <cellStyle name="Moeda 3 4 4" xfId="102" xr:uid="{00000000-0005-0000-0000-000004000000}"/>
    <cellStyle name="Moeda 3 5" xfId="46" xr:uid="{00000000-0005-0000-0000-000004000000}"/>
    <cellStyle name="Moeda 3 6" xfId="67" xr:uid="{00000000-0005-0000-0000-000004000000}"/>
    <cellStyle name="Moeda 3 7" xfId="88" xr:uid="{00000000-0005-0000-0000-000004000000}"/>
    <cellStyle name="Moeda 4" xfId="15" xr:uid="{00000000-0005-0000-0000-00003E000000}"/>
    <cellStyle name="Moeda 5" xfId="35" xr:uid="{00000000-0005-0000-0000-00004C000000}"/>
    <cellStyle name="Moeda 5 2" xfId="56" xr:uid="{00000000-0005-0000-0000-00004C000000}"/>
    <cellStyle name="Moeda 5 3" xfId="77" xr:uid="{00000000-0005-0000-0000-00004C000000}"/>
    <cellStyle name="Moeda 5 4" xfId="98" xr:uid="{00000000-0005-0000-0000-00004C000000}"/>
    <cellStyle name="Moeda 6" xfId="36" xr:uid="{00000000-0005-0000-0000-000053000000}"/>
    <cellStyle name="Moeda 6 2" xfId="57" xr:uid="{00000000-0005-0000-0000-000053000000}"/>
    <cellStyle name="Moeda 6 3" xfId="78" xr:uid="{00000000-0005-0000-0000-000053000000}"/>
    <cellStyle name="Moeda 6 4" xfId="99" xr:uid="{00000000-0005-0000-0000-000053000000}"/>
    <cellStyle name="Moeda 7" xfId="43" xr:uid="{00000000-0005-0000-0000-00005A000000}"/>
    <cellStyle name="Moeda 8" xfId="64" xr:uid="{00000000-0005-0000-0000-00006F000000}"/>
    <cellStyle name="Moeda 9" xfId="85" xr:uid="{00000000-0005-0000-0000-000084000000}"/>
    <cellStyle name="Normal" xfId="0" builtinId="0"/>
    <cellStyle name="Normal 2" xfId="1" xr:uid="{00000000-0005-0000-0000-000006000000}"/>
    <cellStyle name="Normal 2 2" xfId="20" xr:uid="{00000000-0005-0000-0000-000006000000}"/>
    <cellStyle name="Porcentagem 2" xfId="13" xr:uid="{00000000-0005-0000-0000-000007000000}"/>
    <cellStyle name="Porcentagem 2 2" xfId="21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4" xr:uid="{00000000-0005-0000-0000-00000A000000}"/>
    <cellStyle name="Separador de milhares 2 2 2 3" xfId="31" xr:uid="{00000000-0005-0000-0000-00000A000000}"/>
    <cellStyle name="Separador de milhares 2 2 2 3 2" xfId="52" xr:uid="{00000000-0005-0000-0000-00000A000000}"/>
    <cellStyle name="Separador de milhares 2 2 2 3 3" xfId="73" xr:uid="{00000000-0005-0000-0000-00000A000000}"/>
    <cellStyle name="Separador de milhares 2 2 2 3 4" xfId="94" xr:uid="{00000000-0005-0000-0000-00000A000000}"/>
    <cellStyle name="Separador de milhares 2 2 2 4" xfId="41" xr:uid="{00000000-0005-0000-0000-00000A000000}"/>
    <cellStyle name="Separador de milhares 2 2 2 4 2" xfId="62" xr:uid="{00000000-0005-0000-0000-00000A000000}"/>
    <cellStyle name="Separador de milhares 2 2 2 4 3" xfId="83" xr:uid="{00000000-0005-0000-0000-00000A000000}"/>
    <cellStyle name="Separador de milhares 2 2 2 4 4" xfId="104" xr:uid="{00000000-0005-0000-0000-00000A000000}"/>
    <cellStyle name="Separador de milhares 2 2 2 5" xfId="48" xr:uid="{00000000-0005-0000-0000-00000A000000}"/>
    <cellStyle name="Separador de milhares 2 2 2 6" xfId="69" xr:uid="{00000000-0005-0000-0000-00000A000000}"/>
    <cellStyle name="Separador de milhares 2 2 2 7" xfId="90" xr:uid="{00000000-0005-0000-0000-00000A000000}"/>
    <cellStyle name="Separador de milhares 2 2 3" xfId="23" xr:uid="{00000000-0005-0000-0000-000009000000}"/>
    <cellStyle name="Separador de milhares 2 2 4" xfId="33" xr:uid="{00000000-0005-0000-0000-000009000000}"/>
    <cellStyle name="Separador de milhares 2 2 4 2" xfId="54" xr:uid="{00000000-0005-0000-0000-000009000000}"/>
    <cellStyle name="Separador de milhares 2 2 4 3" xfId="75" xr:uid="{00000000-0005-0000-0000-000009000000}"/>
    <cellStyle name="Separador de milhares 2 2 4 4" xfId="96" xr:uid="{00000000-0005-0000-0000-000009000000}"/>
    <cellStyle name="Separador de milhares 2 2 5" xfId="38" xr:uid="{00000000-0005-0000-0000-000009000000}"/>
    <cellStyle name="Separador de milhares 2 2 5 2" xfId="59" xr:uid="{00000000-0005-0000-0000-000009000000}"/>
    <cellStyle name="Separador de milhares 2 2 5 3" xfId="80" xr:uid="{00000000-0005-0000-0000-000009000000}"/>
    <cellStyle name="Separador de milhares 2 2 5 4" xfId="101" xr:uid="{00000000-0005-0000-0000-000009000000}"/>
    <cellStyle name="Separador de milhares 2 2 6" xfId="45" xr:uid="{00000000-0005-0000-0000-000009000000}"/>
    <cellStyle name="Separador de milhares 2 2 7" xfId="66" xr:uid="{00000000-0005-0000-0000-000009000000}"/>
    <cellStyle name="Separador de milhares 2 2 8" xfId="87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26" xr:uid="{00000000-0005-0000-0000-00000C000000}"/>
    <cellStyle name="Separador de milhares 2 3 2 3" xfId="32" xr:uid="{00000000-0005-0000-0000-00000C000000}"/>
    <cellStyle name="Separador de milhares 2 3 2 3 2" xfId="53" xr:uid="{00000000-0005-0000-0000-00000C000000}"/>
    <cellStyle name="Separador de milhares 2 3 2 3 3" xfId="74" xr:uid="{00000000-0005-0000-0000-00000C000000}"/>
    <cellStyle name="Separador de milhares 2 3 2 3 4" xfId="95" xr:uid="{00000000-0005-0000-0000-00000C000000}"/>
    <cellStyle name="Separador de milhares 2 3 2 4" xfId="40" xr:uid="{00000000-0005-0000-0000-00000C000000}"/>
    <cellStyle name="Separador de milhares 2 3 2 4 2" xfId="61" xr:uid="{00000000-0005-0000-0000-00000C000000}"/>
    <cellStyle name="Separador de milhares 2 3 2 4 3" xfId="82" xr:uid="{00000000-0005-0000-0000-00000C000000}"/>
    <cellStyle name="Separador de milhares 2 3 2 4 4" xfId="103" xr:uid="{00000000-0005-0000-0000-00000C000000}"/>
    <cellStyle name="Separador de milhares 2 3 2 5" xfId="47" xr:uid="{00000000-0005-0000-0000-00000C000000}"/>
    <cellStyle name="Separador de milhares 2 3 2 6" xfId="68" xr:uid="{00000000-0005-0000-0000-00000C000000}"/>
    <cellStyle name="Separador de milhares 2 3 2 7" xfId="89" xr:uid="{00000000-0005-0000-0000-00000C000000}"/>
    <cellStyle name="Separador de milhares 2 3 3" xfId="25" xr:uid="{00000000-0005-0000-0000-00000B000000}"/>
    <cellStyle name="Separador de milhares 2 3 4" xfId="34" xr:uid="{00000000-0005-0000-0000-00000B000000}"/>
    <cellStyle name="Separador de milhares 2 3 4 2" xfId="55" xr:uid="{00000000-0005-0000-0000-00000B000000}"/>
    <cellStyle name="Separador de milhares 2 3 4 3" xfId="76" xr:uid="{00000000-0005-0000-0000-00000B000000}"/>
    <cellStyle name="Separador de milhares 2 3 4 4" xfId="97" xr:uid="{00000000-0005-0000-0000-00000B000000}"/>
    <cellStyle name="Separador de milhares 2 3 5" xfId="37" xr:uid="{00000000-0005-0000-0000-00000B000000}"/>
    <cellStyle name="Separador de milhares 2 3 5 2" xfId="58" xr:uid="{00000000-0005-0000-0000-00000B000000}"/>
    <cellStyle name="Separador de milhares 2 3 5 3" xfId="79" xr:uid="{00000000-0005-0000-0000-00000B000000}"/>
    <cellStyle name="Separador de milhares 2 3 5 4" xfId="100" xr:uid="{00000000-0005-0000-0000-00000B000000}"/>
    <cellStyle name="Separador de milhares 2 3 6" xfId="44" xr:uid="{00000000-0005-0000-0000-00000B000000}"/>
    <cellStyle name="Separador de milhares 2 3 7" xfId="65" xr:uid="{00000000-0005-0000-0000-00000B000000}"/>
    <cellStyle name="Separador de milhares 2 3 8" xfId="86" xr:uid="{00000000-0005-0000-0000-00000B000000}"/>
    <cellStyle name="Separador de milhares 2 4" xfId="22" xr:uid="{00000000-0005-0000-0000-000008000000}"/>
    <cellStyle name="Separador de milhares 3" xfId="3" xr:uid="{00000000-0005-0000-0000-00000D000000}"/>
    <cellStyle name="Separador de milhares 3 2" xfId="27" xr:uid="{00000000-0005-0000-0000-00000D000000}"/>
    <cellStyle name="Título 5" xfId="4" xr:uid="{00000000-0005-0000-0000-00000E000000}"/>
    <cellStyle name="Título 5 2" xfId="28" xr:uid="{00000000-0005-0000-0000-00000E000000}"/>
  </cellStyles>
  <dxfs count="40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92C96A6F-A2D6-4973-910B-0FCCF4645B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zoomScale="75" zoomScaleNormal="75" workbookViewId="0">
      <selection activeCell="J36" sqref="J36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41" t="s">
        <v>141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13">
        <v>45071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12</v>
      </c>
      <c r="K4" s="25">
        <f t="shared" ref="K4:K39" si="0">J4-(SUM(M4:AD4))</f>
        <v>12</v>
      </c>
      <c r="L4" s="26" t="str">
        <f t="shared" ref="L4:L39" si="1">IF(K4&lt;0,"ATENÇÃO","OK")</f>
        <v>OK</v>
      </c>
      <c r="M4" s="111"/>
      <c r="N4" s="61"/>
      <c r="O4" s="18"/>
      <c r="P4" s="32"/>
      <c r="Q4" s="32"/>
      <c r="R4" s="32"/>
      <c r="S4" s="69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14</v>
      </c>
      <c r="K5" s="25">
        <f t="shared" si="0"/>
        <v>14</v>
      </c>
      <c r="L5" s="26" t="str">
        <f t="shared" si="1"/>
        <v>OK</v>
      </c>
      <c r="M5" s="111"/>
      <c r="N5" s="61"/>
      <c r="O5" s="18"/>
      <c r="P5" s="32"/>
      <c r="Q5" s="32"/>
      <c r="R5" s="32"/>
      <c r="S5" s="69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f>26-10</f>
        <v>16</v>
      </c>
      <c r="K6" s="25">
        <f t="shared" si="0"/>
        <v>16</v>
      </c>
      <c r="L6" s="26" t="str">
        <f t="shared" si="1"/>
        <v>OK</v>
      </c>
      <c r="M6" s="111"/>
      <c r="N6" s="61"/>
      <c r="O6" s="18"/>
      <c r="P6" s="32"/>
      <c r="Q6" s="32"/>
      <c r="R6" s="32"/>
      <c r="S6" s="69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13</v>
      </c>
      <c r="K7" s="25">
        <f t="shared" si="0"/>
        <v>13</v>
      </c>
      <c r="L7" s="26" t="str">
        <f t="shared" si="1"/>
        <v>OK</v>
      </c>
      <c r="M7" s="111"/>
      <c r="N7" s="61"/>
      <c r="O7" s="18"/>
      <c r="P7" s="32"/>
      <c r="Q7" s="32"/>
      <c r="R7" s="32"/>
      <c r="S7" s="69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4</v>
      </c>
      <c r="K8" s="25">
        <f t="shared" si="0"/>
        <v>4</v>
      </c>
      <c r="L8" s="26" t="str">
        <f t="shared" si="1"/>
        <v>OK</v>
      </c>
      <c r="M8" s="111"/>
      <c r="N8" s="61"/>
      <c r="O8" s="18"/>
      <c r="P8" s="32"/>
      <c r="Q8" s="32"/>
      <c r="R8" s="32"/>
      <c r="S8" s="69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f>2-1+1</f>
        <v>2</v>
      </c>
      <c r="K9" s="25">
        <f t="shared" si="0"/>
        <v>2</v>
      </c>
      <c r="L9" s="26" t="str">
        <f t="shared" si="1"/>
        <v>OK</v>
      </c>
      <c r="M9" s="111"/>
      <c r="N9" s="61"/>
      <c r="O9" s="18"/>
      <c r="P9" s="32"/>
      <c r="Q9" s="32"/>
      <c r="R9" s="32"/>
      <c r="S9" s="69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>
        <v>3</v>
      </c>
      <c r="K10" s="25">
        <f t="shared" si="0"/>
        <v>3</v>
      </c>
      <c r="L10" s="26" t="str">
        <f t="shared" si="1"/>
        <v>OK</v>
      </c>
      <c r="M10" s="111"/>
      <c r="N10" s="61"/>
      <c r="O10" s="18"/>
      <c r="P10" s="32"/>
      <c r="Q10" s="32"/>
      <c r="R10" s="32"/>
      <c r="S10" s="69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v>1</v>
      </c>
      <c r="K11" s="25">
        <f t="shared" si="0"/>
        <v>1</v>
      </c>
      <c r="L11" s="26" t="str">
        <f t="shared" si="1"/>
        <v>OK</v>
      </c>
      <c r="M11" s="111"/>
      <c r="N11" s="61"/>
      <c r="O11" s="18"/>
      <c r="P11" s="32"/>
      <c r="Q11" s="32"/>
      <c r="R11" s="32"/>
      <c r="S11" s="70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v>1</v>
      </c>
      <c r="K12" s="25">
        <f t="shared" si="0"/>
        <v>1</v>
      </c>
      <c r="L12" s="26" t="str">
        <f t="shared" si="1"/>
        <v>OK</v>
      </c>
      <c r="M12" s="111"/>
      <c r="N12" s="61"/>
      <c r="O12" s="18"/>
      <c r="P12" s="32"/>
      <c r="Q12" s="32"/>
      <c r="R12" s="32"/>
      <c r="S12" s="69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v>1</v>
      </c>
      <c r="K13" s="25">
        <f t="shared" si="0"/>
        <v>1</v>
      </c>
      <c r="L13" s="26" t="str">
        <f t="shared" si="1"/>
        <v>OK</v>
      </c>
      <c r="M13" s="111"/>
      <c r="N13" s="61"/>
      <c r="O13" s="18"/>
      <c r="P13" s="32"/>
      <c r="Q13" s="32"/>
      <c r="R13" s="32"/>
      <c r="S13" s="69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24</v>
      </c>
      <c r="K14" s="25">
        <f t="shared" si="0"/>
        <v>24</v>
      </c>
      <c r="L14" s="26" t="str">
        <f t="shared" si="1"/>
        <v>OK</v>
      </c>
      <c r="M14" s="111"/>
      <c r="N14" s="61"/>
      <c r="O14" s="18"/>
      <c r="P14" s="32"/>
      <c r="Q14" s="76"/>
      <c r="R14" s="68"/>
      <c r="S14" s="69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7</v>
      </c>
      <c r="K15" s="25">
        <f t="shared" si="0"/>
        <v>7</v>
      </c>
      <c r="L15" s="26" t="str">
        <f t="shared" si="1"/>
        <v>OK</v>
      </c>
      <c r="M15" s="111"/>
      <c r="N15" s="61"/>
      <c r="O15" s="18"/>
      <c r="P15" s="32"/>
      <c r="Q15" s="76"/>
      <c r="R15" s="68"/>
      <c r="S15" s="69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>
        <v>100</v>
      </c>
      <c r="K16" s="25">
        <f t="shared" si="0"/>
        <v>99</v>
      </c>
      <c r="L16" s="26" t="str">
        <f t="shared" si="1"/>
        <v>OK</v>
      </c>
      <c r="M16" s="111">
        <v>1</v>
      </c>
      <c r="N16" s="61"/>
      <c r="O16" s="18"/>
      <c r="P16" s="32"/>
      <c r="Q16" s="76"/>
      <c r="R16" s="68"/>
      <c r="S16" s="69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24</v>
      </c>
      <c r="K17" s="25">
        <f t="shared" si="0"/>
        <v>24</v>
      </c>
      <c r="L17" s="26" t="str">
        <f t="shared" si="1"/>
        <v>OK</v>
      </c>
      <c r="M17" s="111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>
        <v>72</v>
      </c>
      <c r="K18" s="25">
        <f t="shared" si="0"/>
        <v>60</v>
      </c>
      <c r="L18" s="26" t="str">
        <f t="shared" si="1"/>
        <v>OK</v>
      </c>
      <c r="M18" s="111">
        <v>12</v>
      </c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32</v>
      </c>
      <c r="K19" s="25">
        <f t="shared" si="0"/>
        <v>15</v>
      </c>
      <c r="L19" s="26" t="str">
        <f t="shared" si="1"/>
        <v>OK</v>
      </c>
      <c r="M19" s="111">
        <v>17</v>
      </c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f>35-6</f>
        <v>29</v>
      </c>
      <c r="K20" s="25">
        <f t="shared" si="0"/>
        <v>25</v>
      </c>
      <c r="L20" s="26" t="str">
        <f t="shared" si="1"/>
        <v>OK</v>
      </c>
      <c r="M20" s="111">
        <v>4</v>
      </c>
      <c r="N20" s="61"/>
      <c r="O20" s="18"/>
      <c r="P20" s="32"/>
      <c r="Q20" s="76"/>
      <c r="R20" s="68"/>
      <c r="S20" s="69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>
        <v>32</v>
      </c>
      <c r="K21" s="25">
        <f t="shared" si="0"/>
        <v>32</v>
      </c>
      <c r="L21" s="26" t="str">
        <f t="shared" si="1"/>
        <v>OK</v>
      </c>
      <c r="M21" s="111"/>
      <c r="N21" s="61"/>
      <c r="O21" s="18"/>
      <c r="P21" s="32"/>
      <c r="Q21" s="76"/>
      <c r="R21" s="68"/>
      <c r="S21" s="69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>
        <v>34</v>
      </c>
      <c r="K22" s="25">
        <f t="shared" si="0"/>
        <v>34</v>
      </c>
      <c r="L22" s="26" t="str">
        <f t="shared" si="1"/>
        <v>OK</v>
      </c>
      <c r="M22" s="111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>
        <v>14</v>
      </c>
      <c r="K23" s="25">
        <f t="shared" si="0"/>
        <v>14</v>
      </c>
      <c r="L23" s="26" t="str">
        <f t="shared" si="1"/>
        <v>OK</v>
      </c>
      <c r="M23" s="111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>
        <v>12</v>
      </c>
      <c r="K24" s="25">
        <f t="shared" si="0"/>
        <v>12</v>
      </c>
      <c r="L24" s="26" t="str">
        <f t="shared" si="1"/>
        <v>OK</v>
      </c>
      <c r="M24" s="111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>
        <v>12</v>
      </c>
      <c r="K25" s="25">
        <f t="shared" si="0"/>
        <v>12</v>
      </c>
      <c r="L25" s="26" t="str">
        <f t="shared" si="1"/>
        <v>OK</v>
      </c>
      <c r="M25" s="111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>
        <v>15</v>
      </c>
      <c r="K26" s="25">
        <f t="shared" si="0"/>
        <v>15</v>
      </c>
      <c r="L26" s="26" t="str">
        <f t="shared" si="1"/>
        <v>OK</v>
      </c>
      <c r="M26" s="111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>
        <v>12</v>
      </c>
      <c r="K27" s="25">
        <f t="shared" si="0"/>
        <v>12</v>
      </c>
      <c r="L27" s="26" t="str">
        <f t="shared" si="1"/>
        <v>OK</v>
      </c>
      <c r="M27" s="111"/>
      <c r="N27" s="61"/>
      <c r="O27" s="18"/>
      <c r="P27" s="76"/>
      <c r="Q27" s="32"/>
      <c r="R27" s="32"/>
      <c r="S27" s="69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>
        <v>32</v>
      </c>
      <c r="K28" s="25">
        <f t="shared" si="0"/>
        <v>32</v>
      </c>
      <c r="L28" s="26" t="str">
        <f t="shared" si="1"/>
        <v>OK</v>
      </c>
      <c r="M28" s="111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20</v>
      </c>
      <c r="K29" s="25">
        <f t="shared" si="0"/>
        <v>20</v>
      </c>
      <c r="L29" s="26" t="str">
        <f t="shared" si="1"/>
        <v>OK</v>
      </c>
      <c r="M29" s="111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>
        <v>20</v>
      </c>
      <c r="K30" s="25">
        <f t="shared" si="0"/>
        <v>20</v>
      </c>
      <c r="L30" s="26" t="str">
        <f t="shared" si="1"/>
        <v>OK</v>
      </c>
      <c r="M30" s="111"/>
      <c r="N30" s="61"/>
      <c r="O30" s="18"/>
      <c r="P30" s="32"/>
      <c r="Q30" s="32"/>
      <c r="R30" s="32"/>
      <c r="S30" s="69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>
        <v>40</v>
      </c>
      <c r="K31" s="25">
        <f t="shared" si="0"/>
        <v>40</v>
      </c>
      <c r="L31" s="26" t="str">
        <f t="shared" si="1"/>
        <v>OK</v>
      </c>
      <c r="M31" s="111"/>
      <c r="N31" s="61"/>
      <c r="O31" s="18"/>
      <c r="P31" s="32"/>
      <c r="Q31" s="32"/>
      <c r="R31" s="32"/>
      <c r="S31" s="69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>
        <v>38</v>
      </c>
      <c r="K32" s="25">
        <f t="shared" si="0"/>
        <v>38</v>
      </c>
      <c r="L32" s="26" t="str">
        <f t="shared" si="1"/>
        <v>OK</v>
      </c>
      <c r="M32" s="111"/>
      <c r="N32" s="61"/>
      <c r="O32" s="18"/>
      <c r="P32" s="32"/>
      <c r="Q32" s="32"/>
      <c r="R32" s="32"/>
      <c r="S32" s="69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>
        <v>24</v>
      </c>
      <c r="K33" s="25">
        <f t="shared" si="0"/>
        <v>24</v>
      </c>
      <c r="L33" s="26" t="str">
        <f t="shared" si="1"/>
        <v>OK</v>
      </c>
      <c r="M33" s="111"/>
      <c r="N33" s="61"/>
      <c r="O33" s="18"/>
      <c r="P33" s="32"/>
      <c r="Q33" s="32"/>
      <c r="R33" s="32"/>
      <c r="S33" s="69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>
        <v>2</v>
      </c>
      <c r="K34" s="25">
        <f t="shared" si="0"/>
        <v>2</v>
      </c>
      <c r="L34" s="26" t="str">
        <f t="shared" si="1"/>
        <v>OK</v>
      </c>
      <c r="M34" s="111"/>
      <c r="N34" s="61"/>
      <c r="O34" s="18"/>
      <c r="P34" s="32"/>
      <c r="Q34" s="32"/>
      <c r="R34" s="32"/>
      <c r="S34" s="69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>
        <v>12</v>
      </c>
      <c r="K35" s="25">
        <f t="shared" si="0"/>
        <v>12</v>
      </c>
      <c r="L35" s="26" t="str">
        <f t="shared" si="1"/>
        <v>OK</v>
      </c>
      <c r="M35" s="111"/>
      <c r="N35" s="61"/>
      <c r="O35" s="18"/>
      <c r="P35" s="32"/>
      <c r="Q35" s="32"/>
      <c r="R35" s="32"/>
      <c r="S35" s="69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>
        <v>1</v>
      </c>
      <c r="K36" s="25">
        <f t="shared" si="0"/>
        <v>1</v>
      </c>
      <c r="L36" s="26" t="str">
        <f t="shared" si="1"/>
        <v>OK</v>
      </c>
      <c r="M36" s="111"/>
      <c r="N36" s="61"/>
      <c r="O36" s="18"/>
      <c r="P36" s="32"/>
      <c r="Q36" s="32"/>
      <c r="R36" s="32"/>
      <c r="S36" s="69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>
        <v>1</v>
      </c>
      <c r="K37" s="25">
        <f t="shared" si="0"/>
        <v>1</v>
      </c>
      <c r="L37" s="26" t="str">
        <f t="shared" si="1"/>
        <v>OK</v>
      </c>
      <c r="M37" s="111"/>
      <c r="N37" s="61"/>
      <c r="O37" s="18"/>
      <c r="P37" s="32"/>
      <c r="Q37" s="32"/>
      <c r="R37" s="32"/>
      <c r="S37" s="69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>
        <v>2</v>
      </c>
      <c r="K38" s="25">
        <f t="shared" si="0"/>
        <v>2</v>
      </c>
      <c r="L38" s="26" t="str">
        <f t="shared" si="1"/>
        <v>OK</v>
      </c>
      <c r="M38" s="112"/>
      <c r="N38" s="61"/>
      <c r="O38" s="18"/>
      <c r="P38" s="32"/>
      <c r="Q38" s="32"/>
      <c r="R38" s="76"/>
      <c r="S38" s="71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>
        <v>2</v>
      </c>
      <c r="K39" s="25">
        <f t="shared" si="0"/>
        <v>2</v>
      </c>
      <c r="L39" s="26" t="str">
        <f t="shared" si="1"/>
        <v>OK</v>
      </c>
      <c r="M39" s="112"/>
      <c r="N39" s="61"/>
      <c r="O39" s="18"/>
      <c r="P39" s="32"/>
      <c r="Q39" s="32"/>
      <c r="R39" s="76"/>
      <c r="S39" s="71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>
      <c r="I40" s="60">
        <f>SUM(I4:I39)</f>
        <v>475965.46</v>
      </c>
      <c r="M40" s="62">
        <f>SUMPRODUCT(I4:I39,M4:M39)</f>
        <v>6000.15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B4:B9"/>
    <mergeCell ref="A4:A9"/>
    <mergeCell ref="A11:A13"/>
    <mergeCell ref="B11:B13"/>
    <mergeCell ref="A16:A21"/>
    <mergeCell ref="B16:B21"/>
    <mergeCell ref="D1:I1"/>
    <mergeCell ref="J1:L1"/>
    <mergeCell ref="A2:L2"/>
    <mergeCell ref="A1:C1"/>
    <mergeCell ref="M1:M2"/>
    <mergeCell ref="N1:N2"/>
    <mergeCell ref="O1:O2"/>
    <mergeCell ref="P1:P2"/>
    <mergeCell ref="Q1:Q2"/>
    <mergeCell ref="R1:R2"/>
    <mergeCell ref="S1:S2"/>
    <mergeCell ref="AD1:AD2"/>
    <mergeCell ref="Y1:Y2"/>
    <mergeCell ref="Z1:Z2"/>
    <mergeCell ref="AA1:AA2"/>
    <mergeCell ref="AB1:AB2"/>
    <mergeCell ref="AC1:AC2"/>
    <mergeCell ref="T1:T2"/>
    <mergeCell ref="X1:X2"/>
    <mergeCell ref="V1:V2"/>
    <mergeCell ref="W1:W2"/>
    <mergeCell ref="U1:U2"/>
    <mergeCell ref="A36:A37"/>
    <mergeCell ref="B36:B37"/>
    <mergeCell ref="A38:A39"/>
    <mergeCell ref="B38:B39"/>
    <mergeCell ref="A22:A27"/>
    <mergeCell ref="B28:B30"/>
    <mergeCell ref="A28:A30"/>
    <mergeCell ref="A31:A32"/>
    <mergeCell ref="B31:B32"/>
    <mergeCell ref="B22:B27"/>
  </mergeCells>
  <conditionalFormatting sqref="S4:X39 M4:O39">
    <cfRule type="cellIs" dxfId="39" priority="49" stopIfTrue="1" operator="greaterThan">
      <formula>0</formula>
    </cfRule>
    <cfRule type="cellIs" dxfId="38" priority="50" stopIfTrue="1" operator="greaterThan">
      <formula>0</formula>
    </cfRule>
    <cfRule type="cellIs" dxfId="37" priority="5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dimension ref="A1:AD40"/>
  <sheetViews>
    <sheetView topLeftCell="A28" zoomScale="75" zoomScaleNormal="75" workbookViewId="0">
      <selection activeCell="U13" sqref="U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144</v>
      </c>
      <c r="N1" s="139" t="s">
        <v>144</v>
      </c>
      <c r="O1" s="139" t="s">
        <v>144</v>
      </c>
      <c r="P1" s="139" t="s">
        <v>145</v>
      </c>
      <c r="Q1" s="139" t="s">
        <v>146</v>
      </c>
      <c r="R1" s="139" t="s">
        <v>147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23">
        <v>45140</v>
      </c>
      <c r="N3" s="123">
        <v>45140</v>
      </c>
      <c r="O3" s="123">
        <v>45140</v>
      </c>
      <c r="P3" s="123">
        <v>45127</v>
      </c>
      <c r="Q3" s="123">
        <v>45231</v>
      </c>
      <c r="R3" s="123">
        <v>45236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18"/>
      <c r="N4" s="118"/>
      <c r="O4" s="116"/>
      <c r="P4" s="117"/>
      <c r="Q4" s="117"/>
      <c r="R4" s="117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5</v>
      </c>
      <c r="K5" s="25">
        <f t="shared" si="0"/>
        <v>0</v>
      </c>
      <c r="L5" s="26" t="str">
        <f t="shared" si="1"/>
        <v>OK</v>
      </c>
      <c r="M5" s="118"/>
      <c r="N5" s="118"/>
      <c r="O5" s="116"/>
      <c r="P5" s="117"/>
      <c r="Q5" s="117"/>
      <c r="R5" s="122">
        <v>5</v>
      </c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5</v>
      </c>
      <c r="K6" s="25">
        <f t="shared" si="0"/>
        <v>4</v>
      </c>
      <c r="L6" s="26" t="str">
        <f t="shared" si="1"/>
        <v>OK</v>
      </c>
      <c r="M6" s="118"/>
      <c r="N6" s="118"/>
      <c r="O6" s="116"/>
      <c r="P6" s="117"/>
      <c r="Q6" s="117"/>
      <c r="R6" s="122">
        <v>1</v>
      </c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118"/>
      <c r="N7" s="118"/>
      <c r="O7" s="116"/>
      <c r="P7" s="117"/>
      <c r="Q7" s="117"/>
      <c r="R7" s="117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 t="shared" si="0"/>
        <v>0</v>
      </c>
      <c r="L8" s="26" t="str">
        <f t="shared" si="1"/>
        <v>OK</v>
      </c>
      <c r="M8" s="118"/>
      <c r="N8" s="118"/>
      <c r="O8" s="116"/>
      <c r="P8" s="117"/>
      <c r="Q8" s="117"/>
      <c r="R8" s="117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1</v>
      </c>
      <c r="K9" s="25">
        <f t="shared" si="0"/>
        <v>1</v>
      </c>
      <c r="L9" s="26" t="str">
        <f t="shared" si="1"/>
        <v>OK</v>
      </c>
      <c r="M9" s="118"/>
      <c r="N9" s="118"/>
      <c r="O9" s="116"/>
      <c r="P9" s="117"/>
      <c r="Q9" s="117"/>
      <c r="R9" s="117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18"/>
      <c r="N10" s="118"/>
      <c r="O10" s="116"/>
      <c r="P10" s="117"/>
      <c r="Q10" s="117"/>
      <c r="R10" s="117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v>7</v>
      </c>
      <c r="K11" s="25">
        <f t="shared" si="0"/>
        <v>4</v>
      </c>
      <c r="L11" s="26" t="str">
        <f t="shared" si="1"/>
        <v>OK</v>
      </c>
      <c r="M11" s="118">
        <v>1</v>
      </c>
      <c r="N11" s="118">
        <v>1</v>
      </c>
      <c r="O11" s="116"/>
      <c r="P11" s="117"/>
      <c r="Q11" s="122">
        <v>1</v>
      </c>
      <c r="R11" s="117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18"/>
      <c r="N12" s="118"/>
      <c r="O12" s="116"/>
      <c r="P12" s="117"/>
      <c r="Q12" s="117"/>
      <c r="R12" s="117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v>4</v>
      </c>
      <c r="K13" s="25">
        <f t="shared" si="0"/>
        <v>4</v>
      </c>
      <c r="L13" s="26" t="str">
        <f t="shared" si="1"/>
        <v>OK</v>
      </c>
      <c r="M13" s="118"/>
      <c r="N13" s="118"/>
      <c r="O13" s="116"/>
      <c r="P13" s="117"/>
      <c r="Q13" s="117"/>
      <c r="R13" s="117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3</v>
      </c>
      <c r="K14" s="25">
        <f t="shared" si="0"/>
        <v>0</v>
      </c>
      <c r="L14" s="26" t="str">
        <f t="shared" si="1"/>
        <v>OK</v>
      </c>
      <c r="M14" s="118"/>
      <c r="N14" s="118"/>
      <c r="O14" s="116">
        <v>3</v>
      </c>
      <c r="P14" s="117"/>
      <c r="Q14" s="120"/>
      <c r="R14" s="119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10</v>
      </c>
      <c r="K15" s="25">
        <f t="shared" si="0"/>
        <v>10</v>
      </c>
      <c r="L15" s="26" t="str">
        <f t="shared" si="1"/>
        <v>OK</v>
      </c>
      <c r="M15" s="118"/>
      <c r="N15" s="118"/>
      <c r="O15" s="116"/>
      <c r="P15" s="117"/>
      <c r="Q15" s="120"/>
      <c r="R15" s="119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18"/>
      <c r="N16" s="118"/>
      <c r="O16" s="116"/>
      <c r="P16" s="117"/>
      <c r="Q16" s="120"/>
      <c r="R16" s="119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18"/>
      <c r="N17" s="118"/>
      <c r="O17" s="116"/>
      <c r="P17" s="117"/>
      <c r="Q17" s="120"/>
      <c r="R17" s="119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18"/>
      <c r="N18" s="118"/>
      <c r="O18" s="116"/>
      <c r="P18" s="117"/>
      <c r="Q18" s="120"/>
      <c r="R18" s="119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118"/>
      <c r="N19" s="118"/>
      <c r="O19" s="116"/>
      <c r="P19" s="117"/>
      <c r="Q19" s="120"/>
      <c r="R19" s="119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18</v>
      </c>
      <c r="K20" s="25">
        <f t="shared" si="0"/>
        <v>18</v>
      </c>
      <c r="L20" s="26" t="str">
        <f t="shared" si="1"/>
        <v>OK</v>
      </c>
      <c r="M20" s="118"/>
      <c r="N20" s="118"/>
      <c r="O20" s="116"/>
      <c r="P20" s="117"/>
      <c r="Q20" s="120"/>
      <c r="R20" s="119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18"/>
      <c r="N21" s="118"/>
      <c r="O21" s="116"/>
      <c r="P21" s="117"/>
      <c r="Q21" s="120"/>
      <c r="R21" s="119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118"/>
      <c r="N22" s="118"/>
      <c r="O22" s="116"/>
      <c r="P22" s="117"/>
      <c r="Q22" s="120"/>
      <c r="R22" s="119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118"/>
      <c r="N23" s="118"/>
      <c r="O23" s="116"/>
      <c r="P23" s="117"/>
      <c r="Q23" s="120"/>
      <c r="R23" s="119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18"/>
      <c r="N24" s="118"/>
      <c r="O24" s="116"/>
      <c r="P24" s="117"/>
      <c r="Q24" s="120"/>
      <c r="R24" s="119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18"/>
      <c r="N25" s="118"/>
      <c r="O25" s="116"/>
      <c r="P25" s="117"/>
      <c r="Q25" s="120"/>
      <c r="R25" s="119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18"/>
      <c r="N26" s="118"/>
      <c r="O26" s="116"/>
      <c r="P26" s="117"/>
      <c r="Q26" s="120"/>
      <c r="R26" s="119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18"/>
      <c r="N27" s="118"/>
      <c r="O27" s="116"/>
      <c r="P27" s="120"/>
      <c r="Q27" s="117"/>
      <c r="R27" s="117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18"/>
      <c r="N28" s="118"/>
      <c r="O28" s="116"/>
      <c r="P28" s="120"/>
      <c r="Q28" s="117"/>
      <c r="R28" s="117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0"/>
        <v>8</v>
      </c>
      <c r="L29" s="26" t="str">
        <f t="shared" si="1"/>
        <v>OK</v>
      </c>
      <c r="M29" s="118"/>
      <c r="N29" s="118"/>
      <c r="O29" s="116"/>
      <c r="P29" s="120"/>
      <c r="Q29" s="117"/>
      <c r="R29" s="117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18"/>
      <c r="N30" s="118"/>
      <c r="O30" s="116"/>
      <c r="P30" s="117"/>
      <c r="Q30" s="117"/>
      <c r="R30" s="117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>
        <v>2</v>
      </c>
      <c r="K31" s="25">
        <f t="shared" si="0"/>
        <v>2</v>
      </c>
      <c r="L31" s="26" t="str">
        <f t="shared" si="1"/>
        <v>OK</v>
      </c>
      <c r="M31" s="118"/>
      <c r="N31" s="118"/>
      <c r="O31" s="116"/>
      <c r="P31" s="117"/>
      <c r="Q31" s="117"/>
      <c r="R31" s="117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18"/>
      <c r="N32" s="118"/>
      <c r="O32" s="116"/>
      <c r="P32" s="117"/>
      <c r="Q32" s="117"/>
      <c r="R32" s="117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18"/>
      <c r="N33" s="118"/>
      <c r="O33" s="116"/>
      <c r="P33" s="117"/>
      <c r="Q33" s="117"/>
      <c r="R33" s="117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>
        <v>8</v>
      </c>
      <c r="K34" s="25">
        <f t="shared" si="0"/>
        <v>0</v>
      </c>
      <c r="L34" s="26" t="str">
        <f t="shared" si="1"/>
        <v>OK</v>
      </c>
      <c r="M34" s="118"/>
      <c r="N34" s="118"/>
      <c r="O34" s="116"/>
      <c r="P34" s="121">
        <v>8</v>
      </c>
      <c r="Q34" s="117"/>
      <c r="R34" s="117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18"/>
      <c r="N35" s="118"/>
      <c r="O35" s="116"/>
      <c r="P35" s="117"/>
      <c r="Q35" s="117"/>
      <c r="R35" s="117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18"/>
      <c r="N36" s="118"/>
      <c r="O36" s="116"/>
      <c r="P36" s="117"/>
      <c r="Q36" s="117"/>
      <c r="R36" s="117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18"/>
      <c r="N37" s="118"/>
      <c r="O37" s="116"/>
      <c r="P37" s="117"/>
      <c r="Q37" s="117"/>
      <c r="R37" s="117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18"/>
      <c r="N38" s="118"/>
      <c r="O38" s="116"/>
      <c r="P38" s="117"/>
      <c r="Q38" s="117"/>
      <c r="R38" s="120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18"/>
      <c r="N39" s="118"/>
      <c r="O39" s="116"/>
      <c r="P39" s="117"/>
      <c r="Q39" s="117"/>
      <c r="R39" s="120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4450</v>
      </c>
      <c r="N40" s="62">
        <f>SUMPRODUCT(I4:I39,N4:N39)</f>
        <v>4450</v>
      </c>
      <c r="O40" s="62">
        <f>SUMPRODUCT(I4:I39,O4:O39)</f>
        <v>5409</v>
      </c>
      <c r="P40" s="62">
        <f>SUMPRODUCT(I4:I39,P4:P39)</f>
        <v>2319.92</v>
      </c>
      <c r="Q40" s="62">
        <f>SUMPRODUCT(I4:I39,Q4:Q39)</f>
        <v>4450</v>
      </c>
      <c r="R40" s="62">
        <f>SUMPRODUCT(I4:I39,R4:R39)</f>
        <v>15067.64</v>
      </c>
    </row>
  </sheetData>
  <mergeCells count="38">
    <mergeCell ref="R1:R2"/>
    <mergeCell ref="M1:M2"/>
    <mergeCell ref="N1:N2"/>
    <mergeCell ref="O1:O2"/>
    <mergeCell ref="P1:P2"/>
    <mergeCell ref="Q1:Q2"/>
    <mergeCell ref="AD1:AD2"/>
    <mergeCell ref="A2:L2"/>
    <mergeCell ref="AA1:AA2"/>
    <mergeCell ref="T1:T2"/>
    <mergeCell ref="A1:C1"/>
    <mergeCell ref="D1:I1"/>
    <mergeCell ref="J1:L1"/>
    <mergeCell ref="AB1:AB2"/>
    <mergeCell ref="AC1:AC2"/>
    <mergeCell ref="U1:U2"/>
    <mergeCell ref="V1:V2"/>
    <mergeCell ref="W1:W2"/>
    <mergeCell ref="X1:X2"/>
    <mergeCell ref="Y1:Y2"/>
    <mergeCell ref="Z1:Z2"/>
    <mergeCell ref="S1:S2"/>
    <mergeCell ref="A4:A9"/>
    <mergeCell ref="B4:B9"/>
    <mergeCell ref="A11:A13"/>
    <mergeCell ref="B11:B13"/>
    <mergeCell ref="A16:A21"/>
    <mergeCell ref="B16:B21"/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</mergeCells>
  <conditionalFormatting sqref="S4:X39 M4:O39">
    <cfRule type="cellIs" dxfId="12" priority="1" stopIfTrue="1" operator="greaterThan">
      <formula>0</formula>
    </cfRule>
    <cfRule type="cellIs" dxfId="11" priority="2" stopIfTrue="1" operator="greaterThan">
      <formula>0</formula>
    </cfRule>
    <cfRule type="cellIs" dxfId="1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dimension ref="A1:AD40"/>
  <sheetViews>
    <sheetView topLeftCell="A28" zoomScale="82" zoomScaleNormal="82" workbookViewId="0">
      <selection activeCell="R11" sqref="Q11:R11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142</v>
      </c>
      <c r="N1" s="139" t="s">
        <v>143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15">
        <v>45075</v>
      </c>
      <c r="N3" s="115">
        <v>45099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14"/>
      <c r="N4" s="114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114"/>
      <c r="N5" s="114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7</v>
      </c>
      <c r="K6" s="25">
        <f t="shared" si="0"/>
        <v>2</v>
      </c>
      <c r="L6" s="26" t="str">
        <f t="shared" si="1"/>
        <v>OK</v>
      </c>
      <c r="M6" s="114">
        <v>5</v>
      </c>
      <c r="N6" s="114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2</v>
      </c>
      <c r="K7" s="25">
        <f t="shared" si="0"/>
        <v>1</v>
      </c>
      <c r="L7" s="26" t="str">
        <f t="shared" si="1"/>
        <v>OK</v>
      </c>
      <c r="M7" s="114">
        <v>1</v>
      </c>
      <c r="N7" s="114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 t="shared" si="0"/>
        <v>0</v>
      </c>
      <c r="L8" s="26" t="str">
        <f t="shared" si="1"/>
        <v>OK</v>
      </c>
      <c r="M8" s="114"/>
      <c r="N8" s="114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14"/>
      <c r="N9" s="114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>
        <v>3</v>
      </c>
      <c r="K10" s="25">
        <f t="shared" si="0"/>
        <v>1</v>
      </c>
      <c r="L10" s="26" t="str">
        <f t="shared" si="1"/>
        <v>OK</v>
      </c>
      <c r="M10" s="114"/>
      <c r="N10" s="114">
        <v>2</v>
      </c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14"/>
      <c r="N11" s="114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14"/>
      <c r="N12" s="114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14"/>
      <c r="N13" s="114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114"/>
      <c r="N14" s="114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5</v>
      </c>
      <c r="K15" s="25">
        <f t="shared" si="0"/>
        <v>5</v>
      </c>
      <c r="L15" s="26" t="str">
        <f t="shared" si="1"/>
        <v>OK</v>
      </c>
      <c r="M15" s="114"/>
      <c r="N15" s="114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14"/>
      <c r="N16" s="114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14"/>
      <c r="N17" s="114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14"/>
      <c r="N18" s="114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16</v>
      </c>
      <c r="K19" s="25">
        <f t="shared" si="0"/>
        <v>16</v>
      </c>
      <c r="L19" s="26" t="str">
        <f t="shared" si="1"/>
        <v>OK</v>
      </c>
      <c r="M19" s="114"/>
      <c r="N19" s="114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32</v>
      </c>
      <c r="K20" s="25">
        <f t="shared" si="0"/>
        <v>32</v>
      </c>
      <c r="L20" s="26" t="str">
        <f t="shared" si="1"/>
        <v>OK</v>
      </c>
      <c r="M20" s="114"/>
      <c r="N20" s="114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14"/>
      <c r="N21" s="114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>
        <v>15</v>
      </c>
      <c r="K22" s="25">
        <f t="shared" si="0"/>
        <v>15</v>
      </c>
      <c r="L22" s="26" t="str">
        <f t="shared" si="1"/>
        <v>OK</v>
      </c>
      <c r="M22" s="114"/>
      <c r="N22" s="114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>
        <v>12</v>
      </c>
      <c r="K23" s="25">
        <f t="shared" si="0"/>
        <v>12</v>
      </c>
      <c r="L23" s="26" t="str">
        <f t="shared" si="1"/>
        <v>OK</v>
      </c>
      <c r="M23" s="114"/>
      <c r="N23" s="114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14"/>
      <c r="N24" s="114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14"/>
      <c r="N25" s="114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14"/>
      <c r="N26" s="114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14"/>
      <c r="N27" s="114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14"/>
      <c r="N28" s="114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14"/>
      <c r="N29" s="114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14"/>
      <c r="N30" s="114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114"/>
      <c r="N31" s="114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14"/>
      <c r="N32" s="114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14"/>
      <c r="N33" s="114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114"/>
      <c r="N34" s="114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14"/>
      <c r="N35" s="114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14"/>
      <c r="N36" s="114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14"/>
      <c r="N37" s="114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14"/>
      <c r="N38" s="114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14"/>
      <c r="N39" s="114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26573.5</v>
      </c>
      <c r="N40" s="62">
        <f>SUMPRODUCT(I4:I39,N4:N39)</f>
        <v>22700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D1:AD2"/>
    <mergeCell ref="A2:L2"/>
    <mergeCell ref="AA1:AA2"/>
    <mergeCell ref="T1:T2"/>
    <mergeCell ref="A1:C1"/>
    <mergeCell ref="D1:I1"/>
    <mergeCell ref="J1:L1"/>
    <mergeCell ref="O1:O2"/>
    <mergeCell ref="P1:P2"/>
    <mergeCell ref="Q1:Q2"/>
    <mergeCell ref="R1:R2"/>
    <mergeCell ref="S1:S2"/>
    <mergeCell ref="AB1:AB2"/>
    <mergeCell ref="AC1:AC2"/>
    <mergeCell ref="Z1:Z2"/>
    <mergeCell ref="V1:V2"/>
    <mergeCell ref="A4:A9"/>
    <mergeCell ref="B4:B9"/>
    <mergeCell ref="A11:A13"/>
    <mergeCell ref="B11:B13"/>
    <mergeCell ref="U1:U2"/>
    <mergeCell ref="W1:W2"/>
    <mergeCell ref="X1:X2"/>
    <mergeCell ref="Y1:Y2"/>
    <mergeCell ref="M1:M2"/>
    <mergeCell ref="N1:N2"/>
    <mergeCell ref="A16:A21"/>
    <mergeCell ref="B16:B21"/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</mergeCells>
  <conditionalFormatting sqref="S4:X39 M4:O39">
    <cfRule type="cellIs" dxfId="9" priority="1" stopIfTrue="1" operator="greaterThan">
      <formula>0</formula>
    </cfRule>
    <cfRule type="cellIs" dxfId="8" priority="2" stopIfTrue="1" operator="greaterThan">
      <formula>0</formula>
    </cfRule>
    <cfRule type="cellIs" dxfId="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0"/>
  <sheetViews>
    <sheetView topLeftCell="A25" zoomScale="89" zoomScaleNormal="89" workbookViewId="0">
      <selection activeCell="O12" sqref="O12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140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10">
        <v>45201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09"/>
      <c r="N4" s="73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109"/>
      <c r="N5" s="73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/>
      <c r="K6" s="25">
        <f t="shared" si="0"/>
        <v>0</v>
      </c>
      <c r="L6" s="26" t="str">
        <f t="shared" si="1"/>
        <v>OK</v>
      </c>
      <c r="M6" s="109"/>
      <c r="N6" s="73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5</v>
      </c>
      <c r="K7" s="25">
        <f t="shared" si="0"/>
        <v>5</v>
      </c>
      <c r="L7" s="26" t="str">
        <f t="shared" si="1"/>
        <v>OK</v>
      </c>
      <c r="M7" s="109"/>
      <c r="N7" s="73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 t="shared" si="0"/>
        <v>0</v>
      </c>
      <c r="L8" s="26" t="str">
        <f t="shared" si="1"/>
        <v>OK</v>
      </c>
      <c r="M8" s="109"/>
      <c r="N8" s="73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09"/>
      <c r="N9" s="73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9"/>
      <c r="N10" s="73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5-1</f>
        <v>4</v>
      </c>
      <c r="K11" s="25">
        <f t="shared" si="0"/>
        <v>0</v>
      </c>
      <c r="L11" s="26" t="str">
        <f t="shared" si="1"/>
        <v>OK</v>
      </c>
      <c r="M11" s="109">
        <v>4</v>
      </c>
      <c r="N11" s="73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09"/>
      <c r="N12" s="73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09"/>
      <c r="N13" s="73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10</v>
      </c>
      <c r="K14" s="25">
        <f t="shared" si="0"/>
        <v>10</v>
      </c>
      <c r="L14" s="26" t="str">
        <f t="shared" si="1"/>
        <v>OK</v>
      </c>
      <c r="M14" s="109"/>
      <c r="N14" s="73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10</v>
      </c>
      <c r="K15" s="25">
        <f t="shared" si="0"/>
        <v>10</v>
      </c>
      <c r="L15" s="26" t="str">
        <f t="shared" si="1"/>
        <v>OK</v>
      </c>
      <c r="M15" s="109"/>
      <c r="N15" s="73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09"/>
      <c r="N16" s="73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09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09"/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15</v>
      </c>
      <c r="K19" s="25">
        <f t="shared" si="0"/>
        <v>15</v>
      </c>
      <c r="L19" s="26" t="str">
        <f t="shared" si="1"/>
        <v>OK</v>
      </c>
      <c r="M19" s="109"/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15</v>
      </c>
      <c r="K20" s="25">
        <f t="shared" si="0"/>
        <v>15</v>
      </c>
      <c r="L20" s="26" t="str">
        <f t="shared" si="1"/>
        <v>OK</v>
      </c>
      <c r="M20" s="109"/>
      <c r="N20" s="73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09"/>
      <c r="N21" s="73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109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109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09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09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09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09"/>
      <c r="N27" s="73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09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09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09"/>
      <c r="N30" s="73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109"/>
      <c r="N31" s="73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09"/>
      <c r="N32" s="73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09"/>
      <c r="N33" s="73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109"/>
      <c r="N34" s="73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09"/>
      <c r="N35" s="73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09"/>
      <c r="N36" s="73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09"/>
      <c r="N37" s="73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09"/>
      <c r="N38" s="73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09"/>
      <c r="N39" s="73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17800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M1:M2"/>
    <mergeCell ref="AD1:AD2"/>
    <mergeCell ref="A2:L2"/>
    <mergeCell ref="R1:R2"/>
    <mergeCell ref="Q1:Q2"/>
    <mergeCell ref="D1:I1"/>
    <mergeCell ref="J1:L1"/>
    <mergeCell ref="X1:X2"/>
    <mergeCell ref="N1:N2"/>
    <mergeCell ref="T1:T2"/>
    <mergeCell ref="S1:S2"/>
    <mergeCell ref="Y1:Y2"/>
    <mergeCell ref="O1:O2"/>
    <mergeCell ref="P1:P2"/>
    <mergeCell ref="U1:U2"/>
    <mergeCell ref="Z1:Z2"/>
    <mergeCell ref="A22:A27"/>
    <mergeCell ref="B22:B27"/>
    <mergeCell ref="A28:A30"/>
    <mergeCell ref="B28:B30"/>
    <mergeCell ref="A1:C1"/>
    <mergeCell ref="A4:A9"/>
    <mergeCell ref="B4:B9"/>
    <mergeCell ref="A11:A13"/>
    <mergeCell ref="B11:B13"/>
    <mergeCell ref="A16:A21"/>
    <mergeCell ref="B16:B21"/>
    <mergeCell ref="AA1:AA2"/>
    <mergeCell ref="AB1:AB2"/>
    <mergeCell ref="AC1:AC2"/>
    <mergeCell ref="V1:V2"/>
    <mergeCell ref="W1:W2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6" priority="1" stopIfTrue="1" operator="greaterThan">
      <formula>0</formula>
    </cfRule>
    <cfRule type="cellIs" dxfId="5" priority="2" stopIfTrue="1" operator="greaterThan">
      <formula>0</formula>
    </cfRule>
    <cfRule type="cellIs" dxfId="4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topLeftCell="A28" zoomScale="80" zoomScaleNormal="80" workbookViewId="0">
      <selection activeCell="Q13" sqref="Q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128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4" t="s">
        <v>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10</v>
      </c>
      <c r="K4" s="25">
        <f t="shared" ref="K4:K39" si="0">J4-(SUM(M4:AD4))</f>
        <v>10</v>
      </c>
      <c r="L4" s="26" t="str">
        <f t="shared" ref="L4:L39" si="1">IF(K4&lt;0,"ATENÇÃO","OK")</f>
        <v>OK</v>
      </c>
      <c r="M4" s="93"/>
      <c r="N4" s="73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10</v>
      </c>
      <c r="K5" s="25">
        <f t="shared" si="0"/>
        <v>10</v>
      </c>
      <c r="L5" s="26" t="str">
        <f t="shared" si="1"/>
        <v>OK</v>
      </c>
      <c r="M5" s="93"/>
      <c r="N5" s="73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10</v>
      </c>
      <c r="K6" s="25">
        <f t="shared" si="0"/>
        <v>0</v>
      </c>
      <c r="L6" s="26" t="str">
        <f t="shared" si="1"/>
        <v>OK</v>
      </c>
      <c r="M6" s="93">
        <v>10</v>
      </c>
      <c r="N6" s="73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10</v>
      </c>
      <c r="K7" s="25">
        <f t="shared" si="0"/>
        <v>10</v>
      </c>
      <c r="L7" s="26" t="str">
        <f t="shared" si="1"/>
        <v>OK</v>
      </c>
      <c r="M7" s="93"/>
      <c r="N7" s="73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f>15-1</f>
        <v>14</v>
      </c>
      <c r="K8" s="25">
        <f t="shared" si="0"/>
        <v>14</v>
      </c>
      <c r="L8" s="26" t="str">
        <f t="shared" si="1"/>
        <v>OK</v>
      </c>
      <c r="M8" s="93"/>
      <c r="N8" s="73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2</v>
      </c>
      <c r="K9" s="25">
        <f t="shared" si="0"/>
        <v>2</v>
      </c>
      <c r="L9" s="26" t="str">
        <f t="shared" si="1"/>
        <v>OK</v>
      </c>
      <c r="M9" s="93"/>
      <c r="N9" s="73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93"/>
      <c r="N10" s="73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5-2</f>
        <v>3</v>
      </c>
      <c r="K11" s="25">
        <f t="shared" si="0"/>
        <v>3</v>
      </c>
      <c r="L11" s="26" t="str">
        <f t="shared" si="1"/>
        <v>OK</v>
      </c>
      <c r="M11" s="93"/>
      <c r="N11" s="73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v>5</v>
      </c>
      <c r="K12" s="25">
        <f t="shared" si="0"/>
        <v>5</v>
      </c>
      <c r="L12" s="26" t="str">
        <f t="shared" si="1"/>
        <v>OK</v>
      </c>
      <c r="M12" s="93"/>
      <c r="N12" s="73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v>5</v>
      </c>
      <c r="K13" s="25">
        <f t="shared" si="0"/>
        <v>5</v>
      </c>
      <c r="L13" s="26" t="str">
        <f t="shared" si="1"/>
        <v>OK</v>
      </c>
      <c r="M13" s="93"/>
      <c r="N13" s="73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20</v>
      </c>
      <c r="K14" s="25">
        <f t="shared" si="0"/>
        <v>20</v>
      </c>
      <c r="L14" s="26" t="str">
        <f t="shared" si="1"/>
        <v>OK</v>
      </c>
      <c r="M14" s="93"/>
      <c r="N14" s="73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20</v>
      </c>
      <c r="K15" s="25">
        <f t="shared" si="0"/>
        <v>20</v>
      </c>
      <c r="L15" s="26" t="str">
        <f t="shared" si="1"/>
        <v>OK</v>
      </c>
      <c r="M15" s="93"/>
      <c r="N15" s="73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3"/>
      <c r="N16" s="73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4</v>
      </c>
      <c r="K17" s="25">
        <f t="shared" si="0"/>
        <v>4</v>
      </c>
      <c r="L17" s="26" t="str">
        <f t="shared" si="1"/>
        <v>OK</v>
      </c>
      <c r="M17" s="93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>
        <v>8</v>
      </c>
      <c r="K18" s="25">
        <f t="shared" si="0"/>
        <v>8</v>
      </c>
      <c r="L18" s="26" t="str">
        <f t="shared" si="1"/>
        <v>OK</v>
      </c>
      <c r="M18" s="93"/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20</v>
      </c>
      <c r="K19" s="25">
        <f t="shared" si="0"/>
        <v>20</v>
      </c>
      <c r="L19" s="26" t="str">
        <f t="shared" si="1"/>
        <v>OK</v>
      </c>
      <c r="M19" s="93"/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20</v>
      </c>
      <c r="K20" s="25">
        <f t="shared" si="0"/>
        <v>20</v>
      </c>
      <c r="L20" s="26" t="str">
        <f t="shared" si="1"/>
        <v>OK</v>
      </c>
      <c r="M20" s="93"/>
      <c r="N20" s="73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3"/>
      <c r="N21" s="73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>
        <v>5</v>
      </c>
      <c r="K22" s="25">
        <f t="shared" si="0"/>
        <v>5</v>
      </c>
      <c r="L22" s="26" t="str">
        <f t="shared" si="1"/>
        <v>OK</v>
      </c>
      <c r="M22" s="93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>
        <v>4</v>
      </c>
      <c r="K23" s="25">
        <f t="shared" si="0"/>
        <v>4</v>
      </c>
      <c r="L23" s="26" t="str">
        <f t="shared" si="1"/>
        <v>OK</v>
      </c>
      <c r="M23" s="93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>
        <v>4</v>
      </c>
      <c r="K24" s="25">
        <f t="shared" si="0"/>
        <v>4</v>
      </c>
      <c r="L24" s="26" t="str">
        <f t="shared" si="1"/>
        <v>OK</v>
      </c>
      <c r="M24" s="93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93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>
        <v>2</v>
      </c>
      <c r="K26" s="25">
        <f t="shared" si="0"/>
        <v>2</v>
      </c>
      <c r="L26" s="26" t="str">
        <f t="shared" si="1"/>
        <v>OK</v>
      </c>
      <c r="M26" s="93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3"/>
      <c r="N27" s="73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3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93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3"/>
      <c r="N30" s="73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>
        <v>2</v>
      </c>
      <c r="K31" s="25">
        <f t="shared" si="0"/>
        <v>2</v>
      </c>
      <c r="L31" s="26" t="str">
        <f t="shared" si="1"/>
        <v>OK</v>
      </c>
      <c r="M31" s="93"/>
      <c r="N31" s="73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>
        <v>2</v>
      </c>
      <c r="K32" s="25">
        <f t="shared" si="0"/>
        <v>2</v>
      </c>
      <c r="L32" s="26" t="str">
        <f t="shared" si="1"/>
        <v>OK</v>
      </c>
      <c r="M32" s="93"/>
      <c r="N32" s="73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3"/>
      <c r="N33" s="73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>
        <v>10</v>
      </c>
      <c r="K34" s="25">
        <f t="shared" si="0"/>
        <v>10</v>
      </c>
      <c r="L34" s="26" t="str">
        <f t="shared" si="1"/>
        <v>OK</v>
      </c>
      <c r="M34" s="93"/>
      <c r="N34" s="73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3"/>
      <c r="N35" s="73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93"/>
      <c r="N36" s="73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93"/>
      <c r="N37" s="73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3"/>
      <c r="N38" s="73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3"/>
      <c r="N39" s="73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40630.400000000001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28:A30"/>
    <mergeCell ref="B28:B30"/>
    <mergeCell ref="A22:A27"/>
    <mergeCell ref="B22:B27"/>
    <mergeCell ref="A11:A13"/>
    <mergeCell ref="B11:B13"/>
    <mergeCell ref="A16:A21"/>
    <mergeCell ref="B16:B21"/>
    <mergeCell ref="AD1:AD2"/>
    <mergeCell ref="A2:L2"/>
    <mergeCell ref="T1:T2"/>
    <mergeCell ref="U1:U2"/>
    <mergeCell ref="V1:V2"/>
    <mergeCell ref="W1:W2"/>
    <mergeCell ref="P1:P2"/>
    <mergeCell ref="Q1:Q2"/>
    <mergeCell ref="R1:R2"/>
    <mergeCell ref="S1:S2"/>
    <mergeCell ref="A1:C1"/>
    <mergeCell ref="O1:O2"/>
    <mergeCell ref="N1:N2"/>
    <mergeCell ref="AC1:AC2"/>
    <mergeCell ref="X1:X2"/>
    <mergeCell ref="Y1:Y2"/>
    <mergeCell ref="Z1:Z2"/>
    <mergeCell ref="AA1:AA2"/>
    <mergeCell ref="AB1:AB2"/>
    <mergeCell ref="A4:A9"/>
    <mergeCell ref="B4:B9"/>
    <mergeCell ref="D1:I1"/>
    <mergeCell ref="J1:L1"/>
    <mergeCell ref="M1:M2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9"/>
  <sheetViews>
    <sheetView tabSelected="1" topLeftCell="A37" zoomScale="90" zoomScaleNormal="90" workbookViewId="0">
      <selection activeCell="E43" sqref="E43"/>
    </sheetView>
  </sheetViews>
  <sheetFormatPr defaultColWidth="9.7109375" defaultRowHeight="39.950000000000003" customHeight="1"/>
  <cols>
    <col min="1" max="1" width="10" style="1" customWidth="1"/>
    <col min="2" max="2" width="43.28515625" style="1" customWidth="1"/>
    <col min="3" max="3" width="6.42578125" style="27" customWidth="1"/>
    <col min="4" max="4" width="49" style="1" customWidth="1"/>
    <col min="5" max="5" width="29.42578125" style="1" customWidth="1"/>
    <col min="6" max="6" width="12.42578125" style="1" customWidth="1"/>
    <col min="7" max="7" width="16.7109375" style="1" customWidth="1"/>
    <col min="8" max="8" width="12.5703125" style="4" customWidth="1"/>
    <col min="9" max="9" width="13.28515625" style="28" customWidth="1"/>
    <col min="10" max="10" width="12.5703125" style="5" customWidth="1"/>
    <col min="11" max="12" width="16" style="2" customWidth="1"/>
    <col min="13" max="13" width="20.85546875" style="2" customWidth="1"/>
    <col min="14" max="14" width="9.7109375" style="2" customWidth="1"/>
    <col min="15" max="16384" width="9.7109375" style="2"/>
  </cols>
  <sheetData>
    <row r="1" spans="1:13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6" t="s">
        <v>29</v>
      </c>
      <c r="I1" s="146"/>
      <c r="J1" s="146"/>
      <c r="K1" s="146"/>
      <c r="L1" s="146"/>
      <c r="M1" s="146"/>
    </row>
    <row r="2" spans="1:13" ht="39.950000000000003" customHeight="1">
      <c r="A2" s="140" t="s">
        <v>11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s="3" customFormat="1" ht="39.950000000000003" customHeight="1">
      <c r="A3" s="36" t="s">
        <v>19</v>
      </c>
      <c r="B3" s="38" t="s">
        <v>14</v>
      </c>
      <c r="C3" s="37" t="s">
        <v>20</v>
      </c>
      <c r="D3" s="41" t="s">
        <v>15</v>
      </c>
      <c r="E3" s="41" t="s">
        <v>32</v>
      </c>
      <c r="F3" s="38" t="s">
        <v>3</v>
      </c>
      <c r="G3" s="38" t="s">
        <v>16</v>
      </c>
      <c r="H3" s="22" t="s">
        <v>5</v>
      </c>
      <c r="I3" s="23" t="s">
        <v>10</v>
      </c>
      <c r="J3" s="21" t="s">
        <v>4</v>
      </c>
      <c r="K3" s="30" t="s">
        <v>17</v>
      </c>
      <c r="L3" s="30" t="s">
        <v>18</v>
      </c>
      <c r="M3" s="30" t="s">
        <v>6</v>
      </c>
    </row>
    <row r="4" spans="1:13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40" t="s">
        <v>3</v>
      </c>
      <c r="G4" s="40" t="s">
        <v>23</v>
      </c>
      <c r="H4" s="19">
        <f>'REITORIA - SETIC'!J4+ESAG!J4+CEART!J4+FAED!J4+CEAD!J4+CEFID!J4+CERES!J4+CEPLAN!J4+CCT!J4+CAV!J4+CEO!J4+CESFI!J4+CEAVI!J4</f>
        <v>36</v>
      </c>
      <c r="I4" s="25">
        <f>('REITORIA - SETIC'!J4-'REITORIA - SETIC'!K4)+(ESAG!J4-ESAG!K4)+(CEART!J4-CEART!K4)+(FAED!J4-FAED!K4)+(CEAD!J4-CEAD!K4)+(CEFID!J4-CEFID!K4)+(CERES!J4-CERES!K4)+(CEPLAN!J4-CEPLAN!K4)+(CCT!J4-CCT!K4)+(CAV!J4-CAV!K4)+(CEO!J4-CEO!K4)+(CESFI!J4-CESFI!K4)+(CEAVI!J4-CEAVI!K4)</f>
        <v>2</v>
      </c>
      <c r="J4" s="31">
        <f t="shared" ref="J4:J39" si="0">H4-I4</f>
        <v>34</v>
      </c>
      <c r="K4" s="20">
        <v>2414.39</v>
      </c>
      <c r="L4" s="20">
        <f t="shared" ref="L4:L39" si="1">K4*H4</f>
        <v>86918.04</v>
      </c>
      <c r="M4" s="17">
        <f t="shared" ref="M4:M39" si="2">K4*I4</f>
        <v>4828.78</v>
      </c>
    </row>
    <row r="5" spans="1:13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40" t="s">
        <v>3</v>
      </c>
      <c r="G5" s="40" t="s">
        <v>23</v>
      </c>
      <c r="H5" s="19">
        <f>'REITORIA - SETIC'!J5+ESAG!J5+CEART!J5+FAED!J5+CEAD!J5+CEFID!J5+CERES!J5+CEPLAN!J5+CCT!J5+CAV!J5+CEO!J5+CESFI!J5+CEAVI!J5</f>
        <v>104</v>
      </c>
      <c r="I5" s="25">
        <f>('REITORIA - SETIC'!J5-'REITORIA - SETIC'!K5)+(ESAG!J5-ESAG!K5)+(CEART!J5-CEART!K5)+(FAED!J5-FAED!K5)+(CEAD!J5-CEAD!K5)+(CEFID!J5-CEFID!K5)+(CERES!J5-CERES!K5)+(CEPLAN!J5-CEPLAN!K5)+(CCT!J5-CCT!K5)+(CAV!J5-CAV!K5)+(CEO!J5-CEO!K5)+(CESFI!J5-CESFI!K5)+(CEAVI!J5-CEAVI!K5)</f>
        <v>70</v>
      </c>
      <c r="J5" s="31">
        <f t="shared" si="0"/>
        <v>34</v>
      </c>
      <c r="K5" s="20">
        <v>2200.92</v>
      </c>
      <c r="L5" s="20">
        <f t="shared" si="1"/>
        <v>228895.68</v>
      </c>
      <c r="M5" s="17">
        <f t="shared" si="2"/>
        <v>154064.4</v>
      </c>
    </row>
    <row r="6" spans="1:13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40" t="s">
        <v>3</v>
      </c>
      <c r="G6" s="40" t="s">
        <v>23</v>
      </c>
      <c r="H6" s="19">
        <f>'REITORIA - SETIC'!J6+ESAG!J6+CEART!J6+FAED!J6+CEAD!J6+CEFID!J6+CERES!J6+CEPLAN!J6+CCT!J6+CAV!J6+CEO!J6+CESFI!J6+CEAVI!J6</f>
        <v>160</v>
      </c>
      <c r="I6" s="25">
        <f>('REITORIA - SETIC'!J6-'REITORIA - SETIC'!K6)+(ESAG!J6-ESAG!K6)+(CEART!J6-CEART!K6)+(FAED!J6-FAED!K6)+(CEAD!J6-CEAD!K6)+(CEFID!J6-CEFID!K6)+(CERES!J6-CERES!K6)+(CEPLAN!J6-CEPLAN!K6)+(CCT!J6-CCT!K6)+(CAV!J6-CAV!K6)+(CEO!J6-CEO!K6)+(CESFI!J6-CESFI!K6)+(CEAVI!J6-CEAVI!K6)</f>
        <v>117</v>
      </c>
      <c r="J6" s="31">
        <f t="shared" si="0"/>
        <v>43</v>
      </c>
      <c r="K6" s="20">
        <v>4063.04</v>
      </c>
      <c r="L6" s="20">
        <f t="shared" si="1"/>
        <v>650086.40000000002</v>
      </c>
      <c r="M6" s="17">
        <f t="shared" si="2"/>
        <v>475375.68</v>
      </c>
    </row>
    <row r="7" spans="1:13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40" t="s">
        <v>3</v>
      </c>
      <c r="G7" s="40" t="s">
        <v>23</v>
      </c>
      <c r="H7" s="19">
        <f>'REITORIA - SETIC'!J7+ESAG!J7+CEART!J7+FAED!J7+CEAD!J7+CEFID!J7+CERES!J7+CEPLAN!J7+CCT!J7+CAV!J7+CEO!J7+CESFI!J7+CEAVI!J7</f>
        <v>48</v>
      </c>
      <c r="I7" s="25">
        <f>('REITORIA - SETIC'!J7-'REITORIA - SETIC'!K7)+(ESAG!J7-ESAG!K7)+(CEART!J7-CEART!K7)+(FAED!J7-FAED!K7)+(CEAD!J7-CEAD!K7)+(CEFID!J7-CEFID!K7)+(CERES!J7-CERES!K7)+(CEPLAN!J7-CEPLAN!K7)+(CCT!J7-CCT!K7)+(CAV!J7-CAV!K7)+(CEO!J7-CEO!K7)+(CESFI!J7-CESFI!K7)+(CEAVI!J7-CEAVI!K7)</f>
        <v>10</v>
      </c>
      <c r="J7" s="31">
        <f t="shared" si="0"/>
        <v>38</v>
      </c>
      <c r="K7" s="20">
        <v>6258.3</v>
      </c>
      <c r="L7" s="20">
        <f t="shared" si="1"/>
        <v>300398.40000000002</v>
      </c>
      <c r="M7" s="17">
        <f t="shared" si="2"/>
        <v>62583</v>
      </c>
    </row>
    <row r="8" spans="1:13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40" t="s">
        <v>3</v>
      </c>
      <c r="G8" s="40" t="s">
        <v>23</v>
      </c>
      <c r="H8" s="19">
        <f>'REITORIA - SETIC'!J8+ESAG!J8+CEART!J8+FAED!J8+CEAD!J8+CEFID!J8+CERES!J8+CEPLAN!J8+CCT!J8+CAV!J8+CEO!J8+CESFI!J8+CEAVI!J8</f>
        <v>28</v>
      </c>
      <c r="I8" s="25">
        <f>('REITORIA - SETIC'!J8-'REITORIA - SETIC'!K8)+(ESAG!J8-ESAG!K8)+(CEART!J8-CEART!K8)+(FAED!J8-FAED!K8)+(CEAD!J8-CEAD!K8)+(CEFID!J8-CEFID!K8)+(CERES!J8-CERES!K8)+(CEPLAN!J8-CEPLAN!K8)+(CCT!J8-CCT!K8)+(CAV!J8-CAV!K8)+(CEO!J8-CEO!K8)+(CESFI!J8-CESFI!K8)+(CEAVI!J8-CEAVI!K8)</f>
        <v>7</v>
      </c>
      <c r="J8" s="31">
        <f t="shared" si="0"/>
        <v>21</v>
      </c>
      <c r="K8" s="20">
        <v>4013.93</v>
      </c>
      <c r="L8" s="20">
        <f t="shared" si="1"/>
        <v>112390.04</v>
      </c>
      <c r="M8" s="17">
        <f t="shared" si="2"/>
        <v>28097.51</v>
      </c>
    </row>
    <row r="9" spans="1:13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40" t="s">
        <v>3</v>
      </c>
      <c r="G9" s="40" t="s">
        <v>23</v>
      </c>
      <c r="H9" s="19">
        <f>'REITORIA - SETIC'!J9+ESAG!J9+CEART!J9+FAED!J9+CEAD!J9+CEFID!J9+CERES!J9+CEPLAN!J9+CCT!J9+CAV!J9+CEO!J9+CESFI!J9+CEAVI!J9</f>
        <v>8</v>
      </c>
      <c r="I9" s="25">
        <f>('REITORIA - SETIC'!J9-'REITORIA - SETIC'!K9)+(ESAG!J9-ESAG!K9)+(CEART!J9-CEART!K9)+(FAED!J9-FAED!K9)+(CEAD!J9-CEAD!K9)+(CEFID!J9-CEFID!K9)+(CERES!J9-CERES!K9)+(CEPLAN!J9-CEPLAN!K9)+(CCT!J9-CCT!K9)+(CAV!J9-CAV!K9)+(CEO!J9-CEO!K9)+(CESFI!J9-CESFI!K9)+(CEAVI!J9-CEAVI!K9)</f>
        <v>1</v>
      </c>
      <c r="J9" s="31">
        <f t="shared" si="0"/>
        <v>7</v>
      </c>
      <c r="K9" s="20">
        <v>14913.93</v>
      </c>
      <c r="L9" s="20">
        <f t="shared" si="1"/>
        <v>119311.44</v>
      </c>
      <c r="M9" s="17">
        <f t="shared" si="2"/>
        <v>14913.93</v>
      </c>
    </row>
    <row r="10" spans="1:13" ht="39.950000000000003" customHeight="1">
      <c r="A10" s="74">
        <v>2</v>
      </c>
      <c r="B10" s="78" t="s">
        <v>31</v>
      </c>
      <c r="C10" s="50">
        <v>7</v>
      </c>
      <c r="D10" s="55" t="s">
        <v>45</v>
      </c>
      <c r="E10" s="56" t="s">
        <v>46</v>
      </c>
      <c r="F10" s="33" t="s">
        <v>3</v>
      </c>
      <c r="G10" s="33" t="s">
        <v>23</v>
      </c>
      <c r="H10" s="19">
        <f>'REITORIA - SETIC'!J10+ESAG!J10+CEART!J10+FAED!J10+CEAD!J10+CEFID!J10+CERES!J10+CEPLAN!J10+CCT!J10+CAV!J10+CEO!J10+CESFI!J10+CEAVI!J10</f>
        <v>8</v>
      </c>
      <c r="I10" s="25">
        <f>('REITORIA - SETIC'!J10-'REITORIA - SETIC'!K10)+(ESAG!J10-ESAG!K10)+(CEART!J10-CEART!K10)+(FAED!J10-FAED!K10)+(CEAD!J10-CEAD!K10)+(CEFID!J10-CEFID!K10)+(CERES!J10-CERES!K10)+(CEPLAN!J10-CEPLAN!K10)+(CCT!J10-CCT!K10)+(CAV!J10-CAV!K10)+(CEO!J10-CEO!K10)+(CESFI!J10-CESFI!K10)+(CEAVI!J10-CEAVI!K10)</f>
        <v>2</v>
      </c>
      <c r="J10" s="31">
        <f t="shared" si="0"/>
        <v>6</v>
      </c>
      <c r="K10" s="20">
        <v>11350</v>
      </c>
      <c r="L10" s="20">
        <f t="shared" si="1"/>
        <v>90800</v>
      </c>
      <c r="M10" s="17">
        <f t="shared" si="2"/>
        <v>22700</v>
      </c>
    </row>
    <row r="11" spans="1:13" ht="39.950000000000003" customHeight="1">
      <c r="A11" s="132">
        <v>3</v>
      </c>
      <c r="B11" s="136" t="s">
        <v>47</v>
      </c>
      <c r="C11" s="51">
        <v>8</v>
      </c>
      <c r="D11" s="52" t="s">
        <v>48</v>
      </c>
      <c r="E11" s="53" t="s">
        <v>49</v>
      </c>
      <c r="F11" s="40" t="s">
        <v>3</v>
      </c>
      <c r="G11" s="40" t="s">
        <v>54</v>
      </c>
      <c r="H11" s="19">
        <f>'REITORIA - SETIC'!J11+ESAG!J11+CEART!J11+FAED!J11+CEAD!J11+CEFID!J11+CERES!J11+CEPLAN!J11+CCT!J11+CAV!J11+CEO!J11+CESFI!J11+CEAVI!J11</f>
        <v>25</v>
      </c>
      <c r="I11" s="25">
        <f>('REITORIA - SETIC'!J11-'REITORIA - SETIC'!K11)+(ESAG!J11-ESAG!K11)+(CEART!J11-CEART!K11)+(FAED!J11-FAED!K11)+(CEAD!J11-CEAD!K11)+(CEFID!J11-CEFID!K11)+(CERES!J11-CERES!K11)+(CEPLAN!J11-CEPLAN!K11)+(CCT!J11-CCT!K11)+(CAV!J11-CAV!K11)+(CEO!J11-CEO!K11)+(CESFI!J11-CESFI!K11)+(CEAVI!J11-CEAVI!K11)</f>
        <v>12</v>
      </c>
      <c r="J11" s="31">
        <f t="shared" si="0"/>
        <v>13</v>
      </c>
      <c r="K11" s="20">
        <v>4450</v>
      </c>
      <c r="L11" s="20">
        <f t="shared" si="1"/>
        <v>111250</v>
      </c>
      <c r="M11" s="17">
        <f t="shared" si="2"/>
        <v>53400</v>
      </c>
    </row>
    <row r="12" spans="1:13" ht="39.950000000000003" customHeight="1">
      <c r="A12" s="133"/>
      <c r="B12" s="137"/>
      <c r="C12" s="51">
        <v>9</v>
      </c>
      <c r="D12" s="52" t="s">
        <v>50</v>
      </c>
      <c r="E12" s="53" t="s">
        <v>51</v>
      </c>
      <c r="F12" s="40" t="s">
        <v>3</v>
      </c>
      <c r="G12" s="40" t="s">
        <v>54</v>
      </c>
      <c r="H12" s="19">
        <f>'REITORIA - SETIC'!J12+ESAG!J12+CEART!J12+FAED!J12+CEAD!J12+CEFID!J12+CERES!J12+CEPLAN!J12+CCT!J12+CAV!J12+CEO!J12+CESFI!J12+CEAVI!J12</f>
        <v>13</v>
      </c>
      <c r="I12" s="25">
        <f>('REITORIA - SETIC'!J12-'REITORIA - SETIC'!K12)+(ESAG!J12-ESAG!K12)+(CEART!J12-CEART!K12)+(FAED!J12-FAED!K12)+(CEAD!J12-CEAD!K12)+(CEFID!J12-CEFID!K12)+(CERES!J12-CERES!K12)+(CEPLAN!J12-CEPLAN!K12)+(CCT!J12-CCT!K12)+(CAV!J12-CAV!K12)+(CEO!J12-CEO!K12)+(CESFI!J12-CESFI!K12)+(CEAVI!J12-CEAVI!K12)</f>
        <v>4</v>
      </c>
      <c r="J12" s="31">
        <f t="shared" si="0"/>
        <v>9</v>
      </c>
      <c r="K12" s="20">
        <v>440</v>
      </c>
      <c r="L12" s="20">
        <f t="shared" si="1"/>
        <v>5720</v>
      </c>
      <c r="M12" s="17">
        <f t="shared" si="2"/>
        <v>1760</v>
      </c>
    </row>
    <row r="13" spans="1:13" ht="39.950000000000003" customHeight="1">
      <c r="A13" s="134"/>
      <c r="B13" s="138"/>
      <c r="C13" s="51">
        <v>10</v>
      </c>
      <c r="D13" s="52" t="s">
        <v>52</v>
      </c>
      <c r="E13" s="53" t="s">
        <v>53</v>
      </c>
      <c r="F13" s="40" t="s">
        <v>3</v>
      </c>
      <c r="G13" s="40" t="s">
        <v>54</v>
      </c>
      <c r="H13" s="19">
        <f>'REITORIA - SETIC'!J13+ESAG!J13+CEART!J13+FAED!J13+CEAD!J13+CEFID!J13+CERES!J13+CEPLAN!J13+CCT!J13+CAV!J13+CEO!J13+CESFI!J13+CEAVI!J13</f>
        <v>14</v>
      </c>
      <c r="I13" s="25">
        <f>('REITORIA - SETIC'!J13-'REITORIA - SETIC'!K13)+(ESAG!J13-ESAG!K13)+(CEART!J13-CEART!K13)+(FAED!J13-FAED!K13)+(CEAD!J13-CEAD!K13)+(CEFID!J13-CEFID!K13)+(CERES!J13-CERES!K13)+(CEPLAN!J13-CEPLAN!K13)+(CCT!J13-CCT!K13)+(CAV!J13-CAV!K13)+(CEO!J13-CEO!K13)+(CESFI!J13-CESFI!K13)+(CEAVI!J13-CEAVI!K13)</f>
        <v>1</v>
      </c>
      <c r="J13" s="31">
        <f t="shared" si="0"/>
        <v>13</v>
      </c>
      <c r="K13" s="20">
        <v>1450</v>
      </c>
      <c r="L13" s="20">
        <f t="shared" si="1"/>
        <v>20300</v>
      </c>
      <c r="M13" s="17">
        <f t="shared" si="2"/>
        <v>1450</v>
      </c>
    </row>
    <row r="14" spans="1:13" ht="39.950000000000003" customHeight="1">
      <c r="A14" s="77">
        <v>4</v>
      </c>
      <c r="B14" s="78" t="s">
        <v>47</v>
      </c>
      <c r="C14" s="50">
        <v>11</v>
      </c>
      <c r="D14" s="55" t="s">
        <v>55</v>
      </c>
      <c r="E14" s="56" t="s">
        <v>56</v>
      </c>
      <c r="F14" s="33" t="s">
        <v>3</v>
      </c>
      <c r="G14" s="33" t="s">
        <v>54</v>
      </c>
      <c r="H14" s="19">
        <f>'REITORIA - SETIC'!J14+ESAG!J14+CEART!J14+FAED!J14+CEAD!J14+CEFID!J14+CERES!J14+CEPLAN!J14+CCT!J14+CAV!J14+CEO!J14+CESFI!J14+CEAVI!J14</f>
        <v>80</v>
      </c>
      <c r="I14" s="25">
        <f>('REITORIA - SETIC'!J14-'REITORIA - SETIC'!K14)+(ESAG!J14-ESAG!K14)+(CEART!J14-CEART!K14)+(FAED!J14-FAED!K14)+(CEAD!J14-CEAD!K14)+(CEFID!J14-CEFID!K14)+(CERES!J14-CERES!K14)+(CEPLAN!J14-CEPLAN!K14)+(CCT!J14-CCT!K14)+(CAV!J14-CAV!K14)+(CEO!J14-CEO!K14)+(CESFI!J14-CESFI!K14)+(CEAVI!J14-CEAVI!K14)</f>
        <v>5</v>
      </c>
      <c r="J14" s="31">
        <f t="shared" si="0"/>
        <v>75</v>
      </c>
      <c r="K14" s="20">
        <v>1803</v>
      </c>
      <c r="L14" s="20">
        <f t="shared" si="1"/>
        <v>144240</v>
      </c>
      <c r="M14" s="17">
        <f t="shared" si="2"/>
        <v>9015</v>
      </c>
    </row>
    <row r="15" spans="1:13" ht="39.950000000000003" customHeight="1">
      <c r="A15" s="79">
        <v>6</v>
      </c>
      <c r="B15" s="81" t="s">
        <v>57</v>
      </c>
      <c r="C15" s="80">
        <v>13</v>
      </c>
      <c r="D15" s="64" t="s">
        <v>27</v>
      </c>
      <c r="E15" s="65" t="s">
        <v>58</v>
      </c>
      <c r="F15" s="66" t="s">
        <v>3</v>
      </c>
      <c r="G15" s="66" t="s">
        <v>23</v>
      </c>
      <c r="H15" s="19">
        <f>'REITORIA - SETIC'!J15+ESAG!J15+CEART!J15+FAED!J15+CEAD!J15+CEFID!J15+CERES!J15+CEPLAN!J15+CCT!J15+CAV!J15+CEO!J15+CESFI!J15+CEAVI!J15</f>
        <v>120</v>
      </c>
      <c r="I15" s="25">
        <f>('REITORIA - SETIC'!J15-'REITORIA - SETIC'!K15)+(ESAG!J15-ESAG!K15)+(CEART!J15-CEART!K15)+(FAED!J15-FAED!K15)+(CEAD!J15-CEAD!K15)+(CEFID!J15-CEFID!K15)+(CERES!J15-CERES!K15)+(CEPLAN!J15-CEPLAN!K15)+(CCT!J15-CCT!K15)+(CAV!J15-CAV!K15)+(CEO!J15-CEO!K15)+(CESFI!J15-CESFI!K15)+(CEAVI!J15-CEAVI!K15)</f>
        <v>46</v>
      </c>
      <c r="J15" s="31">
        <f t="shared" si="0"/>
        <v>74</v>
      </c>
      <c r="K15" s="20">
        <v>2316.66</v>
      </c>
      <c r="L15" s="20">
        <f t="shared" si="1"/>
        <v>277999.19999999995</v>
      </c>
      <c r="M15" s="17">
        <f t="shared" si="2"/>
        <v>106566.35999999999</v>
      </c>
    </row>
    <row r="16" spans="1:13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33" t="s">
        <v>3</v>
      </c>
      <c r="G16" s="33" t="s">
        <v>72</v>
      </c>
      <c r="H16" s="19">
        <f>'REITORIA - SETIC'!J16+ESAG!J16+CEART!J16+FAED!J16+CEAD!J16+CEFID!J16+CERES!J16+CEPLAN!J16+CCT!J16+CAV!J16+CEO!J16+CESFI!J16+CEAVI!J16</f>
        <v>100</v>
      </c>
      <c r="I16" s="25">
        <f>('REITORIA - SETIC'!J16-'REITORIA - SETIC'!K16)+(ESAG!J16-ESAG!K16)+(CEART!J16-CEART!K16)+(FAED!J16-FAED!K16)+(CEAD!J16-CEAD!K16)+(CEFID!J16-CEFID!K16)+(CERES!J16-CERES!K16)+(CEPLAN!J16-CEPLAN!K16)+(CCT!J16-CCT!K16)+(CAV!J16-CAV!K16)+(CEO!J16-CEO!K16)+(CESFI!J16-CESFI!K16)+(CEAVI!J16-CEAVI!K16)</f>
        <v>1</v>
      </c>
      <c r="J16" s="31">
        <f t="shared" si="0"/>
        <v>99</v>
      </c>
      <c r="K16" s="20">
        <v>1537.15</v>
      </c>
      <c r="L16" s="20">
        <f t="shared" si="1"/>
        <v>153715</v>
      </c>
      <c r="M16" s="17">
        <f t="shared" si="2"/>
        <v>1537.15</v>
      </c>
    </row>
    <row r="17" spans="1:13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33" t="s">
        <v>3</v>
      </c>
      <c r="G17" s="33" t="s">
        <v>72</v>
      </c>
      <c r="H17" s="19">
        <f>'REITORIA - SETIC'!J17+ESAG!J17+CEART!J17+FAED!J17+CEAD!J17+CEFID!J17+CERES!J17+CEPLAN!J17+CCT!J17+CAV!J17+CEO!J17+CESFI!J17+CEAVI!J17</f>
        <v>32</v>
      </c>
      <c r="I17" s="25">
        <f>('REITORIA - SETIC'!J17-'REITORIA - SETIC'!K17)+(ESAG!J17-ESAG!K17)+(CEART!J17-CEART!K17)+(FAED!J17-FAED!K17)+(CEAD!J17-CEAD!K17)+(CEFID!J17-CEFID!K17)+(CERES!J17-CERES!K17)+(CEPLAN!J17-CEPLAN!K17)+(CCT!J17-CCT!K17)+(CAV!J17-CAV!K17)+(CEO!J17-CEO!K17)+(CESFI!J17-CESFI!K17)+(CEAVI!J17-CEAVI!K17)</f>
        <v>4</v>
      </c>
      <c r="J17" s="31">
        <f t="shared" si="0"/>
        <v>28</v>
      </c>
      <c r="K17" s="20">
        <v>560</v>
      </c>
      <c r="L17" s="20">
        <f t="shared" si="1"/>
        <v>17920</v>
      </c>
      <c r="M17" s="17">
        <f t="shared" si="2"/>
        <v>2240</v>
      </c>
    </row>
    <row r="18" spans="1:13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33" t="s">
        <v>3</v>
      </c>
      <c r="G18" s="33" t="s">
        <v>72</v>
      </c>
      <c r="H18" s="19">
        <f>'REITORIA - SETIC'!J18+ESAG!J18+CEART!J18+FAED!J18+CEAD!J18+CEFID!J18+CERES!J18+CEPLAN!J18+CCT!J18+CAV!J18+CEO!J18+CESFI!J18+CEAVI!J18</f>
        <v>80</v>
      </c>
      <c r="I18" s="25">
        <f>('REITORIA - SETIC'!J18-'REITORIA - SETIC'!K18)+(ESAG!J18-ESAG!K18)+(CEART!J18-CEART!K18)+(FAED!J18-FAED!K18)+(CEAD!J18-CEAD!K18)+(CEFID!J18-CEFID!K18)+(CERES!J18-CERES!K18)+(CEPLAN!J18-CEPLAN!K18)+(CCT!J18-CCT!K18)+(CAV!J18-CAV!K18)+(CEO!J18-CEO!K18)+(CESFI!J18-CESFI!K18)+(CEAVI!J18-CEAVI!K18)</f>
        <v>12</v>
      </c>
      <c r="J18" s="31">
        <f t="shared" si="0"/>
        <v>68</v>
      </c>
      <c r="K18" s="20">
        <v>209</v>
      </c>
      <c r="L18" s="20">
        <f t="shared" si="1"/>
        <v>16720</v>
      </c>
      <c r="M18" s="17">
        <f t="shared" si="2"/>
        <v>2508</v>
      </c>
    </row>
    <row r="19" spans="1:13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33" t="s">
        <v>3</v>
      </c>
      <c r="G19" s="33" t="s">
        <v>72</v>
      </c>
      <c r="H19" s="19">
        <f>'REITORIA - SETIC'!J19+ESAG!J19+CEART!J19+FAED!J19+CEAD!J19+CEFID!J19+CERES!J19+CEPLAN!J19+CCT!J19+CAV!J19+CEO!J19+CESFI!J19+CEAVI!J19</f>
        <v>83</v>
      </c>
      <c r="I19" s="25">
        <f>('REITORIA - SETIC'!J19-'REITORIA - SETIC'!K19)+(ESAG!J19-ESAG!K19)+(CEART!J19-CEART!K19)+(FAED!J19-FAED!K19)+(CEAD!J19-CEAD!K19)+(CEFID!J19-CEFID!K19)+(CERES!J19-CERES!K19)+(CEPLAN!J19-CEPLAN!K19)+(CCT!J19-CCT!K19)+(CAV!J19-CAV!K19)+(CEO!J19-CEO!K19)+(CESFI!J19-CESFI!K19)+(CEAVI!J19-CEAVI!K19)</f>
        <v>17</v>
      </c>
      <c r="J19" s="31">
        <f t="shared" si="0"/>
        <v>66</v>
      </c>
      <c r="K19" s="20">
        <v>95</v>
      </c>
      <c r="L19" s="20">
        <f t="shared" si="1"/>
        <v>7885</v>
      </c>
      <c r="M19" s="17">
        <f t="shared" si="2"/>
        <v>1615</v>
      </c>
    </row>
    <row r="20" spans="1:13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33" t="s">
        <v>3</v>
      </c>
      <c r="G20" s="33" t="s">
        <v>72</v>
      </c>
      <c r="H20" s="19">
        <f>'REITORIA - SETIC'!J20+ESAG!J20+CEART!J20+FAED!J20+CEAD!J20+CEFID!J20+CERES!J20+CEPLAN!J20+CCT!J20+CAV!J20+CEO!J20+CESFI!J20+CEAVI!J20</f>
        <v>120</v>
      </c>
      <c r="I20" s="25">
        <f>('REITORIA - SETIC'!J20-'REITORIA - SETIC'!K20)+(ESAG!J20-ESAG!K20)+(CEART!J20-CEART!K20)+(FAED!J20-FAED!K20)+(CEAD!J20-CEAD!K20)+(CEFID!J20-CEFID!K20)+(CERES!J20-CERES!K20)+(CEPLAN!J20-CEPLAN!K20)+(CCT!J20-CCT!K20)+(CAV!J20-CAV!K20)+(CEO!J20-CEO!K20)+(CESFI!J20-CESFI!K20)+(CEAVI!J20-CEAVI!K20)</f>
        <v>8</v>
      </c>
      <c r="J20" s="31">
        <f t="shared" si="0"/>
        <v>112</v>
      </c>
      <c r="K20" s="20">
        <v>85</v>
      </c>
      <c r="L20" s="20">
        <f t="shared" si="1"/>
        <v>10200</v>
      </c>
      <c r="M20" s="17">
        <f t="shared" si="2"/>
        <v>680</v>
      </c>
    </row>
    <row r="21" spans="1:13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33" t="s">
        <v>3</v>
      </c>
      <c r="G21" s="33" t="s">
        <v>72</v>
      </c>
      <c r="H21" s="19">
        <f>'REITORIA - SETIC'!J21+ESAG!J21+CEART!J21+FAED!J21+CEAD!J21+CEFID!J21+CERES!J21+CEPLAN!J21+CCT!J21+CAV!J21+CEO!J21+CESFI!J21+CEAVI!J21</f>
        <v>32</v>
      </c>
      <c r="I21" s="25">
        <f>('REITORIA - SETIC'!J21-'REITORIA - SETIC'!K21)+(ESAG!J21-ESAG!K21)+(CEART!J21-CEART!K21)+(FAED!J21-FAED!K21)+(CEAD!J21-CEAD!K21)+(CEFID!J21-CEFID!K21)+(CERES!J21-CERES!K21)+(CEPLAN!J21-CEPLAN!K21)+(CCT!J21-CCT!K21)+(CAV!J21-CAV!K21)+(CEO!J21-CEO!K21)+(CESFI!J21-CESFI!K21)+(CEAVI!J21-CEAVI!K21)</f>
        <v>0</v>
      </c>
      <c r="J21" s="31">
        <f t="shared" si="0"/>
        <v>32</v>
      </c>
      <c r="K21" s="20">
        <v>80</v>
      </c>
      <c r="L21" s="20">
        <f t="shared" si="1"/>
        <v>2560</v>
      </c>
      <c r="M21" s="17">
        <f t="shared" si="2"/>
        <v>0</v>
      </c>
    </row>
    <row r="22" spans="1:13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6" t="s">
        <v>3</v>
      </c>
      <c r="G22" s="66" t="s">
        <v>24</v>
      </c>
      <c r="H22" s="19">
        <f>'REITORIA - SETIC'!J22+ESAG!J22+CEART!J22+FAED!J22+CEAD!J22+CEFID!J22+CERES!J22+CEPLAN!J22+CCT!J22+CAV!J22+CEO!J22+CESFI!J22+CEAVI!J22</f>
        <v>60</v>
      </c>
      <c r="I22" s="25">
        <f>('REITORIA - SETIC'!J22-'REITORIA - SETIC'!K22)+(ESAG!J22-ESAG!K22)+(CEART!J22-CEART!K22)+(FAED!J22-FAED!K22)+(CEAD!J22-CEAD!K22)+(CEFID!J22-CEFID!K22)+(CERES!J22-CERES!K22)+(CEPLAN!J22-CEPLAN!K22)+(CCT!J22-CCT!K22)+(CAV!J22-CAV!K22)+(CEO!J22-CEO!K22)+(CESFI!J22-CESFI!K22)+(CEAVI!J22-CEAVI!K22)</f>
        <v>0</v>
      </c>
      <c r="J22" s="31">
        <f t="shared" si="0"/>
        <v>60</v>
      </c>
      <c r="K22" s="20">
        <v>106</v>
      </c>
      <c r="L22" s="20">
        <f t="shared" si="1"/>
        <v>6360</v>
      </c>
      <c r="M22" s="17">
        <f t="shared" si="2"/>
        <v>0</v>
      </c>
    </row>
    <row r="23" spans="1:13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6" t="s">
        <v>3</v>
      </c>
      <c r="G23" s="66" t="s">
        <v>24</v>
      </c>
      <c r="H23" s="19">
        <f>'REITORIA - SETIC'!J23+ESAG!J23+CEART!J23+FAED!J23+CEAD!J23+CEFID!J23+CERES!J23+CEPLAN!J23+CCT!J23+CAV!J23+CEO!J23+CESFI!J23+CEAVI!J23</f>
        <v>36</v>
      </c>
      <c r="I23" s="25">
        <f>('REITORIA - SETIC'!J23-'REITORIA - SETIC'!K23)+(ESAG!J23-ESAG!K23)+(CEART!J23-CEART!K23)+(FAED!J23-FAED!K23)+(CEAD!J23-CEAD!K23)+(CEFID!J23-CEFID!K23)+(CERES!J23-CERES!K23)+(CEPLAN!J23-CEPLAN!K23)+(CCT!J23-CCT!K23)+(CAV!J23-CAV!K23)+(CEO!J23-CEO!K23)+(CESFI!J23-CESFI!K23)+(CEAVI!J23-CEAVI!K23)</f>
        <v>2</v>
      </c>
      <c r="J23" s="31">
        <f t="shared" si="0"/>
        <v>34</v>
      </c>
      <c r="K23" s="20">
        <v>127</v>
      </c>
      <c r="L23" s="20">
        <f t="shared" si="1"/>
        <v>4572</v>
      </c>
      <c r="M23" s="17">
        <f t="shared" si="2"/>
        <v>254</v>
      </c>
    </row>
    <row r="24" spans="1:13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6" t="s">
        <v>3</v>
      </c>
      <c r="G24" s="66" t="s">
        <v>24</v>
      </c>
      <c r="H24" s="19">
        <f>'REITORIA - SETIC'!J24+ESAG!J24+CEART!J24+FAED!J24+CEAD!J24+CEFID!J24+CERES!J24+CEPLAN!J24+CCT!J24+CAV!J24+CEO!J24+CESFI!J24+CEAVI!J24</f>
        <v>16</v>
      </c>
      <c r="I24" s="25">
        <f>('REITORIA - SETIC'!J24-'REITORIA - SETIC'!K24)+(ESAG!J24-ESAG!K24)+(CEART!J24-CEART!K24)+(FAED!J24-FAED!K24)+(CEAD!J24-CEAD!K24)+(CEFID!J24-CEFID!K24)+(CERES!J24-CERES!K24)+(CEPLAN!J24-CEPLAN!K24)+(CCT!J24-CCT!K24)+(CAV!J24-CAV!K24)+(CEO!J24-CEO!K24)+(CESFI!J24-CESFI!K24)+(CEAVI!J24-CEAVI!K24)</f>
        <v>0</v>
      </c>
      <c r="J24" s="31">
        <f t="shared" si="0"/>
        <v>16</v>
      </c>
      <c r="K24" s="20">
        <v>573</v>
      </c>
      <c r="L24" s="20">
        <f t="shared" si="1"/>
        <v>9168</v>
      </c>
      <c r="M24" s="17">
        <f t="shared" si="2"/>
        <v>0</v>
      </c>
    </row>
    <row r="25" spans="1:13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6" t="s">
        <v>3</v>
      </c>
      <c r="G25" s="66" t="s">
        <v>24</v>
      </c>
      <c r="H25" s="19">
        <f>'REITORIA - SETIC'!J25+ESAG!J25+CEART!J25+FAED!J25+CEAD!J25+CEFID!J25+CERES!J25+CEPLAN!J25+CCT!J25+CAV!J25+CEO!J25+CESFI!J25+CEAVI!J25</f>
        <v>12</v>
      </c>
      <c r="I25" s="25">
        <f>('REITORIA - SETIC'!J25-'REITORIA - SETIC'!K25)+(ESAG!J25-ESAG!K25)+(CEART!J25-CEART!K25)+(FAED!J25-FAED!K25)+(CEAD!J25-CEAD!K25)+(CEFID!J25-CEFID!K25)+(CERES!J25-CERES!K25)+(CEPLAN!J25-CEPLAN!K25)+(CCT!J25-CCT!K25)+(CAV!J25-CAV!K25)+(CEO!J25-CEO!K25)+(CESFI!J25-CESFI!K25)+(CEAVI!J25-CEAVI!K25)</f>
        <v>0</v>
      </c>
      <c r="J25" s="31">
        <f t="shared" si="0"/>
        <v>12</v>
      </c>
      <c r="K25" s="20">
        <v>275</v>
      </c>
      <c r="L25" s="20">
        <f t="shared" si="1"/>
        <v>3300</v>
      </c>
      <c r="M25" s="17">
        <f t="shared" si="2"/>
        <v>0</v>
      </c>
    </row>
    <row r="26" spans="1:13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6" t="s">
        <v>3</v>
      </c>
      <c r="G26" s="66" t="s">
        <v>24</v>
      </c>
      <c r="H26" s="19">
        <f>'REITORIA - SETIC'!J26+ESAG!J26+CEART!J26+FAED!J26+CEAD!J26+CEFID!J26+CERES!J26+CEPLAN!J26+CCT!J26+CAV!J26+CEO!J26+CESFI!J26+CEAVI!J26</f>
        <v>20</v>
      </c>
      <c r="I26" s="25">
        <f>('REITORIA - SETIC'!J26-'REITORIA - SETIC'!K26)+(ESAG!J26-ESAG!K26)+(CEART!J26-CEART!K26)+(FAED!J26-FAED!K26)+(CEAD!J26-CEAD!K26)+(CEFID!J26-CEFID!K26)+(CERES!J26-CERES!K26)+(CEPLAN!J26-CEPLAN!K26)+(CCT!J26-CCT!K26)+(CAV!J26-CAV!K26)+(CEO!J26-CEO!K26)+(CESFI!J26-CESFI!K26)+(CEAVI!J26-CEAVI!K26)</f>
        <v>3</v>
      </c>
      <c r="J26" s="31">
        <f t="shared" si="0"/>
        <v>17</v>
      </c>
      <c r="K26" s="20">
        <v>848</v>
      </c>
      <c r="L26" s="20">
        <f t="shared" si="1"/>
        <v>16960</v>
      </c>
      <c r="M26" s="17">
        <f t="shared" si="2"/>
        <v>2544</v>
      </c>
    </row>
    <row r="27" spans="1:13" ht="39.950000000000003" customHeight="1">
      <c r="A27" s="134"/>
      <c r="B27" s="138"/>
      <c r="C27" s="80">
        <v>32</v>
      </c>
      <c r="D27" s="64" t="s">
        <v>84</v>
      </c>
      <c r="E27" s="65" t="s">
        <v>85</v>
      </c>
      <c r="F27" s="66" t="s">
        <v>3</v>
      </c>
      <c r="G27" s="66" t="s">
        <v>24</v>
      </c>
      <c r="H27" s="19">
        <f>'REITORIA - SETIC'!J27+ESAG!J27+CEART!J27+FAED!J27+CEAD!J27+CEFID!J27+CERES!J27+CEPLAN!J27+CCT!J27+CAV!J27+CEO!J27+CESFI!J27+CEAVI!J27</f>
        <v>12</v>
      </c>
      <c r="I27" s="25">
        <f>('REITORIA - SETIC'!J27-'REITORIA - SETIC'!K27)+(ESAG!J27-ESAG!K27)+(CEART!J27-CEART!K27)+(FAED!J27-FAED!K27)+(CEAD!J27-CEAD!K27)+(CEFID!J27-CEFID!K27)+(CERES!J27-CERES!K27)+(CEPLAN!J27-CEPLAN!K27)+(CCT!J27-CCT!K27)+(CAV!J27-CAV!K27)+(CEO!J27-CEO!K27)+(CESFI!J27-CESFI!K27)+(CEAVI!J27-CEAVI!K27)</f>
        <v>0</v>
      </c>
      <c r="J27" s="31">
        <f t="shared" si="0"/>
        <v>12</v>
      </c>
      <c r="K27" s="20">
        <v>970</v>
      </c>
      <c r="L27" s="20">
        <f t="shared" si="1"/>
        <v>11640</v>
      </c>
      <c r="M27" s="17">
        <f t="shared" si="2"/>
        <v>0</v>
      </c>
    </row>
    <row r="28" spans="1:13" ht="39.950000000000003" customHeight="1">
      <c r="A28" s="143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33" t="s">
        <v>3</v>
      </c>
      <c r="G28" s="33" t="s">
        <v>24</v>
      </c>
      <c r="H28" s="19">
        <f>'REITORIA - SETIC'!J28+ESAG!J28+CEART!J28+FAED!J28+CEAD!J28+CEFID!J28+CERES!J28+CEPLAN!J28+CCT!J28+CAV!J28+CEO!J28+CESFI!J28+CEAVI!J28</f>
        <v>32</v>
      </c>
      <c r="I28" s="25">
        <f>('REITORIA - SETIC'!J28-'REITORIA - SETIC'!K28)+(ESAG!J28-ESAG!K28)+(CEART!J28-CEART!K28)+(FAED!J28-FAED!K28)+(CEAD!J28-CEAD!K28)+(CEFID!J28-CEFID!K28)+(CERES!J28-CERES!K28)+(CEPLAN!J28-CEPLAN!K28)+(CCT!J28-CCT!K28)+(CAV!J28-CAV!K28)+(CEO!J28-CEO!K28)+(CESFI!J28-CESFI!K28)+(CEAVI!J28-CEAVI!K28)</f>
        <v>0</v>
      </c>
      <c r="J28" s="31">
        <f t="shared" si="0"/>
        <v>32</v>
      </c>
      <c r="K28" s="20">
        <v>149.99</v>
      </c>
      <c r="L28" s="20">
        <f t="shared" si="1"/>
        <v>4799.68</v>
      </c>
      <c r="M28" s="17">
        <f t="shared" si="2"/>
        <v>0</v>
      </c>
    </row>
    <row r="29" spans="1:13" ht="39.950000000000003" customHeight="1">
      <c r="A29" s="147"/>
      <c r="B29" s="135"/>
      <c r="C29" s="50">
        <v>34</v>
      </c>
      <c r="D29" s="55" t="s">
        <v>89</v>
      </c>
      <c r="E29" s="56" t="s">
        <v>90</v>
      </c>
      <c r="F29" s="33" t="s">
        <v>3</v>
      </c>
      <c r="G29" s="33" t="s">
        <v>24</v>
      </c>
      <c r="H29" s="19">
        <f>'REITORIA - SETIC'!J29+ESAG!J29+CEART!J29+FAED!J29+CEAD!J29+CEFID!J29+CERES!J29+CEPLAN!J29+CCT!J29+CAV!J29+CEO!J29+CESFI!J29+CEAVI!J29</f>
        <v>44</v>
      </c>
      <c r="I29" s="25">
        <f>('REITORIA - SETIC'!J29-'REITORIA - SETIC'!K29)+(ESAG!J29-ESAG!K29)+(CEART!J29-CEART!K29)+(FAED!J29-FAED!K29)+(CEAD!J29-CEAD!K29)+(CEFID!J29-CEFID!K29)+(CERES!J29-CERES!K29)+(CEPLAN!J29-CEPLAN!K29)+(CCT!J29-CCT!K29)+(CAV!J29-CAV!K29)+(CEO!J29-CEO!K29)+(CESFI!J29-CESFI!K29)+(CEAVI!J29-CEAVI!K29)</f>
        <v>0</v>
      </c>
      <c r="J29" s="31">
        <f t="shared" si="0"/>
        <v>44</v>
      </c>
      <c r="K29" s="20">
        <v>80.13</v>
      </c>
      <c r="L29" s="20">
        <f t="shared" si="1"/>
        <v>3525.72</v>
      </c>
      <c r="M29" s="17">
        <f t="shared" si="2"/>
        <v>0</v>
      </c>
    </row>
    <row r="30" spans="1:13" ht="57" customHeight="1">
      <c r="A30" s="144"/>
      <c r="B30" s="131"/>
      <c r="C30" s="82">
        <v>35</v>
      </c>
      <c r="D30" s="55" t="s">
        <v>91</v>
      </c>
      <c r="E30" s="56" t="s">
        <v>92</v>
      </c>
      <c r="F30" s="33" t="s">
        <v>3</v>
      </c>
      <c r="G30" s="33" t="s">
        <v>24</v>
      </c>
      <c r="H30" s="19">
        <f>'REITORIA - SETIC'!J30+ESAG!J30+CEART!J30+FAED!J30+CEAD!J30+CEFID!J30+CERES!J30+CEPLAN!J30+CCT!J30+CAV!J30+CEO!J30+CESFI!J30+CEAVI!J30</f>
        <v>20</v>
      </c>
      <c r="I30" s="25">
        <f>('REITORIA - SETIC'!J30-'REITORIA - SETIC'!K30)+(ESAG!J30-ESAG!K30)+(CEART!J30-CEART!K30)+(FAED!J30-FAED!K30)+(CEAD!J30-CEAD!K30)+(CEFID!J30-CEFID!K30)+(CERES!J30-CERES!K30)+(CEPLAN!J30-CEPLAN!K30)+(CCT!J30-CCT!K30)+(CAV!J30-CAV!K30)+(CEO!J30-CEO!K30)+(CESFI!J30-CESFI!K30)+(CEAVI!J30-CEAVI!K30)</f>
        <v>0</v>
      </c>
      <c r="J30" s="31">
        <f t="shared" si="0"/>
        <v>20</v>
      </c>
      <c r="K30" s="20">
        <v>82.73</v>
      </c>
      <c r="L30" s="20">
        <f t="shared" si="1"/>
        <v>1654.6000000000001</v>
      </c>
      <c r="M30" s="17">
        <f t="shared" si="2"/>
        <v>0</v>
      </c>
    </row>
    <row r="31" spans="1:13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6" t="s">
        <v>3</v>
      </c>
      <c r="G31" s="66" t="s">
        <v>24</v>
      </c>
      <c r="H31" s="19">
        <f>'REITORIA - SETIC'!J31+ESAG!J31+CEART!J31+FAED!J31+CEAD!J31+CEFID!J31+CERES!J31+CEPLAN!J31+CCT!J31+CAV!J31+CEO!J31+CESFI!J31+CEAVI!J31</f>
        <v>52</v>
      </c>
      <c r="I31" s="25">
        <f>('REITORIA - SETIC'!J31-'REITORIA - SETIC'!K31)+(ESAG!J31-ESAG!K31)+(CEART!J31-CEART!K31)+(FAED!J31-FAED!K31)+(CEAD!J31-CEAD!K31)+(CEFID!J31-CEFID!K31)+(CERES!J31-CERES!K31)+(CEPLAN!J31-CEPLAN!K31)+(CCT!J31-CCT!K31)+(CAV!J31-CAV!K31)+(CEO!J31-CEO!K31)+(CESFI!J31-CESFI!K31)+(CEAVI!J31-CEAVI!K31)</f>
        <v>0</v>
      </c>
      <c r="J31" s="31">
        <f t="shared" si="0"/>
        <v>52</v>
      </c>
      <c r="K31" s="20">
        <v>143</v>
      </c>
      <c r="L31" s="20">
        <f t="shared" si="1"/>
        <v>7436</v>
      </c>
      <c r="M31" s="17">
        <f t="shared" si="2"/>
        <v>0</v>
      </c>
    </row>
    <row r="32" spans="1:13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6" t="s">
        <v>3</v>
      </c>
      <c r="G32" s="66" t="s">
        <v>24</v>
      </c>
      <c r="H32" s="19">
        <f>'REITORIA - SETIC'!J32+ESAG!J32+CEART!J32+FAED!J32+CEAD!J32+CEFID!J32+CERES!J32+CEPLAN!J32+CCT!J32+CAV!J32+CEO!J32+CESFI!J32+CEAVI!J32</f>
        <v>40</v>
      </c>
      <c r="I32" s="25">
        <f>('REITORIA - SETIC'!J32-'REITORIA - SETIC'!K32)+(ESAG!J32-ESAG!K32)+(CEART!J32-CEART!K32)+(FAED!J32-FAED!K32)+(CEAD!J32-CEAD!K32)+(CEFID!J32-CEFID!K32)+(CERES!J32-CERES!K32)+(CEPLAN!J32-CEPLAN!K32)+(CCT!J32-CCT!K32)+(CAV!J32-CAV!K32)+(CEO!J32-CEO!K32)+(CESFI!J32-CESFI!K32)+(CEAVI!J32-CEAVI!K32)</f>
        <v>0</v>
      </c>
      <c r="J32" s="31">
        <f t="shared" si="0"/>
        <v>40</v>
      </c>
      <c r="K32" s="20">
        <v>336.6</v>
      </c>
      <c r="L32" s="20">
        <f t="shared" si="1"/>
        <v>13464</v>
      </c>
      <c r="M32" s="17">
        <f t="shared" si="2"/>
        <v>0</v>
      </c>
    </row>
    <row r="33" spans="1:13" ht="39.950000000000003" customHeight="1">
      <c r="A33" s="77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33" t="s">
        <v>3</v>
      </c>
      <c r="G33" s="33" t="s">
        <v>24</v>
      </c>
      <c r="H33" s="19">
        <f>'REITORIA - SETIC'!J33+ESAG!J33+CEART!J33+FAED!J33+CEAD!J33+CEFID!J33+CERES!J33+CEPLAN!J33+CCT!J33+CAV!J33+CEO!J33+CESFI!J33+CEAVI!J33</f>
        <v>24</v>
      </c>
      <c r="I33" s="25">
        <f>('REITORIA - SETIC'!J33-'REITORIA - SETIC'!K33)+(ESAG!J33-ESAG!K33)+(CEART!J33-CEART!K33)+(FAED!J33-FAED!K33)+(CEAD!J33-CEAD!K33)+(CEFID!J33-CEFID!K33)+(CERES!J33-CERES!K33)+(CEPLAN!J33-CEPLAN!K33)+(CCT!J33-CCT!K33)+(CAV!J33-CAV!K33)+(CEO!J33-CEO!K33)+(CESFI!J33-CESFI!K33)+(CEAVI!J33-CEAVI!K33)</f>
        <v>0</v>
      </c>
      <c r="J33" s="31">
        <f t="shared" si="0"/>
        <v>24</v>
      </c>
      <c r="K33" s="20">
        <v>912.5</v>
      </c>
      <c r="L33" s="20">
        <f t="shared" si="1"/>
        <v>21900</v>
      </c>
      <c r="M33" s="17">
        <f t="shared" si="2"/>
        <v>0</v>
      </c>
    </row>
    <row r="34" spans="1:13" ht="39.950000000000003" customHeight="1">
      <c r="A34" s="79">
        <v>13</v>
      </c>
      <c r="B34" s="81" t="s">
        <v>98</v>
      </c>
      <c r="C34" s="63">
        <v>39</v>
      </c>
      <c r="D34" s="64" t="s">
        <v>99</v>
      </c>
      <c r="E34" s="65" t="s">
        <v>100</v>
      </c>
      <c r="F34" s="66" t="s">
        <v>3</v>
      </c>
      <c r="G34" s="66" t="s">
        <v>24</v>
      </c>
      <c r="H34" s="19">
        <f>'REITORIA - SETIC'!J34+ESAG!J34+CEART!J34+FAED!J34+CEAD!J34+CEFID!J34+CERES!J34+CEPLAN!J34+CCT!J34+CAV!J34+CEO!J34+CESFI!J34+CEAVI!J34</f>
        <v>20</v>
      </c>
      <c r="I34" s="25">
        <f>('REITORIA - SETIC'!J34-'REITORIA - SETIC'!K34)+(ESAG!J34-ESAG!K34)+(CEART!J34-CEART!K34)+(FAED!J34-FAED!K34)+(CEAD!J34-CEAD!K34)+(CEFID!J34-CEFID!K34)+(CERES!J34-CERES!K34)+(CEPLAN!J34-CEPLAN!K34)+(CCT!J34-CCT!K34)+(CAV!J34-CAV!K34)+(CEO!J34-CEO!K34)+(CESFI!J34-CESFI!K34)+(CEAVI!J34-CEAVI!K34)</f>
        <v>8</v>
      </c>
      <c r="J34" s="31">
        <f t="shared" si="0"/>
        <v>12</v>
      </c>
      <c r="K34" s="20">
        <v>289.99</v>
      </c>
      <c r="L34" s="20">
        <f t="shared" si="1"/>
        <v>5799.8</v>
      </c>
      <c r="M34" s="17">
        <f t="shared" si="2"/>
        <v>2319.92</v>
      </c>
    </row>
    <row r="35" spans="1:13" ht="39.950000000000003" customHeight="1">
      <c r="A35" s="77">
        <v>14</v>
      </c>
      <c r="B35" s="78" t="s">
        <v>101</v>
      </c>
      <c r="C35" s="54">
        <v>40</v>
      </c>
      <c r="D35" s="55" t="s">
        <v>102</v>
      </c>
      <c r="E35" s="56" t="s">
        <v>103</v>
      </c>
      <c r="F35" s="33" t="s">
        <v>3</v>
      </c>
      <c r="G35" s="33" t="s">
        <v>24</v>
      </c>
      <c r="H35" s="19">
        <f>'REITORIA - SETIC'!J35+ESAG!J35+CEART!J35+FAED!J35+CEAD!J35+CEFID!J35+CERES!J35+CEPLAN!J35+CCT!J35+CAV!J35+CEO!J35+CESFI!J35+CEAVI!J35</f>
        <v>12</v>
      </c>
      <c r="I35" s="25">
        <f>('REITORIA - SETIC'!J35-'REITORIA - SETIC'!K35)+(ESAG!J35-ESAG!K35)+(CEART!J35-CEART!K35)+(FAED!J35-FAED!K35)+(CEAD!J35-CEAD!K35)+(CEFID!J35-CEFID!K35)+(CERES!J35-CERES!K35)+(CEPLAN!J35-CEPLAN!K35)+(CCT!J35-CCT!K35)+(CAV!J35-CAV!K35)+(CEO!J35-CEO!K35)+(CESFI!J35-CESFI!K35)+(CEAVI!J35-CEAVI!K35)</f>
        <v>0</v>
      </c>
      <c r="J35" s="31">
        <f t="shared" si="0"/>
        <v>12</v>
      </c>
      <c r="K35" s="20">
        <v>416.33</v>
      </c>
      <c r="L35" s="20">
        <f t="shared" si="1"/>
        <v>4995.96</v>
      </c>
      <c r="M35" s="17">
        <f t="shared" si="2"/>
        <v>0</v>
      </c>
    </row>
    <row r="36" spans="1:13" ht="39.950000000000003" customHeight="1">
      <c r="A36" s="128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6" t="s">
        <v>3</v>
      </c>
      <c r="G36" s="66" t="s">
        <v>108</v>
      </c>
      <c r="H36" s="19">
        <f>'REITORIA - SETIC'!J36+ESAG!J36+CEART!J36+FAED!J36+CEAD!J36+CEFID!J36+CERES!J36+CEPLAN!J36+CCT!J36+CAV!J36+CEO!J36+CESFI!J36+CEAVI!J36</f>
        <v>1</v>
      </c>
      <c r="I36" s="25">
        <f>('REITORIA - SETIC'!J36-'REITORIA - SETIC'!K36)+(ESAG!J36-ESAG!K36)+(CEART!J36-CEART!K36)+(FAED!J36-FAED!K36)+(CEAD!J36-CEAD!K36)+(CEFID!J36-CEFID!K36)+(CERES!J36-CERES!K36)+(CEPLAN!J36-CEPLAN!K36)+(CCT!J36-CCT!K36)+(CAV!J36-CAV!K36)+(CEO!J36-CEO!K36)+(CESFI!J36-CESFI!K36)+(CEAVI!J36-CEAVI!K36)</f>
        <v>0</v>
      </c>
      <c r="J36" s="31">
        <f t="shared" si="0"/>
        <v>1</v>
      </c>
      <c r="K36" s="20">
        <v>5733.98</v>
      </c>
      <c r="L36" s="20">
        <f t="shared" si="1"/>
        <v>5733.98</v>
      </c>
      <c r="M36" s="17">
        <f t="shared" si="2"/>
        <v>0</v>
      </c>
    </row>
    <row r="37" spans="1:13" ht="39.950000000000003" customHeight="1">
      <c r="A37" s="129"/>
      <c r="B37" s="129"/>
      <c r="C37" s="63">
        <v>42</v>
      </c>
      <c r="D37" s="64" t="s">
        <v>106</v>
      </c>
      <c r="E37" s="65" t="s">
        <v>107</v>
      </c>
      <c r="F37" s="66" t="s">
        <v>3</v>
      </c>
      <c r="G37" s="66" t="s">
        <v>109</v>
      </c>
      <c r="H37" s="19">
        <f>'REITORIA - SETIC'!J37+ESAG!J37+CEART!J37+FAED!J37+CEAD!J37+CEFID!J37+CERES!J37+CEPLAN!J37+CCT!J37+CAV!J37+CEO!J37+CESFI!J37+CEAVI!J37</f>
        <v>1</v>
      </c>
      <c r="I37" s="25">
        <f>('REITORIA - SETIC'!J37-'REITORIA - SETIC'!K37)+(ESAG!J37-ESAG!K37)+(CEART!J37-CEART!K37)+(FAED!J37-FAED!K37)+(CEAD!J37-CEAD!K37)+(CEFID!J37-CEFID!K37)+(CERES!J37-CERES!K37)+(CEPLAN!J37-CEPLAN!K37)+(CCT!J37-CCT!K37)+(CAV!J37-CAV!K37)+(CEO!J37-CEO!K37)+(CESFI!J37-CESFI!K37)+(CEAVI!J37-CEAVI!K37)</f>
        <v>0</v>
      </c>
      <c r="J37" s="31">
        <f t="shared" si="0"/>
        <v>1</v>
      </c>
      <c r="K37" s="20">
        <v>2516</v>
      </c>
      <c r="L37" s="20">
        <f t="shared" si="1"/>
        <v>2516</v>
      </c>
      <c r="M37" s="17">
        <f t="shared" si="2"/>
        <v>0</v>
      </c>
    </row>
    <row r="38" spans="1:13" ht="39.950000000000003" customHeight="1">
      <c r="A38" s="143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33" t="s">
        <v>3</v>
      </c>
      <c r="G38" s="33" t="s">
        <v>115</v>
      </c>
      <c r="H38" s="19">
        <f>'REITORIA - SETIC'!J38+ESAG!J38+CEART!J38+FAED!J38+CEAD!J38+CEFID!J38+CERES!J38+CEPLAN!J38+CCT!J38+CAV!J38+CEO!J38+CESFI!J38+CEAVI!J38</f>
        <v>2</v>
      </c>
      <c r="I38" s="25">
        <f>('REITORIA - SETIC'!J38-'REITORIA - SETIC'!K38)+(ESAG!J38-ESAG!K38)+(CEART!J38-CEART!K38)+(FAED!J38-FAED!K38)+(CEAD!J38-CEAD!K38)+(CEFID!J38-CEFID!K38)+(CERES!J38-CERES!K38)+(CEPLAN!J38-CEPLAN!K38)+(CCT!J38-CCT!K38)+(CAV!J38-CAV!K38)+(CEO!J38-CEO!K38)+(CESFI!J38-CESFI!K38)+(CEAVI!J38-CEAVI!K38)</f>
        <v>0</v>
      </c>
      <c r="J38" s="31">
        <f t="shared" si="0"/>
        <v>2</v>
      </c>
      <c r="K38" s="20">
        <v>281827.62</v>
      </c>
      <c r="L38" s="20">
        <f t="shared" si="1"/>
        <v>563655.24</v>
      </c>
      <c r="M38" s="17">
        <f t="shared" si="2"/>
        <v>0</v>
      </c>
    </row>
    <row r="39" spans="1:13" ht="39.950000000000003" customHeight="1">
      <c r="A39" s="144"/>
      <c r="B39" s="131"/>
      <c r="C39" s="54">
        <v>44</v>
      </c>
      <c r="D39" s="57" t="s">
        <v>113</v>
      </c>
      <c r="E39" s="56" t="s">
        <v>114</v>
      </c>
      <c r="F39" s="33" t="s">
        <v>3</v>
      </c>
      <c r="G39" s="33" t="s">
        <v>115</v>
      </c>
      <c r="H39" s="19">
        <f>'REITORIA - SETIC'!J39+ESAG!J39+CEART!J39+FAED!J39+CEAD!J39+CEFID!J39+CERES!J39+CEPLAN!J39+CCT!J39+CAV!J39+CEO!J39+CESFI!J39+CEAVI!J39</f>
        <v>2</v>
      </c>
      <c r="I39" s="25">
        <f>('REITORIA - SETIC'!J39-'REITORIA - SETIC'!K39)+(ESAG!J39-ESAG!K39)+(CEART!J39-CEART!K39)+(FAED!J39-FAED!K39)+(CEAD!J39-CEAD!K39)+(CEFID!J39-CEFID!K39)+(CERES!J39-CERES!K39)+(CEPLAN!J39-CEPLAN!K39)+(CCT!J39-CCT!K39)+(CAV!J39-CAV!K39)+(CEO!J39-CEO!K39)+(CESFI!J39-CESFI!K39)+(CEAVI!J39-CEAVI!K39)</f>
        <v>0</v>
      </c>
      <c r="J39" s="31">
        <f t="shared" si="0"/>
        <v>2</v>
      </c>
      <c r="K39" s="20">
        <v>122337.27</v>
      </c>
      <c r="L39" s="20">
        <f t="shared" si="1"/>
        <v>244674.54</v>
      </c>
      <c r="M39" s="17">
        <f t="shared" si="2"/>
        <v>0</v>
      </c>
    </row>
    <row r="40" spans="1:13" ht="39.950000000000003" customHeight="1">
      <c r="H40" s="4">
        <f>SUM(H4:H39)</f>
        <v>1497</v>
      </c>
      <c r="J40" s="5">
        <f>SUM(J4:J39)</f>
        <v>1165</v>
      </c>
      <c r="K40" s="49">
        <f>SUM(K4:K39)</f>
        <v>475965.46</v>
      </c>
      <c r="L40" s="49">
        <f>SUM(L4:L39)</f>
        <v>3289464.7200000007</v>
      </c>
      <c r="M40" s="49">
        <f>SUM(M4:M39)</f>
        <v>948452.7300000001</v>
      </c>
    </row>
    <row r="41" spans="1:13" ht="60">
      <c r="D41" s="83" t="s">
        <v>117</v>
      </c>
    </row>
    <row r="42" spans="1:13" ht="39.950000000000003" customHeight="1">
      <c r="H42" s="145" t="str">
        <f>D1</f>
        <v>OBJETO: AQUISIÇÃO DE EQUIPAMENTOS PARA REDE (SWITCHES, NO-BREAKS, BATERIAS, TRANSCEIVERS, ACCESS POINT E ROTEADORES) DA UDESC,</v>
      </c>
      <c r="I42" s="145"/>
      <c r="J42" s="145"/>
      <c r="K42" s="145"/>
      <c r="L42" s="145"/>
      <c r="M42" s="145"/>
    </row>
    <row r="43" spans="1:13" ht="39.950000000000003" customHeight="1">
      <c r="D43" s="83" t="s">
        <v>118</v>
      </c>
      <c r="H43" s="145" t="str">
        <f>A1</f>
        <v>PROCESSO: 1700/2022</v>
      </c>
      <c r="I43" s="145"/>
      <c r="J43" s="145"/>
      <c r="K43" s="145"/>
      <c r="L43" s="145"/>
      <c r="M43" s="145"/>
    </row>
    <row r="44" spans="1:13" ht="39.950000000000003" customHeight="1">
      <c r="H44" s="145" t="str">
        <f>H1</f>
        <v>VIGÊNCIA DA ATA: 09/05/2023 até 09/05/2024</v>
      </c>
      <c r="I44" s="145"/>
      <c r="J44" s="145"/>
      <c r="K44" s="145"/>
      <c r="L44" s="145"/>
      <c r="M44" s="145"/>
    </row>
    <row r="45" spans="1:13" ht="39.950000000000003" customHeight="1">
      <c r="H45" s="11" t="s">
        <v>12</v>
      </c>
      <c r="I45" s="12"/>
      <c r="J45" s="12"/>
      <c r="K45" s="12"/>
      <c r="L45" s="12"/>
      <c r="M45" s="7">
        <f>L40</f>
        <v>3289464.7200000007</v>
      </c>
    </row>
    <row r="46" spans="1:13" ht="39.950000000000003" customHeight="1">
      <c r="H46" s="13" t="s">
        <v>7</v>
      </c>
      <c r="I46" s="14"/>
      <c r="J46" s="14"/>
      <c r="K46" s="14"/>
      <c r="L46" s="14"/>
      <c r="M46" s="8">
        <f>M40</f>
        <v>948452.7300000001</v>
      </c>
    </row>
    <row r="47" spans="1:13" ht="39.950000000000003" customHeight="1">
      <c r="H47" s="13" t="s">
        <v>8</v>
      </c>
      <c r="I47" s="14"/>
      <c r="J47" s="14"/>
      <c r="K47" s="14"/>
      <c r="L47" s="14"/>
      <c r="M47" s="10"/>
    </row>
    <row r="48" spans="1:13" ht="39.950000000000003" customHeight="1">
      <c r="H48" s="15" t="s">
        <v>9</v>
      </c>
      <c r="I48" s="16"/>
      <c r="J48" s="16"/>
      <c r="K48" s="16"/>
      <c r="L48" s="16"/>
      <c r="M48" s="9">
        <f>M46/M45</f>
        <v>0.2883304156549823</v>
      </c>
    </row>
    <row r="49" spans="8:13" ht="39.950000000000003" customHeight="1">
      <c r="H49" s="46" t="s">
        <v>150</v>
      </c>
      <c r="I49" s="47"/>
      <c r="J49" s="47"/>
      <c r="K49" s="47"/>
      <c r="L49" s="47"/>
      <c r="M49" s="48"/>
    </row>
  </sheetData>
  <mergeCells count="23">
    <mergeCell ref="H43:M43"/>
    <mergeCell ref="H44:M44"/>
    <mergeCell ref="H1:M1"/>
    <mergeCell ref="A2:M2"/>
    <mergeCell ref="A1:C1"/>
    <mergeCell ref="D1:G1"/>
    <mergeCell ref="H42:M42"/>
    <mergeCell ref="A4:A9"/>
    <mergeCell ref="A22:A27"/>
    <mergeCell ref="B22:B27"/>
    <mergeCell ref="A28:A30"/>
    <mergeCell ref="B28:B30"/>
    <mergeCell ref="B4:B9"/>
    <mergeCell ref="A11:A13"/>
    <mergeCell ref="B11:B13"/>
    <mergeCell ref="A16:A21"/>
    <mergeCell ref="B16:B21"/>
    <mergeCell ref="A38:A39"/>
    <mergeCell ref="B38:B39"/>
    <mergeCell ref="A31:A32"/>
    <mergeCell ref="B31:B32"/>
    <mergeCell ref="A36:A37"/>
    <mergeCell ref="B36:B37"/>
  </mergeCells>
  <conditionalFormatting sqref="J4:J3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0"/>
  <sheetViews>
    <sheetView topLeftCell="A25" zoomScale="77" zoomScaleNormal="77" workbookViewId="0">
      <selection activeCell="Q10" sqref="Q10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148</v>
      </c>
      <c r="N1" s="139" t="s">
        <v>149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25">
        <v>45072</v>
      </c>
      <c r="N3" s="125">
        <v>45236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24"/>
      <c r="N4" s="124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15</v>
      </c>
      <c r="K5" s="25">
        <f t="shared" si="0"/>
        <v>0</v>
      </c>
      <c r="L5" s="26" t="str">
        <f t="shared" si="1"/>
        <v>OK</v>
      </c>
      <c r="M5" s="124">
        <v>6</v>
      </c>
      <c r="N5" s="124">
        <v>9</v>
      </c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35</v>
      </c>
      <c r="K6" s="25">
        <f t="shared" si="0"/>
        <v>5</v>
      </c>
      <c r="L6" s="26" t="str">
        <f t="shared" si="1"/>
        <v>OK</v>
      </c>
      <c r="M6" s="124">
        <v>10</v>
      </c>
      <c r="N6" s="124">
        <v>20</v>
      </c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124"/>
      <c r="N7" s="124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124">
        <v>1</v>
      </c>
      <c r="N8" s="124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24"/>
      <c r="N9" s="124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24"/>
      <c r="N10" s="124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24"/>
      <c r="N11" s="124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24"/>
      <c r="N12" s="124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24"/>
      <c r="N13" s="124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10</v>
      </c>
      <c r="K14" s="25">
        <f t="shared" si="0"/>
        <v>10</v>
      </c>
      <c r="L14" s="26" t="str">
        <f t="shared" si="1"/>
        <v>OK</v>
      </c>
      <c r="M14" s="124"/>
      <c r="N14" s="124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10</v>
      </c>
      <c r="K15" s="25">
        <f t="shared" si="0"/>
        <v>10</v>
      </c>
      <c r="L15" s="26" t="str">
        <f t="shared" si="1"/>
        <v>OK</v>
      </c>
      <c r="M15" s="124"/>
      <c r="N15" s="124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24"/>
      <c r="N16" s="124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24"/>
      <c r="N17" s="124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24"/>
      <c r="N18" s="124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124"/>
      <c r="N19" s="124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124"/>
      <c r="N20" s="124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24"/>
      <c r="N21" s="124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124"/>
      <c r="N22" s="124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124"/>
      <c r="N23" s="124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24"/>
      <c r="N24" s="124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24"/>
      <c r="N25" s="124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24"/>
      <c r="N26" s="124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24"/>
      <c r="N27" s="124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24"/>
      <c r="N28" s="124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24"/>
      <c r="N29" s="124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24"/>
      <c r="N30" s="124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124"/>
      <c r="N31" s="124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24"/>
      <c r="N32" s="124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24"/>
      <c r="N33" s="124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124"/>
      <c r="N34" s="124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24"/>
      <c r="N35" s="124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24"/>
      <c r="N36" s="124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24"/>
      <c r="N37" s="124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24"/>
      <c r="N38" s="124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24"/>
      <c r="N39" s="124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57849.85</v>
      </c>
      <c r="N40" s="62">
        <f>SUMPRODUCT(I4:I39,N4:N39)</f>
        <v>101069.08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D1:AD2"/>
    <mergeCell ref="A2:L2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AC1:AC2"/>
    <mergeCell ref="AA1:AA2"/>
    <mergeCell ref="AB1:AB2"/>
    <mergeCell ref="A28:A30"/>
    <mergeCell ref="B28:B30"/>
    <mergeCell ref="A22:A27"/>
    <mergeCell ref="B22:B27"/>
    <mergeCell ref="D1:I1"/>
    <mergeCell ref="A4:A9"/>
    <mergeCell ref="B4:B9"/>
    <mergeCell ref="A11:A13"/>
    <mergeCell ref="B11:B13"/>
    <mergeCell ref="A16:A21"/>
    <mergeCell ref="B16:B21"/>
    <mergeCell ref="J1:L1"/>
    <mergeCell ref="A38:A39"/>
    <mergeCell ref="B38:B39"/>
    <mergeCell ref="X1:X2"/>
    <mergeCell ref="Y1:Y2"/>
    <mergeCell ref="Z1:Z2"/>
    <mergeCell ref="M1:M2"/>
    <mergeCell ref="N1:N2"/>
    <mergeCell ref="A31:A32"/>
    <mergeCell ref="B31:B32"/>
    <mergeCell ref="A36:A37"/>
    <mergeCell ref="B36:B37"/>
  </mergeCells>
  <conditionalFormatting sqref="S4:X39 M4:O39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0"/>
  <sheetViews>
    <sheetView topLeftCell="A28" zoomScale="93" zoomScaleNormal="93" workbookViewId="0">
      <selection activeCell="P8" sqref="P8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125</v>
      </c>
      <c r="N1" s="139" t="s">
        <v>126</v>
      </c>
      <c r="O1" s="139" t="s">
        <v>127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2">
        <v>45107</v>
      </c>
      <c r="N3" s="92">
        <v>45107</v>
      </c>
      <c r="O3" s="92">
        <v>45107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91"/>
      <c r="N4" s="91"/>
      <c r="O4" s="91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5</v>
      </c>
      <c r="K5" s="25">
        <f t="shared" si="0"/>
        <v>0</v>
      </c>
      <c r="L5" s="26" t="str">
        <f t="shared" si="1"/>
        <v>OK</v>
      </c>
      <c r="M5" s="91">
        <v>5</v>
      </c>
      <c r="N5" s="91"/>
      <c r="O5" s="91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7</v>
      </c>
      <c r="K6" s="25">
        <f t="shared" si="0"/>
        <v>0</v>
      </c>
      <c r="L6" s="26" t="str">
        <f t="shared" si="1"/>
        <v>OK</v>
      </c>
      <c r="M6" s="91">
        <v>7</v>
      </c>
      <c r="N6" s="91"/>
      <c r="O6" s="91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91"/>
      <c r="N7" s="91"/>
      <c r="O7" s="91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91">
        <v>1</v>
      </c>
      <c r="N8" s="91"/>
      <c r="O8" s="91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91"/>
      <c r="N9" s="91"/>
      <c r="O9" s="91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91"/>
      <c r="N10" s="91"/>
      <c r="O10" s="91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91"/>
      <c r="N11" s="91"/>
      <c r="O11" s="91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91"/>
      <c r="N12" s="91"/>
      <c r="O12" s="91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1"/>
      <c r="N13" s="91"/>
      <c r="O13" s="91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91"/>
      <c r="N14" s="91"/>
      <c r="O14" s="91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12</v>
      </c>
      <c r="K15" s="25">
        <f t="shared" si="0"/>
        <v>0</v>
      </c>
      <c r="L15" s="26" t="str">
        <f t="shared" si="1"/>
        <v>OK</v>
      </c>
      <c r="M15" s="91"/>
      <c r="N15" s="91">
        <v>12</v>
      </c>
      <c r="O15" s="91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1"/>
      <c r="N16" s="91"/>
      <c r="O16" s="91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4</v>
      </c>
      <c r="K17" s="25">
        <f t="shared" si="0"/>
        <v>0</v>
      </c>
      <c r="L17" s="26" t="str">
        <f t="shared" si="1"/>
        <v>OK</v>
      </c>
      <c r="M17" s="91"/>
      <c r="N17" s="91"/>
      <c r="O17" s="91">
        <v>4</v>
      </c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1"/>
      <c r="N18" s="91"/>
      <c r="O18" s="91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91"/>
      <c r="N19" s="91"/>
      <c r="O19" s="91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91"/>
      <c r="N20" s="91"/>
      <c r="O20" s="91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1"/>
      <c r="N21" s="91"/>
      <c r="O21" s="91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91"/>
      <c r="N22" s="91"/>
      <c r="O22" s="91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91"/>
      <c r="N23" s="91"/>
      <c r="O23" s="91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91"/>
      <c r="N24" s="91"/>
      <c r="O24" s="91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91"/>
      <c r="N25" s="91"/>
      <c r="O25" s="91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91"/>
      <c r="N26" s="91"/>
      <c r="O26" s="91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1"/>
      <c r="N27" s="91"/>
      <c r="O27" s="91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1"/>
      <c r="N28" s="91"/>
      <c r="O28" s="91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91"/>
      <c r="N29" s="91"/>
      <c r="O29" s="91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1"/>
      <c r="N30" s="91"/>
      <c r="O30" s="91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91"/>
      <c r="N31" s="91"/>
      <c r="O31" s="91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91"/>
      <c r="N32" s="91"/>
      <c r="O32" s="91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1"/>
      <c r="N33" s="91"/>
      <c r="O33" s="91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91"/>
      <c r="N34" s="91"/>
      <c r="O34" s="91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1"/>
      <c r="N35" s="91"/>
      <c r="O35" s="91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91"/>
      <c r="N36" s="91"/>
      <c r="O36" s="91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91"/>
      <c r="N37" s="91"/>
      <c r="O37" s="91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1"/>
      <c r="N38" s="91"/>
      <c r="O38" s="91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1"/>
      <c r="N39" s="91"/>
      <c r="O39" s="91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43459.81</v>
      </c>
      <c r="N40" s="62">
        <f>SUMPRODUCT(I4:I39,N4:N39)</f>
        <v>27799.919999999998</v>
      </c>
      <c r="O40" s="62">
        <f>SUMPRODUCT(I4:I39,O4:O39)</f>
        <v>2240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D1:AD2"/>
    <mergeCell ref="A2:L2"/>
    <mergeCell ref="P1:P2"/>
    <mergeCell ref="A1:C1"/>
    <mergeCell ref="D1:I1"/>
    <mergeCell ref="J1:L1"/>
    <mergeCell ref="AB1:AB2"/>
    <mergeCell ref="AC1:AC2"/>
    <mergeCell ref="N1:N2"/>
    <mergeCell ref="O1:O2"/>
    <mergeCell ref="M1:M2"/>
    <mergeCell ref="A28:A30"/>
    <mergeCell ref="B28:B30"/>
    <mergeCell ref="AA1:AA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4:A9"/>
    <mergeCell ref="B4:B9"/>
    <mergeCell ref="A11:A13"/>
    <mergeCell ref="B11:B13"/>
    <mergeCell ref="A16:A21"/>
    <mergeCell ref="B16:B21"/>
    <mergeCell ref="A22:A27"/>
    <mergeCell ref="B22:B27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33" priority="1" stopIfTrue="1" operator="greaterThan">
      <formula>0</formula>
    </cfRule>
    <cfRule type="cellIs" dxfId="32" priority="2" stopIfTrue="1" operator="greaterThan">
      <formula>0</formula>
    </cfRule>
    <cfRule type="cellIs" dxfId="31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0"/>
  <sheetViews>
    <sheetView topLeftCell="A25" zoomScale="77" zoomScaleNormal="77" workbookViewId="0">
      <selection activeCell="O13" sqref="O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139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8">
        <v>45061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07"/>
      <c r="N4" s="73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107"/>
      <c r="N5" s="73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15</v>
      </c>
      <c r="K6" s="25">
        <f t="shared" si="0"/>
        <v>0</v>
      </c>
      <c r="L6" s="26" t="str">
        <f t="shared" si="1"/>
        <v>OK</v>
      </c>
      <c r="M6" s="107">
        <v>15</v>
      </c>
      <c r="N6" s="73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</v>
      </c>
      <c r="K7" s="25">
        <f t="shared" si="0"/>
        <v>0</v>
      </c>
      <c r="L7" s="26" t="str">
        <f t="shared" si="1"/>
        <v>OK</v>
      </c>
      <c r="M7" s="107">
        <v>1</v>
      </c>
      <c r="N7" s="73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107">
        <v>1</v>
      </c>
      <c r="N8" s="73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07"/>
      <c r="N9" s="73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7"/>
      <c r="N10" s="73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07"/>
      <c r="N11" s="73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07"/>
      <c r="N12" s="73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07"/>
      <c r="N13" s="73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107"/>
      <c r="N14" s="73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/>
      <c r="K15" s="25">
        <f t="shared" si="0"/>
        <v>0</v>
      </c>
      <c r="L15" s="26" t="str">
        <f t="shared" si="1"/>
        <v>OK</v>
      </c>
      <c r="M15" s="107"/>
      <c r="N15" s="73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07"/>
      <c r="N16" s="73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07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07"/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107"/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107"/>
      <c r="N20" s="73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07"/>
      <c r="N21" s="73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107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107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07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07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07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07"/>
      <c r="N27" s="73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07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07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07"/>
      <c r="N30" s="73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107"/>
      <c r="N31" s="73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07"/>
      <c r="N32" s="73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07"/>
      <c r="N33" s="73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107"/>
      <c r="N34" s="73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07"/>
      <c r="N35" s="73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07"/>
      <c r="N36" s="73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07"/>
      <c r="N37" s="73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07"/>
      <c r="N38" s="73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07"/>
      <c r="N39" s="73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71217.829999999987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D1:AD2"/>
    <mergeCell ref="A2:L2"/>
    <mergeCell ref="AB1:AB2"/>
    <mergeCell ref="AC1:AC2"/>
    <mergeCell ref="AA1:AA2"/>
    <mergeCell ref="V1:V2"/>
    <mergeCell ref="W1:W2"/>
    <mergeCell ref="X1:X2"/>
    <mergeCell ref="Y1:Y2"/>
    <mergeCell ref="Z1:Z2"/>
    <mergeCell ref="M1:M2"/>
    <mergeCell ref="A28:A30"/>
    <mergeCell ref="B28:B30"/>
    <mergeCell ref="U1:U2"/>
    <mergeCell ref="R1:R2"/>
    <mergeCell ref="A1:C1"/>
    <mergeCell ref="D1:I1"/>
    <mergeCell ref="J1:L1"/>
    <mergeCell ref="T1:T2"/>
    <mergeCell ref="S1:S2"/>
    <mergeCell ref="N1:N2"/>
    <mergeCell ref="O1:O2"/>
    <mergeCell ref="P1:P2"/>
    <mergeCell ref="Q1:Q2"/>
    <mergeCell ref="A4:A9"/>
    <mergeCell ref="B4:B9"/>
    <mergeCell ref="A11:A13"/>
    <mergeCell ref="B11:B13"/>
    <mergeCell ref="A16:A21"/>
    <mergeCell ref="B16:B21"/>
    <mergeCell ref="A22:A27"/>
    <mergeCell ref="B22:B27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40"/>
  <sheetViews>
    <sheetView topLeftCell="A28" zoomScale="70" zoomScaleNormal="70" workbookViewId="0">
      <selection activeCell="N9" sqref="N9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30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72" t="s">
        <v>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73"/>
      <c r="N4" s="73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73"/>
      <c r="N5" s="73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/>
      <c r="K6" s="25">
        <f t="shared" si="0"/>
        <v>0</v>
      </c>
      <c r="L6" s="26" t="str">
        <f t="shared" si="1"/>
        <v>OK</v>
      </c>
      <c r="M6" s="73"/>
      <c r="N6" s="73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73"/>
      <c r="N7" s="73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1</v>
      </c>
      <c r="L8" s="26" t="str">
        <f t="shared" si="1"/>
        <v>OK</v>
      </c>
      <c r="M8" s="73"/>
      <c r="N8" s="73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73"/>
      <c r="N9" s="73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73"/>
      <c r="N10" s="73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73"/>
      <c r="N11" s="73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73"/>
      <c r="N12" s="73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73"/>
      <c r="N13" s="73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73"/>
      <c r="N14" s="73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/>
      <c r="K15" s="25">
        <f t="shared" si="0"/>
        <v>0</v>
      </c>
      <c r="L15" s="26" t="str">
        <f t="shared" si="1"/>
        <v>OK</v>
      </c>
      <c r="M15" s="73"/>
      <c r="N15" s="73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73"/>
      <c r="N16" s="73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73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73"/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73"/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73"/>
      <c r="N20" s="73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73"/>
      <c r="N21" s="73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>
        <v>6</v>
      </c>
      <c r="K22" s="25">
        <f t="shared" si="0"/>
        <v>6</v>
      </c>
      <c r="L22" s="26" t="str">
        <f t="shared" si="1"/>
        <v>OK</v>
      </c>
      <c r="M22" s="73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>
        <v>2</v>
      </c>
      <c r="K23" s="25">
        <f t="shared" si="0"/>
        <v>2</v>
      </c>
      <c r="L23" s="26" t="str">
        <f t="shared" si="1"/>
        <v>OK</v>
      </c>
      <c r="M23" s="73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73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73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73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73"/>
      <c r="N27" s="73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73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73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73"/>
      <c r="N30" s="73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73"/>
      <c r="N31" s="73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73"/>
      <c r="N32" s="73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73"/>
      <c r="N33" s="73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73"/>
      <c r="N34" s="73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73"/>
      <c r="N35" s="73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73"/>
      <c r="N36" s="73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73"/>
      <c r="N37" s="73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73"/>
      <c r="N38" s="73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73"/>
      <c r="N39" s="73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0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J1:L1"/>
    <mergeCell ref="AD1:AD2"/>
    <mergeCell ref="A2:L2"/>
    <mergeCell ref="W1:W2"/>
    <mergeCell ref="S1:S2"/>
    <mergeCell ref="T1:T2"/>
    <mergeCell ref="A1:C1"/>
    <mergeCell ref="V1:V2"/>
    <mergeCell ref="U1:U2"/>
    <mergeCell ref="M1:M2"/>
    <mergeCell ref="N1:N2"/>
    <mergeCell ref="O1:O2"/>
    <mergeCell ref="P1:P2"/>
    <mergeCell ref="Q1:Q2"/>
    <mergeCell ref="R1:R2"/>
    <mergeCell ref="AC1:AC2"/>
    <mergeCell ref="A28:A30"/>
    <mergeCell ref="B28:B30"/>
    <mergeCell ref="A22:A27"/>
    <mergeCell ref="B22:B27"/>
    <mergeCell ref="D1:I1"/>
    <mergeCell ref="A4:A9"/>
    <mergeCell ref="B4:B9"/>
    <mergeCell ref="A11:A13"/>
    <mergeCell ref="B11:B13"/>
    <mergeCell ref="A16:A21"/>
    <mergeCell ref="B16:B21"/>
    <mergeCell ref="X1:X2"/>
    <mergeCell ref="Y1:Y2"/>
    <mergeCell ref="Z1:Z2"/>
    <mergeCell ref="AA1:AA2"/>
    <mergeCell ref="AB1:AB2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27" priority="1" stopIfTrue="1" operator="greaterThan">
      <formula>0</formula>
    </cfRule>
    <cfRule type="cellIs" dxfId="26" priority="2" stopIfTrue="1" operator="greaterThan">
      <formula>0</formula>
    </cfRule>
    <cfRule type="cellIs" dxfId="25" priority="3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40"/>
  <sheetViews>
    <sheetView topLeftCell="A25" zoomScale="70" zoomScaleNormal="70" workbookViewId="0">
      <selection activeCell="S13" sqref="S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136</v>
      </c>
      <c r="N1" s="139" t="s">
        <v>137</v>
      </c>
      <c r="O1" s="139" t="s">
        <v>138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6">
        <v>45064</v>
      </c>
      <c r="N3" s="106">
        <v>45064</v>
      </c>
      <c r="O3" s="104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2</v>
      </c>
      <c r="K4" s="25">
        <f t="shared" ref="K4:K39" si="0">J4-(SUM(M4:AD4))</f>
        <v>0</v>
      </c>
      <c r="L4" s="26" t="str">
        <f t="shared" ref="L4:L39" si="1">IF(K4&lt;0,"ATENÇÃO","OK")</f>
        <v>OK</v>
      </c>
      <c r="M4" s="105">
        <v>2</v>
      </c>
      <c r="N4" s="105"/>
      <c r="O4" s="103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105"/>
      <c r="N5" s="105"/>
      <c r="O5" s="103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10</v>
      </c>
      <c r="K6" s="25">
        <f t="shared" si="0"/>
        <v>4</v>
      </c>
      <c r="L6" s="26" t="str">
        <f t="shared" si="1"/>
        <v>OK</v>
      </c>
      <c r="M6" s="105">
        <v>2</v>
      </c>
      <c r="N6" s="105"/>
      <c r="O6" s="103">
        <v>4</v>
      </c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4</v>
      </c>
      <c r="K7" s="25">
        <f t="shared" si="0"/>
        <v>0</v>
      </c>
      <c r="L7" s="26" t="str">
        <f t="shared" si="1"/>
        <v>OK</v>
      </c>
      <c r="M7" s="105">
        <v>4</v>
      </c>
      <c r="N7" s="105"/>
      <c r="O7" s="103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105">
        <v>1</v>
      </c>
      <c r="N8" s="105"/>
      <c r="O8" s="103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f>0+1</f>
        <v>1</v>
      </c>
      <c r="K9" s="25">
        <f t="shared" si="0"/>
        <v>0</v>
      </c>
      <c r="L9" s="26" t="str">
        <f t="shared" si="1"/>
        <v>OK</v>
      </c>
      <c r="M9" s="105"/>
      <c r="N9" s="105"/>
      <c r="O9" s="103">
        <v>1</v>
      </c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5"/>
      <c r="N10" s="105"/>
      <c r="O10" s="103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05"/>
      <c r="N11" s="105"/>
      <c r="O11" s="103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05"/>
      <c r="N12" s="105"/>
      <c r="O12" s="103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05"/>
      <c r="N13" s="105"/>
      <c r="O13" s="103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105"/>
      <c r="N14" s="105"/>
      <c r="O14" s="103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6</v>
      </c>
      <c r="K15" s="25">
        <f t="shared" si="0"/>
        <v>2</v>
      </c>
      <c r="L15" s="26" t="str">
        <f t="shared" si="1"/>
        <v>OK</v>
      </c>
      <c r="M15" s="105"/>
      <c r="N15" s="105">
        <v>4</v>
      </c>
      <c r="O15" s="103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05"/>
      <c r="N16" s="105"/>
      <c r="O16" s="103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05"/>
      <c r="N17" s="105"/>
      <c r="O17" s="103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05"/>
      <c r="N18" s="105"/>
      <c r="O18" s="103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105"/>
      <c r="N19" s="105"/>
      <c r="O19" s="103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105"/>
      <c r="N20" s="105"/>
      <c r="O20" s="103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05"/>
      <c r="N21" s="105"/>
      <c r="O21" s="103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105"/>
      <c r="N22" s="105"/>
      <c r="O22" s="103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105"/>
      <c r="N23" s="105"/>
      <c r="O23" s="103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105"/>
      <c r="N24" s="105"/>
      <c r="O24" s="103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105"/>
      <c r="N25" s="105"/>
      <c r="O25" s="103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105"/>
      <c r="N26" s="105"/>
      <c r="O26" s="103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05"/>
      <c r="N27" s="105"/>
      <c r="O27" s="103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05"/>
      <c r="N28" s="105"/>
      <c r="O28" s="103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05"/>
      <c r="N29" s="105"/>
      <c r="O29" s="103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05"/>
      <c r="N30" s="105"/>
      <c r="O30" s="103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105"/>
      <c r="N31" s="105"/>
      <c r="O31" s="103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105"/>
      <c r="N32" s="105"/>
      <c r="O32" s="103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05"/>
      <c r="N33" s="105"/>
      <c r="O33" s="103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105"/>
      <c r="N34" s="105"/>
      <c r="O34" s="103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05"/>
      <c r="N35" s="105"/>
      <c r="O35" s="103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105"/>
      <c r="N36" s="105"/>
      <c r="O36" s="103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105"/>
      <c r="N37" s="105"/>
      <c r="O37" s="103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05"/>
      <c r="N38" s="105"/>
      <c r="O38" s="103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05"/>
      <c r="N39" s="105"/>
      <c r="O39" s="103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42001.99</v>
      </c>
      <c r="N40" s="62">
        <f>SUMPRODUCT(I4:I39,N4:N39)</f>
        <v>9266.64</v>
      </c>
      <c r="O40" s="62">
        <f>SUMPRODUCT(I4:I39,O4:O39)</f>
        <v>31166.09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C1:AC2"/>
    <mergeCell ref="AD1:AD2"/>
    <mergeCell ref="A2:L2"/>
    <mergeCell ref="AB1:AB2"/>
    <mergeCell ref="T1:T2"/>
    <mergeCell ref="P1:P2"/>
    <mergeCell ref="Q1:Q2"/>
    <mergeCell ref="AA1:AA2"/>
    <mergeCell ref="D1:I1"/>
    <mergeCell ref="J1:L1"/>
    <mergeCell ref="A1:C1"/>
    <mergeCell ref="M1:M2"/>
    <mergeCell ref="N1:N2"/>
    <mergeCell ref="A16:A21"/>
    <mergeCell ref="B16:B21"/>
    <mergeCell ref="A22:A27"/>
    <mergeCell ref="B22:B27"/>
    <mergeCell ref="A28:A30"/>
    <mergeCell ref="B28:B30"/>
    <mergeCell ref="A4:A9"/>
    <mergeCell ref="B4:B9"/>
    <mergeCell ref="A11:A13"/>
    <mergeCell ref="B11:B13"/>
    <mergeCell ref="Z1:Z2"/>
    <mergeCell ref="V1:V2"/>
    <mergeCell ref="R1:R2"/>
    <mergeCell ref="S1:S2"/>
    <mergeCell ref="U1:U2"/>
    <mergeCell ref="W1:W2"/>
    <mergeCell ref="X1:X2"/>
    <mergeCell ref="Y1:Y2"/>
    <mergeCell ref="O1:O2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24" priority="1" stopIfTrue="1" operator="greaterThan">
      <formula>0</formula>
    </cfRule>
    <cfRule type="cellIs" dxfId="23" priority="2" stopIfTrue="1" operator="greaterThan">
      <formula>0</formula>
    </cfRule>
    <cfRule type="cellIs" dxfId="22" priority="3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0"/>
  <sheetViews>
    <sheetView topLeftCell="A28" zoomScale="70" zoomScaleNormal="70" workbookViewId="0">
      <selection activeCell="S14" sqref="S14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119</v>
      </c>
      <c r="N1" s="139" t="s">
        <v>120</v>
      </c>
      <c r="O1" s="139" t="s">
        <v>121</v>
      </c>
      <c r="P1" s="139" t="s">
        <v>122</v>
      </c>
      <c r="Q1" s="139" t="s">
        <v>123</v>
      </c>
      <c r="R1" s="139" t="s">
        <v>124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89">
        <v>45128</v>
      </c>
      <c r="N3" s="89">
        <v>45128</v>
      </c>
      <c r="O3" s="89">
        <v>45128</v>
      </c>
      <c r="P3" s="89">
        <v>45210</v>
      </c>
      <c r="Q3" s="89">
        <v>45230</v>
      </c>
      <c r="R3" s="89">
        <v>45231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86"/>
      <c r="N4" s="86"/>
      <c r="O4" s="84"/>
      <c r="P4" s="85"/>
      <c r="Q4" s="85"/>
      <c r="R4" s="85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86"/>
      <c r="N5" s="86"/>
      <c r="O5" s="84"/>
      <c r="P5" s="85"/>
      <c r="Q5" s="85"/>
      <c r="R5" s="85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10</v>
      </c>
      <c r="K6" s="25">
        <f t="shared" si="0"/>
        <v>6</v>
      </c>
      <c r="L6" s="26" t="str">
        <f t="shared" si="1"/>
        <v>OK</v>
      </c>
      <c r="M6" s="86"/>
      <c r="N6" s="86"/>
      <c r="O6" s="84"/>
      <c r="P6" s="85"/>
      <c r="Q6" s="85"/>
      <c r="R6" s="90">
        <v>4</v>
      </c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5</v>
      </c>
      <c r="K7" s="25">
        <f t="shared" si="0"/>
        <v>1</v>
      </c>
      <c r="L7" s="26" t="str">
        <f t="shared" si="1"/>
        <v>OK</v>
      </c>
      <c r="M7" s="86">
        <v>4</v>
      </c>
      <c r="N7" s="86"/>
      <c r="O7" s="84"/>
      <c r="P7" s="85"/>
      <c r="Q7" s="85"/>
      <c r="R7" s="85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f>0+1</f>
        <v>1</v>
      </c>
      <c r="K8" s="25">
        <f t="shared" si="0"/>
        <v>0</v>
      </c>
      <c r="L8" s="26" t="str">
        <f t="shared" si="1"/>
        <v>OK</v>
      </c>
      <c r="M8" s="86"/>
      <c r="N8" s="86"/>
      <c r="O8" s="84"/>
      <c r="P8" s="85"/>
      <c r="Q8" s="85"/>
      <c r="R8" s="90">
        <v>1</v>
      </c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86"/>
      <c r="N9" s="86"/>
      <c r="O9" s="84"/>
      <c r="P9" s="85"/>
      <c r="Q9" s="85"/>
      <c r="R9" s="85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86"/>
      <c r="N10" s="86"/>
      <c r="O10" s="84"/>
      <c r="P10" s="85"/>
      <c r="Q10" s="85"/>
      <c r="R10" s="85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0+1+1+2</f>
        <v>4</v>
      </c>
      <c r="K11" s="25">
        <f t="shared" si="0"/>
        <v>2</v>
      </c>
      <c r="L11" s="26" t="str">
        <f t="shared" si="1"/>
        <v>OK</v>
      </c>
      <c r="M11" s="86"/>
      <c r="N11" s="86">
        <v>1</v>
      </c>
      <c r="O11" s="84"/>
      <c r="P11" s="90">
        <v>1</v>
      </c>
      <c r="Q11" s="85"/>
      <c r="R11" s="85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f>0+1</f>
        <v>1</v>
      </c>
      <c r="K12" s="25">
        <f t="shared" si="0"/>
        <v>0</v>
      </c>
      <c r="L12" s="26" t="str">
        <f t="shared" si="1"/>
        <v>OK</v>
      </c>
      <c r="M12" s="86"/>
      <c r="N12" s="86">
        <v>1</v>
      </c>
      <c r="O12" s="84"/>
      <c r="P12" s="85"/>
      <c r="Q12" s="85"/>
      <c r="R12" s="85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f>0+1</f>
        <v>1</v>
      </c>
      <c r="K13" s="25">
        <f t="shared" si="0"/>
        <v>0</v>
      </c>
      <c r="L13" s="26" t="str">
        <f t="shared" si="1"/>
        <v>OK</v>
      </c>
      <c r="M13" s="86"/>
      <c r="N13" s="86">
        <v>1</v>
      </c>
      <c r="O13" s="84"/>
      <c r="P13" s="85"/>
      <c r="Q13" s="85"/>
      <c r="R13" s="85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5</v>
      </c>
      <c r="K14" s="25">
        <f t="shared" si="0"/>
        <v>3</v>
      </c>
      <c r="L14" s="26" t="str">
        <f t="shared" si="1"/>
        <v>OK</v>
      </c>
      <c r="M14" s="86"/>
      <c r="N14" s="86">
        <v>2</v>
      </c>
      <c r="O14" s="84"/>
      <c r="P14" s="85"/>
      <c r="Q14" s="88"/>
      <c r="R14" s="87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10</v>
      </c>
      <c r="K15" s="25">
        <f t="shared" si="0"/>
        <v>0</v>
      </c>
      <c r="L15" s="26" t="str">
        <f t="shared" si="1"/>
        <v>OK</v>
      </c>
      <c r="M15" s="86"/>
      <c r="N15" s="86"/>
      <c r="O15" s="84"/>
      <c r="P15" s="85"/>
      <c r="Q15" s="90">
        <v>10</v>
      </c>
      <c r="R15" s="87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86"/>
      <c r="N16" s="86"/>
      <c r="O16" s="84"/>
      <c r="P16" s="85"/>
      <c r="Q16" s="88"/>
      <c r="R16" s="87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86"/>
      <c r="N17" s="86"/>
      <c r="O17" s="84"/>
      <c r="P17" s="85"/>
      <c r="Q17" s="88"/>
      <c r="R17" s="87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86"/>
      <c r="N18" s="86"/>
      <c r="O18" s="84"/>
      <c r="P18" s="85"/>
      <c r="Q18" s="88"/>
      <c r="R18" s="87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86"/>
      <c r="N19" s="86"/>
      <c r="O19" s="84"/>
      <c r="P19" s="85"/>
      <c r="Q19" s="88"/>
      <c r="R19" s="87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f>0+6</f>
        <v>6</v>
      </c>
      <c r="K20" s="25">
        <f t="shared" si="0"/>
        <v>2</v>
      </c>
      <c r="L20" s="26" t="str">
        <f t="shared" si="1"/>
        <v>OK</v>
      </c>
      <c r="M20" s="86"/>
      <c r="N20" s="86"/>
      <c r="O20" s="84">
        <v>4</v>
      </c>
      <c r="P20" s="85"/>
      <c r="Q20" s="88"/>
      <c r="R20" s="87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86"/>
      <c r="N21" s="86"/>
      <c r="O21" s="84"/>
      <c r="P21" s="85"/>
      <c r="Q21" s="88"/>
      <c r="R21" s="87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86"/>
      <c r="N22" s="86"/>
      <c r="O22" s="84"/>
      <c r="P22" s="85"/>
      <c r="Q22" s="88"/>
      <c r="R22" s="87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86"/>
      <c r="N23" s="86"/>
      <c r="O23" s="84"/>
      <c r="P23" s="85"/>
      <c r="Q23" s="88"/>
      <c r="R23" s="87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86"/>
      <c r="N24" s="86"/>
      <c r="O24" s="84"/>
      <c r="P24" s="85"/>
      <c r="Q24" s="88"/>
      <c r="R24" s="87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86"/>
      <c r="N25" s="86"/>
      <c r="O25" s="84"/>
      <c r="P25" s="85"/>
      <c r="Q25" s="88"/>
      <c r="R25" s="87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86"/>
      <c r="N26" s="86"/>
      <c r="O26" s="84"/>
      <c r="P26" s="85"/>
      <c r="Q26" s="88"/>
      <c r="R26" s="87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86"/>
      <c r="N27" s="86"/>
      <c r="O27" s="84"/>
      <c r="P27" s="88"/>
      <c r="Q27" s="85"/>
      <c r="R27" s="85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86"/>
      <c r="N28" s="86"/>
      <c r="O28" s="84"/>
      <c r="P28" s="88"/>
      <c r="Q28" s="85"/>
      <c r="R28" s="85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86"/>
      <c r="N29" s="86"/>
      <c r="O29" s="84"/>
      <c r="P29" s="88"/>
      <c r="Q29" s="85"/>
      <c r="R29" s="85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86"/>
      <c r="N30" s="86"/>
      <c r="O30" s="84"/>
      <c r="P30" s="85"/>
      <c r="Q30" s="85"/>
      <c r="R30" s="85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/>
      <c r="K31" s="25">
        <f t="shared" si="0"/>
        <v>0</v>
      </c>
      <c r="L31" s="26" t="str">
        <f t="shared" si="1"/>
        <v>OK</v>
      </c>
      <c r="M31" s="86"/>
      <c r="N31" s="86"/>
      <c r="O31" s="84"/>
      <c r="P31" s="85"/>
      <c r="Q31" s="85"/>
      <c r="R31" s="85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86"/>
      <c r="N32" s="86"/>
      <c r="O32" s="84"/>
      <c r="P32" s="85"/>
      <c r="Q32" s="85"/>
      <c r="R32" s="85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86"/>
      <c r="N33" s="86"/>
      <c r="O33" s="84"/>
      <c r="P33" s="85"/>
      <c r="Q33" s="85"/>
      <c r="R33" s="85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86"/>
      <c r="N34" s="86"/>
      <c r="O34" s="84"/>
      <c r="P34" s="85"/>
      <c r="Q34" s="85"/>
      <c r="R34" s="85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86"/>
      <c r="N35" s="86"/>
      <c r="O35" s="84"/>
      <c r="P35" s="85"/>
      <c r="Q35" s="85"/>
      <c r="R35" s="85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86"/>
      <c r="N36" s="86"/>
      <c r="O36" s="84"/>
      <c r="P36" s="85"/>
      <c r="Q36" s="85"/>
      <c r="R36" s="85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86"/>
      <c r="N37" s="86"/>
      <c r="O37" s="84"/>
      <c r="P37" s="85"/>
      <c r="Q37" s="85"/>
      <c r="R37" s="85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86"/>
      <c r="N38" s="86"/>
      <c r="O38" s="84"/>
      <c r="P38" s="85"/>
      <c r="Q38" s="85"/>
      <c r="R38" s="88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86"/>
      <c r="N39" s="86"/>
      <c r="O39" s="84"/>
      <c r="P39" s="85"/>
      <c r="Q39" s="85"/>
      <c r="R39" s="88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25033.200000000001</v>
      </c>
      <c r="N40" s="62">
        <f>SUMPRODUCT(I4:I39,N4:N39)</f>
        <v>9946</v>
      </c>
      <c r="O40" s="62">
        <f>SUMPRODUCT(I4:I39,O4:O39)</f>
        <v>340</v>
      </c>
      <c r="P40" s="62">
        <f>SUMPRODUCT(I4:I39,P4:P39)</f>
        <v>4450</v>
      </c>
      <c r="Q40" s="62">
        <f>SUMPRODUCT(I4:I39,Q4:Q39)</f>
        <v>23166.6</v>
      </c>
      <c r="R40" s="62">
        <f>SUMPRODUCT(I4:I39,R4:R39)</f>
        <v>20266.09</v>
      </c>
    </row>
  </sheetData>
  <mergeCells count="38">
    <mergeCell ref="A28:A30"/>
    <mergeCell ref="B28:B30"/>
    <mergeCell ref="AD1:AD2"/>
    <mergeCell ref="A2:L2"/>
    <mergeCell ref="AC1:AC2"/>
    <mergeCell ref="AB1:AB2"/>
    <mergeCell ref="X1:X2"/>
    <mergeCell ref="Y1:Y2"/>
    <mergeCell ref="Z1:Z2"/>
    <mergeCell ref="AA1:AA2"/>
    <mergeCell ref="D1:I1"/>
    <mergeCell ref="J1:L1"/>
    <mergeCell ref="A1:C1"/>
    <mergeCell ref="A4:A9"/>
    <mergeCell ref="B4:B9"/>
    <mergeCell ref="W1:W2"/>
    <mergeCell ref="U1:U2"/>
    <mergeCell ref="V1:V2"/>
    <mergeCell ref="S1:S2"/>
    <mergeCell ref="T1:T2"/>
    <mergeCell ref="M1:M2"/>
    <mergeCell ref="Q1:Q2"/>
    <mergeCell ref="N1:N2"/>
    <mergeCell ref="R1:R2"/>
    <mergeCell ref="O1:O2"/>
    <mergeCell ref="P1:P2"/>
    <mergeCell ref="A11:A13"/>
    <mergeCell ref="B11:B13"/>
    <mergeCell ref="A16:A21"/>
    <mergeCell ref="B16:B21"/>
    <mergeCell ref="A22:A27"/>
    <mergeCell ref="B22:B27"/>
    <mergeCell ref="A31:A32"/>
    <mergeCell ref="B31:B32"/>
    <mergeCell ref="A36:A37"/>
    <mergeCell ref="B36:B37"/>
    <mergeCell ref="A38:A39"/>
    <mergeCell ref="B38:B39"/>
  </mergeCells>
  <conditionalFormatting sqref="S4:X39 M4:O39">
    <cfRule type="cellIs" dxfId="21" priority="1" stopIfTrue="1" operator="greaterThan">
      <formula>0</formula>
    </cfRule>
    <cfRule type="cellIs" dxfId="20" priority="2" stopIfTrue="1" operator="greaterThan">
      <formula>0</formula>
    </cfRule>
    <cfRule type="cellIs" dxfId="19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dimension ref="A1:AD40"/>
  <sheetViews>
    <sheetView topLeftCell="A31" zoomScale="80" zoomScaleNormal="80" workbookViewId="0">
      <selection activeCell="P13" sqref="P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30</v>
      </c>
      <c r="N1" s="139" t="s">
        <v>30</v>
      </c>
      <c r="O1" s="139" t="s">
        <v>30</v>
      </c>
      <c r="P1" s="139" t="s">
        <v>30</v>
      </c>
      <c r="Q1" s="139" t="s">
        <v>30</v>
      </c>
      <c r="R1" s="139" t="s">
        <v>30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72" t="s">
        <v>1</v>
      </c>
      <c r="N3" s="72" t="s">
        <v>1</v>
      </c>
      <c r="O3" s="72" t="s">
        <v>1</v>
      </c>
      <c r="P3" s="72" t="s">
        <v>1</v>
      </c>
      <c r="Q3" s="72" t="s">
        <v>1</v>
      </c>
      <c r="R3" s="72" t="s">
        <v>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12</v>
      </c>
      <c r="K4" s="25">
        <f t="shared" ref="K4:K39" si="0">J4-(SUM(M4:AD4))</f>
        <v>12</v>
      </c>
      <c r="L4" s="26" t="str">
        <f t="shared" ref="L4:L39" si="1">IF(K4&lt;0,"ATENÇÃO","OK")</f>
        <v>OK</v>
      </c>
      <c r="M4" s="73"/>
      <c r="N4" s="73"/>
      <c r="O4" s="18"/>
      <c r="P4" s="69"/>
      <c r="Q4" s="69"/>
      <c r="R4" s="69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10</v>
      </c>
      <c r="K5" s="25">
        <f t="shared" si="0"/>
        <v>10</v>
      </c>
      <c r="L5" s="26" t="str">
        <f t="shared" si="1"/>
        <v>OK</v>
      </c>
      <c r="M5" s="73"/>
      <c r="N5" s="73"/>
      <c r="O5" s="18"/>
      <c r="P5" s="69"/>
      <c r="Q5" s="69"/>
      <c r="R5" s="69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15</v>
      </c>
      <c r="K6" s="25">
        <f t="shared" si="0"/>
        <v>15</v>
      </c>
      <c r="L6" s="26" t="str">
        <f t="shared" si="1"/>
        <v>OK</v>
      </c>
      <c r="M6" s="73"/>
      <c r="N6" s="73"/>
      <c r="O6" s="18"/>
      <c r="P6" s="69"/>
      <c r="Q6" s="69"/>
      <c r="R6" s="69"/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8</v>
      </c>
      <c r="K7" s="25">
        <f t="shared" si="0"/>
        <v>8</v>
      </c>
      <c r="L7" s="26" t="str">
        <f t="shared" si="1"/>
        <v>OK</v>
      </c>
      <c r="M7" s="73"/>
      <c r="N7" s="73"/>
      <c r="O7" s="18"/>
      <c r="P7" s="69"/>
      <c r="Q7" s="69"/>
      <c r="R7" s="69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2</v>
      </c>
      <c r="K8" s="25">
        <f t="shared" si="0"/>
        <v>2</v>
      </c>
      <c r="L8" s="26" t="str">
        <f t="shared" si="1"/>
        <v>OK</v>
      </c>
      <c r="M8" s="73"/>
      <c r="N8" s="73"/>
      <c r="O8" s="18"/>
      <c r="P8" s="69"/>
      <c r="Q8" s="69"/>
      <c r="R8" s="69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1</v>
      </c>
      <c r="K9" s="25">
        <f t="shared" si="0"/>
        <v>1</v>
      </c>
      <c r="L9" s="26" t="str">
        <f t="shared" si="1"/>
        <v>OK</v>
      </c>
      <c r="M9" s="73"/>
      <c r="N9" s="73"/>
      <c r="O9" s="18"/>
      <c r="P9" s="69"/>
      <c r="Q9" s="69"/>
      <c r="R9" s="69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73"/>
      <c r="N10" s="73"/>
      <c r="O10" s="18"/>
      <c r="P10" s="69"/>
      <c r="Q10" s="69"/>
      <c r="R10" s="69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4-1</f>
        <v>3</v>
      </c>
      <c r="K11" s="25">
        <f t="shared" si="0"/>
        <v>3</v>
      </c>
      <c r="L11" s="26" t="str">
        <f t="shared" si="1"/>
        <v>OK</v>
      </c>
      <c r="M11" s="73"/>
      <c r="N11" s="73"/>
      <c r="O11" s="18"/>
      <c r="P11" s="69"/>
      <c r="Q11" s="69"/>
      <c r="R11" s="69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f>4-1</f>
        <v>3</v>
      </c>
      <c r="K12" s="25">
        <f t="shared" si="0"/>
        <v>3</v>
      </c>
      <c r="L12" s="26" t="str">
        <f t="shared" si="1"/>
        <v>OK</v>
      </c>
      <c r="M12" s="73"/>
      <c r="N12" s="73"/>
      <c r="O12" s="18"/>
      <c r="P12" s="69"/>
      <c r="Q12" s="69"/>
      <c r="R12" s="69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f>4-1</f>
        <v>3</v>
      </c>
      <c r="K13" s="25">
        <f t="shared" si="0"/>
        <v>3</v>
      </c>
      <c r="L13" s="26" t="str">
        <f t="shared" si="1"/>
        <v>OK</v>
      </c>
      <c r="M13" s="73"/>
      <c r="N13" s="73"/>
      <c r="O13" s="18"/>
      <c r="P13" s="69"/>
      <c r="Q13" s="69"/>
      <c r="R13" s="69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8</v>
      </c>
      <c r="K14" s="25">
        <f t="shared" si="0"/>
        <v>8</v>
      </c>
      <c r="L14" s="26" t="str">
        <f t="shared" si="1"/>
        <v>OK</v>
      </c>
      <c r="M14" s="73"/>
      <c r="N14" s="73"/>
      <c r="O14" s="18"/>
      <c r="P14" s="69"/>
      <c r="Q14" s="76"/>
      <c r="R14" s="7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10</v>
      </c>
      <c r="K15" s="25">
        <f t="shared" si="0"/>
        <v>10</v>
      </c>
      <c r="L15" s="26" t="str">
        <f t="shared" si="1"/>
        <v>OK</v>
      </c>
      <c r="M15" s="73"/>
      <c r="N15" s="73"/>
      <c r="O15" s="18"/>
      <c r="P15" s="69"/>
      <c r="Q15" s="76"/>
      <c r="R15" s="7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73"/>
      <c r="N16" s="73"/>
      <c r="O16" s="18"/>
      <c r="P16" s="69"/>
      <c r="Q16" s="76"/>
      <c r="R16" s="7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73"/>
      <c r="N17" s="73"/>
      <c r="O17" s="18"/>
      <c r="P17" s="69"/>
      <c r="Q17" s="76"/>
      <c r="R17" s="7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73"/>
      <c r="N18" s="73"/>
      <c r="O18" s="18"/>
      <c r="P18" s="69"/>
      <c r="Q18" s="76"/>
      <c r="R18" s="7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73"/>
      <c r="N19" s="73"/>
      <c r="O19" s="18"/>
      <c r="P19" s="69"/>
      <c r="Q19" s="76"/>
      <c r="R19" s="7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73"/>
      <c r="N20" s="73"/>
      <c r="O20" s="18"/>
      <c r="P20" s="69"/>
      <c r="Q20" s="76"/>
      <c r="R20" s="7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73"/>
      <c r="N21" s="73"/>
      <c r="O21" s="18"/>
      <c r="P21" s="69"/>
      <c r="Q21" s="76"/>
      <c r="R21" s="7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73"/>
      <c r="N22" s="73"/>
      <c r="O22" s="18"/>
      <c r="P22" s="69"/>
      <c r="Q22" s="76"/>
      <c r="R22" s="7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/>
      <c r="K23" s="25">
        <f t="shared" si="0"/>
        <v>0</v>
      </c>
      <c r="L23" s="26" t="str">
        <f t="shared" si="1"/>
        <v>OK</v>
      </c>
      <c r="M23" s="73"/>
      <c r="N23" s="73"/>
      <c r="O23" s="18"/>
      <c r="P23" s="69"/>
      <c r="Q23" s="76"/>
      <c r="R23" s="7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73"/>
      <c r="N24" s="73"/>
      <c r="O24" s="18"/>
      <c r="P24" s="69"/>
      <c r="Q24" s="76"/>
      <c r="R24" s="7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73"/>
      <c r="N25" s="73"/>
      <c r="O25" s="18"/>
      <c r="P25" s="69"/>
      <c r="Q25" s="76"/>
      <c r="R25" s="7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/>
      <c r="K26" s="25">
        <f t="shared" si="0"/>
        <v>0</v>
      </c>
      <c r="L26" s="26" t="str">
        <f t="shared" si="1"/>
        <v>OK</v>
      </c>
      <c r="M26" s="73"/>
      <c r="N26" s="73"/>
      <c r="O26" s="18"/>
      <c r="P26" s="69"/>
      <c r="Q26" s="76"/>
      <c r="R26" s="7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73"/>
      <c r="N27" s="73"/>
      <c r="O27" s="18"/>
      <c r="P27" s="76"/>
      <c r="Q27" s="69"/>
      <c r="R27" s="69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73"/>
      <c r="N28" s="73"/>
      <c r="O28" s="18"/>
      <c r="P28" s="76"/>
      <c r="Q28" s="69"/>
      <c r="R28" s="69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0"/>
        <v>8</v>
      </c>
      <c r="L29" s="26" t="str">
        <f t="shared" si="1"/>
        <v>OK</v>
      </c>
      <c r="M29" s="73"/>
      <c r="N29" s="73"/>
      <c r="O29" s="18"/>
      <c r="P29" s="76"/>
      <c r="Q29" s="69"/>
      <c r="R29" s="69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73"/>
      <c r="N30" s="73"/>
      <c r="O30" s="18"/>
      <c r="P30" s="69"/>
      <c r="Q30" s="69"/>
      <c r="R30" s="69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>
        <v>2</v>
      </c>
      <c r="K31" s="25">
        <f t="shared" si="0"/>
        <v>2</v>
      </c>
      <c r="L31" s="26" t="str">
        <f t="shared" si="1"/>
        <v>OK</v>
      </c>
      <c r="M31" s="73"/>
      <c r="N31" s="73"/>
      <c r="O31" s="18"/>
      <c r="P31" s="69"/>
      <c r="Q31" s="69"/>
      <c r="R31" s="69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73"/>
      <c r="N32" s="73"/>
      <c r="O32" s="18"/>
      <c r="P32" s="69"/>
      <c r="Q32" s="69"/>
      <c r="R32" s="69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73"/>
      <c r="N33" s="73"/>
      <c r="O33" s="18"/>
      <c r="P33" s="69"/>
      <c r="Q33" s="69"/>
      <c r="R33" s="69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73"/>
      <c r="N34" s="73"/>
      <c r="O34" s="18"/>
      <c r="P34" s="69"/>
      <c r="Q34" s="69"/>
      <c r="R34" s="69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73"/>
      <c r="N35" s="73"/>
      <c r="O35" s="18"/>
      <c r="P35" s="69"/>
      <c r="Q35" s="69"/>
      <c r="R35" s="69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73"/>
      <c r="N36" s="73"/>
      <c r="O36" s="18"/>
      <c r="P36" s="69"/>
      <c r="Q36" s="69"/>
      <c r="R36" s="69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73"/>
      <c r="N37" s="73"/>
      <c r="O37" s="18"/>
      <c r="P37" s="69"/>
      <c r="Q37" s="69"/>
      <c r="R37" s="69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73"/>
      <c r="N38" s="73"/>
      <c r="O38" s="18"/>
      <c r="P38" s="69"/>
      <c r="Q38" s="69"/>
      <c r="R38" s="76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73"/>
      <c r="N39" s="73"/>
      <c r="O39" s="18"/>
      <c r="P39" s="69"/>
      <c r="Q39" s="69"/>
      <c r="R39" s="76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0</v>
      </c>
      <c r="N40" s="62">
        <f>SUMPRODUCT(I4:I39,N4:N39)</f>
        <v>0</v>
      </c>
      <c r="O40" s="62">
        <f>SUMPRODUCT(I4:I39,O4:O39)</f>
        <v>0</v>
      </c>
      <c r="P40" s="62">
        <f>SUMPRODUCT(I4:I39,P4:P39)</f>
        <v>0</v>
      </c>
      <c r="Q40" s="62">
        <f>SUMPRODUCT(I4:I39,Q4:Q39)</f>
        <v>0</v>
      </c>
      <c r="R40" s="62">
        <f>SUMPRODUCT(I4:I39,R4:R39)</f>
        <v>0</v>
      </c>
    </row>
  </sheetData>
  <mergeCells count="38">
    <mergeCell ref="AD1:AD2"/>
    <mergeCell ref="A2:L2"/>
    <mergeCell ref="AA1:AA2"/>
    <mergeCell ref="T1:T2"/>
    <mergeCell ref="A1:C1"/>
    <mergeCell ref="N1:N2"/>
    <mergeCell ref="D1:I1"/>
    <mergeCell ref="J1:L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M1:M2"/>
    <mergeCell ref="A4:A9"/>
    <mergeCell ref="B4:B9"/>
    <mergeCell ref="A11:A13"/>
    <mergeCell ref="B11:B13"/>
    <mergeCell ref="A36:A37"/>
    <mergeCell ref="B36:B37"/>
    <mergeCell ref="A38:A39"/>
    <mergeCell ref="B38:B39"/>
    <mergeCell ref="A16:A21"/>
    <mergeCell ref="B16:B21"/>
    <mergeCell ref="A22:A27"/>
    <mergeCell ref="B22:B27"/>
    <mergeCell ref="A31:A32"/>
    <mergeCell ref="B31:B32"/>
    <mergeCell ref="A28:A30"/>
    <mergeCell ref="B28:B30"/>
  </mergeCells>
  <conditionalFormatting sqref="S4:X39 M4:O39">
    <cfRule type="cellIs" dxfId="18" priority="1" stopIfTrue="1" operator="greaterThan">
      <formula>0</formula>
    </cfRule>
    <cfRule type="cellIs" dxfId="17" priority="2" stopIfTrue="1" operator="greaterThan">
      <formula>0</formula>
    </cfRule>
    <cfRule type="cellIs" dxfId="1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dimension ref="A1:AD649"/>
  <sheetViews>
    <sheetView topLeftCell="A28" zoomScale="78" zoomScaleNormal="78" workbookViewId="0">
      <selection activeCell="S10" sqref="S10"/>
    </sheetView>
  </sheetViews>
  <sheetFormatPr defaultColWidth="9.7109375" defaultRowHeight="26.25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40" t="s">
        <v>28</v>
      </c>
      <c r="B1" s="140"/>
      <c r="C1" s="140"/>
      <c r="D1" s="140" t="s">
        <v>116</v>
      </c>
      <c r="E1" s="140"/>
      <c r="F1" s="140"/>
      <c r="G1" s="140"/>
      <c r="H1" s="140"/>
      <c r="I1" s="140"/>
      <c r="J1" s="140" t="s">
        <v>29</v>
      </c>
      <c r="K1" s="140"/>
      <c r="L1" s="140"/>
      <c r="M1" s="139" t="s">
        <v>129</v>
      </c>
      <c r="N1" s="139" t="s">
        <v>130</v>
      </c>
      <c r="O1" s="139" t="s">
        <v>131</v>
      </c>
      <c r="P1" s="139" t="s">
        <v>132</v>
      </c>
      <c r="Q1" s="139" t="s">
        <v>133</v>
      </c>
      <c r="R1" s="139" t="s">
        <v>135</v>
      </c>
      <c r="S1" s="139" t="s">
        <v>30</v>
      </c>
      <c r="T1" s="139" t="s">
        <v>30</v>
      </c>
      <c r="U1" s="139" t="s">
        <v>30</v>
      </c>
      <c r="V1" s="139" t="s">
        <v>30</v>
      </c>
      <c r="W1" s="139" t="s">
        <v>30</v>
      </c>
      <c r="X1" s="139" t="s">
        <v>30</v>
      </c>
      <c r="Y1" s="139" t="s">
        <v>30</v>
      </c>
      <c r="Z1" s="139" t="s">
        <v>30</v>
      </c>
      <c r="AA1" s="139" t="s">
        <v>30</v>
      </c>
      <c r="AB1" s="139" t="s">
        <v>30</v>
      </c>
      <c r="AC1" s="139" t="s">
        <v>30</v>
      </c>
      <c r="AD1" s="139" t="s">
        <v>30</v>
      </c>
    </row>
    <row r="2" spans="1:30" ht="39.950000000000003" customHeight="1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0" s="3" customFormat="1" ht="57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0">
        <v>45061</v>
      </c>
      <c r="N3" s="100">
        <v>45076</v>
      </c>
      <c r="O3" s="100">
        <v>45076</v>
      </c>
      <c r="P3" s="100">
        <v>45076</v>
      </c>
      <c r="Q3" s="96" t="s">
        <v>134</v>
      </c>
      <c r="R3" s="102">
        <v>45231</v>
      </c>
      <c r="S3" s="72" t="s">
        <v>1</v>
      </c>
      <c r="T3" s="72" t="s">
        <v>1</v>
      </c>
      <c r="U3" s="72" t="s">
        <v>1</v>
      </c>
      <c r="V3" s="72" t="s">
        <v>1</v>
      </c>
      <c r="W3" s="72" t="s">
        <v>1</v>
      </c>
      <c r="X3" s="72" t="s">
        <v>1</v>
      </c>
      <c r="Y3" s="72" t="s">
        <v>1</v>
      </c>
      <c r="Z3" s="72" t="s">
        <v>1</v>
      </c>
      <c r="AA3" s="72" t="s">
        <v>1</v>
      </c>
      <c r="AB3" s="72" t="s">
        <v>1</v>
      </c>
      <c r="AC3" s="72" t="s">
        <v>1</v>
      </c>
      <c r="AD3" s="72" t="s">
        <v>1</v>
      </c>
    </row>
    <row r="4" spans="1:30" ht="39.950000000000003" customHeight="1">
      <c r="A4" s="132">
        <v>1</v>
      </c>
      <c r="B4" s="13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98"/>
      <c r="N4" s="98"/>
      <c r="O4" s="95"/>
      <c r="P4" s="97"/>
      <c r="Q4" s="97"/>
      <c r="R4" s="101"/>
      <c r="S4" s="69"/>
      <c r="T4" s="18"/>
      <c r="U4" s="18"/>
      <c r="V4" s="18"/>
      <c r="W4" s="18"/>
      <c r="X4" s="18"/>
      <c r="Y4" s="69"/>
      <c r="Z4" s="69"/>
      <c r="AA4" s="69"/>
      <c r="AB4" s="69"/>
      <c r="AC4" s="69"/>
      <c r="AD4" s="69"/>
    </row>
    <row r="5" spans="1:30" ht="39.950000000000003" customHeight="1">
      <c r="A5" s="133"/>
      <c r="B5" s="13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45</v>
      </c>
      <c r="K5" s="25">
        <f t="shared" si="0"/>
        <v>0</v>
      </c>
      <c r="L5" s="26" t="str">
        <f t="shared" si="1"/>
        <v>OK</v>
      </c>
      <c r="M5" s="98"/>
      <c r="N5" s="98">
        <v>25</v>
      </c>
      <c r="O5" s="95"/>
      <c r="P5" s="97"/>
      <c r="Q5" s="98">
        <v>20</v>
      </c>
      <c r="R5" s="101"/>
      <c r="S5" s="69"/>
      <c r="T5" s="18"/>
      <c r="U5" s="18"/>
      <c r="V5" s="18"/>
      <c r="W5" s="18"/>
      <c r="X5" s="18"/>
      <c r="Y5" s="69"/>
      <c r="Z5" s="69"/>
      <c r="AA5" s="69"/>
      <c r="AB5" s="69"/>
      <c r="AC5" s="69"/>
      <c r="AD5" s="69"/>
    </row>
    <row r="6" spans="1:30" ht="39.950000000000003" customHeight="1">
      <c r="A6" s="133"/>
      <c r="B6" s="13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f>20+10</f>
        <v>30</v>
      </c>
      <c r="K6" s="25">
        <f t="shared" si="0"/>
        <v>-9</v>
      </c>
      <c r="L6" s="26" t="str">
        <f t="shared" si="1"/>
        <v>ATENÇÃO</v>
      </c>
      <c r="M6" s="98"/>
      <c r="N6" s="98">
        <v>10</v>
      </c>
      <c r="O6" s="95"/>
      <c r="P6" s="97"/>
      <c r="Q6" s="98">
        <v>10</v>
      </c>
      <c r="R6" s="101">
        <v>19</v>
      </c>
      <c r="S6" s="69"/>
      <c r="T6" s="18"/>
      <c r="U6" s="18"/>
      <c r="V6" s="18"/>
      <c r="W6" s="18"/>
      <c r="X6" s="18"/>
      <c r="Y6" s="69"/>
      <c r="Z6" s="69"/>
      <c r="AA6" s="69"/>
      <c r="AB6" s="69"/>
      <c r="AC6" s="69"/>
      <c r="AD6" s="69"/>
    </row>
    <row r="7" spans="1:30" ht="39.950000000000003" customHeight="1">
      <c r="A7" s="133"/>
      <c r="B7" s="13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98"/>
      <c r="N7" s="98"/>
      <c r="O7" s="95"/>
      <c r="P7" s="97"/>
      <c r="Q7" s="97"/>
      <c r="R7" s="101"/>
      <c r="S7" s="69"/>
      <c r="T7" s="18"/>
      <c r="U7" s="18"/>
      <c r="V7" s="18"/>
      <c r="W7" s="18"/>
      <c r="X7" s="18"/>
      <c r="Y7" s="69"/>
      <c r="Z7" s="69"/>
      <c r="AA7" s="69"/>
      <c r="AB7" s="69"/>
      <c r="AC7" s="69"/>
      <c r="AD7" s="69"/>
    </row>
    <row r="8" spans="1:30" ht="39.950000000000003" customHeight="1">
      <c r="A8" s="133"/>
      <c r="B8" s="13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2</v>
      </c>
      <c r="K8" s="25">
        <f t="shared" si="0"/>
        <v>0</v>
      </c>
      <c r="L8" s="26" t="str">
        <f t="shared" si="1"/>
        <v>OK</v>
      </c>
      <c r="M8" s="98"/>
      <c r="N8" s="98"/>
      <c r="O8" s="95"/>
      <c r="P8" s="97"/>
      <c r="Q8" s="98">
        <v>2</v>
      </c>
      <c r="R8" s="101"/>
      <c r="S8" s="69"/>
      <c r="T8" s="18"/>
      <c r="U8" s="18"/>
      <c r="V8" s="18"/>
      <c r="W8" s="18"/>
      <c r="X8" s="18"/>
      <c r="Y8" s="69"/>
      <c r="Z8" s="69"/>
      <c r="AA8" s="69"/>
      <c r="AB8" s="69"/>
      <c r="AC8" s="69"/>
      <c r="AD8" s="69"/>
    </row>
    <row r="9" spans="1:30" ht="39.950000000000003" customHeight="1">
      <c r="A9" s="134"/>
      <c r="B9" s="13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f>2-1</f>
        <v>1</v>
      </c>
      <c r="K9" s="25">
        <f t="shared" si="0"/>
        <v>1</v>
      </c>
      <c r="L9" s="26" t="str">
        <f t="shared" si="1"/>
        <v>OK</v>
      </c>
      <c r="M9" s="98"/>
      <c r="N9" s="98"/>
      <c r="O9" s="95"/>
      <c r="P9" s="97"/>
      <c r="Q9" s="97"/>
      <c r="R9" s="101"/>
      <c r="S9" s="69"/>
      <c r="T9" s="18"/>
      <c r="U9" s="18"/>
      <c r="V9" s="18"/>
      <c r="W9" s="18"/>
      <c r="X9" s="18"/>
      <c r="Y9" s="69"/>
      <c r="Z9" s="69"/>
      <c r="AA9" s="69"/>
      <c r="AB9" s="69"/>
      <c r="AC9" s="69"/>
      <c r="AD9" s="69"/>
    </row>
    <row r="10" spans="1:30" ht="39.950000000000003" customHeight="1">
      <c r="A10" s="74">
        <v>2</v>
      </c>
      <c r="B10" s="77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>
        <v>2</v>
      </c>
      <c r="K10" s="25">
        <f t="shared" si="0"/>
        <v>2</v>
      </c>
      <c r="L10" s="26" t="str">
        <f t="shared" si="1"/>
        <v>OK</v>
      </c>
      <c r="M10" s="98"/>
      <c r="N10" s="98"/>
      <c r="O10" s="95"/>
      <c r="P10" s="97"/>
      <c r="Q10" s="97"/>
      <c r="R10" s="101"/>
      <c r="S10" s="69"/>
      <c r="T10" s="18"/>
      <c r="U10" s="18"/>
      <c r="V10" s="18"/>
      <c r="W10" s="18"/>
      <c r="X10" s="18"/>
      <c r="Y10" s="69"/>
      <c r="Z10" s="69"/>
      <c r="AA10" s="69"/>
      <c r="AB10" s="69"/>
      <c r="AC10" s="69"/>
      <c r="AD10" s="69"/>
    </row>
    <row r="11" spans="1:30" ht="39.950000000000003" customHeight="1">
      <c r="A11" s="136">
        <v>3</v>
      </c>
      <c r="B11" s="14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v>3</v>
      </c>
      <c r="K11" s="25">
        <f t="shared" si="0"/>
        <v>0</v>
      </c>
      <c r="L11" s="26" t="str">
        <f t="shared" si="1"/>
        <v>OK</v>
      </c>
      <c r="M11" s="98">
        <v>3</v>
      </c>
      <c r="N11" s="98"/>
      <c r="O11" s="95"/>
      <c r="P11" s="97"/>
      <c r="Q11" s="97"/>
      <c r="R11" s="101"/>
      <c r="S11" s="73"/>
      <c r="T11" s="18"/>
      <c r="U11" s="18"/>
      <c r="V11" s="18"/>
      <c r="W11" s="18"/>
      <c r="X11" s="18"/>
      <c r="Y11" s="69"/>
      <c r="Z11" s="69"/>
      <c r="AA11" s="69"/>
      <c r="AB11" s="69"/>
      <c r="AC11" s="69"/>
      <c r="AD11" s="69"/>
    </row>
    <row r="12" spans="1:30" ht="39.950000000000003" customHeight="1">
      <c r="A12" s="137"/>
      <c r="B12" s="14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v>3</v>
      </c>
      <c r="K12" s="25">
        <f t="shared" si="0"/>
        <v>0</v>
      </c>
      <c r="L12" s="26" t="str">
        <f t="shared" si="1"/>
        <v>OK</v>
      </c>
      <c r="M12" s="98">
        <v>3</v>
      </c>
      <c r="N12" s="98"/>
      <c r="O12" s="95"/>
      <c r="P12" s="97"/>
      <c r="Q12" s="97"/>
      <c r="R12" s="101"/>
      <c r="S12" s="69"/>
      <c r="T12" s="18"/>
      <c r="U12" s="18"/>
      <c r="V12" s="18"/>
      <c r="W12" s="18"/>
      <c r="X12" s="18"/>
      <c r="Y12" s="69"/>
      <c r="Z12" s="69"/>
      <c r="AA12" s="69"/>
      <c r="AB12" s="69"/>
      <c r="AC12" s="69"/>
      <c r="AD12" s="69"/>
    </row>
    <row r="13" spans="1:30" ht="39.950000000000003" customHeight="1">
      <c r="A13" s="138"/>
      <c r="B13" s="14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8"/>
      <c r="N13" s="98"/>
      <c r="O13" s="95"/>
      <c r="P13" s="97"/>
      <c r="Q13" s="97"/>
      <c r="R13" s="101"/>
      <c r="S13" s="69"/>
      <c r="T13" s="18"/>
      <c r="U13" s="18"/>
      <c r="V13" s="18"/>
      <c r="W13" s="18"/>
      <c r="X13" s="18"/>
      <c r="Y13" s="69"/>
      <c r="Z13" s="69"/>
      <c r="AA13" s="69"/>
      <c r="AB13" s="69"/>
      <c r="AC13" s="69"/>
      <c r="AD13" s="69"/>
    </row>
    <row r="14" spans="1:30" ht="47.25">
      <c r="A14" s="74">
        <v>4</v>
      </c>
      <c r="B14" s="77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98"/>
      <c r="N14" s="98"/>
      <c r="O14" s="95"/>
      <c r="P14" s="97"/>
      <c r="Q14" s="99"/>
      <c r="R14" s="101"/>
      <c r="S14" s="69"/>
      <c r="T14" s="18"/>
      <c r="U14" s="18"/>
      <c r="V14" s="18"/>
      <c r="W14" s="18"/>
      <c r="X14" s="18"/>
      <c r="Y14" s="69"/>
      <c r="Z14" s="69"/>
      <c r="AA14" s="69"/>
      <c r="AB14" s="69"/>
      <c r="AC14" s="69"/>
      <c r="AD14" s="69"/>
    </row>
    <row r="15" spans="1:30" ht="39.950000000000003" customHeight="1">
      <c r="A15" s="75">
        <v>6</v>
      </c>
      <c r="B15" s="79" t="s">
        <v>57</v>
      </c>
      <c r="C15" s="80">
        <v>13</v>
      </c>
      <c r="D15" s="64" t="s">
        <v>27</v>
      </c>
      <c r="E15" s="65" t="s">
        <v>58</v>
      </c>
      <c r="F15" s="65"/>
      <c r="G15" s="66" t="s">
        <v>3</v>
      </c>
      <c r="H15" s="66" t="s">
        <v>23</v>
      </c>
      <c r="I15" s="67">
        <v>2316.66</v>
      </c>
      <c r="J15" s="19">
        <v>20</v>
      </c>
      <c r="K15" s="25">
        <f t="shared" si="0"/>
        <v>0</v>
      </c>
      <c r="L15" s="26" t="str">
        <f t="shared" si="1"/>
        <v>OK</v>
      </c>
      <c r="M15" s="98"/>
      <c r="N15" s="98"/>
      <c r="O15" s="95">
        <v>20</v>
      </c>
      <c r="P15" s="97"/>
      <c r="Q15" s="99"/>
      <c r="R15" s="101"/>
      <c r="S15" s="69"/>
      <c r="T15" s="18"/>
      <c r="U15" s="18"/>
      <c r="V15" s="18"/>
      <c r="W15" s="18"/>
      <c r="X15" s="18"/>
      <c r="Y15" s="69"/>
      <c r="Z15" s="69"/>
      <c r="AA15" s="69"/>
      <c r="AB15" s="69"/>
      <c r="AC15" s="69"/>
      <c r="AD15" s="69"/>
    </row>
    <row r="16" spans="1:30" ht="39.950000000000003" customHeight="1">
      <c r="A16" s="130">
        <v>8</v>
      </c>
      <c r="B16" s="130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8"/>
      <c r="N16" s="98"/>
      <c r="O16" s="95"/>
      <c r="P16" s="97"/>
      <c r="Q16" s="99"/>
      <c r="R16" s="101"/>
      <c r="S16" s="69"/>
      <c r="T16" s="18"/>
      <c r="U16" s="18"/>
      <c r="V16" s="18"/>
      <c r="W16" s="18"/>
      <c r="X16" s="18"/>
      <c r="Y16" s="69"/>
      <c r="Z16" s="69"/>
      <c r="AA16" s="69"/>
      <c r="AB16" s="69"/>
      <c r="AC16" s="69"/>
      <c r="AD16" s="69"/>
    </row>
    <row r="17" spans="1:30" ht="39.950000000000003" customHeight="1">
      <c r="A17" s="135"/>
      <c r="B17" s="135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98"/>
      <c r="N17" s="98"/>
      <c r="O17" s="95"/>
      <c r="P17" s="97"/>
      <c r="Q17" s="99"/>
      <c r="R17" s="101"/>
      <c r="S17" s="69"/>
      <c r="T17" s="18"/>
      <c r="U17" s="18"/>
      <c r="V17" s="18"/>
      <c r="W17" s="18"/>
      <c r="X17" s="18"/>
      <c r="Y17" s="69"/>
      <c r="Z17" s="69"/>
      <c r="AA17" s="69"/>
      <c r="AB17" s="69"/>
      <c r="AC17" s="69"/>
      <c r="AD17" s="69"/>
    </row>
    <row r="18" spans="1:30" ht="39.950000000000003" customHeight="1">
      <c r="A18" s="135"/>
      <c r="B18" s="135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8"/>
      <c r="N18" s="98"/>
      <c r="O18" s="95"/>
      <c r="P18" s="97"/>
      <c r="Q18" s="99"/>
      <c r="R18" s="101"/>
      <c r="S18" s="69"/>
      <c r="T18" s="18"/>
      <c r="U18" s="18"/>
      <c r="V18" s="18"/>
      <c r="W18" s="18"/>
      <c r="X18" s="18"/>
      <c r="Y18" s="69"/>
      <c r="Z18" s="69"/>
      <c r="AA18" s="69"/>
      <c r="AB18" s="69"/>
      <c r="AC18" s="69"/>
      <c r="AD18" s="69"/>
    </row>
    <row r="19" spans="1:30" ht="39.950000000000003" customHeight="1">
      <c r="A19" s="135"/>
      <c r="B19" s="135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98"/>
      <c r="N19" s="98"/>
      <c r="O19" s="95"/>
      <c r="P19" s="97"/>
      <c r="Q19" s="99"/>
      <c r="R19" s="101"/>
      <c r="S19" s="69"/>
      <c r="T19" s="18"/>
      <c r="U19" s="18"/>
      <c r="V19" s="18"/>
      <c r="W19" s="18"/>
      <c r="X19" s="18"/>
      <c r="Y19" s="69"/>
      <c r="Z19" s="69"/>
      <c r="AA19" s="69"/>
      <c r="AB19" s="69"/>
      <c r="AC19" s="69"/>
      <c r="AD19" s="69"/>
    </row>
    <row r="20" spans="1:30" ht="39.950000000000003" customHeight="1">
      <c r="A20" s="135"/>
      <c r="B20" s="135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98"/>
      <c r="N20" s="98"/>
      <c r="O20" s="95"/>
      <c r="P20" s="97"/>
      <c r="Q20" s="99"/>
      <c r="R20" s="101"/>
      <c r="S20" s="69"/>
      <c r="T20" s="18"/>
      <c r="U20" s="18"/>
      <c r="V20" s="18"/>
      <c r="W20" s="18"/>
      <c r="X20" s="18"/>
      <c r="Y20" s="69"/>
      <c r="Z20" s="69"/>
      <c r="AA20" s="69"/>
      <c r="AB20" s="69"/>
      <c r="AC20" s="69"/>
      <c r="AD20" s="69"/>
    </row>
    <row r="21" spans="1:30" ht="39.950000000000003" customHeight="1">
      <c r="A21" s="131"/>
      <c r="B21" s="131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8"/>
      <c r="N21" s="98"/>
      <c r="O21" s="95"/>
      <c r="P21" s="97"/>
      <c r="Q21" s="99"/>
      <c r="R21" s="101"/>
      <c r="S21" s="69"/>
      <c r="T21" s="18"/>
      <c r="U21" s="18"/>
      <c r="V21" s="18"/>
      <c r="W21" s="18"/>
      <c r="X21" s="18"/>
      <c r="Y21" s="69"/>
      <c r="Z21" s="69"/>
      <c r="AA21" s="69"/>
      <c r="AB21" s="69"/>
      <c r="AC21" s="69"/>
      <c r="AD21" s="69"/>
    </row>
    <row r="22" spans="1:30" ht="39.950000000000003" customHeight="1">
      <c r="A22" s="132">
        <v>9</v>
      </c>
      <c r="B22" s="136" t="s">
        <v>73</v>
      </c>
      <c r="C22" s="80">
        <v>27</v>
      </c>
      <c r="D22" s="64" t="s">
        <v>74</v>
      </c>
      <c r="E22" s="65" t="s">
        <v>75</v>
      </c>
      <c r="F22" s="65"/>
      <c r="G22" s="40" t="s">
        <v>3</v>
      </c>
      <c r="H22" s="66" t="s">
        <v>24</v>
      </c>
      <c r="I22" s="67">
        <v>106</v>
      </c>
      <c r="J22" s="19"/>
      <c r="K22" s="25">
        <f t="shared" si="0"/>
        <v>0</v>
      </c>
      <c r="L22" s="26" t="str">
        <f t="shared" si="1"/>
        <v>OK</v>
      </c>
      <c r="M22" s="98"/>
      <c r="N22" s="98"/>
      <c r="O22" s="95"/>
      <c r="P22" s="97"/>
      <c r="Q22" s="99"/>
      <c r="R22" s="101"/>
      <c r="S22" s="69"/>
      <c r="T22" s="18"/>
      <c r="U22" s="18"/>
      <c r="V22" s="18"/>
      <c r="W22" s="18"/>
      <c r="X22" s="18"/>
      <c r="Y22" s="69"/>
      <c r="Z22" s="69"/>
      <c r="AA22" s="69"/>
      <c r="AB22" s="69"/>
      <c r="AC22" s="69"/>
      <c r="AD22" s="69"/>
    </row>
    <row r="23" spans="1:30" ht="39.950000000000003" customHeight="1">
      <c r="A23" s="133"/>
      <c r="B23" s="137"/>
      <c r="C23" s="80">
        <v>28</v>
      </c>
      <c r="D23" s="64" t="s">
        <v>76</v>
      </c>
      <c r="E23" s="65" t="s">
        <v>77</v>
      </c>
      <c r="F23" s="65"/>
      <c r="G23" s="40" t="s">
        <v>3</v>
      </c>
      <c r="H23" s="66" t="s">
        <v>24</v>
      </c>
      <c r="I23" s="67">
        <v>127</v>
      </c>
      <c r="J23" s="19">
        <v>4</v>
      </c>
      <c r="K23" s="25">
        <f t="shared" si="0"/>
        <v>2</v>
      </c>
      <c r="L23" s="26" t="str">
        <f t="shared" si="1"/>
        <v>OK</v>
      </c>
      <c r="M23" s="98"/>
      <c r="N23" s="98"/>
      <c r="O23" s="95"/>
      <c r="P23" s="95">
        <v>2</v>
      </c>
      <c r="Q23" s="99"/>
      <c r="R23" s="101"/>
      <c r="S23" s="69"/>
      <c r="T23" s="18"/>
      <c r="U23" s="18"/>
      <c r="V23" s="18"/>
      <c r="W23" s="18"/>
      <c r="X23" s="18"/>
      <c r="Y23" s="69"/>
      <c r="Z23" s="69"/>
      <c r="AA23" s="69"/>
      <c r="AB23" s="69"/>
      <c r="AC23" s="69"/>
      <c r="AD23" s="69"/>
    </row>
    <row r="24" spans="1:30" ht="39.950000000000003" customHeight="1">
      <c r="A24" s="133"/>
      <c r="B24" s="137"/>
      <c r="C24" s="80">
        <v>29</v>
      </c>
      <c r="D24" s="64" t="s">
        <v>78</v>
      </c>
      <c r="E24" s="65" t="s">
        <v>79</v>
      </c>
      <c r="F24" s="65"/>
      <c r="G24" s="40" t="s">
        <v>3</v>
      </c>
      <c r="H24" s="66" t="s">
        <v>24</v>
      </c>
      <c r="I24" s="67">
        <v>573</v>
      </c>
      <c r="J24" s="19"/>
      <c r="K24" s="25">
        <f t="shared" si="0"/>
        <v>0</v>
      </c>
      <c r="L24" s="26" t="str">
        <f t="shared" si="1"/>
        <v>OK</v>
      </c>
      <c r="M24" s="98"/>
      <c r="N24" s="98"/>
      <c r="O24" s="95"/>
      <c r="P24" s="95"/>
      <c r="Q24" s="99"/>
      <c r="R24" s="101"/>
      <c r="S24" s="69"/>
      <c r="T24" s="18"/>
      <c r="U24" s="18"/>
      <c r="V24" s="18"/>
      <c r="W24" s="18"/>
      <c r="X24" s="18"/>
      <c r="Y24" s="69"/>
      <c r="Z24" s="69"/>
      <c r="AA24" s="69"/>
      <c r="AB24" s="69"/>
      <c r="AC24" s="69"/>
      <c r="AD24" s="69"/>
    </row>
    <row r="25" spans="1:30" ht="39.950000000000003" customHeight="1">
      <c r="A25" s="133"/>
      <c r="B25" s="137"/>
      <c r="C25" s="80">
        <v>30</v>
      </c>
      <c r="D25" s="64" t="s">
        <v>80</v>
      </c>
      <c r="E25" s="65" t="s">
        <v>81</v>
      </c>
      <c r="F25" s="65"/>
      <c r="G25" s="40" t="s">
        <v>3</v>
      </c>
      <c r="H25" s="66" t="s">
        <v>24</v>
      </c>
      <c r="I25" s="67">
        <v>275</v>
      </c>
      <c r="J25" s="19"/>
      <c r="K25" s="25">
        <f t="shared" si="0"/>
        <v>0</v>
      </c>
      <c r="L25" s="26" t="str">
        <f t="shared" si="1"/>
        <v>OK</v>
      </c>
      <c r="M25" s="98"/>
      <c r="N25" s="98"/>
      <c r="O25" s="95"/>
      <c r="P25" s="97"/>
      <c r="Q25" s="99"/>
      <c r="R25" s="101"/>
      <c r="S25" s="69"/>
      <c r="T25" s="18"/>
      <c r="U25" s="18"/>
      <c r="V25" s="18"/>
      <c r="W25" s="18"/>
      <c r="X25" s="18"/>
      <c r="Y25" s="69"/>
      <c r="Z25" s="69"/>
      <c r="AA25" s="69"/>
      <c r="AB25" s="69"/>
      <c r="AC25" s="69"/>
      <c r="AD25" s="69"/>
    </row>
    <row r="26" spans="1:30" ht="39.950000000000003" customHeight="1">
      <c r="A26" s="133"/>
      <c r="B26" s="137"/>
      <c r="C26" s="80">
        <v>31</v>
      </c>
      <c r="D26" s="64" t="s">
        <v>82</v>
      </c>
      <c r="E26" s="65" t="s">
        <v>83</v>
      </c>
      <c r="F26" s="65"/>
      <c r="G26" s="40" t="s">
        <v>3</v>
      </c>
      <c r="H26" s="66" t="s">
        <v>24</v>
      </c>
      <c r="I26" s="67">
        <v>848</v>
      </c>
      <c r="J26" s="19">
        <v>3</v>
      </c>
      <c r="K26" s="25">
        <f t="shared" si="0"/>
        <v>0</v>
      </c>
      <c r="L26" s="26" t="str">
        <f t="shared" si="1"/>
        <v>OK</v>
      </c>
      <c r="M26" s="98"/>
      <c r="N26" s="98"/>
      <c r="O26" s="95"/>
      <c r="P26" s="95">
        <v>3</v>
      </c>
      <c r="Q26" s="99"/>
      <c r="R26" s="101"/>
      <c r="S26" s="69"/>
      <c r="T26" s="18"/>
      <c r="U26" s="18"/>
      <c r="V26" s="18"/>
      <c r="W26" s="18"/>
      <c r="X26" s="18"/>
      <c r="Y26" s="69"/>
      <c r="Z26" s="69"/>
      <c r="AA26" s="69"/>
      <c r="AB26" s="69"/>
      <c r="AC26" s="69"/>
      <c r="AD26" s="69"/>
    </row>
    <row r="27" spans="1:30" ht="57" customHeight="1">
      <c r="A27" s="134"/>
      <c r="B27" s="13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8"/>
      <c r="N27" s="98"/>
      <c r="O27" s="95"/>
      <c r="P27" s="99"/>
      <c r="Q27" s="97"/>
      <c r="R27" s="101"/>
      <c r="S27" s="69"/>
      <c r="T27" s="18"/>
      <c r="U27" s="18"/>
      <c r="V27" s="18"/>
      <c r="W27" s="18"/>
      <c r="X27" s="18"/>
      <c r="Y27" s="69"/>
      <c r="Z27" s="69"/>
      <c r="AA27" s="69"/>
      <c r="AB27" s="69"/>
      <c r="AC27" s="69"/>
      <c r="AD27" s="69"/>
    </row>
    <row r="28" spans="1:30" ht="57" customHeight="1">
      <c r="A28" s="130">
        <v>10</v>
      </c>
      <c r="B28" s="130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8"/>
      <c r="N28" s="98"/>
      <c r="O28" s="95"/>
      <c r="P28" s="99"/>
      <c r="Q28" s="97"/>
      <c r="R28" s="101"/>
      <c r="S28" s="69"/>
      <c r="T28" s="18"/>
      <c r="U28" s="18"/>
      <c r="V28" s="18"/>
      <c r="W28" s="18"/>
      <c r="X28" s="18"/>
      <c r="Y28" s="69"/>
      <c r="Z28" s="69"/>
      <c r="AA28" s="69"/>
      <c r="AB28" s="69"/>
      <c r="AC28" s="69"/>
      <c r="AD28" s="69"/>
    </row>
    <row r="29" spans="1:30" ht="57" customHeight="1">
      <c r="A29" s="135"/>
      <c r="B29" s="135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0"/>
        <v>8</v>
      </c>
      <c r="L29" s="26" t="str">
        <f t="shared" si="1"/>
        <v>OK</v>
      </c>
      <c r="M29" s="98"/>
      <c r="N29" s="98"/>
      <c r="O29" s="95"/>
      <c r="P29" s="99"/>
      <c r="Q29" s="97"/>
      <c r="R29" s="101"/>
      <c r="S29" s="69"/>
      <c r="T29" s="18"/>
      <c r="U29" s="18"/>
      <c r="V29" s="18"/>
      <c r="W29" s="18"/>
      <c r="X29" s="18"/>
      <c r="Y29" s="69"/>
      <c r="Z29" s="69"/>
      <c r="AA29" s="69"/>
      <c r="AB29" s="69"/>
      <c r="AC29" s="69"/>
      <c r="AD29" s="69"/>
    </row>
    <row r="30" spans="1:30" ht="69" customHeight="1">
      <c r="A30" s="131"/>
      <c r="B30" s="131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8"/>
      <c r="N30" s="98"/>
      <c r="O30" s="95"/>
      <c r="P30" s="97"/>
      <c r="Q30" s="97"/>
      <c r="R30" s="101"/>
      <c r="S30" s="69"/>
      <c r="T30" s="18"/>
      <c r="U30" s="18"/>
      <c r="V30" s="18"/>
      <c r="W30" s="18"/>
      <c r="X30" s="18"/>
      <c r="Y30" s="69"/>
      <c r="Z30" s="69"/>
      <c r="AA30" s="69"/>
      <c r="AB30" s="69"/>
      <c r="AC30" s="69"/>
      <c r="AD30" s="69"/>
    </row>
    <row r="31" spans="1:30" ht="39.950000000000003" customHeight="1">
      <c r="A31" s="128">
        <v>11</v>
      </c>
      <c r="B31" s="128" t="s">
        <v>86</v>
      </c>
      <c r="C31" s="63">
        <v>36</v>
      </c>
      <c r="D31" s="64" t="s">
        <v>25</v>
      </c>
      <c r="E31" s="65" t="s">
        <v>93</v>
      </c>
      <c r="F31" s="65"/>
      <c r="G31" s="40" t="s">
        <v>3</v>
      </c>
      <c r="H31" s="66" t="s">
        <v>24</v>
      </c>
      <c r="I31" s="67">
        <v>143</v>
      </c>
      <c r="J31" s="19">
        <v>6</v>
      </c>
      <c r="K31" s="25">
        <f t="shared" si="0"/>
        <v>6</v>
      </c>
      <c r="L31" s="26" t="str">
        <f t="shared" si="1"/>
        <v>OK</v>
      </c>
      <c r="M31" s="98"/>
      <c r="N31" s="98"/>
      <c r="O31" s="95"/>
      <c r="P31" s="97"/>
      <c r="Q31" s="97"/>
      <c r="R31" s="101"/>
      <c r="S31" s="69"/>
      <c r="T31" s="18"/>
      <c r="U31" s="18"/>
      <c r="V31" s="18"/>
      <c r="W31" s="18"/>
      <c r="X31" s="18"/>
      <c r="Y31" s="69"/>
      <c r="Z31" s="69"/>
      <c r="AA31" s="69"/>
      <c r="AB31" s="69"/>
      <c r="AC31" s="69"/>
      <c r="AD31" s="69"/>
    </row>
    <row r="32" spans="1:30" ht="39.950000000000003" customHeight="1">
      <c r="A32" s="129"/>
      <c r="B32" s="129"/>
      <c r="C32" s="63">
        <v>37</v>
      </c>
      <c r="D32" s="64" t="s">
        <v>94</v>
      </c>
      <c r="E32" s="65" t="s">
        <v>95</v>
      </c>
      <c r="F32" s="65"/>
      <c r="G32" s="40" t="s">
        <v>3</v>
      </c>
      <c r="H32" s="66" t="s">
        <v>24</v>
      </c>
      <c r="I32" s="67">
        <v>336.6</v>
      </c>
      <c r="J32" s="19"/>
      <c r="K32" s="25">
        <f t="shared" si="0"/>
        <v>0</v>
      </c>
      <c r="L32" s="26" t="str">
        <f t="shared" si="1"/>
        <v>OK</v>
      </c>
      <c r="M32" s="98"/>
      <c r="N32" s="98"/>
      <c r="O32" s="95"/>
      <c r="P32" s="97"/>
      <c r="Q32" s="97"/>
      <c r="R32" s="101"/>
      <c r="S32" s="69"/>
      <c r="T32" s="18"/>
      <c r="U32" s="18"/>
      <c r="V32" s="18"/>
      <c r="W32" s="18"/>
      <c r="X32" s="18"/>
      <c r="Y32" s="69"/>
      <c r="Z32" s="69"/>
      <c r="AA32" s="69"/>
      <c r="AB32" s="69"/>
      <c r="AC32" s="69"/>
      <c r="AD32" s="69"/>
    </row>
    <row r="33" spans="1:30" ht="39.950000000000003" customHeight="1">
      <c r="A33" s="74">
        <v>12</v>
      </c>
      <c r="B33" s="77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8"/>
      <c r="N33" s="98"/>
      <c r="O33" s="95"/>
      <c r="P33" s="97"/>
      <c r="Q33" s="97"/>
      <c r="R33" s="101"/>
      <c r="S33" s="69"/>
      <c r="T33" s="18"/>
      <c r="U33" s="18"/>
      <c r="V33" s="18"/>
      <c r="W33" s="18"/>
      <c r="X33" s="18"/>
      <c r="Y33" s="69"/>
      <c r="Z33" s="69"/>
      <c r="AA33" s="69"/>
      <c r="AB33" s="69"/>
      <c r="AC33" s="69"/>
      <c r="AD33" s="69"/>
    </row>
    <row r="34" spans="1:30" ht="39.950000000000003" customHeight="1">
      <c r="A34" s="75">
        <v>13</v>
      </c>
      <c r="B34" s="79" t="s">
        <v>98</v>
      </c>
      <c r="C34" s="63">
        <v>39</v>
      </c>
      <c r="D34" s="64" t="s">
        <v>99</v>
      </c>
      <c r="E34" s="65" t="s">
        <v>100</v>
      </c>
      <c r="F34" s="65"/>
      <c r="G34" s="40" t="s">
        <v>3</v>
      </c>
      <c r="H34" s="66" t="s">
        <v>24</v>
      </c>
      <c r="I34" s="67">
        <v>289.99</v>
      </c>
      <c r="J34" s="19"/>
      <c r="K34" s="25">
        <f t="shared" si="0"/>
        <v>0</v>
      </c>
      <c r="L34" s="26" t="str">
        <f t="shared" si="1"/>
        <v>OK</v>
      </c>
      <c r="M34" s="98"/>
      <c r="N34" s="98"/>
      <c r="O34" s="95"/>
      <c r="P34" s="97"/>
      <c r="Q34" s="97"/>
      <c r="R34" s="101"/>
      <c r="S34" s="69"/>
      <c r="T34" s="18"/>
      <c r="U34" s="18"/>
      <c r="V34" s="18"/>
      <c r="W34" s="18"/>
      <c r="X34" s="18"/>
      <c r="Y34" s="69"/>
      <c r="Z34" s="69"/>
      <c r="AA34" s="69"/>
      <c r="AB34" s="69"/>
      <c r="AC34" s="69"/>
      <c r="AD34" s="69"/>
    </row>
    <row r="35" spans="1:30" ht="39.950000000000003" customHeight="1">
      <c r="A35" s="74">
        <v>14</v>
      </c>
      <c r="B35" s="77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8"/>
      <c r="N35" s="98"/>
      <c r="O35" s="95"/>
      <c r="P35" s="97"/>
      <c r="Q35" s="97"/>
      <c r="R35" s="101"/>
      <c r="S35" s="69"/>
      <c r="T35" s="18"/>
      <c r="U35" s="18"/>
      <c r="V35" s="18"/>
      <c r="W35" s="18"/>
      <c r="X35" s="18"/>
      <c r="Y35" s="69"/>
      <c r="Z35" s="69"/>
      <c r="AA35" s="69"/>
      <c r="AB35" s="69"/>
      <c r="AC35" s="69"/>
      <c r="AD35" s="69"/>
    </row>
    <row r="36" spans="1:30" ht="39.950000000000003" customHeight="1">
      <c r="A36" s="126">
        <v>15</v>
      </c>
      <c r="B36" s="128" t="s">
        <v>98</v>
      </c>
      <c r="C36" s="63">
        <v>41</v>
      </c>
      <c r="D36" s="64" t="s">
        <v>104</v>
      </c>
      <c r="E36" s="65" t="s">
        <v>105</v>
      </c>
      <c r="F36" s="65"/>
      <c r="G36" s="40" t="s">
        <v>3</v>
      </c>
      <c r="H36" s="66" t="s">
        <v>108</v>
      </c>
      <c r="I36" s="67">
        <v>5733.98</v>
      </c>
      <c r="J36" s="19"/>
      <c r="K36" s="25">
        <f t="shared" si="0"/>
        <v>0</v>
      </c>
      <c r="L36" s="26" t="str">
        <f t="shared" si="1"/>
        <v>OK</v>
      </c>
      <c r="M36" s="98"/>
      <c r="N36" s="98"/>
      <c r="O36" s="95"/>
      <c r="P36" s="97"/>
      <c r="Q36" s="97"/>
      <c r="R36" s="101"/>
      <c r="S36" s="69"/>
      <c r="T36" s="18"/>
      <c r="U36" s="18"/>
      <c r="V36" s="18"/>
      <c r="W36" s="18"/>
      <c r="X36" s="18"/>
      <c r="Y36" s="69"/>
      <c r="Z36" s="69"/>
      <c r="AA36" s="69"/>
      <c r="AB36" s="69"/>
      <c r="AC36" s="69"/>
      <c r="AD36" s="69"/>
    </row>
    <row r="37" spans="1:30" ht="39.950000000000003" customHeight="1">
      <c r="A37" s="127"/>
      <c r="B37" s="129"/>
      <c r="C37" s="63">
        <v>42</v>
      </c>
      <c r="D37" s="64" t="s">
        <v>106</v>
      </c>
      <c r="E37" s="65" t="s">
        <v>107</v>
      </c>
      <c r="F37" s="65"/>
      <c r="G37" s="40" t="s">
        <v>3</v>
      </c>
      <c r="H37" s="66" t="s">
        <v>109</v>
      </c>
      <c r="I37" s="67">
        <v>2516</v>
      </c>
      <c r="J37" s="19"/>
      <c r="K37" s="25">
        <f t="shared" si="0"/>
        <v>0</v>
      </c>
      <c r="L37" s="26" t="str">
        <f t="shared" si="1"/>
        <v>OK</v>
      </c>
      <c r="M37" s="98"/>
      <c r="N37" s="98"/>
      <c r="O37" s="95"/>
      <c r="P37" s="97"/>
      <c r="Q37" s="97"/>
      <c r="R37" s="101"/>
      <c r="S37" s="69"/>
      <c r="T37" s="18"/>
      <c r="U37" s="18"/>
      <c r="V37" s="18"/>
      <c r="W37" s="18"/>
      <c r="X37" s="18"/>
      <c r="Y37" s="69"/>
      <c r="Z37" s="69"/>
      <c r="AA37" s="69"/>
      <c r="AB37" s="69"/>
      <c r="AC37" s="69"/>
      <c r="AD37" s="69"/>
    </row>
    <row r="38" spans="1:30" ht="39.950000000000003" customHeight="1">
      <c r="A38" s="130">
        <v>16</v>
      </c>
      <c r="B38" s="130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8"/>
      <c r="N38" s="98"/>
      <c r="O38" s="95"/>
      <c r="P38" s="97"/>
      <c r="Q38" s="97"/>
      <c r="R38" s="101"/>
      <c r="S38" s="71"/>
      <c r="T38" s="18"/>
      <c r="U38" s="18"/>
      <c r="V38" s="18"/>
      <c r="W38" s="18"/>
      <c r="X38" s="18"/>
      <c r="Y38" s="69"/>
      <c r="Z38" s="69"/>
      <c r="AA38" s="69"/>
      <c r="AB38" s="69"/>
      <c r="AC38" s="69"/>
      <c r="AD38" s="69"/>
    </row>
    <row r="39" spans="1:30" ht="39.950000000000003" customHeight="1">
      <c r="A39" s="131"/>
      <c r="B39" s="131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8"/>
      <c r="N39" s="98"/>
      <c r="O39" s="95"/>
      <c r="P39" s="97"/>
      <c r="Q39" s="97"/>
      <c r="R39" s="101"/>
      <c r="S39" s="71"/>
      <c r="T39" s="18"/>
      <c r="U39" s="18"/>
      <c r="V39" s="18"/>
      <c r="W39" s="18"/>
      <c r="X39" s="18"/>
      <c r="Y39" s="69"/>
      <c r="Z39" s="69"/>
      <c r="AA39" s="69"/>
      <c r="AB39" s="69"/>
      <c r="AC39" s="69"/>
      <c r="AD39" s="69"/>
    </row>
    <row r="40" spans="1:30" ht="39.950000000000003" customHeight="1">
      <c r="I40" s="60">
        <f>SUM(I4:I39)</f>
        <v>475965.46</v>
      </c>
      <c r="M40" s="62">
        <f>SUMPRODUCT(I4:I39,M4:M39)</f>
        <v>14670</v>
      </c>
      <c r="N40" s="62">
        <f>SUMPRODUCT(I4:I39,N4:N39)</f>
        <v>95653.4</v>
      </c>
      <c r="O40" s="62">
        <f>SUMPRODUCT(I4:I39,O4:O39)</f>
        <v>46333.2</v>
      </c>
      <c r="P40" s="62">
        <f>SUMPRODUCT(I4:I39,P4:P39)</f>
        <v>2798</v>
      </c>
      <c r="Q40" s="62">
        <f>SUMPRODUCT(I4:I39,Q4:Q39)</f>
        <v>92676.66</v>
      </c>
      <c r="R40" s="62">
        <f>SUMPRODUCT(I4:I39,R4:R39)</f>
        <v>77197.759999999995</v>
      </c>
    </row>
    <row r="41" spans="1:30" ht="39.950000000000003" customHeight="1"/>
    <row r="42" spans="1:30" ht="39.950000000000003" customHeight="1"/>
    <row r="43" spans="1:30" ht="39.950000000000003" customHeight="1"/>
    <row r="44" spans="1:30" ht="39.950000000000003" customHeight="1"/>
    <row r="45" spans="1:30" ht="39.950000000000003" customHeight="1"/>
    <row r="46" spans="1:30" ht="39.950000000000003" customHeight="1"/>
    <row r="47" spans="1:30" ht="39.950000000000003" customHeight="1"/>
    <row r="48" spans="1:30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8">
    <mergeCell ref="AD1:AD2"/>
    <mergeCell ref="A2:L2"/>
    <mergeCell ref="AA1:AA2"/>
    <mergeCell ref="T1:T2"/>
    <mergeCell ref="A1:C1"/>
    <mergeCell ref="D1:I1"/>
    <mergeCell ref="J1:L1"/>
    <mergeCell ref="S1:S2"/>
    <mergeCell ref="AB1:AB2"/>
    <mergeCell ref="AC1:AC2"/>
    <mergeCell ref="Z1:Z2"/>
    <mergeCell ref="V1:V2"/>
    <mergeCell ref="W1:W2"/>
    <mergeCell ref="X1:X2"/>
    <mergeCell ref="Y1:Y2"/>
    <mergeCell ref="N1:N2"/>
    <mergeCell ref="A4:A9"/>
    <mergeCell ref="B4:B9"/>
    <mergeCell ref="A11:A13"/>
    <mergeCell ref="B11:B13"/>
    <mergeCell ref="U1:U2"/>
    <mergeCell ref="M1:M2"/>
    <mergeCell ref="O1:O2"/>
    <mergeCell ref="P1:P2"/>
    <mergeCell ref="Q1:Q2"/>
    <mergeCell ref="R1:R2"/>
    <mergeCell ref="A16:A21"/>
    <mergeCell ref="B16:B21"/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</mergeCells>
  <conditionalFormatting sqref="S4:X39 M4:O39">
    <cfRule type="cellIs" dxfId="15" priority="1" stopIfTrue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 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2018-01-24T18:18:49Z</cp:lastPrinted>
  <dcterms:created xsi:type="dcterms:W3CDTF">2010-06-19T20:43:11Z</dcterms:created>
  <dcterms:modified xsi:type="dcterms:W3CDTF">2023-11-17T19:14:18Z</dcterms:modified>
</cp:coreProperties>
</file>