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xl/persons/person.xml" ContentType="application/vnd.ms-excel.person+xml"/>
  <Override PartName="/xl/threadedComments/threadedComment1.xml" ContentType="application/vnd.ms-excel.threadedcomment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codeName="EstaPasta_de_trabalho" defaultThemeVersion="124226"/>
  <mc:AlternateContent xmlns:mc="http://schemas.openxmlformats.org/markup-compatibility/2006">
    <mc:Choice Requires="x15">
      <x15ac:absPath xmlns:x15ac="http://schemas.microsoft.com/office/spreadsheetml/2010/11/ac" url="H:\SEGECON\2. Atas SRP\UDESC\PE 1734.2023 SRP SGPE 40035.2023 - Áudio, vídeo e foto - VIG 12.01.2025\"/>
    </mc:Choice>
  </mc:AlternateContent>
  <xr:revisionPtr revIDLastSave="0" documentId="13_ncr:1_{9802971E-A39E-4D26-A369-D72971EB3FCE}" xr6:coauthVersionLast="47" xr6:coauthVersionMax="47" xr10:uidLastSave="{00000000-0000-0000-0000-000000000000}"/>
  <bookViews>
    <workbookView xWindow="28680" yWindow="-120" windowWidth="29040" windowHeight="15720" tabRatio="598" firstSheet="7" activeTab="12" xr2:uid="{00000000-000D-0000-FFFF-FFFF00000000}"/>
  </bookViews>
  <sheets>
    <sheet name="Reit-SECOM (RH; COVEST)" sheetId="105" r:id="rId1"/>
    <sheet name="SECOM RÁDIO Fpolis" sheetId="111" r:id="rId2"/>
    <sheet name="RÁDIO Lages" sheetId="112" r:id="rId3"/>
    <sheet name="RÁDIO Joinville" sheetId="114" r:id="rId4"/>
    <sheet name="Reit - SECON" sheetId="110" r:id="rId5"/>
    <sheet name="Reit - CEPO" sheetId="117" r:id="rId6"/>
    <sheet name="Reit - PROEX" sheetId="130" r:id="rId7"/>
    <sheet name="Reit - PROPPG" sheetId="131" r:id="rId8"/>
    <sheet name="Reit - BU" sheetId="132" r:id="rId9"/>
    <sheet name="Reit - SEMS" sheetId="133" state="hidden" r:id="rId10"/>
    <sheet name="CEART" sheetId="113" r:id="rId11"/>
    <sheet name="CESFI" sheetId="139" r:id="rId12"/>
    <sheet name="CEAD" sheetId="121" r:id="rId13"/>
    <sheet name="FAED" sheetId="134" r:id="rId14"/>
    <sheet name="CEFID" sheetId="135" r:id="rId15"/>
    <sheet name="CCT" sheetId="136" r:id="rId16"/>
    <sheet name="CAV" sheetId="137" r:id="rId17"/>
    <sheet name="CEO" sheetId="138" r:id="rId18"/>
    <sheet name="CERES" sheetId="140" r:id="rId19"/>
    <sheet name="ESAG" sheetId="141" r:id="rId20"/>
    <sheet name="CEAVI" sheetId="129" r:id="rId21"/>
    <sheet name="GESTOR" sheetId="128" r:id="rId22"/>
    <sheet name="(CARONA)" sheetId="142" r:id="rId23"/>
  </sheets>
  <definedNames>
    <definedName name="_xlnm._FilterDatabase" localSheetId="16" hidden="1">CAV!$A$3:$AH$137</definedName>
    <definedName name="_xlnm._FilterDatabase" localSheetId="12" hidden="1">CEAD!$A$3:$AK$137</definedName>
    <definedName name="_xlnm._FilterDatabase" localSheetId="19" hidden="1">ESAG!$A$3:$AD$137</definedName>
    <definedName name="_xlnm._FilterDatabase" localSheetId="3" hidden="1">'RÁDIO Joinville'!$A$3:$AD$137</definedName>
    <definedName name="_xlnm._FilterDatabase" localSheetId="2" hidden="1">'RÁDIO Lages'!$A$3:$AD$136</definedName>
    <definedName name="_xlnm._FilterDatabase" localSheetId="4" hidden="1">'Reit - SECON'!$A$3:$AD$137</definedName>
    <definedName name="_xlnm._FilterDatabase" localSheetId="1" hidden="1">'SECOM RÁDIO Fpolis'!$A$3:$AD$137</definedName>
    <definedName name="CEPLAN" localSheetId="22">#REF!</definedName>
    <definedName name="CEPLAN" localSheetId="20">#REF!</definedName>
    <definedName name="CEPLAN" localSheetId="21">#REF!</definedName>
    <definedName name="CEPLAN">#REF!</definedName>
    <definedName name="diasuteis" localSheetId="22">#REF!</definedName>
    <definedName name="diasuteis" localSheetId="20">#REF!</definedName>
    <definedName name="diasuteis" localSheetId="21">#REF!</definedName>
    <definedName name="diasuteis">#REF!</definedName>
    <definedName name="Ferias" localSheetId="22">#REF!</definedName>
    <definedName name="Ferias" localSheetId="20">#REF!</definedName>
    <definedName name="Ferias" localSheetId="21">#REF!</definedName>
    <definedName name="Ferias">#REF!</definedName>
    <definedName name="RD" localSheetId="22">OFFSET(#REF!,(MATCH(SMALL(#REF!,ROW()-10),#REF!,0)-1),0)</definedName>
    <definedName name="RD" localSheetId="20">OFFSET(#REF!,(MATCH(SMALL(#REF!,ROW()-10),#REF!,0)-1),0)</definedName>
    <definedName name="RD" localSheetId="21">OFFSET(#REF!,(MATCH(SMALL(#REF!,ROW()-10),#REF!,0)-1),0)</definedName>
    <definedName name="RD">OFFSET(#REF!,(MATCH(SMALL(#REF!,ROW()-10),#REF!,0)-1),0)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8" i="129" l="1"/>
  <c r="J38" i="113"/>
  <c r="K5" i="121"/>
  <c r="K6" i="121"/>
  <c r="K7" i="121"/>
  <c r="K8" i="121"/>
  <c r="K9" i="121"/>
  <c r="K10" i="121"/>
  <c r="K11" i="121"/>
  <c r="K12" i="121"/>
  <c r="K13" i="121"/>
  <c r="K14" i="121"/>
  <c r="K15" i="121"/>
  <c r="K16" i="121"/>
  <c r="K17" i="121"/>
  <c r="K18" i="121"/>
  <c r="K19" i="121"/>
  <c r="K20" i="121"/>
  <c r="K21" i="121"/>
  <c r="K22" i="121"/>
  <c r="K23" i="121"/>
  <c r="K24" i="121"/>
  <c r="K25" i="121"/>
  <c r="K26" i="121"/>
  <c r="K27" i="121"/>
  <c r="K28" i="121"/>
  <c r="K29" i="121"/>
  <c r="K30" i="121"/>
  <c r="K31" i="121"/>
  <c r="K32" i="121"/>
  <c r="K33" i="121"/>
  <c r="K34" i="121"/>
  <c r="K35" i="121"/>
  <c r="K36" i="121"/>
  <c r="K37" i="121"/>
  <c r="K38" i="121"/>
  <c r="K39" i="121"/>
  <c r="K40" i="121"/>
  <c r="K41" i="121"/>
  <c r="K42" i="121"/>
  <c r="K43" i="121"/>
  <c r="K44" i="121"/>
  <c r="K45" i="121"/>
  <c r="K46" i="121"/>
  <c r="K47" i="121"/>
  <c r="K48" i="121"/>
  <c r="K49" i="121"/>
  <c r="K50" i="121"/>
  <c r="K51" i="121"/>
  <c r="K52" i="121"/>
  <c r="K53" i="121"/>
  <c r="K54" i="121"/>
  <c r="K55" i="121"/>
  <c r="K56" i="121"/>
  <c r="K57" i="121"/>
  <c r="K58" i="121"/>
  <c r="K59" i="121"/>
  <c r="K60" i="121"/>
  <c r="K61" i="121"/>
  <c r="K62" i="121"/>
  <c r="K63" i="121"/>
  <c r="K64" i="121"/>
  <c r="K65" i="121"/>
  <c r="K66" i="121"/>
  <c r="K67" i="121"/>
  <c r="K68" i="121"/>
  <c r="K69" i="121"/>
  <c r="K70" i="121"/>
  <c r="K71" i="121"/>
  <c r="K72" i="121"/>
  <c r="K73" i="121"/>
  <c r="K74" i="121"/>
  <c r="K75" i="121"/>
  <c r="K76" i="121"/>
  <c r="K77" i="121"/>
  <c r="K78" i="121"/>
  <c r="K79" i="121"/>
  <c r="K80" i="121"/>
  <c r="K81" i="121"/>
  <c r="K82" i="121"/>
  <c r="K83" i="121"/>
  <c r="K84" i="121"/>
  <c r="K85" i="121"/>
  <c r="K86" i="121"/>
  <c r="K87" i="121"/>
  <c r="K88" i="121"/>
  <c r="K89" i="121"/>
  <c r="K90" i="121"/>
  <c r="K91" i="121"/>
  <c r="K92" i="121"/>
  <c r="K93" i="121"/>
  <c r="K94" i="121"/>
  <c r="K95" i="121"/>
  <c r="K96" i="121"/>
  <c r="K97" i="121"/>
  <c r="K98" i="121"/>
  <c r="K99" i="121"/>
  <c r="K100" i="121"/>
  <c r="K101" i="121"/>
  <c r="K102" i="121"/>
  <c r="K103" i="121"/>
  <c r="K104" i="121"/>
  <c r="K105" i="121"/>
  <c r="K106" i="121"/>
  <c r="K107" i="121"/>
  <c r="K108" i="121"/>
  <c r="K109" i="121"/>
  <c r="K110" i="121"/>
  <c r="K111" i="121"/>
  <c r="K112" i="121"/>
  <c r="K113" i="121"/>
  <c r="K114" i="121"/>
  <c r="K115" i="121"/>
  <c r="K116" i="121"/>
  <c r="K117" i="121"/>
  <c r="K118" i="121"/>
  <c r="K119" i="121"/>
  <c r="K120" i="121"/>
  <c r="K121" i="121"/>
  <c r="K122" i="121"/>
  <c r="K123" i="121"/>
  <c r="K124" i="121"/>
  <c r="K125" i="121"/>
  <c r="K126" i="121"/>
  <c r="K127" i="121"/>
  <c r="K128" i="121"/>
  <c r="K129" i="121"/>
  <c r="K130" i="121"/>
  <c r="K131" i="121"/>
  <c r="K132" i="121"/>
  <c r="K133" i="121"/>
  <c r="K134" i="121"/>
  <c r="K135" i="121"/>
  <c r="K136" i="121"/>
  <c r="K4" i="121"/>
  <c r="AH137" i="121" l="1"/>
  <c r="AI137" i="121"/>
  <c r="AJ137" i="121"/>
  <c r="AK137" i="121"/>
  <c r="AG137" i="121"/>
  <c r="AF137" i="121"/>
  <c r="AE137" i="121"/>
  <c r="AD137" i="121"/>
  <c r="I116" i="142"/>
  <c r="N137" i="142"/>
  <c r="L142" i="142" s="1"/>
  <c r="O137" i="142"/>
  <c r="P137" i="142"/>
  <c r="Q137" i="142"/>
  <c r="R137" i="142"/>
  <c r="S137" i="142"/>
  <c r="T137" i="142"/>
  <c r="M137" i="142"/>
  <c r="K137" i="142"/>
  <c r="G140" i="142"/>
  <c r="K140" i="128" l="1"/>
  <c r="K17" i="141" l="1"/>
  <c r="V137" i="129"/>
  <c r="U137" i="129"/>
  <c r="T137" i="129"/>
  <c r="S137" i="129"/>
  <c r="R137" i="129"/>
  <c r="Q137" i="129"/>
  <c r="P137" i="129"/>
  <c r="O137" i="129"/>
  <c r="N137" i="129"/>
  <c r="M137" i="129"/>
  <c r="W137" i="129"/>
  <c r="X137" i="129"/>
  <c r="Y137" i="129"/>
  <c r="Z137" i="129"/>
  <c r="AA137" i="129"/>
  <c r="AB137" i="129"/>
  <c r="AC137" i="129"/>
  <c r="AD137" i="129"/>
  <c r="J137" i="129"/>
  <c r="K5" i="140"/>
  <c r="K6" i="140"/>
  <c r="K7" i="140"/>
  <c r="K8" i="140"/>
  <c r="K9" i="140"/>
  <c r="K10" i="140"/>
  <c r="K11" i="140"/>
  <c r="K12" i="140"/>
  <c r="K13" i="140"/>
  <c r="K14" i="140"/>
  <c r="K15" i="140"/>
  <c r="K16" i="140"/>
  <c r="K17" i="140"/>
  <c r="K18" i="140"/>
  <c r="K19" i="140"/>
  <c r="K20" i="140"/>
  <c r="K21" i="140"/>
  <c r="K22" i="140"/>
  <c r="K23" i="140"/>
  <c r="K24" i="140"/>
  <c r="K25" i="140"/>
  <c r="K26" i="140"/>
  <c r="K27" i="140"/>
  <c r="K28" i="140"/>
  <c r="K29" i="140"/>
  <c r="K30" i="140"/>
  <c r="K31" i="140"/>
  <c r="K32" i="140"/>
  <c r="K33" i="140"/>
  <c r="K34" i="140"/>
  <c r="K35" i="140"/>
  <c r="K36" i="140"/>
  <c r="K37" i="140"/>
  <c r="K38" i="140"/>
  <c r="K39" i="140"/>
  <c r="K40" i="140"/>
  <c r="K41" i="140"/>
  <c r="K42" i="140"/>
  <c r="K43" i="140"/>
  <c r="K44" i="140"/>
  <c r="K45" i="140"/>
  <c r="K46" i="140"/>
  <c r="K47" i="140"/>
  <c r="K48" i="140"/>
  <c r="K49" i="140"/>
  <c r="K50" i="140"/>
  <c r="K51" i="140"/>
  <c r="K52" i="140"/>
  <c r="K53" i="140"/>
  <c r="K54" i="140"/>
  <c r="K55" i="140"/>
  <c r="K56" i="140"/>
  <c r="K57" i="140"/>
  <c r="K58" i="140"/>
  <c r="K59" i="140"/>
  <c r="K60" i="140"/>
  <c r="K61" i="140"/>
  <c r="K62" i="140"/>
  <c r="K63" i="140"/>
  <c r="K64" i="140"/>
  <c r="K65" i="140"/>
  <c r="K66" i="140"/>
  <c r="K67" i="140"/>
  <c r="K68" i="140"/>
  <c r="K69" i="140"/>
  <c r="K70" i="140"/>
  <c r="K71" i="140"/>
  <c r="K72" i="140"/>
  <c r="K73" i="140"/>
  <c r="K74" i="140"/>
  <c r="K75" i="140"/>
  <c r="K76" i="140"/>
  <c r="K77" i="140"/>
  <c r="K78" i="140"/>
  <c r="K79" i="140"/>
  <c r="K80" i="140"/>
  <c r="K81" i="140"/>
  <c r="K82" i="140"/>
  <c r="K83" i="140"/>
  <c r="K84" i="140"/>
  <c r="K85" i="140"/>
  <c r="K86" i="140"/>
  <c r="K87" i="140"/>
  <c r="K88" i="140"/>
  <c r="K89" i="140"/>
  <c r="K90" i="140"/>
  <c r="K91" i="140"/>
  <c r="K92" i="140"/>
  <c r="K93" i="140"/>
  <c r="K94" i="140"/>
  <c r="K95" i="140"/>
  <c r="K96" i="140"/>
  <c r="K97" i="140"/>
  <c r="K98" i="140"/>
  <c r="K99" i="140"/>
  <c r="K100" i="140"/>
  <c r="K101" i="140"/>
  <c r="K102" i="140"/>
  <c r="K103" i="140"/>
  <c r="K104" i="140"/>
  <c r="K105" i="140"/>
  <c r="K106" i="140"/>
  <c r="K107" i="140"/>
  <c r="K108" i="140"/>
  <c r="K109" i="140"/>
  <c r="K110" i="140"/>
  <c r="K111" i="140"/>
  <c r="K112" i="140"/>
  <c r="K113" i="140"/>
  <c r="K114" i="140"/>
  <c r="K115" i="140"/>
  <c r="K116" i="140"/>
  <c r="K117" i="140"/>
  <c r="K118" i="140"/>
  <c r="K119" i="140"/>
  <c r="K120" i="140"/>
  <c r="K121" i="140"/>
  <c r="K122" i="140"/>
  <c r="K123" i="140"/>
  <c r="K124" i="140"/>
  <c r="K125" i="140"/>
  <c r="K126" i="140"/>
  <c r="K127" i="140"/>
  <c r="K128" i="140"/>
  <c r="K129" i="140"/>
  <c r="K130" i="140"/>
  <c r="K131" i="140"/>
  <c r="K132" i="140"/>
  <c r="K133" i="140"/>
  <c r="K134" i="140"/>
  <c r="K135" i="140"/>
  <c r="K136" i="140"/>
  <c r="K4" i="140"/>
  <c r="AJ137" i="140"/>
  <c r="AI137" i="140"/>
  <c r="AH137" i="140"/>
  <c r="AG137" i="140"/>
  <c r="AF137" i="140"/>
  <c r="AE137" i="140"/>
  <c r="AD137" i="140"/>
  <c r="AC137" i="140"/>
  <c r="AB137" i="140"/>
  <c r="AA137" i="140"/>
  <c r="Z137" i="140"/>
  <c r="Y137" i="140"/>
  <c r="X137" i="140"/>
  <c r="W137" i="140"/>
  <c r="V137" i="140"/>
  <c r="U137" i="140"/>
  <c r="T137" i="140"/>
  <c r="S137" i="140"/>
  <c r="R137" i="140"/>
  <c r="Q137" i="140"/>
  <c r="P137" i="140"/>
  <c r="O137" i="140"/>
  <c r="N137" i="140"/>
  <c r="M137" i="140"/>
  <c r="J137" i="140" l="1"/>
  <c r="N137" i="138"/>
  <c r="M137" i="138"/>
  <c r="O137" i="138" l="1"/>
  <c r="P137" i="138"/>
  <c r="Q137" i="138"/>
  <c r="R137" i="138"/>
  <c r="S137" i="138"/>
  <c r="T137" i="138"/>
  <c r="U137" i="138"/>
  <c r="V137" i="138"/>
  <c r="W137" i="138"/>
  <c r="X137" i="138"/>
  <c r="Y137" i="138"/>
  <c r="Z137" i="138"/>
  <c r="AA137" i="138"/>
  <c r="AB137" i="138"/>
  <c r="AC137" i="138"/>
  <c r="AD137" i="138"/>
  <c r="J137" i="138"/>
  <c r="AB137" i="135"/>
  <c r="AA137" i="135"/>
  <c r="Z137" i="135"/>
  <c r="Y137" i="135"/>
  <c r="X137" i="135"/>
  <c r="W137" i="135"/>
  <c r="V137" i="135"/>
  <c r="U137" i="135"/>
  <c r="T137" i="135"/>
  <c r="S137" i="135"/>
  <c r="R137" i="135"/>
  <c r="Q137" i="135"/>
  <c r="P137" i="135"/>
  <c r="O137" i="135"/>
  <c r="N137" i="135"/>
  <c r="M137" i="135"/>
  <c r="AC137" i="135"/>
  <c r="AD137" i="135"/>
  <c r="J137" i="135"/>
  <c r="N137" i="134" l="1"/>
  <c r="M137" i="134"/>
  <c r="O137" i="134" l="1"/>
  <c r="P137" i="134"/>
  <c r="Q137" i="134"/>
  <c r="R137" i="134"/>
  <c r="S137" i="134"/>
  <c r="T137" i="134"/>
  <c r="U137" i="134"/>
  <c r="V137" i="134"/>
  <c r="W137" i="134"/>
  <c r="X137" i="134"/>
  <c r="Y137" i="134"/>
  <c r="Z137" i="134"/>
  <c r="AA137" i="134"/>
  <c r="AB137" i="134"/>
  <c r="AC137" i="134"/>
  <c r="AD137" i="134"/>
  <c r="J137" i="134"/>
  <c r="AC137" i="121"/>
  <c r="AB137" i="121"/>
  <c r="AA137" i="121"/>
  <c r="Z137" i="121"/>
  <c r="Y137" i="121"/>
  <c r="X137" i="121"/>
  <c r="W137" i="121"/>
  <c r="V137" i="121"/>
  <c r="U137" i="121"/>
  <c r="T137" i="121"/>
  <c r="S137" i="121"/>
  <c r="R137" i="121"/>
  <c r="Q137" i="121"/>
  <c r="P137" i="121"/>
  <c r="O137" i="121"/>
  <c r="N137" i="121"/>
  <c r="M137" i="121"/>
  <c r="J137" i="121"/>
  <c r="R137" i="139"/>
  <c r="Q137" i="139"/>
  <c r="P137" i="139"/>
  <c r="O137" i="139"/>
  <c r="N137" i="139"/>
  <c r="M137" i="139"/>
  <c r="J137" i="139"/>
  <c r="S137" i="139"/>
  <c r="T137" i="139"/>
  <c r="U137" i="139"/>
  <c r="V137" i="139"/>
  <c r="W137" i="139"/>
  <c r="X137" i="139"/>
  <c r="Y137" i="139"/>
  <c r="Z137" i="139"/>
  <c r="AA137" i="139"/>
  <c r="AB137" i="139"/>
  <c r="AC137" i="139"/>
  <c r="AD137" i="139"/>
  <c r="Z137" i="113"/>
  <c r="Y137" i="113"/>
  <c r="X137" i="113"/>
  <c r="W137" i="113"/>
  <c r="V137" i="113"/>
  <c r="U137" i="113"/>
  <c r="T137" i="113"/>
  <c r="S137" i="113"/>
  <c r="R137" i="113"/>
  <c r="Q137" i="113"/>
  <c r="P137" i="113"/>
  <c r="O137" i="113"/>
  <c r="N137" i="113"/>
  <c r="M137" i="113"/>
  <c r="AA137" i="113"/>
  <c r="AB137" i="113"/>
  <c r="AC137" i="113"/>
  <c r="AD137" i="113"/>
  <c r="J137" i="113"/>
  <c r="M137" i="141" l="1"/>
  <c r="N137" i="141"/>
  <c r="O137" i="141"/>
  <c r="P137" i="141"/>
  <c r="Q137" i="141"/>
  <c r="R137" i="141"/>
  <c r="S137" i="141"/>
  <c r="T137" i="141"/>
  <c r="U137" i="141"/>
  <c r="V137" i="141"/>
  <c r="W137" i="141"/>
  <c r="J137" i="141"/>
  <c r="AD137" i="141"/>
  <c r="X137" i="141"/>
  <c r="Y137" i="141"/>
  <c r="Z137" i="141"/>
  <c r="AA137" i="141"/>
  <c r="AB137" i="141"/>
  <c r="AC137" i="141"/>
  <c r="O137" i="136" l="1"/>
  <c r="N137" i="136"/>
  <c r="P137" i="136"/>
  <c r="Q137" i="136"/>
  <c r="R137" i="136"/>
  <c r="S137" i="136"/>
  <c r="T137" i="136"/>
  <c r="U137" i="136"/>
  <c r="V137" i="136"/>
  <c r="W137" i="136"/>
  <c r="X137" i="136"/>
  <c r="Y137" i="136"/>
  <c r="Z137" i="136"/>
  <c r="AA137" i="136"/>
  <c r="AB137" i="136"/>
  <c r="AC137" i="136"/>
  <c r="AD137" i="136"/>
  <c r="M137" i="136"/>
  <c r="J137" i="136" l="1"/>
  <c r="K5" i="137" l="1"/>
  <c r="K6" i="137"/>
  <c r="K7" i="137"/>
  <c r="K8" i="137"/>
  <c r="K9" i="137"/>
  <c r="K10" i="137"/>
  <c r="K11" i="137"/>
  <c r="K12" i="137"/>
  <c r="K13" i="137"/>
  <c r="K14" i="137"/>
  <c r="K15" i="137"/>
  <c r="K16" i="137"/>
  <c r="K17" i="137"/>
  <c r="K18" i="137"/>
  <c r="K19" i="137"/>
  <c r="K20" i="137"/>
  <c r="K21" i="137"/>
  <c r="K22" i="137"/>
  <c r="K23" i="137"/>
  <c r="K24" i="137"/>
  <c r="K25" i="137"/>
  <c r="K26" i="137"/>
  <c r="K27" i="137"/>
  <c r="K28" i="137"/>
  <c r="K29" i="137"/>
  <c r="K30" i="137"/>
  <c r="K31" i="137"/>
  <c r="K32" i="137"/>
  <c r="K33" i="137"/>
  <c r="K34" i="137"/>
  <c r="K35" i="137"/>
  <c r="K36" i="137"/>
  <c r="K37" i="137"/>
  <c r="K38" i="137"/>
  <c r="K39" i="137"/>
  <c r="K40" i="137"/>
  <c r="K41" i="137"/>
  <c r="K42" i="137"/>
  <c r="K43" i="137"/>
  <c r="K44" i="137"/>
  <c r="K45" i="137"/>
  <c r="K46" i="137"/>
  <c r="K47" i="137"/>
  <c r="K48" i="137"/>
  <c r="K49" i="137"/>
  <c r="K50" i="137"/>
  <c r="K51" i="137"/>
  <c r="K52" i="137"/>
  <c r="K53" i="137"/>
  <c r="K54" i="137"/>
  <c r="K55" i="137"/>
  <c r="K56" i="137"/>
  <c r="K57" i="137"/>
  <c r="K58" i="137"/>
  <c r="K59" i="137"/>
  <c r="K60" i="137"/>
  <c r="K61" i="137"/>
  <c r="K62" i="137"/>
  <c r="K63" i="137"/>
  <c r="K64" i="137"/>
  <c r="K65" i="137"/>
  <c r="K66" i="137"/>
  <c r="K67" i="137"/>
  <c r="K68" i="137"/>
  <c r="K69" i="137"/>
  <c r="K70" i="137"/>
  <c r="K71" i="137"/>
  <c r="K72" i="137"/>
  <c r="K73" i="137"/>
  <c r="K74" i="137"/>
  <c r="K75" i="137"/>
  <c r="K76" i="137"/>
  <c r="K77" i="137"/>
  <c r="K78" i="137"/>
  <c r="K79" i="137"/>
  <c r="K80" i="137"/>
  <c r="K81" i="137"/>
  <c r="K82" i="137"/>
  <c r="K83" i="137"/>
  <c r="K84" i="137"/>
  <c r="K85" i="137"/>
  <c r="K86" i="137"/>
  <c r="K87" i="137"/>
  <c r="K88" i="137"/>
  <c r="K89" i="137"/>
  <c r="K90" i="137"/>
  <c r="K91" i="137"/>
  <c r="K92" i="137"/>
  <c r="K93" i="137"/>
  <c r="K94" i="137"/>
  <c r="K95" i="137"/>
  <c r="K96" i="137"/>
  <c r="K97" i="137"/>
  <c r="K98" i="137"/>
  <c r="K99" i="137"/>
  <c r="K100" i="137"/>
  <c r="K101" i="137"/>
  <c r="K102" i="137"/>
  <c r="K103" i="137"/>
  <c r="K104" i="137"/>
  <c r="K105" i="137"/>
  <c r="K106" i="137"/>
  <c r="K107" i="137"/>
  <c r="K108" i="137"/>
  <c r="K109" i="137"/>
  <c r="K110" i="137"/>
  <c r="K111" i="137"/>
  <c r="K112" i="137"/>
  <c r="K113" i="137"/>
  <c r="K114" i="137"/>
  <c r="K115" i="137"/>
  <c r="K116" i="137"/>
  <c r="K117" i="137"/>
  <c r="K118" i="137"/>
  <c r="K119" i="137"/>
  <c r="K120" i="137"/>
  <c r="K121" i="137"/>
  <c r="K122" i="137"/>
  <c r="K123" i="137"/>
  <c r="K124" i="137"/>
  <c r="K125" i="137"/>
  <c r="K126" i="137"/>
  <c r="K127" i="137"/>
  <c r="K128" i="137"/>
  <c r="K129" i="137"/>
  <c r="K130" i="137"/>
  <c r="K131" i="137"/>
  <c r="K132" i="137"/>
  <c r="K133" i="137"/>
  <c r="K134" i="137"/>
  <c r="K135" i="137"/>
  <c r="K136" i="137"/>
  <c r="K4" i="137"/>
  <c r="AH137" i="137"/>
  <c r="AG137" i="137"/>
  <c r="AF137" i="137"/>
  <c r="AE137" i="137"/>
  <c r="AD137" i="137"/>
  <c r="AC137" i="137"/>
  <c r="AB137" i="137"/>
  <c r="AA137" i="137"/>
  <c r="Z137" i="137"/>
  <c r="Y137" i="137"/>
  <c r="X137" i="137"/>
  <c r="W137" i="137"/>
  <c r="V137" i="137"/>
  <c r="U137" i="137"/>
  <c r="T137" i="137"/>
  <c r="S137" i="137"/>
  <c r="R137" i="137"/>
  <c r="Q137" i="137"/>
  <c r="P137" i="137"/>
  <c r="O137" i="137"/>
  <c r="N137" i="137"/>
  <c r="M137" i="137"/>
  <c r="J137" i="137"/>
  <c r="J121" i="105" l="1"/>
  <c r="J121" i="136"/>
  <c r="Q116" i="128"/>
  <c r="G139" i="142" l="1"/>
  <c r="G138" i="142"/>
  <c r="G136" i="142"/>
  <c r="G135" i="142"/>
  <c r="G134" i="142"/>
  <c r="G133" i="142"/>
  <c r="G132" i="142"/>
  <c r="G131" i="142"/>
  <c r="H131" i="142" s="1"/>
  <c r="J131" i="142" s="1"/>
  <c r="G130" i="142"/>
  <c r="G129" i="142"/>
  <c r="G128" i="142"/>
  <c r="G127" i="142"/>
  <c r="G126" i="142"/>
  <c r="G125" i="142"/>
  <c r="G124" i="142"/>
  <c r="G123" i="142"/>
  <c r="G122" i="142"/>
  <c r="H122" i="142" s="1"/>
  <c r="J122" i="142" s="1"/>
  <c r="G121" i="142"/>
  <c r="G120" i="142"/>
  <c r="G119" i="142"/>
  <c r="H119" i="142" s="1"/>
  <c r="J119" i="142" s="1"/>
  <c r="G118" i="142"/>
  <c r="G116" i="142"/>
  <c r="G115" i="142"/>
  <c r="H115" i="142" s="1"/>
  <c r="J115" i="142" s="1"/>
  <c r="G114" i="142"/>
  <c r="G113" i="142"/>
  <c r="G112" i="142"/>
  <c r="G111" i="142"/>
  <c r="G110" i="142"/>
  <c r="G109" i="142"/>
  <c r="G108" i="142"/>
  <c r="G107" i="142"/>
  <c r="H107" i="142" s="1"/>
  <c r="J107" i="142" s="1"/>
  <c r="G106" i="142"/>
  <c r="G105" i="142"/>
  <c r="G104" i="142"/>
  <c r="G103" i="142"/>
  <c r="G102" i="142"/>
  <c r="G100" i="142"/>
  <c r="G99" i="142"/>
  <c r="G98" i="142"/>
  <c r="G97" i="142"/>
  <c r="G96" i="142"/>
  <c r="G95" i="142"/>
  <c r="G94" i="142"/>
  <c r="G93" i="142"/>
  <c r="G92" i="142"/>
  <c r="G91" i="142"/>
  <c r="G90" i="142"/>
  <c r="G89" i="142"/>
  <c r="H89" i="142" s="1"/>
  <c r="J89" i="142" s="1"/>
  <c r="G88" i="142"/>
  <c r="G87" i="142"/>
  <c r="G86" i="142"/>
  <c r="H86" i="142" s="1"/>
  <c r="J86" i="142" s="1"/>
  <c r="G85" i="142"/>
  <c r="G83" i="142"/>
  <c r="H83" i="142" s="1"/>
  <c r="J83" i="142" s="1"/>
  <c r="G82" i="142"/>
  <c r="G81" i="142"/>
  <c r="G80" i="142"/>
  <c r="G79" i="142"/>
  <c r="H79" i="142" s="1"/>
  <c r="J79" i="142" s="1"/>
  <c r="G78" i="142"/>
  <c r="G77" i="142"/>
  <c r="G76" i="142"/>
  <c r="G75" i="142"/>
  <c r="G74" i="142"/>
  <c r="G73" i="142"/>
  <c r="G72" i="142"/>
  <c r="G71" i="142"/>
  <c r="H71" i="142" s="1"/>
  <c r="J71" i="142" s="1"/>
  <c r="G70" i="142"/>
  <c r="G69" i="142"/>
  <c r="G68" i="142"/>
  <c r="G67" i="142"/>
  <c r="G66" i="142"/>
  <c r="G65" i="142"/>
  <c r="G64" i="142"/>
  <c r="G63" i="142"/>
  <c r="G62" i="142"/>
  <c r="G61" i="142"/>
  <c r="G60" i="142"/>
  <c r="G59" i="142"/>
  <c r="H59" i="142" s="1"/>
  <c r="J59" i="142" s="1"/>
  <c r="G58" i="142"/>
  <c r="G57" i="142"/>
  <c r="G56" i="142"/>
  <c r="G55" i="142"/>
  <c r="G54" i="142"/>
  <c r="G53" i="142"/>
  <c r="H53" i="142" s="1"/>
  <c r="J53" i="142" s="1"/>
  <c r="G52" i="142"/>
  <c r="G51" i="142"/>
  <c r="G50" i="142"/>
  <c r="H50" i="142" s="1"/>
  <c r="J50" i="142" s="1"/>
  <c r="G49" i="142"/>
  <c r="G48" i="142"/>
  <c r="G47" i="142"/>
  <c r="H47" i="142" s="1"/>
  <c r="J47" i="142" s="1"/>
  <c r="G46" i="142"/>
  <c r="G45" i="142"/>
  <c r="G44" i="142"/>
  <c r="G43" i="142"/>
  <c r="H43" i="142" s="1"/>
  <c r="J43" i="142" s="1"/>
  <c r="G42" i="142"/>
  <c r="G41" i="142"/>
  <c r="H41" i="142" s="1"/>
  <c r="J41" i="142" s="1"/>
  <c r="G40" i="142"/>
  <c r="G39" i="142"/>
  <c r="G37" i="142"/>
  <c r="G36" i="142"/>
  <c r="G35" i="142"/>
  <c r="H35" i="142" s="1"/>
  <c r="J35" i="142" s="1"/>
  <c r="G34" i="142"/>
  <c r="G33" i="142"/>
  <c r="G32" i="142"/>
  <c r="G31" i="142"/>
  <c r="G30" i="142"/>
  <c r="G29" i="142"/>
  <c r="H29" i="142" s="1"/>
  <c r="J29" i="142" s="1"/>
  <c r="G28" i="142"/>
  <c r="G27" i="142"/>
  <c r="G26" i="142"/>
  <c r="G24" i="142"/>
  <c r="G22" i="142"/>
  <c r="G21" i="142"/>
  <c r="G20" i="142"/>
  <c r="G19" i="142"/>
  <c r="G18" i="142"/>
  <c r="G16" i="142"/>
  <c r="G15" i="142"/>
  <c r="G14" i="142"/>
  <c r="G13" i="142"/>
  <c r="G12" i="142"/>
  <c r="G11" i="142"/>
  <c r="H11" i="142" s="1"/>
  <c r="J11" i="142" s="1"/>
  <c r="G10" i="142"/>
  <c r="G9" i="142"/>
  <c r="G8" i="142"/>
  <c r="G7" i="142"/>
  <c r="G6" i="142"/>
  <c r="G5" i="142"/>
  <c r="H5" i="142" s="1"/>
  <c r="J5" i="142" s="1"/>
  <c r="G4" i="142"/>
  <c r="J116" i="134"/>
  <c r="J116" i="141"/>
  <c r="M137" i="110"/>
  <c r="J117" i="138"/>
  <c r="J117" i="136"/>
  <c r="J118" i="138"/>
  <c r="J118" i="136"/>
  <c r="P137" i="105"/>
  <c r="Q137" i="105"/>
  <c r="R137" i="105"/>
  <c r="S137" i="105"/>
  <c r="T137" i="105"/>
  <c r="U137" i="105"/>
  <c r="V137" i="105"/>
  <c r="W137" i="105"/>
  <c r="X137" i="105"/>
  <c r="Y137" i="105"/>
  <c r="Z137" i="105"/>
  <c r="AA137" i="105"/>
  <c r="AB137" i="105"/>
  <c r="AC137" i="105"/>
  <c r="AD137" i="105"/>
  <c r="N137" i="105"/>
  <c r="O137" i="105"/>
  <c r="J117" i="141"/>
  <c r="J117" i="105"/>
  <c r="G117" i="142" s="1"/>
  <c r="U137" i="111"/>
  <c r="V137" i="111"/>
  <c r="W137" i="111"/>
  <c r="X137" i="111"/>
  <c r="Y137" i="111"/>
  <c r="Z137" i="111"/>
  <c r="AA137" i="111"/>
  <c r="AB137" i="111"/>
  <c r="AC137" i="111"/>
  <c r="AD137" i="111"/>
  <c r="J84" i="137"/>
  <c r="G84" i="142" s="1"/>
  <c r="J25" i="137"/>
  <c r="J23" i="137"/>
  <c r="G23" i="142" s="1"/>
  <c r="J84" i="140"/>
  <c r="J25" i="140"/>
  <c r="J23" i="140"/>
  <c r="N137" i="114"/>
  <c r="O137" i="114"/>
  <c r="P137" i="114"/>
  <c r="Q137" i="114"/>
  <c r="R137" i="114"/>
  <c r="S137" i="114"/>
  <c r="T137" i="114"/>
  <c r="U137" i="114"/>
  <c r="V137" i="114"/>
  <c r="W137" i="114"/>
  <c r="X137" i="114"/>
  <c r="Y137" i="114"/>
  <c r="Z137" i="114"/>
  <c r="AA137" i="114"/>
  <c r="AB137" i="114"/>
  <c r="AC137" i="114"/>
  <c r="AD137" i="114"/>
  <c r="M137" i="114"/>
  <c r="M137" i="132"/>
  <c r="M137" i="105"/>
  <c r="T137" i="111"/>
  <c r="S137" i="111"/>
  <c r="R137" i="111"/>
  <c r="Q137" i="111"/>
  <c r="P137" i="111"/>
  <c r="O137" i="111"/>
  <c r="N137" i="111"/>
  <c r="M137" i="111"/>
  <c r="N137" i="117"/>
  <c r="O137" i="117"/>
  <c r="P137" i="117"/>
  <c r="Q137" i="117"/>
  <c r="R137" i="117"/>
  <c r="S137" i="117"/>
  <c r="T137" i="117"/>
  <c r="U137" i="117"/>
  <c r="V137" i="117"/>
  <c r="W137" i="117"/>
  <c r="X137" i="117"/>
  <c r="Y137" i="117"/>
  <c r="Z137" i="117"/>
  <c r="AA137" i="117"/>
  <c r="AB137" i="117"/>
  <c r="AC137" i="117"/>
  <c r="AD137" i="117"/>
  <c r="M137" i="117"/>
  <c r="L4" i="142" l="1"/>
  <c r="H4" i="142"/>
  <c r="J4" i="142" s="1"/>
  <c r="L12" i="142"/>
  <c r="H12" i="142"/>
  <c r="J12" i="142" s="1"/>
  <c r="L21" i="142"/>
  <c r="H21" i="142"/>
  <c r="J21" i="142" s="1"/>
  <c r="L31" i="142"/>
  <c r="H31" i="142"/>
  <c r="J31" i="142" s="1"/>
  <c r="L40" i="142"/>
  <c r="H40" i="142"/>
  <c r="J40" i="142" s="1"/>
  <c r="L48" i="142"/>
  <c r="H48" i="142"/>
  <c r="J48" i="142" s="1"/>
  <c r="L56" i="142"/>
  <c r="H56" i="142"/>
  <c r="J56" i="142" s="1"/>
  <c r="L64" i="142"/>
  <c r="H64" i="142"/>
  <c r="J64" i="142" s="1"/>
  <c r="L72" i="142"/>
  <c r="H72" i="142"/>
  <c r="J72" i="142" s="1"/>
  <c r="L80" i="142"/>
  <c r="H80" i="142"/>
  <c r="J80" i="142" s="1"/>
  <c r="L97" i="142"/>
  <c r="H97" i="142"/>
  <c r="J97" i="142" s="1"/>
  <c r="L106" i="142"/>
  <c r="H106" i="142"/>
  <c r="J106" i="142" s="1"/>
  <c r="L114" i="142"/>
  <c r="H114" i="142"/>
  <c r="J114" i="142" s="1"/>
  <c r="L123" i="142"/>
  <c r="H123" i="142"/>
  <c r="J123" i="142" s="1"/>
  <c r="L13" i="142"/>
  <c r="H13" i="142"/>
  <c r="J13" i="142" s="1"/>
  <c r="L22" i="142"/>
  <c r="H22" i="142"/>
  <c r="J22" i="142" s="1"/>
  <c r="L32" i="142"/>
  <c r="H32" i="142"/>
  <c r="J32" i="142" s="1"/>
  <c r="L49" i="142"/>
  <c r="H49" i="142"/>
  <c r="J49" i="142" s="1"/>
  <c r="L57" i="142"/>
  <c r="H57" i="142"/>
  <c r="J57" i="142" s="1"/>
  <c r="L65" i="142"/>
  <c r="H65" i="142"/>
  <c r="J65" i="142" s="1"/>
  <c r="L73" i="142"/>
  <c r="H73" i="142"/>
  <c r="J73" i="142" s="1"/>
  <c r="L81" i="142"/>
  <c r="H81" i="142"/>
  <c r="J81" i="142" s="1"/>
  <c r="L90" i="142"/>
  <c r="H90" i="142"/>
  <c r="J90" i="142" s="1"/>
  <c r="L98" i="142"/>
  <c r="H98" i="142"/>
  <c r="J98" i="142" s="1"/>
  <c r="L124" i="142"/>
  <c r="H124" i="142"/>
  <c r="J124" i="142" s="1"/>
  <c r="L132" i="142"/>
  <c r="H132" i="142"/>
  <c r="J132" i="142" s="1"/>
  <c r="L23" i="142"/>
  <c r="H23" i="142"/>
  <c r="J23" i="142" s="1"/>
  <c r="L6" i="142"/>
  <c r="H6" i="142"/>
  <c r="J6" i="142" s="1"/>
  <c r="L14" i="142"/>
  <c r="H14" i="142"/>
  <c r="J14" i="142" s="1"/>
  <c r="L24" i="142"/>
  <c r="H24" i="142"/>
  <c r="J24" i="142" s="1"/>
  <c r="L33" i="142"/>
  <c r="H33" i="142"/>
  <c r="J33" i="142" s="1"/>
  <c r="L42" i="142"/>
  <c r="H42" i="142"/>
  <c r="J42" i="142" s="1"/>
  <c r="L58" i="142"/>
  <c r="H58" i="142"/>
  <c r="J58" i="142" s="1"/>
  <c r="L66" i="142"/>
  <c r="H66" i="142"/>
  <c r="J66" i="142" s="1"/>
  <c r="L74" i="142"/>
  <c r="H74" i="142"/>
  <c r="J74" i="142" s="1"/>
  <c r="L82" i="142"/>
  <c r="H82" i="142"/>
  <c r="J82" i="142" s="1"/>
  <c r="L91" i="142"/>
  <c r="H91" i="142"/>
  <c r="J91" i="142" s="1"/>
  <c r="L99" i="142"/>
  <c r="H99" i="142"/>
  <c r="J99" i="142" s="1"/>
  <c r="L108" i="142"/>
  <c r="H108" i="142"/>
  <c r="J108" i="142" s="1"/>
  <c r="L116" i="142"/>
  <c r="H116" i="142"/>
  <c r="J116" i="142" s="1"/>
  <c r="L125" i="142"/>
  <c r="H125" i="142"/>
  <c r="J125" i="142" s="1"/>
  <c r="L133" i="142"/>
  <c r="H133" i="142"/>
  <c r="J133" i="142" s="1"/>
  <c r="L84" i="142"/>
  <c r="H84" i="142"/>
  <c r="J84" i="142" s="1"/>
  <c r="L7" i="142"/>
  <c r="H7" i="142"/>
  <c r="J7" i="142" s="1"/>
  <c r="L15" i="142"/>
  <c r="H15" i="142"/>
  <c r="J15" i="142" s="1"/>
  <c r="L26" i="142"/>
  <c r="H26" i="142"/>
  <c r="J26" i="142" s="1"/>
  <c r="L34" i="142"/>
  <c r="H34" i="142"/>
  <c r="J34" i="142" s="1"/>
  <c r="L51" i="142"/>
  <c r="H51" i="142"/>
  <c r="J51" i="142" s="1"/>
  <c r="L67" i="142"/>
  <c r="H67" i="142"/>
  <c r="J67" i="142" s="1"/>
  <c r="L75" i="142"/>
  <c r="H75" i="142"/>
  <c r="J75" i="142" s="1"/>
  <c r="L92" i="142"/>
  <c r="H92" i="142"/>
  <c r="J92" i="142" s="1"/>
  <c r="L100" i="142"/>
  <c r="H100" i="142"/>
  <c r="J100" i="142" s="1"/>
  <c r="L109" i="142"/>
  <c r="H109" i="142"/>
  <c r="J109" i="142" s="1"/>
  <c r="L118" i="142"/>
  <c r="H118" i="142"/>
  <c r="J118" i="142" s="1"/>
  <c r="L126" i="142"/>
  <c r="H126" i="142"/>
  <c r="J126" i="142" s="1"/>
  <c r="L134" i="142"/>
  <c r="H134" i="142"/>
  <c r="J134" i="142" s="1"/>
  <c r="L8" i="142"/>
  <c r="H8" i="142"/>
  <c r="J8" i="142" s="1"/>
  <c r="L16" i="142"/>
  <c r="H16" i="142"/>
  <c r="J16" i="142" s="1"/>
  <c r="L27" i="142"/>
  <c r="H27" i="142"/>
  <c r="J27" i="142" s="1"/>
  <c r="L44" i="142"/>
  <c r="H44" i="142"/>
  <c r="J44" i="142" s="1"/>
  <c r="L52" i="142"/>
  <c r="H52" i="142"/>
  <c r="J52" i="142" s="1"/>
  <c r="L60" i="142"/>
  <c r="H60" i="142"/>
  <c r="J60" i="142" s="1"/>
  <c r="L68" i="142"/>
  <c r="H68" i="142"/>
  <c r="J68" i="142" s="1"/>
  <c r="L76" i="142"/>
  <c r="H76" i="142"/>
  <c r="J76" i="142" s="1"/>
  <c r="L85" i="142"/>
  <c r="H85" i="142"/>
  <c r="J85" i="142" s="1"/>
  <c r="L93" i="142"/>
  <c r="H93" i="142"/>
  <c r="J93" i="142" s="1"/>
  <c r="L102" i="142"/>
  <c r="H102" i="142"/>
  <c r="J102" i="142" s="1"/>
  <c r="L110" i="142"/>
  <c r="H110" i="142"/>
  <c r="J110" i="142" s="1"/>
  <c r="L127" i="142"/>
  <c r="H127" i="142"/>
  <c r="J127" i="142" s="1"/>
  <c r="L135" i="142"/>
  <c r="H135" i="142"/>
  <c r="J135" i="142" s="1"/>
  <c r="L9" i="142"/>
  <c r="H9" i="142"/>
  <c r="J9" i="142" s="1"/>
  <c r="L18" i="142"/>
  <c r="H18" i="142"/>
  <c r="J18" i="142" s="1"/>
  <c r="L28" i="142"/>
  <c r="H28" i="142"/>
  <c r="J28" i="142" s="1"/>
  <c r="L36" i="142"/>
  <c r="H36" i="142"/>
  <c r="J36" i="142" s="1"/>
  <c r="L45" i="142"/>
  <c r="H45" i="142"/>
  <c r="J45" i="142" s="1"/>
  <c r="L61" i="142"/>
  <c r="H61" i="142"/>
  <c r="J61" i="142" s="1"/>
  <c r="L69" i="142"/>
  <c r="H69" i="142"/>
  <c r="J69" i="142" s="1"/>
  <c r="L77" i="142"/>
  <c r="H77" i="142"/>
  <c r="J77" i="142" s="1"/>
  <c r="L94" i="142"/>
  <c r="H94" i="142"/>
  <c r="J94" i="142" s="1"/>
  <c r="L103" i="142"/>
  <c r="H103" i="142"/>
  <c r="J103" i="142" s="1"/>
  <c r="L111" i="142"/>
  <c r="H111" i="142"/>
  <c r="J111" i="142" s="1"/>
  <c r="L120" i="142"/>
  <c r="H120" i="142"/>
  <c r="J120" i="142" s="1"/>
  <c r="L128" i="142"/>
  <c r="H128" i="142"/>
  <c r="J128" i="142" s="1"/>
  <c r="L136" i="142"/>
  <c r="H136" i="142"/>
  <c r="J136" i="142" s="1"/>
  <c r="L117" i="142"/>
  <c r="H117" i="142"/>
  <c r="J117" i="142" s="1"/>
  <c r="L10" i="142"/>
  <c r="H10" i="142"/>
  <c r="J10" i="142" s="1"/>
  <c r="L19" i="142"/>
  <c r="H19" i="142"/>
  <c r="J19" i="142" s="1"/>
  <c r="L37" i="142"/>
  <c r="H37" i="142"/>
  <c r="J37" i="142" s="1"/>
  <c r="L46" i="142"/>
  <c r="H46" i="142"/>
  <c r="J46" i="142" s="1"/>
  <c r="L54" i="142"/>
  <c r="H54" i="142"/>
  <c r="J54" i="142" s="1"/>
  <c r="L62" i="142"/>
  <c r="H62" i="142"/>
  <c r="J62" i="142" s="1"/>
  <c r="L70" i="142"/>
  <c r="H70" i="142"/>
  <c r="J70" i="142" s="1"/>
  <c r="L78" i="142"/>
  <c r="H78" i="142"/>
  <c r="J78" i="142" s="1"/>
  <c r="L87" i="142"/>
  <c r="H87" i="142"/>
  <c r="J87" i="142" s="1"/>
  <c r="L95" i="142"/>
  <c r="H95" i="142"/>
  <c r="J95" i="142" s="1"/>
  <c r="L104" i="142"/>
  <c r="H104" i="142"/>
  <c r="J104" i="142" s="1"/>
  <c r="L112" i="142"/>
  <c r="H112" i="142"/>
  <c r="J112" i="142" s="1"/>
  <c r="L121" i="142"/>
  <c r="H121" i="142"/>
  <c r="J121" i="142" s="1"/>
  <c r="L129" i="142"/>
  <c r="H129" i="142"/>
  <c r="J129" i="142" s="1"/>
  <c r="L20" i="142"/>
  <c r="H20" i="142"/>
  <c r="J20" i="142" s="1"/>
  <c r="L30" i="142"/>
  <c r="H30" i="142"/>
  <c r="J30" i="142" s="1"/>
  <c r="L39" i="142"/>
  <c r="H39" i="142"/>
  <c r="J39" i="142" s="1"/>
  <c r="L55" i="142"/>
  <c r="H55" i="142"/>
  <c r="J55" i="142" s="1"/>
  <c r="L63" i="142"/>
  <c r="H63" i="142"/>
  <c r="J63" i="142" s="1"/>
  <c r="L88" i="142"/>
  <c r="H88" i="142"/>
  <c r="J88" i="142" s="1"/>
  <c r="L96" i="142"/>
  <c r="H96" i="142"/>
  <c r="J96" i="142" s="1"/>
  <c r="L105" i="142"/>
  <c r="H105" i="142"/>
  <c r="J105" i="142" s="1"/>
  <c r="L113" i="142"/>
  <c r="H113" i="142"/>
  <c r="J113" i="142" s="1"/>
  <c r="L130" i="142"/>
  <c r="H130" i="142"/>
  <c r="J130" i="142" s="1"/>
  <c r="L43" i="142"/>
  <c r="L79" i="142"/>
  <c r="L115" i="142"/>
  <c r="L50" i="142"/>
  <c r="L86" i="142"/>
  <c r="L122" i="142"/>
  <c r="L5" i="142"/>
  <c r="L11" i="142"/>
  <c r="L29" i="142"/>
  <c r="L35" i="142"/>
  <c r="L41" i="142"/>
  <c r="L47" i="142"/>
  <c r="L53" i="142"/>
  <c r="L59" i="142"/>
  <c r="L71" i="142"/>
  <c r="L83" i="142"/>
  <c r="L89" i="142"/>
  <c r="L107" i="142"/>
  <c r="L119" i="142"/>
  <c r="L131" i="142"/>
  <c r="J101" i="139"/>
  <c r="J101" i="113"/>
  <c r="J17" i="129"/>
  <c r="G17" i="142" s="1"/>
  <c r="H17" i="142" s="1"/>
  <c r="J17" i="142" s="1"/>
  <c r="J17" i="141"/>
  <c r="J38" i="135"/>
  <c r="J25" i="135"/>
  <c r="J25" i="130"/>
  <c r="G25" i="142" s="1"/>
  <c r="H25" i="142" s="1"/>
  <c r="J25" i="142" s="1"/>
  <c r="J38" i="130"/>
  <c r="G38" i="142" s="1"/>
  <c r="H38" i="142" s="1"/>
  <c r="J38" i="142" s="1"/>
  <c r="L17" i="142" l="1"/>
  <c r="L38" i="142"/>
  <c r="G101" i="142"/>
  <c r="H101" i="142" s="1"/>
  <c r="J101" i="142" s="1"/>
  <c r="L25" i="142"/>
  <c r="I136" i="128"/>
  <c r="I5" i="128"/>
  <c r="I6" i="128"/>
  <c r="I7" i="128"/>
  <c r="I8" i="128"/>
  <c r="I9" i="128"/>
  <c r="I10" i="128"/>
  <c r="I11" i="128"/>
  <c r="I12" i="128"/>
  <c r="I13" i="128"/>
  <c r="I14" i="128"/>
  <c r="I15" i="128"/>
  <c r="I16" i="128"/>
  <c r="I17" i="128"/>
  <c r="I18" i="128"/>
  <c r="I19" i="128"/>
  <c r="I20" i="128"/>
  <c r="I21" i="128"/>
  <c r="I22" i="128"/>
  <c r="I23" i="128"/>
  <c r="I24" i="128"/>
  <c r="I25" i="128"/>
  <c r="I26" i="128"/>
  <c r="I27" i="128"/>
  <c r="I28" i="128"/>
  <c r="I29" i="128"/>
  <c r="I30" i="128"/>
  <c r="I31" i="128"/>
  <c r="I32" i="128"/>
  <c r="I33" i="128"/>
  <c r="I34" i="128"/>
  <c r="I35" i="128"/>
  <c r="I36" i="128"/>
  <c r="I37" i="128"/>
  <c r="I38" i="128"/>
  <c r="I39" i="128"/>
  <c r="I40" i="128"/>
  <c r="M40" i="128" s="1"/>
  <c r="I41" i="128"/>
  <c r="I42" i="128"/>
  <c r="I43" i="128"/>
  <c r="M43" i="128" s="1"/>
  <c r="I44" i="128"/>
  <c r="M44" i="128" s="1"/>
  <c r="I45" i="128"/>
  <c r="I46" i="128"/>
  <c r="M46" i="128" s="1"/>
  <c r="I47" i="128"/>
  <c r="I48" i="128"/>
  <c r="I49" i="128"/>
  <c r="I50" i="128"/>
  <c r="M50" i="128" s="1"/>
  <c r="I51" i="128"/>
  <c r="M51" i="128" s="1"/>
  <c r="I52" i="128"/>
  <c r="M52" i="128" s="1"/>
  <c r="I53" i="128"/>
  <c r="I54" i="128"/>
  <c r="I55" i="128"/>
  <c r="M55" i="128" s="1"/>
  <c r="I56" i="128"/>
  <c r="M56" i="128" s="1"/>
  <c r="I57" i="128"/>
  <c r="M57" i="128" s="1"/>
  <c r="I58" i="128"/>
  <c r="I59" i="128"/>
  <c r="I60" i="128"/>
  <c r="I61" i="128"/>
  <c r="M61" i="128" s="1"/>
  <c r="I62" i="128"/>
  <c r="M62" i="128" s="1"/>
  <c r="I63" i="128"/>
  <c r="M63" i="128" s="1"/>
  <c r="I64" i="128"/>
  <c r="M64" i="128" s="1"/>
  <c r="I65" i="128"/>
  <c r="I66" i="128"/>
  <c r="I67" i="128"/>
  <c r="M67" i="128" s="1"/>
  <c r="I68" i="128"/>
  <c r="M68" i="128" s="1"/>
  <c r="I69" i="128"/>
  <c r="M69" i="128" s="1"/>
  <c r="I70" i="128"/>
  <c r="M70" i="128" s="1"/>
  <c r="I71" i="128"/>
  <c r="I72" i="128"/>
  <c r="I73" i="128"/>
  <c r="I74" i="128"/>
  <c r="M74" i="128" s="1"/>
  <c r="I75" i="128"/>
  <c r="I76" i="128"/>
  <c r="M76" i="128" s="1"/>
  <c r="I77" i="128"/>
  <c r="I78" i="128"/>
  <c r="I79" i="128"/>
  <c r="M79" i="128" s="1"/>
  <c r="I80" i="128"/>
  <c r="I81" i="128"/>
  <c r="M81" i="128" s="1"/>
  <c r="I82" i="128"/>
  <c r="M82" i="128" s="1"/>
  <c r="I83" i="128"/>
  <c r="I84" i="128"/>
  <c r="I85" i="128"/>
  <c r="I86" i="128"/>
  <c r="M86" i="128" s="1"/>
  <c r="I87" i="128"/>
  <c r="M87" i="128" s="1"/>
  <c r="I88" i="128"/>
  <c r="M88" i="128" s="1"/>
  <c r="I89" i="128"/>
  <c r="I90" i="128"/>
  <c r="I91" i="128"/>
  <c r="M91" i="128" s="1"/>
  <c r="I92" i="128"/>
  <c r="I93" i="128"/>
  <c r="M93" i="128" s="1"/>
  <c r="I94" i="128"/>
  <c r="M94" i="128" s="1"/>
  <c r="I95" i="128"/>
  <c r="I96" i="128"/>
  <c r="I97" i="128"/>
  <c r="M97" i="128" s="1"/>
  <c r="I98" i="128"/>
  <c r="M98" i="128" s="1"/>
  <c r="I99" i="128"/>
  <c r="M99" i="128" s="1"/>
  <c r="I100" i="128"/>
  <c r="I101" i="128"/>
  <c r="I102" i="128"/>
  <c r="I103" i="128"/>
  <c r="M103" i="128" s="1"/>
  <c r="I104" i="128"/>
  <c r="M104" i="128" s="1"/>
  <c r="I105" i="128"/>
  <c r="M105" i="128" s="1"/>
  <c r="I106" i="128"/>
  <c r="I107" i="128"/>
  <c r="I108" i="128"/>
  <c r="I109" i="128"/>
  <c r="M109" i="128" s="1"/>
  <c r="I110" i="128"/>
  <c r="M110" i="128" s="1"/>
  <c r="I111" i="128"/>
  <c r="M111" i="128" s="1"/>
  <c r="I112" i="128"/>
  <c r="M112" i="128" s="1"/>
  <c r="I113" i="128"/>
  <c r="I114" i="128"/>
  <c r="I115" i="128"/>
  <c r="M115" i="128" s="1"/>
  <c r="I116" i="128"/>
  <c r="I117" i="128"/>
  <c r="M117" i="128" s="1"/>
  <c r="I118" i="128"/>
  <c r="I119" i="128"/>
  <c r="I120" i="128"/>
  <c r="I121" i="128"/>
  <c r="M121" i="128" s="1"/>
  <c r="I122" i="128"/>
  <c r="M122" i="128" s="1"/>
  <c r="I123" i="128"/>
  <c r="M123" i="128" s="1"/>
  <c r="I124" i="128"/>
  <c r="M124" i="128" s="1"/>
  <c r="I125" i="128"/>
  <c r="I126" i="128"/>
  <c r="I127" i="128"/>
  <c r="M127" i="128" s="1"/>
  <c r="I128" i="128"/>
  <c r="M128" i="128" s="1"/>
  <c r="I129" i="128"/>
  <c r="M129" i="128" s="1"/>
  <c r="I130" i="128"/>
  <c r="M130" i="128" s="1"/>
  <c r="I131" i="128"/>
  <c r="I132" i="128"/>
  <c r="I133" i="128"/>
  <c r="M133" i="128" s="1"/>
  <c r="I134" i="128"/>
  <c r="M134" i="128" s="1"/>
  <c r="I135" i="128"/>
  <c r="M136" i="128"/>
  <c r="I4" i="128"/>
  <c r="M49" i="128"/>
  <c r="M73" i="128"/>
  <c r="M85" i="128"/>
  <c r="K136" i="141"/>
  <c r="L136" i="141" s="1"/>
  <c r="K135" i="141"/>
  <c r="L135" i="141" s="1"/>
  <c r="K134" i="141"/>
  <c r="L134" i="141" s="1"/>
  <c r="K133" i="141"/>
  <c r="L133" i="141" s="1"/>
  <c r="K132" i="141"/>
  <c r="L132" i="141" s="1"/>
  <c r="K131" i="141"/>
  <c r="L131" i="141" s="1"/>
  <c r="K130" i="141"/>
  <c r="L130" i="141" s="1"/>
  <c r="K129" i="141"/>
  <c r="L129" i="141" s="1"/>
  <c r="K128" i="141"/>
  <c r="L128" i="141" s="1"/>
  <c r="K127" i="141"/>
  <c r="L127" i="141" s="1"/>
  <c r="K126" i="141"/>
  <c r="L126" i="141" s="1"/>
  <c r="K125" i="141"/>
  <c r="L125" i="141" s="1"/>
  <c r="K124" i="141"/>
  <c r="L124" i="141" s="1"/>
  <c r="K123" i="141"/>
  <c r="L123" i="141" s="1"/>
  <c r="K122" i="141"/>
  <c r="L122" i="141" s="1"/>
  <c r="K121" i="141"/>
  <c r="L121" i="141" s="1"/>
  <c r="K120" i="141"/>
  <c r="L120" i="141" s="1"/>
  <c r="K119" i="141"/>
  <c r="L119" i="141" s="1"/>
  <c r="K118" i="141"/>
  <c r="L118" i="141" s="1"/>
  <c r="K117" i="141"/>
  <c r="L117" i="141" s="1"/>
  <c r="K116" i="141"/>
  <c r="L116" i="141" s="1"/>
  <c r="K115" i="141"/>
  <c r="L115" i="141" s="1"/>
  <c r="K114" i="141"/>
  <c r="L114" i="141" s="1"/>
  <c r="K113" i="141"/>
  <c r="L113" i="141" s="1"/>
  <c r="K112" i="141"/>
  <c r="L112" i="141" s="1"/>
  <c r="K111" i="141"/>
  <c r="L111" i="141" s="1"/>
  <c r="K110" i="141"/>
  <c r="L110" i="141" s="1"/>
  <c r="K109" i="141"/>
  <c r="L109" i="141" s="1"/>
  <c r="K108" i="141"/>
  <c r="L108" i="141" s="1"/>
  <c r="K107" i="141"/>
  <c r="L107" i="141" s="1"/>
  <c r="K106" i="141"/>
  <c r="L106" i="141" s="1"/>
  <c r="K105" i="141"/>
  <c r="L105" i="141" s="1"/>
  <c r="K104" i="141"/>
  <c r="L104" i="141" s="1"/>
  <c r="K103" i="141"/>
  <c r="L103" i="141" s="1"/>
  <c r="K102" i="141"/>
  <c r="L102" i="141" s="1"/>
  <c r="K101" i="141"/>
  <c r="L101" i="141" s="1"/>
  <c r="K100" i="141"/>
  <c r="L100" i="141" s="1"/>
  <c r="K99" i="141"/>
  <c r="L99" i="141" s="1"/>
  <c r="K98" i="141"/>
  <c r="L98" i="141" s="1"/>
  <c r="K97" i="141"/>
  <c r="L97" i="141" s="1"/>
  <c r="K96" i="141"/>
  <c r="L96" i="141" s="1"/>
  <c r="K95" i="141"/>
  <c r="L95" i="141" s="1"/>
  <c r="K94" i="141"/>
  <c r="L94" i="141" s="1"/>
  <c r="K93" i="141"/>
  <c r="L93" i="141" s="1"/>
  <c r="K92" i="141"/>
  <c r="L92" i="141" s="1"/>
  <c r="K91" i="141"/>
  <c r="L91" i="141" s="1"/>
  <c r="K90" i="141"/>
  <c r="L90" i="141" s="1"/>
  <c r="K89" i="141"/>
  <c r="L89" i="141" s="1"/>
  <c r="K88" i="141"/>
  <c r="L88" i="141" s="1"/>
  <c r="K87" i="141"/>
  <c r="L87" i="141" s="1"/>
  <c r="K86" i="141"/>
  <c r="L86" i="141" s="1"/>
  <c r="K85" i="141"/>
  <c r="L85" i="141" s="1"/>
  <c r="K84" i="141"/>
  <c r="L84" i="141" s="1"/>
  <c r="K83" i="141"/>
  <c r="L83" i="141" s="1"/>
  <c r="K82" i="141"/>
  <c r="L82" i="141" s="1"/>
  <c r="K81" i="141"/>
  <c r="L81" i="141" s="1"/>
  <c r="K80" i="141"/>
  <c r="L80" i="141" s="1"/>
  <c r="K79" i="141"/>
  <c r="L79" i="141" s="1"/>
  <c r="K78" i="141"/>
  <c r="L78" i="141" s="1"/>
  <c r="K77" i="141"/>
  <c r="L77" i="141" s="1"/>
  <c r="K76" i="141"/>
  <c r="L76" i="141" s="1"/>
  <c r="K75" i="141"/>
  <c r="L75" i="141" s="1"/>
  <c r="K74" i="141"/>
  <c r="L74" i="141" s="1"/>
  <c r="K73" i="141"/>
  <c r="L73" i="141" s="1"/>
  <c r="K72" i="141"/>
  <c r="L72" i="141" s="1"/>
  <c r="K71" i="141"/>
  <c r="L71" i="141" s="1"/>
  <c r="K70" i="141"/>
  <c r="L70" i="141" s="1"/>
  <c r="K69" i="141"/>
  <c r="L69" i="141" s="1"/>
  <c r="K68" i="141"/>
  <c r="L68" i="141" s="1"/>
  <c r="K67" i="141"/>
  <c r="L67" i="141" s="1"/>
  <c r="K66" i="141"/>
  <c r="L66" i="141" s="1"/>
  <c r="K65" i="141"/>
  <c r="L65" i="141" s="1"/>
  <c r="K64" i="141"/>
  <c r="L64" i="141" s="1"/>
  <c r="K63" i="141"/>
  <c r="L63" i="141" s="1"/>
  <c r="K62" i="141"/>
  <c r="L62" i="141" s="1"/>
  <c r="K61" i="141"/>
  <c r="L61" i="141" s="1"/>
  <c r="K60" i="141"/>
  <c r="L60" i="141" s="1"/>
  <c r="K59" i="141"/>
  <c r="L59" i="141" s="1"/>
  <c r="K58" i="141"/>
  <c r="L58" i="141" s="1"/>
  <c r="K57" i="141"/>
  <c r="L57" i="141" s="1"/>
  <c r="K56" i="141"/>
  <c r="L56" i="141" s="1"/>
  <c r="K55" i="141"/>
  <c r="L55" i="141" s="1"/>
  <c r="K54" i="141"/>
  <c r="L54" i="141" s="1"/>
  <c r="K53" i="141"/>
  <c r="L53" i="141" s="1"/>
  <c r="K52" i="141"/>
  <c r="L52" i="141" s="1"/>
  <c r="K51" i="141"/>
  <c r="L51" i="141" s="1"/>
  <c r="K50" i="141"/>
  <c r="L50" i="141" s="1"/>
  <c r="K49" i="141"/>
  <c r="L49" i="141" s="1"/>
  <c r="K48" i="141"/>
  <c r="L48" i="141" s="1"/>
  <c r="K47" i="141"/>
  <c r="L47" i="141" s="1"/>
  <c r="K46" i="141"/>
  <c r="L46" i="141" s="1"/>
  <c r="K45" i="141"/>
  <c r="L45" i="141" s="1"/>
  <c r="K44" i="141"/>
  <c r="L44" i="141" s="1"/>
  <c r="K43" i="141"/>
  <c r="L43" i="141" s="1"/>
  <c r="K42" i="141"/>
  <c r="L42" i="141" s="1"/>
  <c r="K41" i="141"/>
  <c r="L41" i="141" s="1"/>
  <c r="K40" i="141"/>
  <c r="L40" i="141" s="1"/>
  <c r="K39" i="141"/>
  <c r="L39" i="141" s="1"/>
  <c r="K38" i="141"/>
  <c r="L38" i="141" s="1"/>
  <c r="K37" i="141"/>
  <c r="L37" i="141" s="1"/>
  <c r="K36" i="141"/>
  <c r="L36" i="141" s="1"/>
  <c r="K35" i="141"/>
  <c r="L35" i="141" s="1"/>
  <c r="K34" i="141"/>
  <c r="L34" i="141" s="1"/>
  <c r="K33" i="141"/>
  <c r="L33" i="141" s="1"/>
  <c r="K32" i="141"/>
  <c r="L32" i="141" s="1"/>
  <c r="K31" i="141"/>
  <c r="L31" i="141" s="1"/>
  <c r="K30" i="141"/>
  <c r="L30" i="141" s="1"/>
  <c r="K29" i="141"/>
  <c r="L29" i="141" s="1"/>
  <c r="K28" i="141"/>
  <c r="L28" i="141" s="1"/>
  <c r="K27" i="141"/>
  <c r="L27" i="141" s="1"/>
  <c r="K26" i="141"/>
  <c r="L26" i="141" s="1"/>
  <c r="K25" i="141"/>
  <c r="L25" i="141" s="1"/>
  <c r="K24" i="141"/>
  <c r="L24" i="141" s="1"/>
  <c r="K23" i="141"/>
  <c r="L23" i="141" s="1"/>
  <c r="K22" i="141"/>
  <c r="L22" i="141" s="1"/>
  <c r="K21" i="141"/>
  <c r="L21" i="141" s="1"/>
  <c r="K20" i="141"/>
  <c r="L20" i="141" s="1"/>
  <c r="K19" i="141"/>
  <c r="L19" i="141" s="1"/>
  <c r="K18" i="141"/>
  <c r="L18" i="141" s="1"/>
  <c r="L17" i="141"/>
  <c r="K16" i="141"/>
  <c r="L16" i="141" s="1"/>
  <c r="K15" i="141"/>
  <c r="L15" i="141" s="1"/>
  <c r="K14" i="141"/>
  <c r="L14" i="141" s="1"/>
  <c r="K13" i="141"/>
  <c r="L13" i="141" s="1"/>
  <c r="K12" i="141"/>
  <c r="L12" i="141" s="1"/>
  <c r="K11" i="141"/>
  <c r="L11" i="141" s="1"/>
  <c r="K10" i="141"/>
  <c r="L10" i="141" s="1"/>
  <c r="K9" i="141"/>
  <c r="L9" i="141" s="1"/>
  <c r="K8" i="141"/>
  <c r="L8" i="141" s="1"/>
  <c r="K7" i="141"/>
  <c r="L7" i="141" s="1"/>
  <c r="K6" i="141"/>
  <c r="L6" i="141" s="1"/>
  <c r="K5" i="141"/>
  <c r="L5" i="141" s="1"/>
  <c r="K4" i="141"/>
  <c r="L136" i="140"/>
  <c r="L135" i="140"/>
  <c r="L134" i="140"/>
  <c r="L133" i="140"/>
  <c r="L132" i="140"/>
  <c r="L131" i="140"/>
  <c r="L130" i="140"/>
  <c r="L129" i="140"/>
  <c r="L128" i="140"/>
  <c r="L127" i="140"/>
  <c r="L126" i="140"/>
  <c r="L125" i="140"/>
  <c r="L124" i="140"/>
  <c r="L123" i="140"/>
  <c r="L122" i="140"/>
  <c r="L121" i="140"/>
  <c r="L120" i="140"/>
  <c r="L119" i="140"/>
  <c r="L118" i="140"/>
  <c r="L117" i="140"/>
  <c r="L116" i="140"/>
  <c r="L115" i="140"/>
  <c r="L114" i="140"/>
  <c r="L113" i="140"/>
  <c r="L112" i="140"/>
  <c r="L111" i="140"/>
  <c r="L110" i="140"/>
  <c r="L109" i="140"/>
  <c r="L108" i="140"/>
  <c r="L107" i="140"/>
  <c r="L106" i="140"/>
  <c r="L105" i="140"/>
  <c r="L104" i="140"/>
  <c r="L103" i="140"/>
  <c r="L102" i="140"/>
  <c r="L101" i="140"/>
  <c r="L100" i="140"/>
  <c r="L99" i="140"/>
  <c r="L98" i="140"/>
  <c r="L97" i="140"/>
  <c r="L96" i="140"/>
  <c r="L95" i="140"/>
  <c r="L94" i="140"/>
  <c r="L93" i="140"/>
  <c r="L92" i="140"/>
  <c r="L91" i="140"/>
  <c r="L90" i="140"/>
  <c r="L89" i="140"/>
  <c r="L88" i="140"/>
  <c r="L87" i="140"/>
  <c r="L86" i="140"/>
  <c r="L85" i="140"/>
  <c r="L84" i="140"/>
  <c r="L83" i="140"/>
  <c r="L82" i="140"/>
  <c r="L81" i="140"/>
  <c r="L80" i="140"/>
  <c r="L79" i="140"/>
  <c r="L78" i="140"/>
  <c r="L77" i="140"/>
  <c r="L76" i="140"/>
  <c r="L75" i="140"/>
  <c r="L74" i="140"/>
  <c r="L73" i="140"/>
  <c r="L72" i="140"/>
  <c r="L71" i="140"/>
  <c r="L70" i="140"/>
  <c r="L69" i="140"/>
  <c r="L68" i="140"/>
  <c r="L67" i="140"/>
  <c r="L66" i="140"/>
  <c r="L65" i="140"/>
  <c r="L64" i="140"/>
  <c r="L63" i="140"/>
  <c r="L62" i="140"/>
  <c r="L61" i="140"/>
  <c r="L60" i="140"/>
  <c r="L59" i="140"/>
  <c r="L58" i="140"/>
  <c r="L57" i="140"/>
  <c r="L56" i="140"/>
  <c r="L55" i="140"/>
  <c r="L54" i="140"/>
  <c r="L53" i="140"/>
  <c r="L52" i="140"/>
  <c r="L51" i="140"/>
  <c r="L50" i="140"/>
  <c r="L49" i="140"/>
  <c r="L48" i="140"/>
  <c r="L47" i="140"/>
  <c r="L46" i="140"/>
  <c r="L45" i="140"/>
  <c r="L44" i="140"/>
  <c r="L43" i="140"/>
  <c r="L42" i="140"/>
  <c r="L41" i="140"/>
  <c r="L40" i="140"/>
  <c r="L39" i="140"/>
  <c r="L38" i="140"/>
  <c r="L37" i="140"/>
  <c r="L36" i="140"/>
  <c r="L35" i="140"/>
  <c r="L34" i="140"/>
  <c r="L33" i="140"/>
  <c r="L32" i="140"/>
  <c r="L31" i="140"/>
  <c r="L30" i="140"/>
  <c r="L29" i="140"/>
  <c r="L28" i="140"/>
  <c r="L27" i="140"/>
  <c r="L26" i="140"/>
  <c r="L25" i="140"/>
  <c r="L24" i="140"/>
  <c r="L23" i="140"/>
  <c r="L22" i="140"/>
  <c r="L21" i="140"/>
  <c r="L20" i="140"/>
  <c r="L19" i="140"/>
  <c r="L18" i="140"/>
  <c r="L17" i="140"/>
  <c r="L16" i="140"/>
  <c r="L15" i="140"/>
  <c r="L14" i="140"/>
  <c r="L13" i="140"/>
  <c r="L12" i="140"/>
  <c r="L11" i="140"/>
  <c r="L10" i="140"/>
  <c r="L9" i="140"/>
  <c r="L8" i="140"/>
  <c r="L7" i="140"/>
  <c r="L6" i="140"/>
  <c r="L5" i="140"/>
  <c r="K136" i="139"/>
  <c r="L136" i="139" s="1"/>
  <c r="K135" i="139"/>
  <c r="L135" i="139" s="1"/>
  <c r="K134" i="139"/>
  <c r="L134" i="139" s="1"/>
  <c r="K133" i="139"/>
  <c r="L133" i="139" s="1"/>
  <c r="K132" i="139"/>
  <c r="L132" i="139" s="1"/>
  <c r="K131" i="139"/>
  <c r="L131" i="139" s="1"/>
  <c r="K130" i="139"/>
  <c r="L130" i="139" s="1"/>
  <c r="K129" i="139"/>
  <c r="L129" i="139" s="1"/>
  <c r="K128" i="139"/>
  <c r="L128" i="139" s="1"/>
  <c r="K127" i="139"/>
  <c r="L127" i="139" s="1"/>
  <c r="K126" i="139"/>
  <c r="L126" i="139" s="1"/>
  <c r="K125" i="139"/>
  <c r="L125" i="139" s="1"/>
  <c r="K124" i="139"/>
  <c r="L124" i="139" s="1"/>
  <c r="K123" i="139"/>
  <c r="L123" i="139" s="1"/>
  <c r="K122" i="139"/>
  <c r="L122" i="139" s="1"/>
  <c r="K121" i="139"/>
  <c r="L121" i="139" s="1"/>
  <c r="K120" i="139"/>
  <c r="L120" i="139" s="1"/>
  <c r="K119" i="139"/>
  <c r="L119" i="139" s="1"/>
  <c r="K118" i="139"/>
  <c r="L118" i="139" s="1"/>
  <c r="K117" i="139"/>
  <c r="L117" i="139" s="1"/>
  <c r="K116" i="139"/>
  <c r="L116" i="139" s="1"/>
  <c r="K115" i="139"/>
  <c r="L115" i="139" s="1"/>
  <c r="K114" i="139"/>
  <c r="L114" i="139" s="1"/>
  <c r="K113" i="139"/>
  <c r="L113" i="139" s="1"/>
  <c r="K112" i="139"/>
  <c r="L112" i="139" s="1"/>
  <c r="K111" i="139"/>
  <c r="L111" i="139" s="1"/>
  <c r="K110" i="139"/>
  <c r="L110" i="139" s="1"/>
  <c r="K109" i="139"/>
  <c r="L109" i="139" s="1"/>
  <c r="K108" i="139"/>
  <c r="L108" i="139" s="1"/>
  <c r="K107" i="139"/>
  <c r="L107" i="139" s="1"/>
  <c r="K106" i="139"/>
  <c r="L106" i="139" s="1"/>
  <c r="K105" i="139"/>
  <c r="L105" i="139" s="1"/>
  <c r="K104" i="139"/>
  <c r="L104" i="139" s="1"/>
  <c r="K103" i="139"/>
  <c r="L103" i="139" s="1"/>
  <c r="K102" i="139"/>
  <c r="L102" i="139" s="1"/>
  <c r="K101" i="139"/>
  <c r="L101" i="139" s="1"/>
  <c r="K100" i="139"/>
  <c r="L100" i="139" s="1"/>
  <c r="K99" i="139"/>
  <c r="L99" i="139" s="1"/>
  <c r="K98" i="139"/>
  <c r="L98" i="139" s="1"/>
  <c r="K97" i="139"/>
  <c r="L97" i="139" s="1"/>
  <c r="K96" i="139"/>
  <c r="L96" i="139" s="1"/>
  <c r="K95" i="139"/>
  <c r="L95" i="139" s="1"/>
  <c r="K94" i="139"/>
  <c r="L94" i="139" s="1"/>
  <c r="K93" i="139"/>
  <c r="L93" i="139" s="1"/>
  <c r="K92" i="139"/>
  <c r="L92" i="139" s="1"/>
  <c r="K91" i="139"/>
  <c r="L91" i="139" s="1"/>
  <c r="K90" i="139"/>
  <c r="L90" i="139" s="1"/>
  <c r="K89" i="139"/>
  <c r="L89" i="139" s="1"/>
  <c r="K88" i="139"/>
  <c r="L88" i="139" s="1"/>
  <c r="K87" i="139"/>
  <c r="L87" i="139" s="1"/>
  <c r="K86" i="139"/>
  <c r="L86" i="139" s="1"/>
  <c r="K85" i="139"/>
  <c r="L85" i="139" s="1"/>
  <c r="K84" i="139"/>
  <c r="L84" i="139" s="1"/>
  <c r="K83" i="139"/>
  <c r="L83" i="139" s="1"/>
  <c r="K82" i="139"/>
  <c r="L82" i="139" s="1"/>
  <c r="K81" i="139"/>
  <c r="L81" i="139" s="1"/>
  <c r="K80" i="139"/>
  <c r="L80" i="139" s="1"/>
  <c r="K79" i="139"/>
  <c r="L79" i="139" s="1"/>
  <c r="K78" i="139"/>
  <c r="L78" i="139" s="1"/>
  <c r="K77" i="139"/>
  <c r="L77" i="139" s="1"/>
  <c r="K76" i="139"/>
  <c r="L76" i="139" s="1"/>
  <c r="K75" i="139"/>
  <c r="L75" i="139" s="1"/>
  <c r="K74" i="139"/>
  <c r="L74" i="139" s="1"/>
  <c r="K73" i="139"/>
  <c r="L73" i="139" s="1"/>
  <c r="K72" i="139"/>
  <c r="L72" i="139" s="1"/>
  <c r="K71" i="139"/>
  <c r="L71" i="139" s="1"/>
  <c r="K70" i="139"/>
  <c r="L70" i="139" s="1"/>
  <c r="K69" i="139"/>
  <c r="L69" i="139" s="1"/>
  <c r="K68" i="139"/>
  <c r="L68" i="139" s="1"/>
  <c r="K67" i="139"/>
  <c r="L67" i="139" s="1"/>
  <c r="K66" i="139"/>
  <c r="L66" i="139" s="1"/>
  <c r="K65" i="139"/>
  <c r="L65" i="139" s="1"/>
  <c r="K64" i="139"/>
  <c r="L64" i="139" s="1"/>
  <c r="K63" i="139"/>
  <c r="L63" i="139" s="1"/>
  <c r="K62" i="139"/>
  <c r="L62" i="139" s="1"/>
  <c r="K61" i="139"/>
  <c r="L61" i="139" s="1"/>
  <c r="K60" i="139"/>
  <c r="L60" i="139" s="1"/>
  <c r="K59" i="139"/>
  <c r="L59" i="139" s="1"/>
  <c r="K58" i="139"/>
  <c r="L58" i="139" s="1"/>
  <c r="K57" i="139"/>
  <c r="L57" i="139" s="1"/>
  <c r="K56" i="139"/>
  <c r="L56" i="139" s="1"/>
  <c r="K55" i="139"/>
  <c r="L55" i="139" s="1"/>
  <c r="K54" i="139"/>
  <c r="L54" i="139" s="1"/>
  <c r="K53" i="139"/>
  <c r="L53" i="139" s="1"/>
  <c r="K52" i="139"/>
  <c r="L52" i="139" s="1"/>
  <c r="K51" i="139"/>
  <c r="L51" i="139" s="1"/>
  <c r="K50" i="139"/>
  <c r="L50" i="139" s="1"/>
  <c r="K49" i="139"/>
  <c r="L49" i="139" s="1"/>
  <c r="K48" i="139"/>
  <c r="L48" i="139" s="1"/>
  <c r="K47" i="139"/>
  <c r="L47" i="139" s="1"/>
  <c r="K46" i="139"/>
  <c r="L46" i="139" s="1"/>
  <c r="K45" i="139"/>
  <c r="L45" i="139" s="1"/>
  <c r="K44" i="139"/>
  <c r="L44" i="139" s="1"/>
  <c r="K43" i="139"/>
  <c r="L43" i="139" s="1"/>
  <c r="K42" i="139"/>
  <c r="L42" i="139" s="1"/>
  <c r="K41" i="139"/>
  <c r="L41" i="139" s="1"/>
  <c r="K40" i="139"/>
  <c r="L40" i="139" s="1"/>
  <c r="K39" i="139"/>
  <c r="L39" i="139" s="1"/>
  <c r="K38" i="139"/>
  <c r="L38" i="139" s="1"/>
  <c r="K37" i="139"/>
  <c r="L37" i="139" s="1"/>
  <c r="K36" i="139"/>
  <c r="L36" i="139" s="1"/>
  <c r="K35" i="139"/>
  <c r="L35" i="139" s="1"/>
  <c r="K34" i="139"/>
  <c r="L34" i="139" s="1"/>
  <c r="K33" i="139"/>
  <c r="L33" i="139" s="1"/>
  <c r="K32" i="139"/>
  <c r="L32" i="139" s="1"/>
  <c r="K31" i="139"/>
  <c r="L31" i="139" s="1"/>
  <c r="K30" i="139"/>
  <c r="L30" i="139" s="1"/>
  <c r="K29" i="139"/>
  <c r="L29" i="139" s="1"/>
  <c r="K28" i="139"/>
  <c r="L28" i="139" s="1"/>
  <c r="K27" i="139"/>
  <c r="L27" i="139" s="1"/>
  <c r="K26" i="139"/>
  <c r="L26" i="139" s="1"/>
  <c r="K25" i="139"/>
  <c r="L25" i="139" s="1"/>
  <c r="K24" i="139"/>
  <c r="L24" i="139" s="1"/>
  <c r="K23" i="139"/>
  <c r="L23" i="139" s="1"/>
  <c r="K22" i="139"/>
  <c r="L22" i="139" s="1"/>
  <c r="K21" i="139"/>
  <c r="L21" i="139" s="1"/>
  <c r="K20" i="139"/>
  <c r="L20" i="139" s="1"/>
  <c r="K19" i="139"/>
  <c r="L19" i="139" s="1"/>
  <c r="K18" i="139"/>
  <c r="L18" i="139" s="1"/>
  <c r="K17" i="139"/>
  <c r="L17" i="139" s="1"/>
  <c r="K16" i="139"/>
  <c r="L16" i="139" s="1"/>
  <c r="K15" i="139"/>
  <c r="L15" i="139" s="1"/>
  <c r="K14" i="139"/>
  <c r="L14" i="139" s="1"/>
  <c r="K13" i="139"/>
  <c r="L13" i="139" s="1"/>
  <c r="K12" i="139"/>
  <c r="L12" i="139" s="1"/>
  <c r="K11" i="139"/>
  <c r="L11" i="139" s="1"/>
  <c r="K10" i="139"/>
  <c r="L10" i="139" s="1"/>
  <c r="K9" i="139"/>
  <c r="L9" i="139" s="1"/>
  <c r="K8" i="139"/>
  <c r="L8" i="139" s="1"/>
  <c r="K7" i="139"/>
  <c r="L7" i="139" s="1"/>
  <c r="K6" i="139"/>
  <c r="L6" i="139" s="1"/>
  <c r="K5" i="139"/>
  <c r="L5" i="139" s="1"/>
  <c r="K4" i="139"/>
  <c r="K136" i="129"/>
  <c r="L136" i="129" s="1"/>
  <c r="K135" i="129"/>
  <c r="L135" i="129" s="1"/>
  <c r="K134" i="129"/>
  <c r="L134" i="129" s="1"/>
  <c r="K133" i="129"/>
  <c r="L133" i="129" s="1"/>
  <c r="K132" i="129"/>
  <c r="L132" i="129" s="1"/>
  <c r="K131" i="129"/>
  <c r="L131" i="129" s="1"/>
  <c r="K130" i="129"/>
  <c r="L130" i="129" s="1"/>
  <c r="K129" i="129"/>
  <c r="L129" i="129" s="1"/>
  <c r="K128" i="129"/>
  <c r="L128" i="129" s="1"/>
  <c r="K127" i="129"/>
  <c r="L127" i="129" s="1"/>
  <c r="K126" i="129"/>
  <c r="L126" i="129" s="1"/>
  <c r="K125" i="129"/>
  <c r="L125" i="129" s="1"/>
  <c r="K124" i="129"/>
  <c r="L124" i="129" s="1"/>
  <c r="K123" i="129"/>
  <c r="L123" i="129" s="1"/>
  <c r="K122" i="129"/>
  <c r="L122" i="129" s="1"/>
  <c r="K121" i="129"/>
  <c r="L121" i="129" s="1"/>
  <c r="K120" i="129"/>
  <c r="L120" i="129" s="1"/>
  <c r="K119" i="129"/>
  <c r="L119" i="129" s="1"/>
  <c r="K118" i="129"/>
  <c r="L118" i="129" s="1"/>
  <c r="K117" i="129"/>
  <c r="L117" i="129" s="1"/>
  <c r="K116" i="129"/>
  <c r="L116" i="129" s="1"/>
  <c r="K115" i="129"/>
  <c r="L115" i="129" s="1"/>
  <c r="K114" i="129"/>
  <c r="L114" i="129" s="1"/>
  <c r="K113" i="129"/>
  <c r="L113" i="129" s="1"/>
  <c r="K112" i="129"/>
  <c r="L112" i="129" s="1"/>
  <c r="K111" i="129"/>
  <c r="L111" i="129" s="1"/>
  <c r="K110" i="129"/>
  <c r="L110" i="129" s="1"/>
  <c r="K109" i="129"/>
  <c r="L109" i="129" s="1"/>
  <c r="K108" i="129"/>
  <c r="L108" i="129" s="1"/>
  <c r="K107" i="129"/>
  <c r="L107" i="129" s="1"/>
  <c r="K106" i="129"/>
  <c r="L106" i="129" s="1"/>
  <c r="K105" i="129"/>
  <c r="L105" i="129" s="1"/>
  <c r="K104" i="129"/>
  <c r="L104" i="129" s="1"/>
  <c r="K103" i="129"/>
  <c r="L103" i="129" s="1"/>
  <c r="K102" i="129"/>
  <c r="L102" i="129" s="1"/>
  <c r="K101" i="129"/>
  <c r="L101" i="129" s="1"/>
  <c r="K100" i="129"/>
  <c r="L100" i="129" s="1"/>
  <c r="K99" i="129"/>
  <c r="L99" i="129" s="1"/>
  <c r="K98" i="129"/>
  <c r="L98" i="129" s="1"/>
  <c r="K97" i="129"/>
  <c r="L97" i="129" s="1"/>
  <c r="K96" i="129"/>
  <c r="L96" i="129" s="1"/>
  <c r="K95" i="129"/>
  <c r="L95" i="129" s="1"/>
  <c r="K94" i="129"/>
  <c r="L94" i="129" s="1"/>
  <c r="K93" i="129"/>
  <c r="L93" i="129" s="1"/>
  <c r="K92" i="129"/>
  <c r="L92" i="129" s="1"/>
  <c r="K91" i="129"/>
  <c r="L91" i="129" s="1"/>
  <c r="K90" i="129"/>
  <c r="L90" i="129" s="1"/>
  <c r="K89" i="129"/>
  <c r="L89" i="129" s="1"/>
  <c r="K88" i="129"/>
  <c r="L88" i="129" s="1"/>
  <c r="K87" i="129"/>
  <c r="L87" i="129" s="1"/>
  <c r="K86" i="129"/>
  <c r="L86" i="129" s="1"/>
  <c r="K85" i="129"/>
  <c r="L85" i="129" s="1"/>
  <c r="K84" i="129"/>
  <c r="L84" i="129" s="1"/>
  <c r="K83" i="129"/>
  <c r="L83" i="129" s="1"/>
  <c r="K82" i="129"/>
  <c r="L82" i="129" s="1"/>
  <c r="K81" i="129"/>
  <c r="L81" i="129" s="1"/>
  <c r="K80" i="129"/>
  <c r="L80" i="129" s="1"/>
  <c r="K79" i="129"/>
  <c r="L79" i="129" s="1"/>
  <c r="K78" i="129"/>
  <c r="L78" i="129" s="1"/>
  <c r="K77" i="129"/>
  <c r="L77" i="129" s="1"/>
  <c r="K76" i="129"/>
  <c r="L76" i="129" s="1"/>
  <c r="K75" i="129"/>
  <c r="L75" i="129" s="1"/>
  <c r="K74" i="129"/>
  <c r="L74" i="129" s="1"/>
  <c r="K73" i="129"/>
  <c r="L73" i="129" s="1"/>
  <c r="K72" i="129"/>
  <c r="L72" i="129" s="1"/>
  <c r="K71" i="129"/>
  <c r="L71" i="129" s="1"/>
  <c r="K70" i="129"/>
  <c r="L70" i="129" s="1"/>
  <c r="K69" i="129"/>
  <c r="L69" i="129" s="1"/>
  <c r="K68" i="129"/>
  <c r="L68" i="129" s="1"/>
  <c r="K67" i="129"/>
  <c r="L67" i="129" s="1"/>
  <c r="K66" i="129"/>
  <c r="L66" i="129" s="1"/>
  <c r="K65" i="129"/>
  <c r="L65" i="129" s="1"/>
  <c r="K64" i="129"/>
  <c r="L64" i="129" s="1"/>
  <c r="K63" i="129"/>
  <c r="L63" i="129" s="1"/>
  <c r="K62" i="129"/>
  <c r="L62" i="129" s="1"/>
  <c r="K61" i="129"/>
  <c r="L61" i="129" s="1"/>
  <c r="K60" i="129"/>
  <c r="L60" i="129" s="1"/>
  <c r="K59" i="129"/>
  <c r="L59" i="129" s="1"/>
  <c r="K58" i="129"/>
  <c r="L58" i="129" s="1"/>
  <c r="K57" i="129"/>
  <c r="L57" i="129" s="1"/>
  <c r="K56" i="129"/>
  <c r="L56" i="129" s="1"/>
  <c r="K55" i="129"/>
  <c r="L55" i="129" s="1"/>
  <c r="K54" i="129"/>
  <c r="L54" i="129" s="1"/>
  <c r="K53" i="129"/>
  <c r="L53" i="129" s="1"/>
  <c r="K52" i="129"/>
  <c r="L52" i="129" s="1"/>
  <c r="K51" i="129"/>
  <c r="L51" i="129" s="1"/>
  <c r="K50" i="129"/>
  <c r="L50" i="129" s="1"/>
  <c r="K49" i="129"/>
  <c r="L49" i="129" s="1"/>
  <c r="K48" i="129"/>
  <c r="L48" i="129" s="1"/>
  <c r="K47" i="129"/>
  <c r="L47" i="129" s="1"/>
  <c r="K46" i="129"/>
  <c r="L46" i="129" s="1"/>
  <c r="K45" i="129"/>
  <c r="L45" i="129" s="1"/>
  <c r="K44" i="129"/>
  <c r="L44" i="129" s="1"/>
  <c r="K43" i="129"/>
  <c r="L43" i="129" s="1"/>
  <c r="K42" i="129"/>
  <c r="L42" i="129" s="1"/>
  <c r="K41" i="129"/>
  <c r="L41" i="129" s="1"/>
  <c r="K40" i="129"/>
  <c r="L40" i="129" s="1"/>
  <c r="K39" i="129"/>
  <c r="L39" i="129" s="1"/>
  <c r="K38" i="129"/>
  <c r="L38" i="129" s="1"/>
  <c r="K37" i="129"/>
  <c r="L37" i="129" s="1"/>
  <c r="K36" i="129"/>
  <c r="L36" i="129" s="1"/>
  <c r="K35" i="129"/>
  <c r="L35" i="129" s="1"/>
  <c r="K34" i="129"/>
  <c r="L34" i="129" s="1"/>
  <c r="K33" i="129"/>
  <c r="L33" i="129" s="1"/>
  <c r="K32" i="129"/>
  <c r="L32" i="129" s="1"/>
  <c r="K31" i="129"/>
  <c r="L31" i="129" s="1"/>
  <c r="K30" i="129"/>
  <c r="L30" i="129" s="1"/>
  <c r="K29" i="129"/>
  <c r="L29" i="129" s="1"/>
  <c r="K28" i="129"/>
  <c r="L28" i="129" s="1"/>
  <c r="K27" i="129"/>
  <c r="L27" i="129" s="1"/>
  <c r="K26" i="129"/>
  <c r="L26" i="129" s="1"/>
  <c r="K25" i="129"/>
  <c r="L25" i="129" s="1"/>
  <c r="K24" i="129"/>
  <c r="L24" i="129" s="1"/>
  <c r="K23" i="129"/>
  <c r="L23" i="129" s="1"/>
  <c r="K22" i="129"/>
  <c r="L22" i="129" s="1"/>
  <c r="K21" i="129"/>
  <c r="L21" i="129" s="1"/>
  <c r="K20" i="129"/>
  <c r="L20" i="129" s="1"/>
  <c r="K19" i="129"/>
  <c r="L19" i="129" s="1"/>
  <c r="K18" i="129"/>
  <c r="L18" i="129" s="1"/>
  <c r="K17" i="129"/>
  <c r="L17" i="129" s="1"/>
  <c r="K16" i="129"/>
  <c r="L16" i="129" s="1"/>
  <c r="K15" i="129"/>
  <c r="L15" i="129" s="1"/>
  <c r="K14" i="129"/>
  <c r="L14" i="129" s="1"/>
  <c r="K13" i="129"/>
  <c r="L13" i="129" s="1"/>
  <c r="K12" i="129"/>
  <c r="L12" i="129" s="1"/>
  <c r="K11" i="129"/>
  <c r="L11" i="129" s="1"/>
  <c r="K10" i="129"/>
  <c r="L10" i="129" s="1"/>
  <c r="K9" i="129"/>
  <c r="L9" i="129" s="1"/>
  <c r="K8" i="129"/>
  <c r="L8" i="129" s="1"/>
  <c r="K7" i="129"/>
  <c r="L7" i="129" s="1"/>
  <c r="K6" i="129"/>
  <c r="L6" i="129" s="1"/>
  <c r="K5" i="129"/>
  <c r="L5" i="129" s="1"/>
  <c r="K4" i="129"/>
  <c r="K136" i="138"/>
  <c r="L136" i="138" s="1"/>
  <c r="K135" i="138"/>
  <c r="L135" i="138" s="1"/>
  <c r="K134" i="138"/>
  <c r="L134" i="138" s="1"/>
  <c r="K133" i="138"/>
  <c r="L133" i="138" s="1"/>
  <c r="K132" i="138"/>
  <c r="L132" i="138" s="1"/>
  <c r="K131" i="138"/>
  <c r="L131" i="138" s="1"/>
  <c r="K130" i="138"/>
  <c r="L130" i="138" s="1"/>
  <c r="K129" i="138"/>
  <c r="L129" i="138" s="1"/>
  <c r="K128" i="138"/>
  <c r="L128" i="138" s="1"/>
  <c r="K127" i="138"/>
  <c r="L127" i="138" s="1"/>
  <c r="K126" i="138"/>
  <c r="L126" i="138" s="1"/>
  <c r="K125" i="138"/>
  <c r="L125" i="138" s="1"/>
  <c r="K124" i="138"/>
  <c r="L124" i="138" s="1"/>
  <c r="K123" i="138"/>
  <c r="L123" i="138" s="1"/>
  <c r="K122" i="138"/>
  <c r="L122" i="138" s="1"/>
  <c r="K121" i="138"/>
  <c r="L121" i="138" s="1"/>
  <c r="K120" i="138"/>
  <c r="L120" i="138" s="1"/>
  <c r="K119" i="138"/>
  <c r="L119" i="138" s="1"/>
  <c r="K118" i="138"/>
  <c r="L118" i="138" s="1"/>
  <c r="K117" i="138"/>
  <c r="L117" i="138" s="1"/>
  <c r="K116" i="138"/>
  <c r="L116" i="138" s="1"/>
  <c r="K115" i="138"/>
  <c r="L115" i="138" s="1"/>
  <c r="K114" i="138"/>
  <c r="L114" i="138" s="1"/>
  <c r="K113" i="138"/>
  <c r="L113" i="138" s="1"/>
  <c r="K112" i="138"/>
  <c r="L112" i="138" s="1"/>
  <c r="K111" i="138"/>
  <c r="L111" i="138" s="1"/>
  <c r="K110" i="138"/>
  <c r="L110" i="138" s="1"/>
  <c r="K109" i="138"/>
  <c r="L109" i="138" s="1"/>
  <c r="K108" i="138"/>
  <c r="L108" i="138" s="1"/>
  <c r="K107" i="138"/>
  <c r="L107" i="138" s="1"/>
  <c r="K106" i="138"/>
  <c r="L106" i="138" s="1"/>
  <c r="K105" i="138"/>
  <c r="L105" i="138" s="1"/>
  <c r="K104" i="138"/>
  <c r="L104" i="138" s="1"/>
  <c r="K103" i="138"/>
  <c r="L103" i="138" s="1"/>
  <c r="K102" i="138"/>
  <c r="L102" i="138" s="1"/>
  <c r="K101" i="138"/>
  <c r="L101" i="138" s="1"/>
  <c r="K100" i="138"/>
  <c r="L100" i="138" s="1"/>
  <c r="K99" i="138"/>
  <c r="L99" i="138" s="1"/>
  <c r="K98" i="138"/>
  <c r="L98" i="138" s="1"/>
  <c r="K97" i="138"/>
  <c r="L97" i="138" s="1"/>
  <c r="K96" i="138"/>
  <c r="L96" i="138" s="1"/>
  <c r="K95" i="138"/>
  <c r="L95" i="138" s="1"/>
  <c r="K94" i="138"/>
  <c r="L94" i="138" s="1"/>
  <c r="K93" i="138"/>
  <c r="L93" i="138" s="1"/>
  <c r="K92" i="138"/>
  <c r="L92" i="138" s="1"/>
  <c r="K91" i="138"/>
  <c r="L91" i="138" s="1"/>
  <c r="K90" i="138"/>
  <c r="L90" i="138" s="1"/>
  <c r="K89" i="138"/>
  <c r="L89" i="138" s="1"/>
  <c r="K88" i="138"/>
  <c r="L88" i="138" s="1"/>
  <c r="K87" i="138"/>
  <c r="L87" i="138" s="1"/>
  <c r="K86" i="138"/>
  <c r="L86" i="138" s="1"/>
  <c r="K85" i="138"/>
  <c r="L85" i="138" s="1"/>
  <c r="K84" i="138"/>
  <c r="L84" i="138" s="1"/>
  <c r="K83" i="138"/>
  <c r="L83" i="138" s="1"/>
  <c r="K82" i="138"/>
  <c r="L82" i="138" s="1"/>
  <c r="K81" i="138"/>
  <c r="L81" i="138" s="1"/>
  <c r="K80" i="138"/>
  <c r="L80" i="138" s="1"/>
  <c r="K79" i="138"/>
  <c r="L79" i="138" s="1"/>
  <c r="K78" i="138"/>
  <c r="L78" i="138" s="1"/>
  <c r="K77" i="138"/>
  <c r="L77" i="138" s="1"/>
  <c r="K76" i="138"/>
  <c r="L76" i="138" s="1"/>
  <c r="K75" i="138"/>
  <c r="L75" i="138" s="1"/>
  <c r="K74" i="138"/>
  <c r="L74" i="138" s="1"/>
  <c r="K73" i="138"/>
  <c r="L73" i="138" s="1"/>
  <c r="K72" i="138"/>
  <c r="L72" i="138" s="1"/>
  <c r="K71" i="138"/>
  <c r="L71" i="138" s="1"/>
  <c r="K70" i="138"/>
  <c r="L70" i="138" s="1"/>
  <c r="K69" i="138"/>
  <c r="L69" i="138" s="1"/>
  <c r="K68" i="138"/>
  <c r="L68" i="138" s="1"/>
  <c r="K67" i="138"/>
  <c r="L67" i="138" s="1"/>
  <c r="K66" i="138"/>
  <c r="L66" i="138" s="1"/>
  <c r="K65" i="138"/>
  <c r="L65" i="138" s="1"/>
  <c r="K64" i="138"/>
  <c r="L64" i="138" s="1"/>
  <c r="K63" i="138"/>
  <c r="L63" i="138" s="1"/>
  <c r="K62" i="138"/>
  <c r="L62" i="138" s="1"/>
  <c r="K61" i="138"/>
  <c r="L61" i="138" s="1"/>
  <c r="K60" i="138"/>
  <c r="L60" i="138" s="1"/>
  <c r="K59" i="138"/>
  <c r="L59" i="138" s="1"/>
  <c r="K58" i="138"/>
  <c r="L58" i="138" s="1"/>
  <c r="K57" i="138"/>
  <c r="L57" i="138" s="1"/>
  <c r="K56" i="138"/>
  <c r="L56" i="138" s="1"/>
  <c r="K55" i="138"/>
  <c r="L55" i="138" s="1"/>
  <c r="K54" i="138"/>
  <c r="L54" i="138" s="1"/>
  <c r="K53" i="138"/>
  <c r="L53" i="138" s="1"/>
  <c r="K52" i="138"/>
  <c r="L52" i="138" s="1"/>
  <c r="K51" i="138"/>
  <c r="L51" i="138" s="1"/>
  <c r="K50" i="138"/>
  <c r="L50" i="138" s="1"/>
  <c r="K49" i="138"/>
  <c r="L49" i="138" s="1"/>
  <c r="K48" i="138"/>
  <c r="L48" i="138" s="1"/>
  <c r="K47" i="138"/>
  <c r="L47" i="138" s="1"/>
  <c r="K46" i="138"/>
  <c r="L46" i="138" s="1"/>
  <c r="K45" i="138"/>
  <c r="L45" i="138" s="1"/>
  <c r="K44" i="138"/>
  <c r="L44" i="138" s="1"/>
  <c r="K43" i="138"/>
  <c r="L43" i="138" s="1"/>
  <c r="K42" i="138"/>
  <c r="L42" i="138" s="1"/>
  <c r="K41" i="138"/>
  <c r="L41" i="138" s="1"/>
  <c r="K40" i="138"/>
  <c r="L40" i="138" s="1"/>
  <c r="K39" i="138"/>
  <c r="L39" i="138" s="1"/>
  <c r="K38" i="138"/>
  <c r="L38" i="138" s="1"/>
  <c r="K37" i="138"/>
  <c r="L37" i="138" s="1"/>
  <c r="K36" i="138"/>
  <c r="L36" i="138" s="1"/>
  <c r="K35" i="138"/>
  <c r="L35" i="138" s="1"/>
  <c r="K34" i="138"/>
  <c r="L34" i="138" s="1"/>
  <c r="K33" i="138"/>
  <c r="L33" i="138" s="1"/>
  <c r="K32" i="138"/>
  <c r="L32" i="138" s="1"/>
  <c r="K31" i="138"/>
  <c r="L31" i="138" s="1"/>
  <c r="K30" i="138"/>
  <c r="L30" i="138" s="1"/>
  <c r="K29" i="138"/>
  <c r="L29" i="138" s="1"/>
  <c r="K28" i="138"/>
  <c r="L28" i="138" s="1"/>
  <c r="K27" i="138"/>
  <c r="L27" i="138" s="1"/>
  <c r="K26" i="138"/>
  <c r="L26" i="138" s="1"/>
  <c r="K25" i="138"/>
  <c r="L25" i="138" s="1"/>
  <c r="K24" i="138"/>
  <c r="L24" i="138" s="1"/>
  <c r="K23" i="138"/>
  <c r="L23" i="138" s="1"/>
  <c r="K22" i="138"/>
  <c r="L22" i="138" s="1"/>
  <c r="K21" i="138"/>
  <c r="L21" i="138" s="1"/>
  <c r="K20" i="138"/>
  <c r="L20" i="138" s="1"/>
  <c r="K19" i="138"/>
  <c r="L19" i="138" s="1"/>
  <c r="K18" i="138"/>
  <c r="L18" i="138" s="1"/>
  <c r="K17" i="138"/>
  <c r="L17" i="138" s="1"/>
  <c r="K16" i="138"/>
  <c r="L16" i="138" s="1"/>
  <c r="K15" i="138"/>
  <c r="L15" i="138" s="1"/>
  <c r="K14" i="138"/>
  <c r="L14" i="138" s="1"/>
  <c r="K13" i="138"/>
  <c r="L13" i="138" s="1"/>
  <c r="K12" i="138"/>
  <c r="L12" i="138" s="1"/>
  <c r="K11" i="138"/>
  <c r="L11" i="138" s="1"/>
  <c r="K10" i="138"/>
  <c r="L10" i="138" s="1"/>
  <c r="K9" i="138"/>
  <c r="L9" i="138" s="1"/>
  <c r="K8" i="138"/>
  <c r="L8" i="138" s="1"/>
  <c r="K7" i="138"/>
  <c r="L7" i="138" s="1"/>
  <c r="K6" i="138"/>
  <c r="L6" i="138" s="1"/>
  <c r="K5" i="138"/>
  <c r="L5" i="138" s="1"/>
  <c r="K4" i="138"/>
  <c r="L136" i="137"/>
  <c r="L135" i="137"/>
  <c r="L134" i="137"/>
  <c r="L133" i="137"/>
  <c r="L132" i="137"/>
  <c r="L131" i="137"/>
  <c r="L130" i="137"/>
  <c r="L129" i="137"/>
  <c r="L128" i="137"/>
  <c r="L127" i="137"/>
  <c r="L126" i="137"/>
  <c r="L125" i="137"/>
  <c r="L124" i="137"/>
  <c r="L123" i="137"/>
  <c r="L122" i="137"/>
  <c r="L121" i="137"/>
  <c r="L120" i="137"/>
  <c r="L119" i="137"/>
  <c r="L118" i="137"/>
  <c r="L117" i="137"/>
  <c r="L116" i="137"/>
  <c r="L115" i="137"/>
  <c r="L114" i="137"/>
  <c r="L113" i="137"/>
  <c r="L112" i="137"/>
  <c r="L111" i="137"/>
  <c r="L110" i="137"/>
  <c r="L109" i="137"/>
  <c r="L108" i="137"/>
  <c r="L107" i="137"/>
  <c r="L106" i="137"/>
  <c r="L105" i="137"/>
  <c r="L104" i="137"/>
  <c r="L103" i="137"/>
  <c r="L102" i="137"/>
  <c r="L101" i="137"/>
  <c r="L100" i="137"/>
  <c r="L99" i="137"/>
  <c r="L98" i="137"/>
  <c r="L97" i="137"/>
  <c r="L96" i="137"/>
  <c r="L95" i="137"/>
  <c r="L94" i="137"/>
  <c r="L93" i="137"/>
  <c r="L92" i="137"/>
  <c r="L91" i="137"/>
  <c r="L90" i="137"/>
  <c r="L89" i="137"/>
  <c r="L88" i="137"/>
  <c r="L87" i="137"/>
  <c r="L86" i="137"/>
  <c r="L85" i="137"/>
  <c r="L84" i="137"/>
  <c r="L83" i="137"/>
  <c r="L82" i="137"/>
  <c r="L81" i="137"/>
  <c r="L80" i="137"/>
  <c r="L79" i="137"/>
  <c r="L78" i="137"/>
  <c r="L77" i="137"/>
  <c r="L76" i="137"/>
  <c r="L75" i="137"/>
  <c r="L74" i="137"/>
  <c r="L73" i="137"/>
  <c r="L72" i="137"/>
  <c r="L71" i="137"/>
  <c r="L70" i="137"/>
  <c r="L69" i="137"/>
  <c r="L68" i="137"/>
  <c r="L67" i="137"/>
  <c r="L66" i="137"/>
  <c r="L65" i="137"/>
  <c r="L64" i="137"/>
  <c r="L63" i="137"/>
  <c r="L62" i="137"/>
  <c r="L61" i="137"/>
  <c r="L60" i="137"/>
  <c r="L59" i="137"/>
  <c r="L58" i="137"/>
  <c r="L57" i="137"/>
  <c r="L56" i="137"/>
  <c r="L55" i="137"/>
  <c r="L54" i="137"/>
  <c r="L53" i="137"/>
  <c r="L52" i="137"/>
  <c r="L51" i="137"/>
  <c r="L50" i="137"/>
  <c r="L49" i="137"/>
  <c r="L48" i="137"/>
  <c r="L47" i="137"/>
  <c r="L46" i="137"/>
  <c r="L45" i="137"/>
  <c r="L44" i="137"/>
  <c r="L43" i="137"/>
  <c r="L42" i="137"/>
  <c r="L41" i="137"/>
  <c r="L40" i="137"/>
  <c r="L39" i="137"/>
  <c r="L38" i="137"/>
  <c r="L37" i="137"/>
  <c r="L36" i="137"/>
  <c r="L35" i="137"/>
  <c r="L34" i="137"/>
  <c r="L33" i="137"/>
  <c r="L32" i="137"/>
  <c r="L31" i="137"/>
  <c r="L30" i="137"/>
  <c r="L29" i="137"/>
  <c r="L28" i="137"/>
  <c r="L27" i="137"/>
  <c r="L26" i="137"/>
  <c r="L25" i="137"/>
  <c r="L24" i="137"/>
  <c r="L23" i="137"/>
  <c r="L22" i="137"/>
  <c r="L21" i="137"/>
  <c r="L20" i="137"/>
  <c r="L19" i="137"/>
  <c r="L18" i="137"/>
  <c r="L17" i="137"/>
  <c r="L16" i="137"/>
  <c r="L15" i="137"/>
  <c r="L14" i="137"/>
  <c r="L13" i="137"/>
  <c r="L12" i="137"/>
  <c r="L11" i="137"/>
  <c r="L10" i="137"/>
  <c r="L9" i="137"/>
  <c r="L8" i="137"/>
  <c r="L7" i="137"/>
  <c r="L6" i="137"/>
  <c r="L5" i="137"/>
  <c r="K136" i="136"/>
  <c r="L136" i="136" s="1"/>
  <c r="K135" i="136"/>
  <c r="L135" i="136" s="1"/>
  <c r="K134" i="136"/>
  <c r="L134" i="136" s="1"/>
  <c r="K133" i="136"/>
  <c r="L133" i="136" s="1"/>
  <c r="K132" i="136"/>
  <c r="L132" i="136" s="1"/>
  <c r="K131" i="136"/>
  <c r="L131" i="136" s="1"/>
  <c r="K130" i="136"/>
  <c r="L130" i="136" s="1"/>
  <c r="K129" i="136"/>
  <c r="L129" i="136" s="1"/>
  <c r="K128" i="136"/>
  <c r="L128" i="136" s="1"/>
  <c r="K127" i="136"/>
  <c r="L127" i="136" s="1"/>
  <c r="K126" i="136"/>
  <c r="L126" i="136" s="1"/>
  <c r="K125" i="136"/>
  <c r="L125" i="136" s="1"/>
  <c r="K124" i="136"/>
  <c r="L124" i="136" s="1"/>
  <c r="K123" i="136"/>
  <c r="L123" i="136" s="1"/>
  <c r="K122" i="136"/>
  <c r="L122" i="136" s="1"/>
  <c r="K121" i="136"/>
  <c r="L121" i="136" s="1"/>
  <c r="K120" i="136"/>
  <c r="L120" i="136" s="1"/>
  <c r="K119" i="136"/>
  <c r="L119" i="136" s="1"/>
  <c r="K118" i="136"/>
  <c r="L118" i="136" s="1"/>
  <c r="K117" i="136"/>
  <c r="L117" i="136" s="1"/>
  <c r="K116" i="136"/>
  <c r="L116" i="136" s="1"/>
  <c r="K115" i="136"/>
  <c r="L115" i="136" s="1"/>
  <c r="K114" i="136"/>
  <c r="L114" i="136" s="1"/>
  <c r="K113" i="136"/>
  <c r="L113" i="136" s="1"/>
  <c r="K112" i="136"/>
  <c r="L112" i="136" s="1"/>
  <c r="K111" i="136"/>
  <c r="L111" i="136" s="1"/>
  <c r="K110" i="136"/>
  <c r="L110" i="136" s="1"/>
  <c r="K109" i="136"/>
  <c r="L109" i="136" s="1"/>
  <c r="K108" i="136"/>
  <c r="L108" i="136" s="1"/>
  <c r="K107" i="136"/>
  <c r="L107" i="136" s="1"/>
  <c r="K106" i="136"/>
  <c r="L106" i="136" s="1"/>
  <c r="K105" i="136"/>
  <c r="L105" i="136" s="1"/>
  <c r="K104" i="136"/>
  <c r="L104" i="136" s="1"/>
  <c r="K103" i="136"/>
  <c r="L103" i="136" s="1"/>
  <c r="K102" i="136"/>
  <c r="L102" i="136" s="1"/>
  <c r="K101" i="136"/>
  <c r="L101" i="136" s="1"/>
  <c r="K100" i="136"/>
  <c r="L100" i="136" s="1"/>
  <c r="K99" i="136"/>
  <c r="L99" i="136" s="1"/>
  <c r="K98" i="136"/>
  <c r="L98" i="136" s="1"/>
  <c r="K97" i="136"/>
  <c r="L97" i="136" s="1"/>
  <c r="K96" i="136"/>
  <c r="L96" i="136" s="1"/>
  <c r="K95" i="136"/>
  <c r="L95" i="136" s="1"/>
  <c r="K94" i="136"/>
  <c r="L94" i="136" s="1"/>
  <c r="K93" i="136"/>
  <c r="L93" i="136" s="1"/>
  <c r="K92" i="136"/>
  <c r="L92" i="136" s="1"/>
  <c r="K91" i="136"/>
  <c r="L91" i="136" s="1"/>
  <c r="K90" i="136"/>
  <c r="L90" i="136" s="1"/>
  <c r="K89" i="136"/>
  <c r="L89" i="136" s="1"/>
  <c r="K88" i="136"/>
  <c r="L88" i="136" s="1"/>
  <c r="K87" i="136"/>
  <c r="L87" i="136" s="1"/>
  <c r="K86" i="136"/>
  <c r="L86" i="136" s="1"/>
  <c r="K85" i="136"/>
  <c r="L85" i="136" s="1"/>
  <c r="K84" i="136"/>
  <c r="L84" i="136" s="1"/>
  <c r="K83" i="136"/>
  <c r="L83" i="136" s="1"/>
  <c r="K82" i="136"/>
  <c r="L82" i="136" s="1"/>
  <c r="K81" i="136"/>
  <c r="L81" i="136" s="1"/>
  <c r="K80" i="136"/>
  <c r="L80" i="136" s="1"/>
  <c r="K79" i="136"/>
  <c r="L79" i="136" s="1"/>
  <c r="K78" i="136"/>
  <c r="L78" i="136" s="1"/>
  <c r="K77" i="136"/>
  <c r="L77" i="136" s="1"/>
  <c r="K76" i="136"/>
  <c r="L76" i="136" s="1"/>
  <c r="K75" i="136"/>
  <c r="L75" i="136" s="1"/>
  <c r="K74" i="136"/>
  <c r="L74" i="136" s="1"/>
  <c r="K73" i="136"/>
  <c r="L73" i="136" s="1"/>
  <c r="K72" i="136"/>
  <c r="L72" i="136" s="1"/>
  <c r="K71" i="136"/>
  <c r="L71" i="136" s="1"/>
  <c r="K70" i="136"/>
  <c r="L70" i="136" s="1"/>
  <c r="K69" i="136"/>
  <c r="L69" i="136" s="1"/>
  <c r="K68" i="136"/>
  <c r="L68" i="136" s="1"/>
  <c r="K67" i="136"/>
  <c r="L67" i="136" s="1"/>
  <c r="K66" i="136"/>
  <c r="L66" i="136" s="1"/>
  <c r="K65" i="136"/>
  <c r="L65" i="136" s="1"/>
  <c r="K64" i="136"/>
  <c r="L64" i="136" s="1"/>
  <c r="K63" i="136"/>
  <c r="L63" i="136" s="1"/>
  <c r="K62" i="136"/>
  <c r="L62" i="136" s="1"/>
  <c r="K61" i="136"/>
  <c r="L61" i="136" s="1"/>
  <c r="K60" i="136"/>
  <c r="L60" i="136" s="1"/>
  <c r="K59" i="136"/>
  <c r="L59" i="136" s="1"/>
  <c r="K58" i="136"/>
  <c r="L58" i="136" s="1"/>
  <c r="K57" i="136"/>
  <c r="L57" i="136" s="1"/>
  <c r="K56" i="136"/>
  <c r="L56" i="136" s="1"/>
  <c r="K55" i="136"/>
  <c r="L55" i="136" s="1"/>
  <c r="K54" i="136"/>
  <c r="L54" i="136" s="1"/>
  <c r="K53" i="136"/>
  <c r="L53" i="136" s="1"/>
  <c r="K52" i="136"/>
  <c r="L52" i="136" s="1"/>
  <c r="K51" i="136"/>
  <c r="L51" i="136" s="1"/>
  <c r="K50" i="136"/>
  <c r="L50" i="136" s="1"/>
  <c r="K49" i="136"/>
  <c r="L49" i="136" s="1"/>
  <c r="K48" i="136"/>
  <c r="L48" i="136" s="1"/>
  <c r="K47" i="136"/>
  <c r="L47" i="136" s="1"/>
  <c r="K46" i="136"/>
  <c r="L46" i="136" s="1"/>
  <c r="K45" i="136"/>
  <c r="L45" i="136" s="1"/>
  <c r="K44" i="136"/>
  <c r="L44" i="136" s="1"/>
  <c r="K43" i="136"/>
  <c r="L43" i="136" s="1"/>
  <c r="K42" i="136"/>
  <c r="L42" i="136" s="1"/>
  <c r="K41" i="136"/>
  <c r="L41" i="136" s="1"/>
  <c r="K40" i="136"/>
  <c r="L40" i="136" s="1"/>
  <c r="K39" i="136"/>
  <c r="L39" i="136" s="1"/>
  <c r="K38" i="136"/>
  <c r="L38" i="136" s="1"/>
  <c r="K37" i="136"/>
  <c r="L37" i="136" s="1"/>
  <c r="K36" i="136"/>
  <c r="L36" i="136" s="1"/>
  <c r="K35" i="136"/>
  <c r="L35" i="136" s="1"/>
  <c r="K34" i="136"/>
  <c r="L34" i="136" s="1"/>
  <c r="K33" i="136"/>
  <c r="L33" i="136" s="1"/>
  <c r="K32" i="136"/>
  <c r="L32" i="136" s="1"/>
  <c r="K31" i="136"/>
  <c r="L31" i="136" s="1"/>
  <c r="K30" i="136"/>
  <c r="L30" i="136" s="1"/>
  <c r="K29" i="136"/>
  <c r="L29" i="136" s="1"/>
  <c r="K28" i="136"/>
  <c r="L28" i="136" s="1"/>
  <c r="K27" i="136"/>
  <c r="L27" i="136" s="1"/>
  <c r="K26" i="136"/>
  <c r="L26" i="136" s="1"/>
  <c r="K25" i="136"/>
  <c r="L25" i="136" s="1"/>
  <c r="K24" i="136"/>
  <c r="L24" i="136" s="1"/>
  <c r="K23" i="136"/>
  <c r="L23" i="136" s="1"/>
  <c r="K22" i="136"/>
  <c r="L22" i="136" s="1"/>
  <c r="K21" i="136"/>
  <c r="L21" i="136" s="1"/>
  <c r="K20" i="136"/>
  <c r="L20" i="136" s="1"/>
  <c r="K19" i="136"/>
  <c r="L19" i="136" s="1"/>
  <c r="K18" i="136"/>
  <c r="L18" i="136" s="1"/>
  <c r="K17" i="136"/>
  <c r="L17" i="136" s="1"/>
  <c r="K16" i="136"/>
  <c r="L16" i="136" s="1"/>
  <c r="K15" i="136"/>
  <c r="L15" i="136" s="1"/>
  <c r="K14" i="136"/>
  <c r="L14" i="136" s="1"/>
  <c r="K13" i="136"/>
  <c r="L13" i="136" s="1"/>
  <c r="K12" i="136"/>
  <c r="L12" i="136" s="1"/>
  <c r="K11" i="136"/>
  <c r="L11" i="136" s="1"/>
  <c r="K10" i="136"/>
  <c r="L10" i="136" s="1"/>
  <c r="K9" i="136"/>
  <c r="L9" i="136" s="1"/>
  <c r="K8" i="136"/>
  <c r="L8" i="136" s="1"/>
  <c r="K7" i="136"/>
  <c r="L7" i="136" s="1"/>
  <c r="K6" i="136"/>
  <c r="L6" i="136" s="1"/>
  <c r="K5" i="136"/>
  <c r="L5" i="136" s="1"/>
  <c r="K4" i="136"/>
  <c r="K136" i="135"/>
  <c r="L136" i="135" s="1"/>
  <c r="K135" i="135"/>
  <c r="L135" i="135" s="1"/>
  <c r="K134" i="135"/>
  <c r="L134" i="135" s="1"/>
  <c r="K133" i="135"/>
  <c r="L133" i="135" s="1"/>
  <c r="K132" i="135"/>
  <c r="L132" i="135" s="1"/>
  <c r="K131" i="135"/>
  <c r="L131" i="135" s="1"/>
  <c r="K130" i="135"/>
  <c r="L130" i="135" s="1"/>
  <c r="K129" i="135"/>
  <c r="L129" i="135" s="1"/>
  <c r="K128" i="135"/>
  <c r="L128" i="135" s="1"/>
  <c r="K127" i="135"/>
  <c r="L127" i="135" s="1"/>
  <c r="K126" i="135"/>
  <c r="L126" i="135" s="1"/>
  <c r="K125" i="135"/>
  <c r="L125" i="135" s="1"/>
  <c r="K124" i="135"/>
  <c r="L124" i="135" s="1"/>
  <c r="K123" i="135"/>
  <c r="L123" i="135" s="1"/>
  <c r="K122" i="135"/>
  <c r="L122" i="135" s="1"/>
  <c r="K121" i="135"/>
  <c r="L121" i="135" s="1"/>
  <c r="K120" i="135"/>
  <c r="L120" i="135" s="1"/>
  <c r="K119" i="135"/>
  <c r="L119" i="135" s="1"/>
  <c r="K118" i="135"/>
  <c r="L118" i="135" s="1"/>
  <c r="K117" i="135"/>
  <c r="L117" i="135" s="1"/>
  <c r="K116" i="135"/>
  <c r="L116" i="135" s="1"/>
  <c r="K115" i="135"/>
  <c r="L115" i="135" s="1"/>
  <c r="K114" i="135"/>
  <c r="L114" i="135" s="1"/>
  <c r="K113" i="135"/>
  <c r="L113" i="135" s="1"/>
  <c r="K112" i="135"/>
  <c r="L112" i="135" s="1"/>
  <c r="K111" i="135"/>
  <c r="L111" i="135" s="1"/>
  <c r="K110" i="135"/>
  <c r="L110" i="135" s="1"/>
  <c r="K109" i="135"/>
  <c r="L109" i="135" s="1"/>
  <c r="K108" i="135"/>
  <c r="L108" i="135" s="1"/>
  <c r="K107" i="135"/>
  <c r="L107" i="135" s="1"/>
  <c r="K106" i="135"/>
  <c r="L106" i="135" s="1"/>
  <c r="K105" i="135"/>
  <c r="L105" i="135" s="1"/>
  <c r="K104" i="135"/>
  <c r="L104" i="135" s="1"/>
  <c r="K103" i="135"/>
  <c r="L103" i="135" s="1"/>
  <c r="K102" i="135"/>
  <c r="L102" i="135" s="1"/>
  <c r="K101" i="135"/>
  <c r="L101" i="135" s="1"/>
  <c r="K100" i="135"/>
  <c r="L100" i="135" s="1"/>
  <c r="K99" i="135"/>
  <c r="L99" i="135" s="1"/>
  <c r="K98" i="135"/>
  <c r="L98" i="135" s="1"/>
  <c r="K97" i="135"/>
  <c r="L97" i="135" s="1"/>
  <c r="K96" i="135"/>
  <c r="L96" i="135" s="1"/>
  <c r="K95" i="135"/>
  <c r="L95" i="135" s="1"/>
  <c r="K94" i="135"/>
  <c r="L94" i="135" s="1"/>
  <c r="K93" i="135"/>
  <c r="L93" i="135" s="1"/>
  <c r="K92" i="135"/>
  <c r="L92" i="135" s="1"/>
  <c r="K91" i="135"/>
  <c r="L91" i="135" s="1"/>
  <c r="K90" i="135"/>
  <c r="L90" i="135" s="1"/>
  <c r="K89" i="135"/>
  <c r="L89" i="135" s="1"/>
  <c r="K88" i="135"/>
  <c r="L88" i="135" s="1"/>
  <c r="K87" i="135"/>
  <c r="L87" i="135" s="1"/>
  <c r="K86" i="135"/>
  <c r="L86" i="135" s="1"/>
  <c r="K85" i="135"/>
  <c r="L85" i="135" s="1"/>
  <c r="K84" i="135"/>
  <c r="L84" i="135" s="1"/>
  <c r="K83" i="135"/>
  <c r="L83" i="135" s="1"/>
  <c r="K82" i="135"/>
  <c r="L82" i="135" s="1"/>
  <c r="K81" i="135"/>
  <c r="L81" i="135" s="1"/>
  <c r="K80" i="135"/>
  <c r="L80" i="135" s="1"/>
  <c r="K79" i="135"/>
  <c r="L79" i="135" s="1"/>
  <c r="K78" i="135"/>
  <c r="L78" i="135" s="1"/>
  <c r="K77" i="135"/>
  <c r="L77" i="135" s="1"/>
  <c r="K76" i="135"/>
  <c r="L76" i="135" s="1"/>
  <c r="K75" i="135"/>
  <c r="L75" i="135" s="1"/>
  <c r="K74" i="135"/>
  <c r="L74" i="135" s="1"/>
  <c r="K73" i="135"/>
  <c r="L73" i="135" s="1"/>
  <c r="K72" i="135"/>
  <c r="L72" i="135" s="1"/>
  <c r="K71" i="135"/>
  <c r="L71" i="135" s="1"/>
  <c r="K70" i="135"/>
  <c r="L70" i="135" s="1"/>
  <c r="K69" i="135"/>
  <c r="L69" i="135" s="1"/>
  <c r="K68" i="135"/>
  <c r="L68" i="135" s="1"/>
  <c r="K67" i="135"/>
  <c r="L67" i="135" s="1"/>
  <c r="K66" i="135"/>
  <c r="L66" i="135" s="1"/>
  <c r="K65" i="135"/>
  <c r="L65" i="135" s="1"/>
  <c r="K64" i="135"/>
  <c r="L64" i="135" s="1"/>
  <c r="K63" i="135"/>
  <c r="L63" i="135" s="1"/>
  <c r="K62" i="135"/>
  <c r="L62" i="135" s="1"/>
  <c r="K61" i="135"/>
  <c r="L61" i="135" s="1"/>
  <c r="K60" i="135"/>
  <c r="L60" i="135" s="1"/>
  <c r="K59" i="135"/>
  <c r="L59" i="135" s="1"/>
  <c r="K58" i="135"/>
  <c r="L58" i="135" s="1"/>
  <c r="K57" i="135"/>
  <c r="L57" i="135" s="1"/>
  <c r="K56" i="135"/>
  <c r="L56" i="135" s="1"/>
  <c r="K55" i="135"/>
  <c r="L55" i="135" s="1"/>
  <c r="K54" i="135"/>
  <c r="L54" i="135" s="1"/>
  <c r="K53" i="135"/>
  <c r="L53" i="135" s="1"/>
  <c r="K52" i="135"/>
  <c r="L52" i="135" s="1"/>
  <c r="K51" i="135"/>
  <c r="L51" i="135" s="1"/>
  <c r="K50" i="135"/>
  <c r="L50" i="135" s="1"/>
  <c r="K49" i="135"/>
  <c r="L49" i="135" s="1"/>
  <c r="K48" i="135"/>
  <c r="L48" i="135" s="1"/>
  <c r="K47" i="135"/>
  <c r="L47" i="135" s="1"/>
  <c r="K46" i="135"/>
  <c r="L46" i="135" s="1"/>
  <c r="K45" i="135"/>
  <c r="L45" i="135" s="1"/>
  <c r="K44" i="135"/>
  <c r="L44" i="135" s="1"/>
  <c r="K43" i="135"/>
  <c r="L43" i="135" s="1"/>
  <c r="K42" i="135"/>
  <c r="L42" i="135" s="1"/>
  <c r="K41" i="135"/>
  <c r="L41" i="135" s="1"/>
  <c r="K40" i="135"/>
  <c r="L40" i="135" s="1"/>
  <c r="K39" i="135"/>
  <c r="L39" i="135" s="1"/>
  <c r="K38" i="135"/>
  <c r="L38" i="135" s="1"/>
  <c r="K37" i="135"/>
  <c r="L37" i="135" s="1"/>
  <c r="K36" i="135"/>
  <c r="L36" i="135" s="1"/>
  <c r="K35" i="135"/>
  <c r="L35" i="135" s="1"/>
  <c r="K34" i="135"/>
  <c r="L34" i="135" s="1"/>
  <c r="K33" i="135"/>
  <c r="L33" i="135" s="1"/>
  <c r="K32" i="135"/>
  <c r="L32" i="135" s="1"/>
  <c r="K31" i="135"/>
  <c r="L31" i="135" s="1"/>
  <c r="K30" i="135"/>
  <c r="L30" i="135" s="1"/>
  <c r="K29" i="135"/>
  <c r="L29" i="135" s="1"/>
  <c r="K28" i="135"/>
  <c r="L28" i="135" s="1"/>
  <c r="K27" i="135"/>
  <c r="L27" i="135" s="1"/>
  <c r="K26" i="135"/>
  <c r="L26" i="135" s="1"/>
  <c r="K25" i="135"/>
  <c r="L25" i="135" s="1"/>
  <c r="K24" i="135"/>
  <c r="L24" i="135" s="1"/>
  <c r="K23" i="135"/>
  <c r="L23" i="135" s="1"/>
  <c r="K22" i="135"/>
  <c r="L22" i="135" s="1"/>
  <c r="K21" i="135"/>
  <c r="L21" i="135" s="1"/>
  <c r="K20" i="135"/>
  <c r="L20" i="135" s="1"/>
  <c r="K19" i="135"/>
  <c r="L19" i="135" s="1"/>
  <c r="K18" i="135"/>
  <c r="L18" i="135" s="1"/>
  <c r="K17" i="135"/>
  <c r="L17" i="135" s="1"/>
  <c r="K16" i="135"/>
  <c r="L16" i="135" s="1"/>
  <c r="K15" i="135"/>
  <c r="L15" i="135" s="1"/>
  <c r="K14" i="135"/>
  <c r="L14" i="135" s="1"/>
  <c r="K13" i="135"/>
  <c r="L13" i="135" s="1"/>
  <c r="K12" i="135"/>
  <c r="L12" i="135" s="1"/>
  <c r="K11" i="135"/>
  <c r="L11" i="135" s="1"/>
  <c r="K10" i="135"/>
  <c r="L10" i="135" s="1"/>
  <c r="K9" i="135"/>
  <c r="L9" i="135" s="1"/>
  <c r="K8" i="135"/>
  <c r="L8" i="135" s="1"/>
  <c r="K7" i="135"/>
  <c r="L7" i="135" s="1"/>
  <c r="K6" i="135"/>
  <c r="L6" i="135" s="1"/>
  <c r="K5" i="135"/>
  <c r="L5" i="135" s="1"/>
  <c r="K4" i="135"/>
  <c r="K136" i="134"/>
  <c r="L136" i="134" s="1"/>
  <c r="K135" i="134"/>
  <c r="L135" i="134" s="1"/>
  <c r="K134" i="134"/>
  <c r="L134" i="134" s="1"/>
  <c r="K133" i="134"/>
  <c r="L133" i="134" s="1"/>
  <c r="K132" i="134"/>
  <c r="L132" i="134" s="1"/>
  <c r="K131" i="134"/>
  <c r="L131" i="134" s="1"/>
  <c r="K130" i="134"/>
  <c r="L130" i="134" s="1"/>
  <c r="K129" i="134"/>
  <c r="L129" i="134" s="1"/>
  <c r="K128" i="134"/>
  <c r="L128" i="134" s="1"/>
  <c r="K127" i="134"/>
  <c r="L127" i="134" s="1"/>
  <c r="K126" i="134"/>
  <c r="L126" i="134" s="1"/>
  <c r="K125" i="134"/>
  <c r="L125" i="134" s="1"/>
  <c r="K124" i="134"/>
  <c r="L124" i="134" s="1"/>
  <c r="K123" i="134"/>
  <c r="L123" i="134" s="1"/>
  <c r="K122" i="134"/>
  <c r="K121" i="134"/>
  <c r="L121" i="134" s="1"/>
  <c r="K120" i="134"/>
  <c r="L120" i="134" s="1"/>
  <c r="K119" i="134"/>
  <c r="L119" i="134" s="1"/>
  <c r="K118" i="134"/>
  <c r="L118" i="134" s="1"/>
  <c r="K117" i="134"/>
  <c r="L117" i="134" s="1"/>
  <c r="K116" i="134"/>
  <c r="L116" i="134" s="1"/>
  <c r="K115" i="134"/>
  <c r="L115" i="134" s="1"/>
  <c r="K114" i="134"/>
  <c r="L114" i="134" s="1"/>
  <c r="K113" i="134"/>
  <c r="L113" i="134" s="1"/>
  <c r="K112" i="134"/>
  <c r="L112" i="134" s="1"/>
  <c r="K111" i="134"/>
  <c r="L111" i="134" s="1"/>
  <c r="K110" i="134"/>
  <c r="L110" i="134" s="1"/>
  <c r="K109" i="134"/>
  <c r="L109" i="134" s="1"/>
  <c r="K108" i="134"/>
  <c r="L108" i="134" s="1"/>
  <c r="K107" i="134"/>
  <c r="L107" i="134" s="1"/>
  <c r="K106" i="134"/>
  <c r="L106" i="134" s="1"/>
  <c r="K105" i="134"/>
  <c r="L105" i="134" s="1"/>
  <c r="K104" i="134"/>
  <c r="L104" i="134" s="1"/>
  <c r="K103" i="134"/>
  <c r="L103" i="134" s="1"/>
  <c r="K102" i="134"/>
  <c r="L102" i="134" s="1"/>
  <c r="K101" i="134"/>
  <c r="L101" i="134" s="1"/>
  <c r="K100" i="134"/>
  <c r="L100" i="134" s="1"/>
  <c r="K99" i="134"/>
  <c r="L99" i="134" s="1"/>
  <c r="K98" i="134"/>
  <c r="L98" i="134" s="1"/>
  <c r="K97" i="134"/>
  <c r="L97" i="134" s="1"/>
  <c r="K96" i="134"/>
  <c r="L96" i="134" s="1"/>
  <c r="K95" i="134"/>
  <c r="L95" i="134" s="1"/>
  <c r="K94" i="134"/>
  <c r="L94" i="134" s="1"/>
  <c r="K93" i="134"/>
  <c r="L93" i="134" s="1"/>
  <c r="K92" i="134"/>
  <c r="L92" i="134" s="1"/>
  <c r="K91" i="134"/>
  <c r="L91" i="134" s="1"/>
  <c r="K90" i="134"/>
  <c r="L90" i="134" s="1"/>
  <c r="K89" i="134"/>
  <c r="L89" i="134" s="1"/>
  <c r="K88" i="134"/>
  <c r="L88" i="134" s="1"/>
  <c r="K87" i="134"/>
  <c r="L87" i="134" s="1"/>
  <c r="K86" i="134"/>
  <c r="L86" i="134" s="1"/>
  <c r="K85" i="134"/>
  <c r="L85" i="134" s="1"/>
  <c r="K84" i="134"/>
  <c r="L84" i="134" s="1"/>
  <c r="K83" i="134"/>
  <c r="L83" i="134" s="1"/>
  <c r="K82" i="134"/>
  <c r="L82" i="134" s="1"/>
  <c r="K81" i="134"/>
  <c r="L81" i="134" s="1"/>
  <c r="K80" i="134"/>
  <c r="L80" i="134" s="1"/>
  <c r="K79" i="134"/>
  <c r="L79" i="134" s="1"/>
  <c r="K78" i="134"/>
  <c r="L78" i="134" s="1"/>
  <c r="K77" i="134"/>
  <c r="L77" i="134" s="1"/>
  <c r="K76" i="134"/>
  <c r="L76" i="134" s="1"/>
  <c r="K75" i="134"/>
  <c r="L75" i="134" s="1"/>
  <c r="K74" i="134"/>
  <c r="L74" i="134" s="1"/>
  <c r="K73" i="134"/>
  <c r="L73" i="134" s="1"/>
  <c r="K72" i="134"/>
  <c r="L72" i="134" s="1"/>
  <c r="K71" i="134"/>
  <c r="L71" i="134" s="1"/>
  <c r="K70" i="134"/>
  <c r="L70" i="134" s="1"/>
  <c r="K69" i="134"/>
  <c r="L69" i="134" s="1"/>
  <c r="K68" i="134"/>
  <c r="L68" i="134" s="1"/>
  <c r="K67" i="134"/>
  <c r="L67" i="134" s="1"/>
  <c r="K66" i="134"/>
  <c r="L66" i="134" s="1"/>
  <c r="K65" i="134"/>
  <c r="L65" i="134" s="1"/>
  <c r="K64" i="134"/>
  <c r="L64" i="134" s="1"/>
  <c r="K63" i="134"/>
  <c r="L63" i="134" s="1"/>
  <c r="K62" i="134"/>
  <c r="L62" i="134" s="1"/>
  <c r="K61" i="134"/>
  <c r="L61" i="134" s="1"/>
  <c r="K60" i="134"/>
  <c r="L60" i="134" s="1"/>
  <c r="K59" i="134"/>
  <c r="L59" i="134" s="1"/>
  <c r="K58" i="134"/>
  <c r="L58" i="134" s="1"/>
  <c r="K57" i="134"/>
  <c r="L57" i="134" s="1"/>
  <c r="K56" i="134"/>
  <c r="L56" i="134" s="1"/>
  <c r="K55" i="134"/>
  <c r="L55" i="134" s="1"/>
  <c r="K54" i="134"/>
  <c r="L54" i="134" s="1"/>
  <c r="K53" i="134"/>
  <c r="L53" i="134" s="1"/>
  <c r="K52" i="134"/>
  <c r="L52" i="134" s="1"/>
  <c r="K51" i="134"/>
  <c r="L51" i="134" s="1"/>
  <c r="K50" i="134"/>
  <c r="L50" i="134" s="1"/>
  <c r="K49" i="134"/>
  <c r="L49" i="134" s="1"/>
  <c r="K48" i="134"/>
  <c r="L48" i="134" s="1"/>
  <c r="K47" i="134"/>
  <c r="L47" i="134" s="1"/>
  <c r="K46" i="134"/>
  <c r="L46" i="134" s="1"/>
  <c r="K45" i="134"/>
  <c r="L45" i="134" s="1"/>
  <c r="K44" i="134"/>
  <c r="L44" i="134" s="1"/>
  <c r="K43" i="134"/>
  <c r="L43" i="134" s="1"/>
  <c r="K42" i="134"/>
  <c r="L42" i="134" s="1"/>
  <c r="K41" i="134"/>
  <c r="L41" i="134" s="1"/>
  <c r="K40" i="134"/>
  <c r="L40" i="134" s="1"/>
  <c r="K39" i="134"/>
  <c r="L39" i="134" s="1"/>
  <c r="K38" i="134"/>
  <c r="L38" i="134" s="1"/>
  <c r="K37" i="134"/>
  <c r="L37" i="134" s="1"/>
  <c r="K36" i="134"/>
  <c r="L36" i="134" s="1"/>
  <c r="K35" i="134"/>
  <c r="L35" i="134" s="1"/>
  <c r="K34" i="134"/>
  <c r="L34" i="134" s="1"/>
  <c r="K33" i="134"/>
  <c r="L33" i="134" s="1"/>
  <c r="K32" i="134"/>
  <c r="L32" i="134" s="1"/>
  <c r="K31" i="134"/>
  <c r="L31" i="134" s="1"/>
  <c r="K30" i="134"/>
  <c r="L30" i="134" s="1"/>
  <c r="K29" i="134"/>
  <c r="L29" i="134" s="1"/>
  <c r="K28" i="134"/>
  <c r="L28" i="134" s="1"/>
  <c r="K27" i="134"/>
  <c r="L27" i="134" s="1"/>
  <c r="K26" i="134"/>
  <c r="L26" i="134" s="1"/>
  <c r="K25" i="134"/>
  <c r="L25" i="134" s="1"/>
  <c r="K24" i="134"/>
  <c r="L24" i="134" s="1"/>
  <c r="K23" i="134"/>
  <c r="L23" i="134" s="1"/>
  <c r="K22" i="134"/>
  <c r="L22" i="134" s="1"/>
  <c r="K21" i="134"/>
  <c r="L21" i="134" s="1"/>
  <c r="K20" i="134"/>
  <c r="L20" i="134" s="1"/>
  <c r="K19" i="134"/>
  <c r="L19" i="134" s="1"/>
  <c r="K18" i="134"/>
  <c r="L18" i="134" s="1"/>
  <c r="K17" i="134"/>
  <c r="L17" i="134" s="1"/>
  <c r="K16" i="134"/>
  <c r="L16" i="134" s="1"/>
  <c r="K15" i="134"/>
  <c r="L15" i="134" s="1"/>
  <c r="K14" i="134"/>
  <c r="L14" i="134" s="1"/>
  <c r="K13" i="134"/>
  <c r="L13" i="134" s="1"/>
  <c r="K12" i="134"/>
  <c r="L12" i="134" s="1"/>
  <c r="K11" i="134"/>
  <c r="L11" i="134" s="1"/>
  <c r="K10" i="134"/>
  <c r="L10" i="134" s="1"/>
  <c r="K9" i="134"/>
  <c r="L9" i="134" s="1"/>
  <c r="K8" i="134"/>
  <c r="L8" i="134" s="1"/>
  <c r="K7" i="134"/>
  <c r="L7" i="134" s="1"/>
  <c r="K6" i="134"/>
  <c r="L6" i="134" s="1"/>
  <c r="K5" i="134"/>
  <c r="L5" i="134" s="1"/>
  <c r="K4" i="134"/>
  <c r="L4" i="134" s="1"/>
  <c r="L136" i="121"/>
  <c r="L135" i="121"/>
  <c r="L134" i="121"/>
  <c r="L133" i="121"/>
  <c r="L132" i="121"/>
  <c r="L131" i="121"/>
  <c r="L130" i="121"/>
  <c r="L129" i="121"/>
  <c r="L128" i="121"/>
  <c r="L127" i="121"/>
  <c r="L126" i="121"/>
  <c r="L125" i="121"/>
  <c r="L124" i="121"/>
  <c r="L123" i="121"/>
  <c r="L122" i="121"/>
  <c r="L121" i="121"/>
  <c r="L120" i="121"/>
  <c r="L119" i="121"/>
  <c r="L118" i="121"/>
  <c r="L117" i="121"/>
  <c r="L116" i="121"/>
  <c r="L115" i="121"/>
  <c r="L114" i="121"/>
  <c r="L113" i="121"/>
  <c r="L112" i="121"/>
  <c r="L111" i="121"/>
  <c r="L110" i="121"/>
  <c r="L109" i="121"/>
  <c r="L108" i="121"/>
  <c r="L107" i="121"/>
  <c r="L106" i="121"/>
  <c r="L105" i="121"/>
  <c r="L104" i="121"/>
  <c r="L103" i="121"/>
  <c r="L102" i="121"/>
  <c r="L101" i="121"/>
  <c r="L100" i="121"/>
  <c r="L99" i="121"/>
  <c r="L98" i="121"/>
  <c r="L97" i="121"/>
  <c r="L96" i="121"/>
  <c r="L95" i="121"/>
  <c r="L94" i="121"/>
  <c r="L93" i="121"/>
  <c r="L92" i="121"/>
  <c r="L91" i="121"/>
  <c r="L90" i="121"/>
  <c r="L89" i="121"/>
  <c r="L88" i="121"/>
  <c r="L87" i="121"/>
  <c r="L86" i="121"/>
  <c r="L85" i="121"/>
  <c r="L84" i="121"/>
  <c r="L83" i="121"/>
  <c r="L82" i="121"/>
  <c r="L81" i="121"/>
  <c r="L80" i="121"/>
  <c r="L79" i="121"/>
  <c r="L78" i="121"/>
  <c r="L77" i="121"/>
  <c r="L76" i="121"/>
  <c r="L75" i="121"/>
  <c r="L74" i="121"/>
  <c r="L73" i="121"/>
  <c r="L72" i="121"/>
  <c r="L71" i="121"/>
  <c r="L70" i="121"/>
  <c r="L69" i="121"/>
  <c r="L68" i="121"/>
  <c r="L67" i="121"/>
  <c r="L66" i="121"/>
  <c r="L65" i="121"/>
  <c r="L64" i="121"/>
  <c r="L63" i="121"/>
  <c r="L62" i="121"/>
  <c r="L61" i="121"/>
  <c r="L60" i="121"/>
  <c r="L59" i="121"/>
  <c r="L58" i="121"/>
  <c r="L57" i="121"/>
  <c r="L56" i="121"/>
  <c r="L55" i="121"/>
  <c r="L54" i="121"/>
  <c r="L53" i="121"/>
  <c r="L52" i="121"/>
  <c r="L51" i="121"/>
  <c r="L50" i="121"/>
  <c r="L49" i="121"/>
  <c r="L48" i="121"/>
  <c r="L47" i="121"/>
  <c r="L46" i="121"/>
  <c r="L45" i="121"/>
  <c r="L44" i="121"/>
  <c r="L43" i="121"/>
  <c r="L42" i="121"/>
  <c r="L41" i="121"/>
  <c r="L40" i="121"/>
  <c r="L39" i="121"/>
  <c r="L38" i="121"/>
  <c r="L37" i="121"/>
  <c r="L36" i="121"/>
  <c r="L35" i="121"/>
  <c r="L34" i="121"/>
  <c r="L33" i="121"/>
  <c r="L32" i="121"/>
  <c r="L31" i="121"/>
  <c r="L30" i="121"/>
  <c r="L29" i="121"/>
  <c r="L28" i="121"/>
  <c r="L27" i="121"/>
  <c r="L26" i="121"/>
  <c r="L25" i="121"/>
  <c r="L24" i="121"/>
  <c r="L23" i="121"/>
  <c r="L22" i="121"/>
  <c r="L21" i="121"/>
  <c r="L20" i="121"/>
  <c r="L19" i="121"/>
  <c r="L18" i="121"/>
  <c r="L17" i="121"/>
  <c r="L16" i="121"/>
  <c r="L15" i="121"/>
  <c r="L14" i="121"/>
  <c r="L13" i="121"/>
  <c r="L12" i="121"/>
  <c r="L11" i="121"/>
  <c r="L10" i="121"/>
  <c r="L9" i="121"/>
  <c r="L8" i="121"/>
  <c r="L7" i="121"/>
  <c r="L6" i="121"/>
  <c r="L5" i="121"/>
  <c r="K136" i="133"/>
  <c r="L136" i="133" s="1"/>
  <c r="K135" i="133"/>
  <c r="L135" i="133" s="1"/>
  <c r="K134" i="133"/>
  <c r="L134" i="133" s="1"/>
  <c r="K133" i="133"/>
  <c r="L133" i="133" s="1"/>
  <c r="K132" i="133"/>
  <c r="L132" i="133" s="1"/>
  <c r="K131" i="133"/>
  <c r="L131" i="133" s="1"/>
  <c r="K130" i="133"/>
  <c r="L130" i="133" s="1"/>
  <c r="K129" i="133"/>
  <c r="L129" i="133" s="1"/>
  <c r="K128" i="133"/>
  <c r="L128" i="133" s="1"/>
  <c r="K127" i="133"/>
  <c r="L127" i="133" s="1"/>
  <c r="K126" i="133"/>
  <c r="L126" i="133" s="1"/>
  <c r="K125" i="133"/>
  <c r="L125" i="133" s="1"/>
  <c r="K124" i="133"/>
  <c r="L124" i="133" s="1"/>
  <c r="K123" i="133"/>
  <c r="L123" i="133" s="1"/>
  <c r="K122" i="133"/>
  <c r="L122" i="133" s="1"/>
  <c r="K121" i="133"/>
  <c r="L121" i="133" s="1"/>
  <c r="K120" i="133"/>
  <c r="L120" i="133" s="1"/>
  <c r="K119" i="133"/>
  <c r="L119" i="133" s="1"/>
  <c r="K118" i="133"/>
  <c r="L118" i="133" s="1"/>
  <c r="K117" i="133"/>
  <c r="L117" i="133" s="1"/>
  <c r="K116" i="133"/>
  <c r="L116" i="133" s="1"/>
  <c r="K115" i="133"/>
  <c r="L115" i="133" s="1"/>
  <c r="K114" i="133"/>
  <c r="L114" i="133" s="1"/>
  <c r="K113" i="133"/>
  <c r="L113" i="133" s="1"/>
  <c r="K112" i="133"/>
  <c r="L112" i="133" s="1"/>
  <c r="K111" i="133"/>
  <c r="L111" i="133" s="1"/>
  <c r="K110" i="133"/>
  <c r="L110" i="133" s="1"/>
  <c r="K109" i="133"/>
  <c r="L109" i="133" s="1"/>
  <c r="K108" i="133"/>
  <c r="L108" i="133" s="1"/>
  <c r="K107" i="133"/>
  <c r="L107" i="133" s="1"/>
  <c r="K106" i="133"/>
  <c r="L106" i="133" s="1"/>
  <c r="K105" i="133"/>
  <c r="L105" i="133" s="1"/>
  <c r="K104" i="133"/>
  <c r="L104" i="133" s="1"/>
  <c r="K103" i="133"/>
  <c r="L103" i="133" s="1"/>
  <c r="K102" i="133"/>
  <c r="L102" i="133" s="1"/>
  <c r="K101" i="133"/>
  <c r="L101" i="133" s="1"/>
  <c r="K100" i="133"/>
  <c r="L100" i="133" s="1"/>
  <c r="K99" i="133"/>
  <c r="L99" i="133" s="1"/>
  <c r="K98" i="133"/>
  <c r="L98" i="133" s="1"/>
  <c r="K97" i="133"/>
  <c r="L97" i="133" s="1"/>
  <c r="K96" i="133"/>
  <c r="L96" i="133" s="1"/>
  <c r="K95" i="133"/>
  <c r="L95" i="133" s="1"/>
  <c r="K94" i="133"/>
  <c r="L94" i="133" s="1"/>
  <c r="K93" i="133"/>
  <c r="L93" i="133" s="1"/>
  <c r="K92" i="133"/>
  <c r="L92" i="133" s="1"/>
  <c r="K91" i="133"/>
  <c r="L91" i="133" s="1"/>
  <c r="K90" i="133"/>
  <c r="L90" i="133" s="1"/>
  <c r="K89" i="133"/>
  <c r="L89" i="133" s="1"/>
  <c r="K88" i="133"/>
  <c r="L88" i="133" s="1"/>
  <c r="K87" i="133"/>
  <c r="L87" i="133" s="1"/>
  <c r="K86" i="133"/>
  <c r="L86" i="133" s="1"/>
  <c r="K85" i="133"/>
  <c r="L85" i="133" s="1"/>
  <c r="K84" i="133"/>
  <c r="L84" i="133" s="1"/>
  <c r="K83" i="133"/>
  <c r="L83" i="133" s="1"/>
  <c r="K82" i="133"/>
  <c r="L82" i="133" s="1"/>
  <c r="K81" i="133"/>
  <c r="L81" i="133" s="1"/>
  <c r="K80" i="133"/>
  <c r="L80" i="133" s="1"/>
  <c r="K79" i="133"/>
  <c r="L79" i="133" s="1"/>
  <c r="K78" i="133"/>
  <c r="L78" i="133" s="1"/>
  <c r="K77" i="133"/>
  <c r="L77" i="133" s="1"/>
  <c r="K76" i="133"/>
  <c r="L76" i="133" s="1"/>
  <c r="K75" i="133"/>
  <c r="L75" i="133" s="1"/>
  <c r="K74" i="133"/>
  <c r="L74" i="133" s="1"/>
  <c r="K73" i="133"/>
  <c r="L73" i="133" s="1"/>
  <c r="K72" i="133"/>
  <c r="L72" i="133" s="1"/>
  <c r="K71" i="133"/>
  <c r="L71" i="133" s="1"/>
  <c r="K70" i="133"/>
  <c r="L70" i="133" s="1"/>
  <c r="K69" i="133"/>
  <c r="L69" i="133" s="1"/>
  <c r="K68" i="133"/>
  <c r="L68" i="133" s="1"/>
  <c r="K67" i="133"/>
  <c r="L67" i="133" s="1"/>
  <c r="K66" i="133"/>
  <c r="L66" i="133" s="1"/>
  <c r="K65" i="133"/>
  <c r="L65" i="133" s="1"/>
  <c r="K64" i="133"/>
  <c r="L64" i="133" s="1"/>
  <c r="K63" i="133"/>
  <c r="L63" i="133" s="1"/>
  <c r="K62" i="133"/>
  <c r="L62" i="133" s="1"/>
  <c r="K61" i="133"/>
  <c r="L61" i="133" s="1"/>
  <c r="K60" i="133"/>
  <c r="L60" i="133" s="1"/>
  <c r="K59" i="133"/>
  <c r="L59" i="133" s="1"/>
  <c r="K58" i="133"/>
  <c r="L58" i="133" s="1"/>
  <c r="K57" i="133"/>
  <c r="L57" i="133" s="1"/>
  <c r="K56" i="133"/>
  <c r="L56" i="133" s="1"/>
  <c r="K55" i="133"/>
  <c r="L55" i="133" s="1"/>
  <c r="K54" i="133"/>
  <c r="L54" i="133" s="1"/>
  <c r="K53" i="133"/>
  <c r="L53" i="133" s="1"/>
  <c r="K52" i="133"/>
  <c r="L52" i="133" s="1"/>
  <c r="K51" i="133"/>
  <c r="L51" i="133" s="1"/>
  <c r="K50" i="133"/>
  <c r="L50" i="133" s="1"/>
  <c r="K49" i="133"/>
  <c r="L49" i="133" s="1"/>
  <c r="K48" i="133"/>
  <c r="L48" i="133" s="1"/>
  <c r="K47" i="133"/>
  <c r="L47" i="133" s="1"/>
  <c r="K46" i="133"/>
  <c r="L46" i="133" s="1"/>
  <c r="K45" i="133"/>
  <c r="L45" i="133" s="1"/>
  <c r="K44" i="133"/>
  <c r="L44" i="133" s="1"/>
  <c r="K43" i="133"/>
  <c r="L43" i="133" s="1"/>
  <c r="K42" i="133"/>
  <c r="L42" i="133" s="1"/>
  <c r="K41" i="133"/>
  <c r="L41" i="133" s="1"/>
  <c r="K40" i="133"/>
  <c r="L40" i="133" s="1"/>
  <c r="K39" i="133"/>
  <c r="L39" i="133" s="1"/>
  <c r="K38" i="133"/>
  <c r="L38" i="133" s="1"/>
  <c r="K37" i="133"/>
  <c r="L37" i="133" s="1"/>
  <c r="K36" i="133"/>
  <c r="L36" i="133" s="1"/>
  <c r="K35" i="133"/>
  <c r="L35" i="133" s="1"/>
  <c r="K34" i="133"/>
  <c r="L34" i="133" s="1"/>
  <c r="K33" i="133"/>
  <c r="L33" i="133" s="1"/>
  <c r="K32" i="133"/>
  <c r="L32" i="133" s="1"/>
  <c r="K31" i="133"/>
  <c r="L31" i="133" s="1"/>
  <c r="K30" i="133"/>
  <c r="L30" i="133" s="1"/>
  <c r="K29" i="133"/>
  <c r="L29" i="133" s="1"/>
  <c r="K28" i="133"/>
  <c r="L28" i="133" s="1"/>
  <c r="K27" i="133"/>
  <c r="L27" i="133" s="1"/>
  <c r="K26" i="133"/>
  <c r="L26" i="133" s="1"/>
  <c r="K25" i="133"/>
  <c r="L25" i="133" s="1"/>
  <c r="K24" i="133"/>
  <c r="L24" i="133" s="1"/>
  <c r="K23" i="133"/>
  <c r="L23" i="133" s="1"/>
  <c r="K22" i="133"/>
  <c r="L22" i="133" s="1"/>
  <c r="K21" i="133"/>
  <c r="L21" i="133" s="1"/>
  <c r="K20" i="133"/>
  <c r="L20" i="133" s="1"/>
  <c r="K19" i="133"/>
  <c r="L19" i="133" s="1"/>
  <c r="K18" i="133"/>
  <c r="L18" i="133" s="1"/>
  <c r="K17" i="133"/>
  <c r="L17" i="133" s="1"/>
  <c r="K16" i="133"/>
  <c r="L16" i="133" s="1"/>
  <c r="K15" i="133"/>
  <c r="L15" i="133" s="1"/>
  <c r="K14" i="133"/>
  <c r="L14" i="133" s="1"/>
  <c r="K13" i="133"/>
  <c r="L13" i="133" s="1"/>
  <c r="K12" i="133"/>
  <c r="L12" i="133" s="1"/>
  <c r="K11" i="133"/>
  <c r="L11" i="133" s="1"/>
  <c r="K10" i="133"/>
  <c r="L10" i="133" s="1"/>
  <c r="K9" i="133"/>
  <c r="L9" i="133" s="1"/>
  <c r="K8" i="133"/>
  <c r="L8" i="133" s="1"/>
  <c r="K7" i="133"/>
  <c r="L7" i="133" s="1"/>
  <c r="K6" i="133"/>
  <c r="L6" i="133" s="1"/>
  <c r="K5" i="133"/>
  <c r="L5" i="133" s="1"/>
  <c r="K4" i="133"/>
  <c r="L4" i="133" s="1"/>
  <c r="K136" i="132"/>
  <c r="L136" i="132" s="1"/>
  <c r="K135" i="132"/>
  <c r="L135" i="132" s="1"/>
  <c r="K134" i="132"/>
  <c r="L134" i="132" s="1"/>
  <c r="K133" i="132"/>
  <c r="L133" i="132" s="1"/>
  <c r="K132" i="132"/>
  <c r="L132" i="132" s="1"/>
  <c r="K131" i="132"/>
  <c r="L131" i="132" s="1"/>
  <c r="K130" i="132"/>
  <c r="L130" i="132" s="1"/>
  <c r="K129" i="132"/>
  <c r="L129" i="132" s="1"/>
  <c r="K128" i="132"/>
  <c r="L128" i="132" s="1"/>
  <c r="K127" i="132"/>
  <c r="L127" i="132" s="1"/>
  <c r="K126" i="132"/>
  <c r="L126" i="132" s="1"/>
  <c r="K125" i="132"/>
  <c r="L125" i="132" s="1"/>
  <c r="K124" i="132"/>
  <c r="L124" i="132" s="1"/>
  <c r="K123" i="132"/>
  <c r="L123" i="132" s="1"/>
  <c r="K122" i="132"/>
  <c r="L122" i="132" s="1"/>
  <c r="K121" i="132"/>
  <c r="L121" i="132" s="1"/>
  <c r="K120" i="132"/>
  <c r="L120" i="132" s="1"/>
  <c r="K119" i="132"/>
  <c r="L119" i="132" s="1"/>
  <c r="K118" i="132"/>
  <c r="L118" i="132" s="1"/>
  <c r="K117" i="132"/>
  <c r="L117" i="132" s="1"/>
  <c r="K116" i="132"/>
  <c r="L116" i="132" s="1"/>
  <c r="K115" i="132"/>
  <c r="L115" i="132" s="1"/>
  <c r="K114" i="132"/>
  <c r="L114" i="132" s="1"/>
  <c r="K113" i="132"/>
  <c r="L113" i="132" s="1"/>
  <c r="K112" i="132"/>
  <c r="L112" i="132" s="1"/>
  <c r="K111" i="132"/>
  <c r="L111" i="132" s="1"/>
  <c r="K110" i="132"/>
  <c r="L110" i="132" s="1"/>
  <c r="K109" i="132"/>
  <c r="L109" i="132" s="1"/>
  <c r="K108" i="132"/>
  <c r="L108" i="132" s="1"/>
  <c r="K107" i="132"/>
  <c r="L107" i="132" s="1"/>
  <c r="K106" i="132"/>
  <c r="L106" i="132" s="1"/>
  <c r="K105" i="132"/>
  <c r="L105" i="132" s="1"/>
  <c r="K104" i="132"/>
  <c r="L104" i="132" s="1"/>
  <c r="K103" i="132"/>
  <c r="L103" i="132" s="1"/>
  <c r="K102" i="132"/>
  <c r="L102" i="132" s="1"/>
  <c r="K101" i="132"/>
  <c r="L101" i="132" s="1"/>
  <c r="K100" i="132"/>
  <c r="L100" i="132" s="1"/>
  <c r="K99" i="132"/>
  <c r="L99" i="132" s="1"/>
  <c r="K98" i="132"/>
  <c r="L98" i="132" s="1"/>
  <c r="K97" i="132"/>
  <c r="L97" i="132" s="1"/>
  <c r="K96" i="132"/>
  <c r="L96" i="132" s="1"/>
  <c r="K95" i="132"/>
  <c r="L95" i="132" s="1"/>
  <c r="K94" i="132"/>
  <c r="L94" i="132" s="1"/>
  <c r="K93" i="132"/>
  <c r="L93" i="132" s="1"/>
  <c r="K92" i="132"/>
  <c r="L92" i="132" s="1"/>
  <c r="K91" i="132"/>
  <c r="L91" i="132" s="1"/>
  <c r="K90" i="132"/>
  <c r="L90" i="132" s="1"/>
  <c r="K89" i="132"/>
  <c r="L89" i="132" s="1"/>
  <c r="K88" i="132"/>
  <c r="L88" i="132" s="1"/>
  <c r="K87" i="132"/>
  <c r="L87" i="132" s="1"/>
  <c r="K86" i="132"/>
  <c r="L86" i="132" s="1"/>
  <c r="K85" i="132"/>
  <c r="L85" i="132" s="1"/>
  <c r="K84" i="132"/>
  <c r="L84" i="132" s="1"/>
  <c r="K83" i="132"/>
  <c r="L83" i="132" s="1"/>
  <c r="K82" i="132"/>
  <c r="L82" i="132" s="1"/>
  <c r="K81" i="132"/>
  <c r="L81" i="132" s="1"/>
  <c r="K80" i="132"/>
  <c r="L80" i="132" s="1"/>
  <c r="K79" i="132"/>
  <c r="L79" i="132" s="1"/>
  <c r="K78" i="132"/>
  <c r="L78" i="132" s="1"/>
  <c r="K77" i="132"/>
  <c r="L77" i="132" s="1"/>
  <c r="K76" i="132"/>
  <c r="L76" i="132" s="1"/>
  <c r="K75" i="132"/>
  <c r="L75" i="132" s="1"/>
  <c r="K74" i="132"/>
  <c r="L74" i="132" s="1"/>
  <c r="K73" i="132"/>
  <c r="L73" i="132" s="1"/>
  <c r="K72" i="132"/>
  <c r="L72" i="132" s="1"/>
  <c r="K71" i="132"/>
  <c r="L71" i="132" s="1"/>
  <c r="K70" i="132"/>
  <c r="L70" i="132" s="1"/>
  <c r="K69" i="132"/>
  <c r="L69" i="132" s="1"/>
  <c r="K68" i="132"/>
  <c r="L68" i="132" s="1"/>
  <c r="K67" i="132"/>
  <c r="L67" i="132" s="1"/>
  <c r="K66" i="132"/>
  <c r="L66" i="132" s="1"/>
  <c r="K65" i="132"/>
  <c r="L65" i="132" s="1"/>
  <c r="K64" i="132"/>
  <c r="L64" i="132" s="1"/>
  <c r="K63" i="132"/>
  <c r="L63" i="132" s="1"/>
  <c r="K62" i="132"/>
  <c r="L62" i="132" s="1"/>
  <c r="K61" i="132"/>
  <c r="L61" i="132" s="1"/>
  <c r="K60" i="132"/>
  <c r="L60" i="132" s="1"/>
  <c r="K59" i="132"/>
  <c r="L59" i="132" s="1"/>
  <c r="K58" i="132"/>
  <c r="L58" i="132" s="1"/>
  <c r="K57" i="132"/>
  <c r="L57" i="132" s="1"/>
  <c r="K56" i="132"/>
  <c r="L56" i="132" s="1"/>
  <c r="K55" i="132"/>
  <c r="L55" i="132" s="1"/>
  <c r="K54" i="132"/>
  <c r="L54" i="132" s="1"/>
  <c r="K53" i="132"/>
  <c r="L53" i="132" s="1"/>
  <c r="K52" i="132"/>
  <c r="L52" i="132" s="1"/>
  <c r="K51" i="132"/>
  <c r="L51" i="132" s="1"/>
  <c r="K50" i="132"/>
  <c r="L50" i="132" s="1"/>
  <c r="K49" i="132"/>
  <c r="L49" i="132" s="1"/>
  <c r="K48" i="132"/>
  <c r="L48" i="132" s="1"/>
  <c r="K47" i="132"/>
  <c r="L47" i="132" s="1"/>
  <c r="K46" i="132"/>
  <c r="L46" i="132" s="1"/>
  <c r="K45" i="132"/>
  <c r="L45" i="132" s="1"/>
  <c r="K44" i="132"/>
  <c r="L44" i="132" s="1"/>
  <c r="K43" i="132"/>
  <c r="L43" i="132" s="1"/>
  <c r="K42" i="132"/>
  <c r="L42" i="132" s="1"/>
  <c r="K41" i="132"/>
  <c r="L41" i="132" s="1"/>
  <c r="K40" i="132"/>
  <c r="L40" i="132" s="1"/>
  <c r="K39" i="132"/>
  <c r="L39" i="132" s="1"/>
  <c r="K38" i="132"/>
  <c r="L38" i="132" s="1"/>
  <c r="K37" i="132"/>
  <c r="L37" i="132" s="1"/>
  <c r="K36" i="132"/>
  <c r="L36" i="132" s="1"/>
  <c r="K35" i="132"/>
  <c r="L35" i="132" s="1"/>
  <c r="K34" i="132"/>
  <c r="L34" i="132" s="1"/>
  <c r="K33" i="132"/>
  <c r="L33" i="132" s="1"/>
  <c r="K32" i="132"/>
  <c r="L32" i="132" s="1"/>
  <c r="K31" i="132"/>
  <c r="L31" i="132" s="1"/>
  <c r="K30" i="132"/>
  <c r="L30" i="132" s="1"/>
  <c r="K29" i="132"/>
  <c r="L29" i="132" s="1"/>
  <c r="K28" i="132"/>
  <c r="L28" i="132" s="1"/>
  <c r="K27" i="132"/>
  <c r="L27" i="132" s="1"/>
  <c r="K26" i="132"/>
  <c r="L26" i="132" s="1"/>
  <c r="K25" i="132"/>
  <c r="L25" i="132" s="1"/>
  <c r="K24" i="132"/>
  <c r="L24" i="132" s="1"/>
  <c r="K23" i="132"/>
  <c r="L23" i="132" s="1"/>
  <c r="K22" i="132"/>
  <c r="L22" i="132" s="1"/>
  <c r="K21" i="132"/>
  <c r="L21" i="132" s="1"/>
  <c r="K20" i="132"/>
  <c r="L20" i="132" s="1"/>
  <c r="K19" i="132"/>
  <c r="L19" i="132" s="1"/>
  <c r="K18" i="132"/>
  <c r="L18" i="132" s="1"/>
  <c r="K17" i="132"/>
  <c r="L17" i="132" s="1"/>
  <c r="K16" i="132"/>
  <c r="L16" i="132" s="1"/>
  <c r="K15" i="132"/>
  <c r="L15" i="132" s="1"/>
  <c r="K14" i="132"/>
  <c r="L14" i="132" s="1"/>
  <c r="K13" i="132"/>
  <c r="L13" i="132" s="1"/>
  <c r="K12" i="132"/>
  <c r="L12" i="132" s="1"/>
  <c r="K11" i="132"/>
  <c r="L11" i="132" s="1"/>
  <c r="K10" i="132"/>
  <c r="L10" i="132" s="1"/>
  <c r="K9" i="132"/>
  <c r="L9" i="132" s="1"/>
  <c r="K8" i="132"/>
  <c r="L8" i="132" s="1"/>
  <c r="K7" i="132"/>
  <c r="L7" i="132" s="1"/>
  <c r="K6" i="132"/>
  <c r="L6" i="132" s="1"/>
  <c r="K5" i="132"/>
  <c r="L5" i="132" s="1"/>
  <c r="K4" i="132"/>
  <c r="L4" i="132" s="1"/>
  <c r="K136" i="131"/>
  <c r="L136" i="131" s="1"/>
  <c r="K135" i="131"/>
  <c r="L135" i="131" s="1"/>
  <c r="K134" i="131"/>
  <c r="L134" i="131" s="1"/>
  <c r="K133" i="131"/>
  <c r="L133" i="131" s="1"/>
  <c r="K132" i="131"/>
  <c r="L132" i="131" s="1"/>
  <c r="K131" i="131"/>
  <c r="L131" i="131" s="1"/>
  <c r="K130" i="131"/>
  <c r="L130" i="131" s="1"/>
  <c r="K129" i="131"/>
  <c r="L129" i="131" s="1"/>
  <c r="K128" i="131"/>
  <c r="L128" i="131" s="1"/>
  <c r="K127" i="131"/>
  <c r="L127" i="131" s="1"/>
  <c r="K126" i="131"/>
  <c r="L126" i="131" s="1"/>
  <c r="K125" i="131"/>
  <c r="L125" i="131" s="1"/>
  <c r="K124" i="131"/>
  <c r="L124" i="131" s="1"/>
  <c r="K123" i="131"/>
  <c r="L123" i="131" s="1"/>
  <c r="K122" i="131"/>
  <c r="L122" i="131" s="1"/>
  <c r="K121" i="131"/>
  <c r="L121" i="131" s="1"/>
  <c r="K120" i="131"/>
  <c r="L120" i="131" s="1"/>
  <c r="K119" i="131"/>
  <c r="L119" i="131" s="1"/>
  <c r="K118" i="131"/>
  <c r="L118" i="131" s="1"/>
  <c r="K117" i="131"/>
  <c r="L117" i="131" s="1"/>
  <c r="K116" i="131"/>
  <c r="L116" i="131" s="1"/>
  <c r="K115" i="131"/>
  <c r="L115" i="131" s="1"/>
  <c r="K114" i="131"/>
  <c r="L114" i="131" s="1"/>
  <c r="K113" i="131"/>
  <c r="L113" i="131" s="1"/>
  <c r="K112" i="131"/>
  <c r="L112" i="131" s="1"/>
  <c r="K111" i="131"/>
  <c r="L111" i="131" s="1"/>
  <c r="K110" i="131"/>
  <c r="L110" i="131" s="1"/>
  <c r="K109" i="131"/>
  <c r="L109" i="131" s="1"/>
  <c r="K108" i="131"/>
  <c r="L108" i="131" s="1"/>
  <c r="K107" i="131"/>
  <c r="L107" i="131" s="1"/>
  <c r="K106" i="131"/>
  <c r="L106" i="131" s="1"/>
  <c r="K105" i="131"/>
  <c r="L105" i="131" s="1"/>
  <c r="K104" i="131"/>
  <c r="L104" i="131" s="1"/>
  <c r="K103" i="131"/>
  <c r="L103" i="131" s="1"/>
  <c r="K102" i="131"/>
  <c r="L102" i="131" s="1"/>
  <c r="K101" i="131"/>
  <c r="L101" i="131" s="1"/>
  <c r="K100" i="131"/>
  <c r="L100" i="131" s="1"/>
  <c r="K99" i="131"/>
  <c r="L99" i="131" s="1"/>
  <c r="K98" i="131"/>
  <c r="L98" i="131" s="1"/>
  <c r="K97" i="131"/>
  <c r="L97" i="131" s="1"/>
  <c r="K96" i="131"/>
  <c r="L96" i="131" s="1"/>
  <c r="K95" i="131"/>
  <c r="L95" i="131" s="1"/>
  <c r="K94" i="131"/>
  <c r="L94" i="131" s="1"/>
  <c r="K93" i="131"/>
  <c r="L93" i="131" s="1"/>
  <c r="K92" i="131"/>
  <c r="L92" i="131" s="1"/>
  <c r="K91" i="131"/>
  <c r="L91" i="131" s="1"/>
  <c r="K90" i="131"/>
  <c r="L90" i="131" s="1"/>
  <c r="K89" i="131"/>
  <c r="L89" i="131" s="1"/>
  <c r="K88" i="131"/>
  <c r="L88" i="131" s="1"/>
  <c r="K87" i="131"/>
  <c r="L87" i="131" s="1"/>
  <c r="K86" i="131"/>
  <c r="L86" i="131" s="1"/>
  <c r="K85" i="131"/>
  <c r="L85" i="131" s="1"/>
  <c r="K84" i="131"/>
  <c r="L84" i="131" s="1"/>
  <c r="K83" i="131"/>
  <c r="L83" i="131" s="1"/>
  <c r="K82" i="131"/>
  <c r="L82" i="131" s="1"/>
  <c r="K81" i="131"/>
  <c r="L81" i="131" s="1"/>
  <c r="K80" i="131"/>
  <c r="L80" i="131" s="1"/>
  <c r="K79" i="131"/>
  <c r="L79" i="131" s="1"/>
  <c r="K78" i="131"/>
  <c r="L78" i="131" s="1"/>
  <c r="K77" i="131"/>
  <c r="L77" i="131" s="1"/>
  <c r="K76" i="131"/>
  <c r="L76" i="131" s="1"/>
  <c r="K75" i="131"/>
  <c r="L75" i="131" s="1"/>
  <c r="K74" i="131"/>
  <c r="L74" i="131" s="1"/>
  <c r="K73" i="131"/>
  <c r="L73" i="131" s="1"/>
  <c r="K72" i="131"/>
  <c r="L72" i="131" s="1"/>
  <c r="K71" i="131"/>
  <c r="L71" i="131" s="1"/>
  <c r="K70" i="131"/>
  <c r="L70" i="131" s="1"/>
  <c r="K69" i="131"/>
  <c r="L69" i="131" s="1"/>
  <c r="K68" i="131"/>
  <c r="L68" i="131" s="1"/>
  <c r="K67" i="131"/>
  <c r="L67" i="131" s="1"/>
  <c r="K66" i="131"/>
  <c r="L66" i="131" s="1"/>
  <c r="K65" i="131"/>
  <c r="L65" i="131" s="1"/>
  <c r="K64" i="131"/>
  <c r="L64" i="131" s="1"/>
  <c r="K63" i="131"/>
  <c r="L63" i="131" s="1"/>
  <c r="K62" i="131"/>
  <c r="L62" i="131" s="1"/>
  <c r="K61" i="131"/>
  <c r="L61" i="131" s="1"/>
  <c r="K60" i="131"/>
  <c r="L60" i="131" s="1"/>
  <c r="K59" i="131"/>
  <c r="L59" i="131" s="1"/>
  <c r="K58" i="131"/>
  <c r="L58" i="131" s="1"/>
  <c r="K57" i="131"/>
  <c r="L57" i="131" s="1"/>
  <c r="K56" i="131"/>
  <c r="L56" i="131" s="1"/>
  <c r="K55" i="131"/>
  <c r="L55" i="131" s="1"/>
  <c r="K54" i="131"/>
  <c r="L54" i="131" s="1"/>
  <c r="K53" i="131"/>
  <c r="L53" i="131" s="1"/>
  <c r="K52" i="131"/>
  <c r="L52" i="131" s="1"/>
  <c r="K51" i="131"/>
  <c r="L51" i="131" s="1"/>
  <c r="K50" i="131"/>
  <c r="L50" i="131" s="1"/>
  <c r="K49" i="131"/>
  <c r="L49" i="131" s="1"/>
  <c r="K48" i="131"/>
  <c r="L48" i="131" s="1"/>
  <c r="K47" i="131"/>
  <c r="L47" i="131" s="1"/>
  <c r="K46" i="131"/>
  <c r="L46" i="131" s="1"/>
  <c r="K45" i="131"/>
  <c r="L45" i="131" s="1"/>
  <c r="K44" i="131"/>
  <c r="L44" i="131" s="1"/>
  <c r="K43" i="131"/>
  <c r="L43" i="131" s="1"/>
  <c r="K42" i="131"/>
  <c r="L42" i="131" s="1"/>
  <c r="K41" i="131"/>
  <c r="L41" i="131" s="1"/>
  <c r="K40" i="131"/>
  <c r="L40" i="131" s="1"/>
  <c r="K39" i="131"/>
  <c r="L39" i="131" s="1"/>
  <c r="K38" i="131"/>
  <c r="L38" i="131" s="1"/>
  <c r="K37" i="131"/>
  <c r="L37" i="131" s="1"/>
  <c r="K36" i="131"/>
  <c r="L36" i="131" s="1"/>
  <c r="K35" i="131"/>
  <c r="L35" i="131" s="1"/>
  <c r="K34" i="131"/>
  <c r="L34" i="131" s="1"/>
  <c r="K33" i="131"/>
  <c r="L33" i="131" s="1"/>
  <c r="K32" i="131"/>
  <c r="L32" i="131" s="1"/>
  <c r="K31" i="131"/>
  <c r="L31" i="131" s="1"/>
  <c r="K30" i="131"/>
  <c r="L30" i="131" s="1"/>
  <c r="K29" i="131"/>
  <c r="L29" i="131" s="1"/>
  <c r="K28" i="131"/>
  <c r="L28" i="131" s="1"/>
  <c r="K27" i="131"/>
  <c r="L27" i="131" s="1"/>
  <c r="K26" i="131"/>
  <c r="L26" i="131" s="1"/>
  <c r="K25" i="131"/>
  <c r="L25" i="131" s="1"/>
  <c r="K24" i="131"/>
  <c r="L24" i="131" s="1"/>
  <c r="K23" i="131"/>
  <c r="L23" i="131" s="1"/>
  <c r="K22" i="131"/>
  <c r="L22" i="131" s="1"/>
  <c r="K21" i="131"/>
  <c r="L21" i="131" s="1"/>
  <c r="K20" i="131"/>
  <c r="L20" i="131" s="1"/>
  <c r="K19" i="131"/>
  <c r="L19" i="131" s="1"/>
  <c r="K18" i="131"/>
  <c r="L18" i="131" s="1"/>
  <c r="K17" i="131"/>
  <c r="L17" i="131" s="1"/>
  <c r="K16" i="131"/>
  <c r="L16" i="131" s="1"/>
  <c r="K15" i="131"/>
  <c r="L15" i="131" s="1"/>
  <c r="K14" i="131"/>
  <c r="L14" i="131" s="1"/>
  <c r="K13" i="131"/>
  <c r="L13" i="131" s="1"/>
  <c r="K12" i="131"/>
  <c r="L12" i="131" s="1"/>
  <c r="K11" i="131"/>
  <c r="L11" i="131" s="1"/>
  <c r="K10" i="131"/>
  <c r="L10" i="131" s="1"/>
  <c r="K9" i="131"/>
  <c r="L9" i="131" s="1"/>
  <c r="K8" i="131"/>
  <c r="L8" i="131" s="1"/>
  <c r="K7" i="131"/>
  <c r="L7" i="131" s="1"/>
  <c r="K6" i="131"/>
  <c r="L6" i="131" s="1"/>
  <c r="K5" i="131"/>
  <c r="L5" i="131" s="1"/>
  <c r="K4" i="131"/>
  <c r="L4" i="131" s="1"/>
  <c r="K136" i="130"/>
  <c r="L136" i="130" s="1"/>
  <c r="K135" i="130"/>
  <c r="L135" i="130" s="1"/>
  <c r="K134" i="130"/>
  <c r="L134" i="130" s="1"/>
  <c r="K133" i="130"/>
  <c r="L133" i="130" s="1"/>
  <c r="K132" i="130"/>
  <c r="L132" i="130" s="1"/>
  <c r="K131" i="130"/>
  <c r="L131" i="130" s="1"/>
  <c r="K130" i="130"/>
  <c r="L130" i="130" s="1"/>
  <c r="K129" i="130"/>
  <c r="L129" i="130" s="1"/>
  <c r="K128" i="130"/>
  <c r="L128" i="130" s="1"/>
  <c r="K127" i="130"/>
  <c r="L127" i="130" s="1"/>
  <c r="K126" i="130"/>
  <c r="L126" i="130" s="1"/>
  <c r="K125" i="130"/>
  <c r="L125" i="130" s="1"/>
  <c r="K124" i="130"/>
  <c r="L124" i="130" s="1"/>
  <c r="K123" i="130"/>
  <c r="L123" i="130" s="1"/>
  <c r="K122" i="130"/>
  <c r="L122" i="130" s="1"/>
  <c r="K121" i="130"/>
  <c r="L121" i="130" s="1"/>
  <c r="K120" i="130"/>
  <c r="L120" i="130" s="1"/>
  <c r="K119" i="130"/>
  <c r="L119" i="130" s="1"/>
  <c r="K118" i="130"/>
  <c r="L118" i="130" s="1"/>
  <c r="K117" i="130"/>
  <c r="L117" i="130" s="1"/>
  <c r="K116" i="130"/>
  <c r="L116" i="130" s="1"/>
  <c r="K115" i="130"/>
  <c r="L115" i="130" s="1"/>
  <c r="K114" i="130"/>
  <c r="L114" i="130" s="1"/>
  <c r="K113" i="130"/>
  <c r="L113" i="130" s="1"/>
  <c r="K112" i="130"/>
  <c r="L112" i="130" s="1"/>
  <c r="K111" i="130"/>
  <c r="L111" i="130" s="1"/>
  <c r="K110" i="130"/>
  <c r="L110" i="130" s="1"/>
  <c r="K109" i="130"/>
  <c r="L109" i="130" s="1"/>
  <c r="K108" i="130"/>
  <c r="L108" i="130" s="1"/>
  <c r="K107" i="130"/>
  <c r="L107" i="130" s="1"/>
  <c r="K106" i="130"/>
  <c r="L106" i="130" s="1"/>
  <c r="K105" i="130"/>
  <c r="L105" i="130" s="1"/>
  <c r="K104" i="130"/>
  <c r="L104" i="130" s="1"/>
  <c r="K103" i="130"/>
  <c r="L103" i="130" s="1"/>
  <c r="K102" i="130"/>
  <c r="L102" i="130" s="1"/>
  <c r="K101" i="130"/>
  <c r="L101" i="130" s="1"/>
  <c r="K100" i="130"/>
  <c r="L100" i="130" s="1"/>
  <c r="K99" i="130"/>
  <c r="L99" i="130" s="1"/>
  <c r="K98" i="130"/>
  <c r="L98" i="130" s="1"/>
  <c r="K97" i="130"/>
  <c r="L97" i="130" s="1"/>
  <c r="K96" i="130"/>
  <c r="L96" i="130" s="1"/>
  <c r="K95" i="130"/>
  <c r="L95" i="130" s="1"/>
  <c r="K94" i="130"/>
  <c r="L94" i="130" s="1"/>
  <c r="K93" i="130"/>
  <c r="L93" i="130" s="1"/>
  <c r="K92" i="130"/>
  <c r="L92" i="130" s="1"/>
  <c r="K91" i="130"/>
  <c r="L91" i="130" s="1"/>
  <c r="K90" i="130"/>
  <c r="L90" i="130" s="1"/>
  <c r="K89" i="130"/>
  <c r="L89" i="130" s="1"/>
  <c r="K88" i="130"/>
  <c r="L88" i="130" s="1"/>
  <c r="K87" i="130"/>
  <c r="L87" i="130" s="1"/>
  <c r="K86" i="130"/>
  <c r="L86" i="130" s="1"/>
  <c r="K85" i="130"/>
  <c r="L85" i="130" s="1"/>
  <c r="K84" i="130"/>
  <c r="L84" i="130" s="1"/>
  <c r="K83" i="130"/>
  <c r="L83" i="130" s="1"/>
  <c r="K82" i="130"/>
  <c r="L82" i="130" s="1"/>
  <c r="K81" i="130"/>
  <c r="L81" i="130" s="1"/>
  <c r="K80" i="130"/>
  <c r="L80" i="130" s="1"/>
  <c r="K79" i="130"/>
  <c r="L79" i="130" s="1"/>
  <c r="K78" i="130"/>
  <c r="L78" i="130" s="1"/>
  <c r="K77" i="130"/>
  <c r="L77" i="130" s="1"/>
  <c r="K76" i="130"/>
  <c r="L76" i="130" s="1"/>
  <c r="K75" i="130"/>
  <c r="L75" i="130" s="1"/>
  <c r="K74" i="130"/>
  <c r="L74" i="130" s="1"/>
  <c r="K73" i="130"/>
  <c r="L73" i="130" s="1"/>
  <c r="K72" i="130"/>
  <c r="L72" i="130" s="1"/>
  <c r="K71" i="130"/>
  <c r="L71" i="130" s="1"/>
  <c r="K70" i="130"/>
  <c r="L70" i="130" s="1"/>
  <c r="K69" i="130"/>
  <c r="L69" i="130" s="1"/>
  <c r="K68" i="130"/>
  <c r="L68" i="130" s="1"/>
  <c r="K67" i="130"/>
  <c r="L67" i="130" s="1"/>
  <c r="K66" i="130"/>
  <c r="L66" i="130" s="1"/>
  <c r="K65" i="130"/>
  <c r="L65" i="130" s="1"/>
  <c r="K64" i="130"/>
  <c r="L64" i="130" s="1"/>
  <c r="K63" i="130"/>
  <c r="L63" i="130" s="1"/>
  <c r="K62" i="130"/>
  <c r="L62" i="130" s="1"/>
  <c r="K61" i="130"/>
  <c r="L61" i="130" s="1"/>
  <c r="K60" i="130"/>
  <c r="L60" i="130" s="1"/>
  <c r="K59" i="130"/>
  <c r="L59" i="130" s="1"/>
  <c r="K58" i="130"/>
  <c r="L58" i="130" s="1"/>
  <c r="K57" i="130"/>
  <c r="L57" i="130" s="1"/>
  <c r="K56" i="130"/>
  <c r="L56" i="130" s="1"/>
  <c r="K55" i="130"/>
  <c r="L55" i="130" s="1"/>
  <c r="K54" i="130"/>
  <c r="L54" i="130" s="1"/>
  <c r="K53" i="130"/>
  <c r="L53" i="130" s="1"/>
  <c r="K52" i="130"/>
  <c r="L52" i="130" s="1"/>
  <c r="K51" i="130"/>
  <c r="L51" i="130" s="1"/>
  <c r="K50" i="130"/>
  <c r="L50" i="130" s="1"/>
  <c r="K49" i="130"/>
  <c r="L49" i="130" s="1"/>
  <c r="K48" i="130"/>
  <c r="L48" i="130" s="1"/>
  <c r="K47" i="130"/>
  <c r="L47" i="130" s="1"/>
  <c r="K46" i="130"/>
  <c r="L46" i="130" s="1"/>
  <c r="K45" i="130"/>
  <c r="L45" i="130" s="1"/>
  <c r="K44" i="130"/>
  <c r="L44" i="130" s="1"/>
  <c r="K43" i="130"/>
  <c r="L43" i="130" s="1"/>
  <c r="K42" i="130"/>
  <c r="L42" i="130" s="1"/>
  <c r="K41" i="130"/>
  <c r="L41" i="130" s="1"/>
  <c r="K40" i="130"/>
  <c r="L40" i="130" s="1"/>
  <c r="K39" i="130"/>
  <c r="L39" i="130" s="1"/>
  <c r="K38" i="130"/>
  <c r="L38" i="130" s="1"/>
  <c r="K37" i="130"/>
  <c r="L37" i="130" s="1"/>
  <c r="K36" i="130"/>
  <c r="L36" i="130" s="1"/>
  <c r="K35" i="130"/>
  <c r="L35" i="130" s="1"/>
  <c r="K34" i="130"/>
  <c r="L34" i="130" s="1"/>
  <c r="K33" i="130"/>
  <c r="L33" i="130" s="1"/>
  <c r="K32" i="130"/>
  <c r="L32" i="130" s="1"/>
  <c r="K31" i="130"/>
  <c r="L31" i="130" s="1"/>
  <c r="K30" i="130"/>
  <c r="L30" i="130" s="1"/>
  <c r="K29" i="130"/>
  <c r="L29" i="130" s="1"/>
  <c r="K28" i="130"/>
  <c r="L28" i="130" s="1"/>
  <c r="K27" i="130"/>
  <c r="L27" i="130" s="1"/>
  <c r="K26" i="130"/>
  <c r="L26" i="130" s="1"/>
  <c r="K25" i="130"/>
  <c r="L25" i="130" s="1"/>
  <c r="K24" i="130"/>
  <c r="L24" i="130" s="1"/>
  <c r="K23" i="130"/>
  <c r="L23" i="130" s="1"/>
  <c r="K22" i="130"/>
  <c r="L22" i="130" s="1"/>
  <c r="K21" i="130"/>
  <c r="L21" i="130" s="1"/>
  <c r="K20" i="130"/>
  <c r="L20" i="130" s="1"/>
  <c r="K19" i="130"/>
  <c r="L19" i="130" s="1"/>
  <c r="K18" i="130"/>
  <c r="L18" i="130" s="1"/>
  <c r="K17" i="130"/>
  <c r="L17" i="130" s="1"/>
  <c r="K16" i="130"/>
  <c r="L16" i="130" s="1"/>
  <c r="K15" i="130"/>
  <c r="L15" i="130" s="1"/>
  <c r="K14" i="130"/>
  <c r="L14" i="130" s="1"/>
  <c r="K13" i="130"/>
  <c r="L13" i="130" s="1"/>
  <c r="K12" i="130"/>
  <c r="L12" i="130" s="1"/>
  <c r="K11" i="130"/>
  <c r="L11" i="130" s="1"/>
  <c r="K10" i="130"/>
  <c r="L10" i="130" s="1"/>
  <c r="K9" i="130"/>
  <c r="L9" i="130" s="1"/>
  <c r="K8" i="130"/>
  <c r="L8" i="130" s="1"/>
  <c r="K7" i="130"/>
  <c r="L7" i="130" s="1"/>
  <c r="K6" i="130"/>
  <c r="L6" i="130" s="1"/>
  <c r="K5" i="130"/>
  <c r="L5" i="130" s="1"/>
  <c r="K4" i="130"/>
  <c r="L4" i="130" s="1"/>
  <c r="K136" i="117"/>
  <c r="L136" i="117" s="1"/>
  <c r="K135" i="117"/>
  <c r="L135" i="117" s="1"/>
  <c r="K134" i="117"/>
  <c r="L134" i="117" s="1"/>
  <c r="K133" i="117"/>
  <c r="L133" i="117" s="1"/>
  <c r="K132" i="117"/>
  <c r="L132" i="117" s="1"/>
  <c r="K131" i="117"/>
  <c r="L131" i="117" s="1"/>
  <c r="K130" i="117"/>
  <c r="L130" i="117" s="1"/>
  <c r="K129" i="117"/>
  <c r="L129" i="117" s="1"/>
  <c r="K128" i="117"/>
  <c r="L128" i="117" s="1"/>
  <c r="K127" i="117"/>
  <c r="L127" i="117" s="1"/>
  <c r="K126" i="117"/>
  <c r="L126" i="117" s="1"/>
  <c r="K125" i="117"/>
  <c r="L125" i="117" s="1"/>
  <c r="K124" i="117"/>
  <c r="L124" i="117" s="1"/>
  <c r="K123" i="117"/>
  <c r="L123" i="117" s="1"/>
  <c r="K122" i="117"/>
  <c r="L122" i="117" s="1"/>
  <c r="K121" i="117"/>
  <c r="L121" i="117" s="1"/>
  <c r="K120" i="117"/>
  <c r="L120" i="117" s="1"/>
  <c r="K119" i="117"/>
  <c r="L119" i="117" s="1"/>
  <c r="K118" i="117"/>
  <c r="L118" i="117" s="1"/>
  <c r="K117" i="117"/>
  <c r="L117" i="117" s="1"/>
  <c r="K116" i="117"/>
  <c r="L116" i="117" s="1"/>
  <c r="K115" i="117"/>
  <c r="L115" i="117" s="1"/>
  <c r="K114" i="117"/>
  <c r="L114" i="117" s="1"/>
  <c r="K113" i="117"/>
  <c r="L113" i="117" s="1"/>
  <c r="K112" i="117"/>
  <c r="L112" i="117" s="1"/>
  <c r="K111" i="117"/>
  <c r="L111" i="117" s="1"/>
  <c r="K110" i="117"/>
  <c r="L110" i="117" s="1"/>
  <c r="K109" i="117"/>
  <c r="L109" i="117" s="1"/>
  <c r="K108" i="117"/>
  <c r="L108" i="117" s="1"/>
  <c r="K107" i="117"/>
  <c r="L107" i="117" s="1"/>
  <c r="K106" i="117"/>
  <c r="L106" i="117" s="1"/>
  <c r="K105" i="117"/>
  <c r="L105" i="117" s="1"/>
  <c r="K104" i="117"/>
  <c r="L104" i="117" s="1"/>
  <c r="K103" i="117"/>
  <c r="L103" i="117" s="1"/>
  <c r="K102" i="117"/>
  <c r="L102" i="117" s="1"/>
  <c r="K101" i="117"/>
  <c r="L101" i="117" s="1"/>
  <c r="K100" i="117"/>
  <c r="L100" i="117" s="1"/>
  <c r="K99" i="117"/>
  <c r="L99" i="117" s="1"/>
  <c r="K98" i="117"/>
  <c r="L98" i="117" s="1"/>
  <c r="K97" i="117"/>
  <c r="L97" i="117" s="1"/>
  <c r="K96" i="117"/>
  <c r="L96" i="117" s="1"/>
  <c r="K95" i="117"/>
  <c r="L95" i="117" s="1"/>
  <c r="K94" i="117"/>
  <c r="L94" i="117" s="1"/>
  <c r="K93" i="117"/>
  <c r="L93" i="117" s="1"/>
  <c r="K92" i="117"/>
  <c r="L92" i="117" s="1"/>
  <c r="K91" i="117"/>
  <c r="L91" i="117" s="1"/>
  <c r="K90" i="117"/>
  <c r="L90" i="117" s="1"/>
  <c r="K89" i="117"/>
  <c r="L89" i="117" s="1"/>
  <c r="K88" i="117"/>
  <c r="L88" i="117" s="1"/>
  <c r="K87" i="117"/>
  <c r="L87" i="117" s="1"/>
  <c r="K86" i="117"/>
  <c r="L86" i="117" s="1"/>
  <c r="K85" i="117"/>
  <c r="L85" i="117" s="1"/>
  <c r="K84" i="117"/>
  <c r="L84" i="117" s="1"/>
  <c r="K83" i="117"/>
  <c r="L83" i="117" s="1"/>
  <c r="K82" i="117"/>
  <c r="L82" i="117" s="1"/>
  <c r="K81" i="117"/>
  <c r="L81" i="117" s="1"/>
  <c r="K80" i="117"/>
  <c r="L80" i="117" s="1"/>
  <c r="K79" i="117"/>
  <c r="L79" i="117" s="1"/>
  <c r="K78" i="117"/>
  <c r="L78" i="117" s="1"/>
  <c r="K77" i="117"/>
  <c r="L77" i="117" s="1"/>
  <c r="K76" i="117"/>
  <c r="L76" i="117" s="1"/>
  <c r="K75" i="117"/>
  <c r="L75" i="117" s="1"/>
  <c r="K74" i="117"/>
  <c r="L74" i="117" s="1"/>
  <c r="K73" i="117"/>
  <c r="L73" i="117" s="1"/>
  <c r="K72" i="117"/>
  <c r="L72" i="117" s="1"/>
  <c r="K71" i="117"/>
  <c r="L71" i="117" s="1"/>
  <c r="K70" i="117"/>
  <c r="L70" i="117" s="1"/>
  <c r="K69" i="117"/>
  <c r="L69" i="117" s="1"/>
  <c r="K68" i="117"/>
  <c r="L68" i="117" s="1"/>
  <c r="K67" i="117"/>
  <c r="L67" i="117" s="1"/>
  <c r="K66" i="117"/>
  <c r="L66" i="117" s="1"/>
  <c r="K65" i="117"/>
  <c r="L65" i="117" s="1"/>
  <c r="K64" i="117"/>
  <c r="L64" i="117" s="1"/>
  <c r="K63" i="117"/>
  <c r="L63" i="117" s="1"/>
  <c r="K62" i="117"/>
  <c r="L62" i="117" s="1"/>
  <c r="K61" i="117"/>
  <c r="L61" i="117" s="1"/>
  <c r="K60" i="117"/>
  <c r="L60" i="117" s="1"/>
  <c r="K59" i="117"/>
  <c r="L59" i="117" s="1"/>
  <c r="K58" i="117"/>
  <c r="L58" i="117" s="1"/>
  <c r="K57" i="117"/>
  <c r="L57" i="117" s="1"/>
  <c r="K56" i="117"/>
  <c r="L56" i="117" s="1"/>
  <c r="K55" i="117"/>
  <c r="L55" i="117" s="1"/>
  <c r="K54" i="117"/>
  <c r="L54" i="117" s="1"/>
  <c r="K53" i="117"/>
  <c r="L53" i="117" s="1"/>
  <c r="K52" i="117"/>
  <c r="L52" i="117" s="1"/>
  <c r="K51" i="117"/>
  <c r="L51" i="117" s="1"/>
  <c r="K50" i="117"/>
  <c r="L50" i="117" s="1"/>
  <c r="K49" i="117"/>
  <c r="L49" i="117" s="1"/>
  <c r="K48" i="117"/>
  <c r="L48" i="117" s="1"/>
  <c r="K47" i="117"/>
  <c r="L47" i="117" s="1"/>
  <c r="K46" i="117"/>
  <c r="L46" i="117" s="1"/>
  <c r="K45" i="117"/>
  <c r="L45" i="117" s="1"/>
  <c r="K44" i="117"/>
  <c r="L44" i="117" s="1"/>
  <c r="K43" i="117"/>
  <c r="L43" i="117" s="1"/>
  <c r="K42" i="117"/>
  <c r="L42" i="117" s="1"/>
  <c r="K41" i="117"/>
  <c r="L41" i="117" s="1"/>
  <c r="K40" i="117"/>
  <c r="L40" i="117" s="1"/>
  <c r="K39" i="117"/>
  <c r="L39" i="117" s="1"/>
  <c r="K38" i="117"/>
  <c r="L38" i="117" s="1"/>
  <c r="K37" i="117"/>
  <c r="L37" i="117" s="1"/>
  <c r="K36" i="117"/>
  <c r="L36" i="117" s="1"/>
  <c r="K35" i="117"/>
  <c r="L35" i="117" s="1"/>
  <c r="K34" i="117"/>
  <c r="L34" i="117" s="1"/>
  <c r="K33" i="117"/>
  <c r="L33" i="117" s="1"/>
  <c r="K32" i="117"/>
  <c r="L32" i="117" s="1"/>
  <c r="K31" i="117"/>
  <c r="L31" i="117" s="1"/>
  <c r="K30" i="117"/>
  <c r="L30" i="117" s="1"/>
  <c r="K29" i="117"/>
  <c r="L29" i="117" s="1"/>
  <c r="K28" i="117"/>
  <c r="L28" i="117" s="1"/>
  <c r="K27" i="117"/>
  <c r="L27" i="117" s="1"/>
  <c r="K26" i="117"/>
  <c r="L26" i="117" s="1"/>
  <c r="K25" i="117"/>
  <c r="L25" i="117" s="1"/>
  <c r="K24" i="117"/>
  <c r="L24" i="117" s="1"/>
  <c r="K23" i="117"/>
  <c r="L23" i="117" s="1"/>
  <c r="K22" i="117"/>
  <c r="L22" i="117" s="1"/>
  <c r="K21" i="117"/>
  <c r="L21" i="117" s="1"/>
  <c r="K20" i="117"/>
  <c r="L20" i="117" s="1"/>
  <c r="K19" i="117"/>
  <c r="L19" i="117" s="1"/>
  <c r="K18" i="117"/>
  <c r="L18" i="117" s="1"/>
  <c r="K17" i="117"/>
  <c r="L17" i="117" s="1"/>
  <c r="K16" i="117"/>
  <c r="L16" i="117" s="1"/>
  <c r="K15" i="117"/>
  <c r="L15" i="117" s="1"/>
  <c r="K14" i="117"/>
  <c r="L14" i="117" s="1"/>
  <c r="K13" i="117"/>
  <c r="L13" i="117" s="1"/>
  <c r="K12" i="117"/>
  <c r="L12" i="117" s="1"/>
  <c r="K11" i="117"/>
  <c r="L11" i="117" s="1"/>
  <c r="K10" i="117"/>
  <c r="L10" i="117" s="1"/>
  <c r="K9" i="117"/>
  <c r="L9" i="117" s="1"/>
  <c r="K8" i="117"/>
  <c r="L8" i="117" s="1"/>
  <c r="K7" i="117"/>
  <c r="L7" i="117" s="1"/>
  <c r="K6" i="117"/>
  <c r="L6" i="117" s="1"/>
  <c r="K5" i="117"/>
  <c r="L5" i="117" s="1"/>
  <c r="K4" i="117"/>
  <c r="L4" i="117" s="1"/>
  <c r="K136" i="110"/>
  <c r="L136" i="110" s="1"/>
  <c r="K135" i="110"/>
  <c r="L135" i="110" s="1"/>
  <c r="K134" i="110"/>
  <c r="L134" i="110" s="1"/>
  <c r="K133" i="110"/>
  <c r="L133" i="110" s="1"/>
  <c r="K132" i="110"/>
  <c r="L132" i="110" s="1"/>
  <c r="K131" i="110"/>
  <c r="L131" i="110" s="1"/>
  <c r="K130" i="110"/>
  <c r="L130" i="110" s="1"/>
  <c r="K129" i="110"/>
  <c r="L129" i="110" s="1"/>
  <c r="K128" i="110"/>
  <c r="L128" i="110" s="1"/>
  <c r="K127" i="110"/>
  <c r="L127" i="110" s="1"/>
  <c r="K126" i="110"/>
  <c r="L126" i="110" s="1"/>
  <c r="K125" i="110"/>
  <c r="L125" i="110" s="1"/>
  <c r="K124" i="110"/>
  <c r="L124" i="110" s="1"/>
  <c r="K123" i="110"/>
  <c r="L123" i="110" s="1"/>
  <c r="K122" i="110"/>
  <c r="L122" i="110" s="1"/>
  <c r="K121" i="110"/>
  <c r="L121" i="110" s="1"/>
  <c r="K120" i="110"/>
  <c r="L120" i="110" s="1"/>
  <c r="K119" i="110"/>
  <c r="L119" i="110" s="1"/>
  <c r="K118" i="110"/>
  <c r="L118" i="110" s="1"/>
  <c r="K117" i="110"/>
  <c r="L117" i="110" s="1"/>
  <c r="K116" i="110"/>
  <c r="L116" i="110" s="1"/>
  <c r="K115" i="110"/>
  <c r="L115" i="110" s="1"/>
  <c r="K114" i="110"/>
  <c r="L114" i="110" s="1"/>
  <c r="K113" i="110"/>
  <c r="L113" i="110" s="1"/>
  <c r="K112" i="110"/>
  <c r="L112" i="110" s="1"/>
  <c r="K111" i="110"/>
  <c r="L111" i="110" s="1"/>
  <c r="K110" i="110"/>
  <c r="L110" i="110" s="1"/>
  <c r="K109" i="110"/>
  <c r="L109" i="110" s="1"/>
  <c r="K108" i="110"/>
  <c r="L108" i="110" s="1"/>
  <c r="K107" i="110"/>
  <c r="L107" i="110" s="1"/>
  <c r="K106" i="110"/>
  <c r="L106" i="110" s="1"/>
  <c r="K105" i="110"/>
  <c r="L105" i="110" s="1"/>
  <c r="K104" i="110"/>
  <c r="L104" i="110" s="1"/>
  <c r="K103" i="110"/>
  <c r="L103" i="110" s="1"/>
  <c r="K102" i="110"/>
  <c r="L102" i="110" s="1"/>
  <c r="K101" i="110"/>
  <c r="L101" i="110" s="1"/>
  <c r="K100" i="110"/>
  <c r="L100" i="110" s="1"/>
  <c r="K99" i="110"/>
  <c r="L99" i="110" s="1"/>
  <c r="K98" i="110"/>
  <c r="L98" i="110" s="1"/>
  <c r="K97" i="110"/>
  <c r="L97" i="110" s="1"/>
  <c r="K96" i="110"/>
  <c r="L96" i="110" s="1"/>
  <c r="K95" i="110"/>
  <c r="L95" i="110" s="1"/>
  <c r="K94" i="110"/>
  <c r="L94" i="110" s="1"/>
  <c r="K93" i="110"/>
  <c r="L93" i="110" s="1"/>
  <c r="K92" i="110"/>
  <c r="L92" i="110" s="1"/>
  <c r="K91" i="110"/>
  <c r="L91" i="110" s="1"/>
  <c r="K90" i="110"/>
  <c r="L90" i="110" s="1"/>
  <c r="K89" i="110"/>
  <c r="L89" i="110" s="1"/>
  <c r="K88" i="110"/>
  <c r="L88" i="110" s="1"/>
  <c r="K87" i="110"/>
  <c r="L87" i="110" s="1"/>
  <c r="K86" i="110"/>
  <c r="L86" i="110" s="1"/>
  <c r="K85" i="110"/>
  <c r="L85" i="110" s="1"/>
  <c r="K84" i="110"/>
  <c r="L84" i="110" s="1"/>
  <c r="K83" i="110"/>
  <c r="L83" i="110" s="1"/>
  <c r="K82" i="110"/>
  <c r="L82" i="110" s="1"/>
  <c r="K81" i="110"/>
  <c r="L81" i="110" s="1"/>
  <c r="K80" i="110"/>
  <c r="L80" i="110" s="1"/>
  <c r="K79" i="110"/>
  <c r="L79" i="110" s="1"/>
  <c r="K78" i="110"/>
  <c r="L78" i="110" s="1"/>
  <c r="K77" i="110"/>
  <c r="L77" i="110" s="1"/>
  <c r="K76" i="110"/>
  <c r="L76" i="110" s="1"/>
  <c r="K75" i="110"/>
  <c r="L75" i="110" s="1"/>
  <c r="K74" i="110"/>
  <c r="L74" i="110" s="1"/>
  <c r="K73" i="110"/>
  <c r="L73" i="110" s="1"/>
  <c r="K72" i="110"/>
  <c r="L72" i="110" s="1"/>
  <c r="K71" i="110"/>
  <c r="L71" i="110" s="1"/>
  <c r="K70" i="110"/>
  <c r="L70" i="110" s="1"/>
  <c r="K69" i="110"/>
  <c r="L69" i="110" s="1"/>
  <c r="K68" i="110"/>
  <c r="L68" i="110" s="1"/>
  <c r="K67" i="110"/>
  <c r="L67" i="110" s="1"/>
  <c r="K66" i="110"/>
  <c r="L66" i="110" s="1"/>
  <c r="K65" i="110"/>
  <c r="L65" i="110" s="1"/>
  <c r="K64" i="110"/>
  <c r="L64" i="110" s="1"/>
  <c r="K63" i="110"/>
  <c r="L63" i="110" s="1"/>
  <c r="K62" i="110"/>
  <c r="L62" i="110" s="1"/>
  <c r="K61" i="110"/>
  <c r="L61" i="110" s="1"/>
  <c r="K60" i="110"/>
  <c r="L60" i="110" s="1"/>
  <c r="K59" i="110"/>
  <c r="L59" i="110" s="1"/>
  <c r="K58" i="110"/>
  <c r="L58" i="110" s="1"/>
  <c r="K57" i="110"/>
  <c r="L57" i="110" s="1"/>
  <c r="K56" i="110"/>
  <c r="L56" i="110" s="1"/>
  <c r="K55" i="110"/>
  <c r="L55" i="110" s="1"/>
  <c r="K54" i="110"/>
  <c r="L54" i="110" s="1"/>
  <c r="K53" i="110"/>
  <c r="L53" i="110" s="1"/>
  <c r="K52" i="110"/>
  <c r="L52" i="110" s="1"/>
  <c r="K51" i="110"/>
  <c r="L51" i="110" s="1"/>
  <c r="K50" i="110"/>
  <c r="L50" i="110" s="1"/>
  <c r="K49" i="110"/>
  <c r="L49" i="110" s="1"/>
  <c r="K48" i="110"/>
  <c r="L48" i="110" s="1"/>
  <c r="K47" i="110"/>
  <c r="L47" i="110" s="1"/>
  <c r="K46" i="110"/>
  <c r="L46" i="110" s="1"/>
  <c r="K45" i="110"/>
  <c r="L45" i="110" s="1"/>
  <c r="K44" i="110"/>
  <c r="L44" i="110" s="1"/>
  <c r="K43" i="110"/>
  <c r="L43" i="110" s="1"/>
  <c r="K42" i="110"/>
  <c r="L42" i="110" s="1"/>
  <c r="K41" i="110"/>
  <c r="L41" i="110" s="1"/>
  <c r="K40" i="110"/>
  <c r="L40" i="110" s="1"/>
  <c r="K39" i="110"/>
  <c r="L39" i="110" s="1"/>
  <c r="K38" i="110"/>
  <c r="L38" i="110" s="1"/>
  <c r="K37" i="110"/>
  <c r="L37" i="110" s="1"/>
  <c r="K36" i="110"/>
  <c r="L36" i="110" s="1"/>
  <c r="K35" i="110"/>
  <c r="L35" i="110" s="1"/>
  <c r="K34" i="110"/>
  <c r="L34" i="110" s="1"/>
  <c r="K33" i="110"/>
  <c r="L33" i="110" s="1"/>
  <c r="K32" i="110"/>
  <c r="L32" i="110" s="1"/>
  <c r="K31" i="110"/>
  <c r="L31" i="110" s="1"/>
  <c r="K30" i="110"/>
  <c r="L30" i="110" s="1"/>
  <c r="K29" i="110"/>
  <c r="L29" i="110" s="1"/>
  <c r="K28" i="110"/>
  <c r="L28" i="110" s="1"/>
  <c r="K27" i="110"/>
  <c r="L27" i="110" s="1"/>
  <c r="K26" i="110"/>
  <c r="L26" i="110" s="1"/>
  <c r="K25" i="110"/>
  <c r="L25" i="110" s="1"/>
  <c r="K24" i="110"/>
  <c r="L24" i="110" s="1"/>
  <c r="K23" i="110"/>
  <c r="L23" i="110" s="1"/>
  <c r="K22" i="110"/>
  <c r="L22" i="110" s="1"/>
  <c r="K21" i="110"/>
  <c r="L21" i="110" s="1"/>
  <c r="K20" i="110"/>
  <c r="L20" i="110" s="1"/>
  <c r="K19" i="110"/>
  <c r="L19" i="110" s="1"/>
  <c r="K18" i="110"/>
  <c r="L18" i="110" s="1"/>
  <c r="K17" i="110"/>
  <c r="L17" i="110" s="1"/>
  <c r="K16" i="110"/>
  <c r="L16" i="110" s="1"/>
  <c r="K15" i="110"/>
  <c r="L15" i="110" s="1"/>
  <c r="K14" i="110"/>
  <c r="L14" i="110" s="1"/>
  <c r="K13" i="110"/>
  <c r="L13" i="110" s="1"/>
  <c r="K12" i="110"/>
  <c r="L12" i="110" s="1"/>
  <c r="K11" i="110"/>
  <c r="L11" i="110" s="1"/>
  <c r="K10" i="110"/>
  <c r="L10" i="110" s="1"/>
  <c r="K9" i="110"/>
  <c r="L9" i="110" s="1"/>
  <c r="K8" i="110"/>
  <c r="L8" i="110" s="1"/>
  <c r="K7" i="110"/>
  <c r="L7" i="110" s="1"/>
  <c r="K6" i="110"/>
  <c r="L6" i="110" s="1"/>
  <c r="K5" i="110"/>
  <c r="L5" i="110" s="1"/>
  <c r="K4" i="110"/>
  <c r="L4" i="110" s="1"/>
  <c r="K136" i="114"/>
  <c r="L136" i="114" s="1"/>
  <c r="K135" i="114"/>
  <c r="L135" i="114" s="1"/>
  <c r="K134" i="114"/>
  <c r="L134" i="114" s="1"/>
  <c r="K133" i="114"/>
  <c r="L133" i="114" s="1"/>
  <c r="K132" i="114"/>
  <c r="L132" i="114" s="1"/>
  <c r="K131" i="114"/>
  <c r="L131" i="114" s="1"/>
  <c r="K130" i="114"/>
  <c r="L130" i="114" s="1"/>
  <c r="K129" i="114"/>
  <c r="L129" i="114" s="1"/>
  <c r="K128" i="114"/>
  <c r="L128" i="114" s="1"/>
  <c r="K127" i="114"/>
  <c r="L127" i="114" s="1"/>
  <c r="K126" i="114"/>
  <c r="L126" i="114" s="1"/>
  <c r="K125" i="114"/>
  <c r="L125" i="114" s="1"/>
  <c r="K124" i="114"/>
  <c r="L124" i="114" s="1"/>
  <c r="K123" i="114"/>
  <c r="L123" i="114" s="1"/>
  <c r="K122" i="114"/>
  <c r="L122" i="114" s="1"/>
  <c r="K121" i="114"/>
  <c r="L121" i="114" s="1"/>
  <c r="K120" i="114"/>
  <c r="L120" i="114" s="1"/>
  <c r="K119" i="114"/>
  <c r="L119" i="114" s="1"/>
  <c r="K118" i="114"/>
  <c r="L118" i="114" s="1"/>
  <c r="K117" i="114"/>
  <c r="L117" i="114" s="1"/>
  <c r="K116" i="114"/>
  <c r="L116" i="114" s="1"/>
  <c r="K115" i="114"/>
  <c r="L115" i="114" s="1"/>
  <c r="K114" i="114"/>
  <c r="L114" i="114" s="1"/>
  <c r="K113" i="114"/>
  <c r="L113" i="114" s="1"/>
  <c r="K112" i="114"/>
  <c r="L112" i="114" s="1"/>
  <c r="K111" i="114"/>
  <c r="L111" i="114" s="1"/>
  <c r="K110" i="114"/>
  <c r="L110" i="114" s="1"/>
  <c r="K109" i="114"/>
  <c r="L109" i="114" s="1"/>
  <c r="K108" i="114"/>
  <c r="L108" i="114" s="1"/>
  <c r="K107" i="114"/>
  <c r="L107" i="114" s="1"/>
  <c r="K106" i="114"/>
  <c r="L106" i="114" s="1"/>
  <c r="K105" i="114"/>
  <c r="L105" i="114" s="1"/>
  <c r="K104" i="114"/>
  <c r="L104" i="114" s="1"/>
  <c r="K103" i="114"/>
  <c r="L103" i="114" s="1"/>
  <c r="K102" i="114"/>
  <c r="L102" i="114" s="1"/>
  <c r="K101" i="114"/>
  <c r="L101" i="114" s="1"/>
  <c r="K100" i="114"/>
  <c r="L100" i="114" s="1"/>
  <c r="K99" i="114"/>
  <c r="L99" i="114" s="1"/>
  <c r="K98" i="114"/>
  <c r="L98" i="114" s="1"/>
  <c r="K97" i="114"/>
  <c r="L97" i="114" s="1"/>
  <c r="K96" i="114"/>
  <c r="L96" i="114" s="1"/>
  <c r="K95" i="114"/>
  <c r="L95" i="114" s="1"/>
  <c r="K94" i="114"/>
  <c r="L94" i="114" s="1"/>
  <c r="K93" i="114"/>
  <c r="L93" i="114" s="1"/>
  <c r="K92" i="114"/>
  <c r="L92" i="114" s="1"/>
  <c r="K91" i="114"/>
  <c r="L91" i="114" s="1"/>
  <c r="K90" i="114"/>
  <c r="L90" i="114" s="1"/>
  <c r="K89" i="114"/>
  <c r="L89" i="114" s="1"/>
  <c r="K88" i="114"/>
  <c r="L88" i="114" s="1"/>
  <c r="K87" i="114"/>
  <c r="L87" i="114" s="1"/>
  <c r="K86" i="114"/>
  <c r="L86" i="114" s="1"/>
  <c r="K85" i="114"/>
  <c r="L85" i="114" s="1"/>
  <c r="K84" i="114"/>
  <c r="L84" i="114" s="1"/>
  <c r="K83" i="114"/>
  <c r="L83" i="114" s="1"/>
  <c r="K82" i="114"/>
  <c r="L82" i="114" s="1"/>
  <c r="K81" i="114"/>
  <c r="L81" i="114" s="1"/>
  <c r="K80" i="114"/>
  <c r="L80" i="114" s="1"/>
  <c r="K79" i="114"/>
  <c r="L79" i="114" s="1"/>
  <c r="K78" i="114"/>
  <c r="L78" i="114" s="1"/>
  <c r="K77" i="114"/>
  <c r="L77" i="114" s="1"/>
  <c r="K76" i="114"/>
  <c r="L76" i="114" s="1"/>
  <c r="K75" i="114"/>
  <c r="L75" i="114" s="1"/>
  <c r="K74" i="114"/>
  <c r="L74" i="114" s="1"/>
  <c r="K73" i="114"/>
  <c r="L73" i="114" s="1"/>
  <c r="K72" i="114"/>
  <c r="L72" i="114" s="1"/>
  <c r="K71" i="114"/>
  <c r="L71" i="114" s="1"/>
  <c r="K70" i="114"/>
  <c r="L70" i="114" s="1"/>
  <c r="K69" i="114"/>
  <c r="L69" i="114" s="1"/>
  <c r="K68" i="114"/>
  <c r="L68" i="114" s="1"/>
  <c r="K67" i="114"/>
  <c r="L67" i="114" s="1"/>
  <c r="K66" i="114"/>
  <c r="L66" i="114" s="1"/>
  <c r="K65" i="114"/>
  <c r="L65" i="114" s="1"/>
  <c r="K64" i="114"/>
  <c r="L64" i="114" s="1"/>
  <c r="K63" i="114"/>
  <c r="L63" i="114" s="1"/>
  <c r="K62" i="114"/>
  <c r="L62" i="114" s="1"/>
  <c r="K61" i="114"/>
  <c r="L61" i="114" s="1"/>
  <c r="K60" i="114"/>
  <c r="L60" i="114" s="1"/>
  <c r="K59" i="114"/>
  <c r="L59" i="114" s="1"/>
  <c r="K58" i="114"/>
  <c r="L58" i="114" s="1"/>
  <c r="K57" i="114"/>
  <c r="L57" i="114" s="1"/>
  <c r="K56" i="114"/>
  <c r="L56" i="114" s="1"/>
  <c r="K55" i="114"/>
  <c r="L55" i="114" s="1"/>
  <c r="K54" i="114"/>
  <c r="L54" i="114" s="1"/>
  <c r="K53" i="114"/>
  <c r="L53" i="114" s="1"/>
  <c r="K52" i="114"/>
  <c r="L52" i="114" s="1"/>
  <c r="K51" i="114"/>
  <c r="L51" i="114" s="1"/>
  <c r="K50" i="114"/>
  <c r="L50" i="114" s="1"/>
  <c r="K49" i="114"/>
  <c r="L49" i="114" s="1"/>
  <c r="K48" i="114"/>
  <c r="L48" i="114" s="1"/>
  <c r="K47" i="114"/>
  <c r="L47" i="114" s="1"/>
  <c r="K46" i="114"/>
  <c r="L46" i="114" s="1"/>
  <c r="K45" i="114"/>
  <c r="L45" i="114" s="1"/>
  <c r="K44" i="114"/>
  <c r="L44" i="114" s="1"/>
  <c r="K43" i="114"/>
  <c r="L43" i="114" s="1"/>
  <c r="K42" i="114"/>
  <c r="L42" i="114" s="1"/>
  <c r="K41" i="114"/>
  <c r="L41" i="114" s="1"/>
  <c r="K40" i="114"/>
  <c r="L40" i="114" s="1"/>
  <c r="K39" i="114"/>
  <c r="L39" i="114" s="1"/>
  <c r="K38" i="114"/>
  <c r="L38" i="114" s="1"/>
  <c r="K37" i="114"/>
  <c r="L37" i="114" s="1"/>
  <c r="K36" i="114"/>
  <c r="L36" i="114" s="1"/>
  <c r="K35" i="114"/>
  <c r="L35" i="114" s="1"/>
  <c r="K34" i="114"/>
  <c r="L34" i="114" s="1"/>
  <c r="K33" i="114"/>
  <c r="L33" i="114" s="1"/>
  <c r="K32" i="114"/>
  <c r="L32" i="114" s="1"/>
  <c r="K31" i="114"/>
  <c r="L31" i="114" s="1"/>
  <c r="K30" i="114"/>
  <c r="L30" i="114" s="1"/>
  <c r="K29" i="114"/>
  <c r="L29" i="114" s="1"/>
  <c r="K28" i="114"/>
  <c r="L28" i="114" s="1"/>
  <c r="K27" i="114"/>
  <c r="L27" i="114" s="1"/>
  <c r="K26" i="114"/>
  <c r="L26" i="114" s="1"/>
  <c r="K25" i="114"/>
  <c r="L25" i="114" s="1"/>
  <c r="K24" i="114"/>
  <c r="L24" i="114" s="1"/>
  <c r="K23" i="114"/>
  <c r="L23" i="114" s="1"/>
  <c r="K22" i="114"/>
  <c r="L22" i="114" s="1"/>
  <c r="K21" i="114"/>
  <c r="L21" i="114" s="1"/>
  <c r="K20" i="114"/>
  <c r="L20" i="114" s="1"/>
  <c r="K19" i="114"/>
  <c r="L19" i="114" s="1"/>
  <c r="K18" i="114"/>
  <c r="L18" i="114" s="1"/>
  <c r="K17" i="114"/>
  <c r="L17" i="114" s="1"/>
  <c r="K16" i="114"/>
  <c r="L16" i="114" s="1"/>
  <c r="K15" i="114"/>
  <c r="L15" i="114" s="1"/>
  <c r="K14" i="114"/>
  <c r="L14" i="114" s="1"/>
  <c r="K13" i="114"/>
  <c r="L13" i="114" s="1"/>
  <c r="K12" i="114"/>
  <c r="L12" i="114" s="1"/>
  <c r="K11" i="114"/>
  <c r="L11" i="114" s="1"/>
  <c r="K10" i="114"/>
  <c r="L10" i="114" s="1"/>
  <c r="K9" i="114"/>
  <c r="L9" i="114" s="1"/>
  <c r="K8" i="114"/>
  <c r="L8" i="114" s="1"/>
  <c r="K7" i="114"/>
  <c r="L7" i="114" s="1"/>
  <c r="K6" i="114"/>
  <c r="L6" i="114" s="1"/>
  <c r="K5" i="114"/>
  <c r="L5" i="114" s="1"/>
  <c r="K4" i="114"/>
  <c r="L4" i="114" s="1"/>
  <c r="K136" i="112"/>
  <c r="L136" i="112" s="1"/>
  <c r="K135" i="112"/>
  <c r="L135" i="112" s="1"/>
  <c r="K134" i="112"/>
  <c r="L134" i="112" s="1"/>
  <c r="K133" i="112"/>
  <c r="L133" i="112" s="1"/>
  <c r="K132" i="112"/>
  <c r="L132" i="112" s="1"/>
  <c r="K131" i="112"/>
  <c r="L131" i="112" s="1"/>
  <c r="K130" i="112"/>
  <c r="L130" i="112" s="1"/>
  <c r="K129" i="112"/>
  <c r="L129" i="112" s="1"/>
  <c r="K128" i="112"/>
  <c r="L128" i="112" s="1"/>
  <c r="K127" i="112"/>
  <c r="L127" i="112" s="1"/>
  <c r="K126" i="112"/>
  <c r="L126" i="112" s="1"/>
  <c r="K125" i="112"/>
  <c r="L125" i="112" s="1"/>
  <c r="K124" i="112"/>
  <c r="L124" i="112" s="1"/>
  <c r="K123" i="112"/>
  <c r="L123" i="112" s="1"/>
  <c r="K122" i="112"/>
  <c r="L122" i="112" s="1"/>
  <c r="K121" i="112"/>
  <c r="L121" i="112" s="1"/>
  <c r="K120" i="112"/>
  <c r="L120" i="112" s="1"/>
  <c r="K119" i="112"/>
  <c r="L119" i="112" s="1"/>
  <c r="K118" i="112"/>
  <c r="L118" i="112" s="1"/>
  <c r="K117" i="112"/>
  <c r="L117" i="112" s="1"/>
  <c r="K116" i="112"/>
  <c r="L116" i="112" s="1"/>
  <c r="K115" i="112"/>
  <c r="L115" i="112" s="1"/>
  <c r="K114" i="112"/>
  <c r="L114" i="112" s="1"/>
  <c r="K113" i="112"/>
  <c r="L113" i="112" s="1"/>
  <c r="K112" i="112"/>
  <c r="L112" i="112" s="1"/>
  <c r="K111" i="112"/>
  <c r="L111" i="112" s="1"/>
  <c r="K110" i="112"/>
  <c r="L110" i="112" s="1"/>
  <c r="K109" i="112"/>
  <c r="L109" i="112" s="1"/>
  <c r="K108" i="112"/>
  <c r="L108" i="112" s="1"/>
  <c r="K107" i="112"/>
  <c r="L107" i="112" s="1"/>
  <c r="K106" i="112"/>
  <c r="L106" i="112" s="1"/>
  <c r="K105" i="112"/>
  <c r="L105" i="112" s="1"/>
  <c r="K104" i="112"/>
  <c r="L104" i="112" s="1"/>
  <c r="K103" i="112"/>
  <c r="L103" i="112" s="1"/>
  <c r="K102" i="112"/>
  <c r="L102" i="112" s="1"/>
  <c r="K101" i="112"/>
  <c r="L101" i="112" s="1"/>
  <c r="K100" i="112"/>
  <c r="L100" i="112" s="1"/>
  <c r="K99" i="112"/>
  <c r="L99" i="112" s="1"/>
  <c r="K98" i="112"/>
  <c r="L98" i="112" s="1"/>
  <c r="K97" i="112"/>
  <c r="L97" i="112" s="1"/>
  <c r="K96" i="112"/>
  <c r="L96" i="112" s="1"/>
  <c r="K95" i="112"/>
  <c r="L95" i="112" s="1"/>
  <c r="K94" i="112"/>
  <c r="L94" i="112" s="1"/>
  <c r="K93" i="112"/>
  <c r="L93" i="112" s="1"/>
  <c r="K92" i="112"/>
  <c r="L92" i="112" s="1"/>
  <c r="K91" i="112"/>
  <c r="L91" i="112" s="1"/>
  <c r="K90" i="112"/>
  <c r="L90" i="112" s="1"/>
  <c r="K89" i="112"/>
  <c r="L89" i="112" s="1"/>
  <c r="K88" i="112"/>
  <c r="L88" i="112" s="1"/>
  <c r="K87" i="112"/>
  <c r="L87" i="112" s="1"/>
  <c r="K86" i="112"/>
  <c r="L86" i="112" s="1"/>
  <c r="K85" i="112"/>
  <c r="L85" i="112" s="1"/>
  <c r="K84" i="112"/>
  <c r="L84" i="112" s="1"/>
  <c r="K83" i="112"/>
  <c r="L83" i="112" s="1"/>
  <c r="K82" i="112"/>
  <c r="L82" i="112" s="1"/>
  <c r="K81" i="112"/>
  <c r="L81" i="112" s="1"/>
  <c r="K80" i="112"/>
  <c r="L80" i="112" s="1"/>
  <c r="K79" i="112"/>
  <c r="L79" i="112" s="1"/>
  <c r="K78" i="112"/>
  <c r="L78" i="112" s="1"/>
  <c r="K77" i="112"/>
  <c r="L77" i="112" s="1"/>
  <c r="K76" i="112"/>
  <c r="L76" i="112" s="1"/>
  <c r="K75" i="112"/>
  <c r="L75" i="112" s="1"/>
  <c r="K74" i="112"/>
  <c r="L74" i="112" s="1"/>
  <c r="K73" i="112"/>
  <c r="L73" i="112" s="1"/>
  <c r="K72" i="112"/>
  <c r="L72" i="112" s="1"/>
  <c r="K71" i="112"/>
  <c r="L71" i="112" s="1"/>
  <c r="K70" i="112"/>
  <c r="L70" i="112" s="1"/>
  <c r="K69" i="112"/>
  <c r="L69" i="112" s="1"/>
  <c r="K68" i="112"/>
  <c r="L68" i="112" s="1"/>
  <c r="K67" i="112"/>
  <c r="L67" i="112" s="1"/>
  <c r="K66" i="112"/>
  <c r="L66" i="112" s="1"/>
  <c r="K65" i="112"/>
  <c r="L65" i="112" s="1"/>
  <c r="K64" i="112"/>
  <c r="L64" i="112" s="1"/>
  <c r="K63" i="112"/>
  <c r="L63" i="112" s="1"/>
  <c r="K62" i="112"/>
  <c r="L62" i="112" s="1"/>
  <c r="K61" i="112"/>
  <c r="L61" i="112" s="1"/>
  <c r="K60" i="112"/>
  <c r="L60" i="112" s="1"/>
  <c r="K59" i="112"/>
  <c r="L59" i="112" s="1"/>
  <c r="K58" i="112"/>
  <c r="L58" i="112" s="1"/>
  <c r="K57" i="112"/>
  <c r="L57" i="112" s="1"/>
  <c r="K56" i="112"/>
  <c r="L56" i="112" s="1"/>
  <c r="K55" i="112"/>
  <c r="L55" i="112" s="1"/>
  <c r="K54" i="112"/>
  <c r="L54" i="112" s="1"/>
  <c r="K53" i="112"/>
  <c r="L53" i="112" s="1"/>
  <c r="K52" i="112"/>
  <c r="L52" i="112" s="1"/>
  <c r="K51" i="112"/>
  <c r="L51" i="112" s="1"/>
  <c r="K50" i="112"/>
  <c r="L50" i="112" s="1"/>
  <c r="K49" i="112"/>
  <c r="L49" i="112" s="1"/>
  <c r="K48" i="112"/>
  <c r="L48" i="112" s="1"/>
  <c r="K47" i="112"/>
  <c r="L47" i="112" s="1"/>
  <c r="K46" i="112"/>
  <c r="L46" i="112" s="1"/>
  <c r="K45" i="112"/>
  <c r="L45" i="112" s="1"/>
  <c r="K44" i="112"/>
  <c r="L44" i="112" s="1"/>
  <c r="K43" i="112"/>
  <c r="L43" i="112" s="1"/>
  <c r="K42" i="112"/>
  <c r="L42" i="112" s="1"/>
  <c r="K41" i="112"/>
  <c r="L41" i="112" s="1"/>
  <c r="K40" i="112"/>
  <c r="L40" i="112" s="1"/>
  <c r="K39" i="112"/>
  <c r="L39" i="112" s="1"/>
  <c r="K38" i="112"/>
  <c r="L38" i="112" s="1"/>
  <c r="K37" i="112"/>
  <c r="L37" i="112" s="1"/>
  <c r="K36" i="112"/>
  <c r="L36" i="112" s="1"/>
  <c r="K35" i="112"/>
  <c r="L35" i="112" s="1"/>
  <c r="K34" i="112"/>
  <c r="L34" i="112" s="1"/>
  <c r="K33" i="112"/>
  <c r="L33" i="112" s="1"/>
  <c r="K32" i="112"/>
  <c r="L32" i="112" s="1"/>
  <c r="K31" i="112"/>
  <c r="L31" i="112" s="1"/>
  <c r="K30" i="112"/>
  <c r="L30" i="112" s="1"/>
  <c r="K29" i="112"/>
  <c r="L29" i="112" s="1"/>
  <c r="K28" i="112"/>
  <c r="L28" i="112" s="1"/>
  <c r="K27" i="112"/>
  <c r="L27" i="112" s="1"/>
  <c r="K26" i="112"/>
  <c r="L26" i="112" s="1"/>
  <c r="K25" i="112"/>
  <c r="L25" i="112" s="1"/>
  <c r="K24" i="112"/>
  <c r="L24" i="112" s="1"/>
  <c r="K23" i="112"/>
  <c r="L23" i="112" s="1"/>
  <c r="K22" i="112"/>
  <c r="L22" i="112" s="1"/>
  <c r="K21" i="112"/>
  <c r="L21" i="112" s="1"/>
  <c r="K20" i="112"/>
  <c r="L20" i="112" s="1"/>
  <c r="K19" i="112"/>
  <c r="L19" i="112" s="1"/>
  <c r="K18" i="112"/>
  <c r="L18" i="112" s="1"/>
  <c r="K17" i="112"/>
  <c r="L17" i="112" s="1"/>
  <c r="K16" i="112"/>
  <c r="L16" i="112" s="1"/>
  <c r="K15" i="112"/>
  <c r="L15" i="112" s="1"/>
  <c r="K14" i="112"/>
  <c r="L14" i="112" s="1"/>
  <c r="K13" i="112"/>
  <c r="L13" i="112" s="1"/>
  <c r="K12" i="112"/>
  <c r="L12" i="112" s="1"/>
  <c r="K11" i="112"/>
  <c r="L11" i="112" s="1"/>
  <c r="K10" i="112"/>
  <c r="L10" i="112" s="1"/>
  <c r="K9" i="112"/>
  <c r="L9" i="112" s="1"/>
  <c r="K8" i="112"/>
  <c r="L8" i="112" s="1"/>
  <c r="K7" i="112"/>
  <c r="L7" i="112" s="1"/>
  <c r="K6" i="112"/>
  <c r="L6" i="112" s="1"/>
  <c r="K5" i="112"/>
  <c r="L5" i="112" s="1"/>
  <c r="K4" i="112"/>
  <c r="L4" i="112" s="1"/>
  <c r="K136" i="111"/>
  <c r="L136" i="111" s="1"/>
  <c r="K135" i="111"/>
  <c r="L135" i="111" s="1"/>
  <c r="K134" i="111"/>
  <c r="L134" i="111" s="1"/>
  <c r="K133" i="111"/>
  <c r="L133" i="111" s="1"/>
  <c r="K132" i="111"/>
  <c r="L132" i="111" s="1"/>
  <c r="K131" i="111"/>
  <c r="L131" i="111" s="1"/>
  <c r="K130" i="111"/>
  <c r="L130" i="111" s="1"/>
  <c r="K129" i="111"/>
  <c r="L129" i="111" s="1"/>
  <c r="K128" i="111"/>
  <c r="L128" i="111" s="1"/>
  <c r="K127" i="111"/>
  <c r="L127" i="111" s="1"/>
  <c r="K126" i="111"/>
  <c r="L126" i="111" s="1"/>
  <c r="K125" i="111"/>
  <c r="L125" i="111" s="1"/>
  <c r="K124" i="111"/>
  <c r="L124" i="111" s="1"/>
  <c r="K123" i="111"/>
  <c r="L123" i="111" s="1"/>
  <c r="K122" i="111"/>
  <c r="L122" i="111" s="1"/>
  <c r="K121" i="111"/>
  <c r="L121" i="111" s="1"/>
  <c r="K120" i="111"/>
  <c r="L120" i="111" s="1"/>
  <c r="K119" i="111"/>
  <c r="L119" i="111" s="1"/>
  <c r="K118" i="111"/>
  <c r="L118" i="111" s="1"/>
  <c r="K117" i="111"/>
  <c r="L117" i="111" s="1"/>
  <c r="K116" i="111"/>
  <c r="L116" i="111" s="1"/>
  <c r="K115" i="111"/>
  <c r="L115" i="111" s="1"/>
  <c r="K114" i="111"/>
  <c r="L114" i="111" s="1"/>
  <c r="K113" i="111"/>
  <c r="L113" i="111" s="1"/>
  <c r="K112" i="111"/>
  <c r="L112" i="111" s="1"/>
  <c r="K111" i="111"/>
  <c r="L111" i="111" s="1"/>
  <c r="K110" i="111"/>
  <c r="L110" i="111" s="1"/>
  <c r="K109" i="111"/>
  <c r="L109" i="111" s="1"/>
  <c r="K108" i="111"/>
  <c r="L108" i="111" s="1"/>
  <c r="K107" i="111"/>
  <c r="L107" i="111" s="1"/>
  <c r="K106" i="111"/>
  <c r="L106" i="111" s="1"/>
  <c r="K105" i="111"/>
  <c r="L105" i="111" s="1"/>
  <c r="K104" i="111"/>
  <c r="L104" i="111" s="1"/>
  <c r="K103" i="111"/>
  <c r="L103" i="111" s="1"/>
  <c r="K102" i="111"/>
  <c r="L102" i="111" s="1"/>
  <c r="K101" i="111"/>
  <c r="L101" i="111" s="1"/>
  <c r="K100" i="111"/>
  <c r="L100" i="111" s="1"/>
  <c r="K99" i="111"/>
  <c r="L99" i="111" s="1"/>
  <c r="K98" i="111"/>
  <c r="L98" i="111" s="1"/>
  <c r="K97" i="111"/>
  <c r="L97" i="111" s="1"/>
  <c r="K96" i="111"/>
  <c r="L96" i="111" s="1"/>
  <c r="K95" i="111"/>
  <c r="L95" i="111" s="1"/>
  <c r="K94" i="111"/>
  <c r="L94" i="111" s="1"/>
  <c r="K93" i="111"/>
  <c r="L93" i="111" s="1"/>
  <c r="K92" i="111"/>
  <c r="L92" i="111" s="1"/>
  <c r="K91" i="111"/>
  <c r="L91" i="111" s="1"/>
  <c r="K90" i="111"/>
  <c r="L90" i="111" s="1"/>
  <c r="K89" i="111"/>
  <c r="L89" i="111" s="1"/>
  <c r="K88" i="111"/>
  <c r="L88" i="111" s="1"/>
  <c r="K87" i="111"/>
  <c r="L87" i="111" s="1"/>
  <c r="K86" i="111"/>
  <c r="L86" i="111" s="1"/>
  <c r="K85" i="111"/>
  <c r="L85" i="111" s="1"/>
  <c r="K84" i="111"/>
  <c r="L84" i="111" s="1"/>
  <c r="K83" i="111"/>
  <c r="L83" i="111" s="1"/>
  <c r="K82" i="111"/>
  <c r="L82" i="111" s="1"/>
  <c r="K81" i="111"/>
  <c r="L81" i="111" s="1"/>
  <c r="K80" i="111"/>
  <c r="L80" i="111" s="1"/>
  <c r="K79" i="111"/>
  <c r="L79" i="111" s="1"/>
  <c r="K78" i="111"/>
  <c r="L78" i="111" s="1"/>
  <c r="K77" i="111"/>
  <c r="L77" i="111" s="1"/>
  <c r="K76" i="111"/>
  <c r="L76" i="111" s="1"/>
  <c r="K75" i="111"/>
  <c r="L75" i="111" s="1"/>
  <c r="K74" i="111"/>
  <c r="L74" i="111" s="1"/>
  <c r="K73" i="111"/>
  <c r="L73" i="111" s="1"/>
  <c r="K72" i="111"/>
  <c r="L72" i="111" s="1"/>
  <c r="K71" i="111"/>
  <c r="L71" i="111" s="1"/>
  <c r="K70" i="111"/>
  <c r="L70" i="111" s="1"/>
  <c r="K69" i="111"/>
  <c r="L69" i="111" s="1"/>
  <c r="K68" i="111"/>
  <c r="L68" i="111" s="1"/>
  <c r="K67" i="111"/>
  <c r="L67" i="111" s="1"/>
  <c r="K66" i="111"/>
  <c r="L66" i="111" s="1"/>
  <c r="K65" i="111"/>
  <c r="L65" i="111" s="1"/>
  <c r="K64" i="111"/>
  <c r="L64" i="111" s="1"/>
  <c r="K63" i="111"/>
  <c r="L63" i="111" s="1"/>
  <c r="K62" i="111"/>
  <c r="L62" i="111" s="1"/>
  <c r="K61" i="111"/>
  <c r="L61" i="111" s="1"/>
  <c r="K60" i="111"/>
  <c r="L60" i="111" s="1"/>
  <c r="K59" i="111"/>
  <c r="L59" i="111" s="1"/>
  <c r="K58" i="111"/>
  <c r="L58" i="111" s="1"/>
  <c r="K57" i="111"/>
  <c r="L57" i="111" s="1"/>
  <c r="K56" i="111"/>
  <c r="L56" i="111" s="1"/>
  <c r="K55" i="111"/>
  <c r="L55" i="111" s="1"/>
  <c r="K54" i="111"/>
  <c r="L54" i="111" s="1"/>
  <c r="K53" i="111"/>
  <c r="L53" i="111" s="1"/>
  <c r="K52" i="111"/>
  <c r="L52" i="111" s="1"/>
  <c r="K51" i="111"/>
  <c r="L51" i="111" s="1"/>
  <c r="K50" i="111"/>
  <c r="L50" i="111" s="1"/>
  <c r="K49" i="111"/>
  <c r="L49" i="111" s="1"/>
  <c r="K48" i="111"/>
  <c r="L48" i="111" s="1"/>
  <c r="K47" i="111"/>
  <c r="L47" i="111" s="1"/>
  <c r="K46" i="111"/>
  <c r="L46" i="111" s="1"/>
  <c r="K45" i="111"/>
  <c r="L45" i="111" s="1"/>
  <c r="K44" i="111"/>
  <c r="L44" i="111" s="1"/>
  <c r="K43" i="111"/>
  <c r="L43" i="111" s="1"/>
  <c r="K42" i="111"/>
  <c r="L42" i="111" s="1"/>
  <c r="K41" i="111"/>
  <c r="L41" i="111" s="1"/>
  <c r="K40" i="111"/>
  <c r="L40" i="111" s="1"/>
  <c r="K39" i="111"/>
  <c r="L39" i="111" s="1"/>
  <c r="K38" i="111"/>
  <c r="L38" i="111" s="1"/>
  <c r="K37" i="111"/>
  <c r="L37" i="111" s="1"/>
  <c r="K36" i="111"/>
  <c r="L36" i="111" s="1"/>
  <c r="K35" i="111"/>
  <c r="L35" i="111" s="1"/>
  <c r="K34" i="111"/>
  <c r="L34" i="111" s="1"/>
  <c r="K33" i="111"/>
  <c r="L33" i="111" s="1"/>
  <c r="K32" i="111"/>
  <c r="L32" i="111" s="1"/>
  <c r="K31" i="111"/>
  <c r="L31" i="111" s="1"/>
  <c r="K30" i="111"/>
  <c r="L30" i="111" s="1"/>
  <c r="K29" i="111"/>
  <c r="L29" i="111" s="1"/>
  <c r="K28" i="111"/>
  <c r="L28" i="111" s="1"/>
  <c r="K27" i="111"/>
  <c r="L27" i="111" s="1"/>
  <c r="K26" i="111"/>
  <c r="L26" i="111" s="1"/>
  <c r="K25" i="111"/>
  <c r="L25" i="111" s="1"/>
  <c r="K24" i="111"/>
  <c r="L24" i="111" s="1"/>
  <c r="K23" i="111"/>
  <c r="L23" i="111" s="1"/>
  <c r="K22" i="111"/>
  <c r="L22" i="111" s="1"/>
  <c r="K21" i="111"/>
  <c r="L21" i="111" s="1"/>
  <c r="K20" i="111"/>
  <c r="L20" i="111" s="1"/>
  <c r="K19" i="111"/>
  <c r="L19" i="111" s="1"/>
  <c r="K18" i="111"/>
  <c r="L18" i="111" s="1"/>
  <c r="K17" i="111"/>
  <c r="L17" i="111" s="1"/>
  <c r="K16" i="111"/>
  <c r="L16" i="111" s="1"/>
  <c r="K15" i="111"/>
  <c r="L15" i="111" s="1"/>
  <c r="K14" i="111"/>
  <c r="L14" i="111" s="1"/>
  <c r="K13" i="111"/>
  <c r="L13" i="111" s="1"/>
  <c r="K12" i="111"/>
  <c r="L12" i="111" s="1"/>
  <c r="K11" i="111"/>
  <c r="L11" i="111" s="1"/>
  <c r="K10" i="111"/>
  <c r="L10" i="111" s="1"/>
  <c r="K9" i="111"/>
  <c r="L9" i="111" s="1"/>
  <c r="K8" i="111"/>
  <c r="L8" i="111" s="1"/>
  <c r="K7" i="111"/>
  <c r="L7" i="111" s="1"/>
  <c r="K6" i="111"/>
  <c r="L6" i="111" s="1"/>
  <c r="K5" i="111"/>
  <c r="L5" i="111" s="1"/>
  <c r="K4" i="111"/>
  <c r="L4" i="111" s="1"/>
  <c r="K136" i="105"/>
  <c r="L136" i="105" s="1"/>
  <c r="K135" i="105"/>
  <c r="L135" i="105" s="1"/>
  <c r="K134" i="105"/>
  <c r="L134" i="105" s="1"/>
  <c r="K133" i="105"/>
  <c r="L133" i="105" s="1"/>
  <c r="K132" i="105"/>
  <c r="L132" i="105" s="1"/>
  <c r="K131" i="105"/>
  <c r="L131" i="105" s="1"/>
  <c r="K130" i="105"/>
  <c r="L130" i="105" s="1"/>
  <c r="K129" i="105"/>
  <c r="L129" i="105" s="1"/>
  <c r="K128" i="105"/>
  <c r="L128" i="105" s="1"/>
  <c r="K127" i="105"/>
  <c r="L127" i="105" s="1"/>
  <c r="K126" i="105"/>
  <c r="L126" i="105" s="1"/>
  <c r="K125" i="105"/>
  <c r="L125" i="105" s="1"/>
  <c r="K124" i="105"/>
  <c r="L124" i="105" s="1"/>
  <c r="K123" i="105"/>
  <c r="L123" i="105" s="1"/>
  <c r="K122" i="105"/>
  <c r="L122" i="105" s="1"/>
  <c r="K121" i="105"/>
  <c r="L121" i="105" s="1"/>
  <c r="K120" i="105"/>
  <c r="L120" i="105" s="1"/>
  <c r="K119" i="105"/>
  <c r="L119" i="105" s="1"/>
  <c r="K118" i="105"/>
  <c r="L118" i="105" s="1"/>
  <c r="K117" i="105"/>
  <c r="L117" i="105" s="1"/>
  <c r="K116" i="105"/>
  <c r="L116" i="105" s="1"/>
  <c r="K115" i="105"/>
  <c r="L115" i="105" s="1"/>
  <c r="K114" i="105"/>
  <c r="L114" i="105" s="1"/>
  <c r="K113" i="105"/>
  <c r="L113" i="105" s="1"/>
  <c r="K112" i="105"/>
  <c r="L112" i="105" s="1"/>
  <c r="K111" i="105"/>
  <c r="L111" i="105" s="1"/>
  <c r="K110" i="105"/>
  <c r="L110" i="105" s="1"/>
  <c r="K109" i="105"/>
  <c r="L109" i="105" s="1"/>
  <c r="K108" i="105"/>
  <c r="L108" i="105" s="1"/>
  <c r="K107" i="105"/>
  <c r="L107" i="105" s="1"/>
  <c r="K106" i="105"/>
  <c r="L106" i="105" s="1"/>
  <c r="K105" i="105"/>
  <c r="L105" i="105" s="1"/>
  <c r="K104" i="105"/>
  <c r="L104" i="105" s="1"/>
  <c r="K103" i="105"/>
  <c r="L103" i="105" s="1"/>
  <c r="K102" i="105"/>
  <c r="L102" i="105" s="1"/>
  <c r="K101" i="105"/>
  <c r="L101" i="105" s="1"/>
  <c r="K100" i="105"/>
  <c r="L100" i="105" s="1"/>
  <c r="K99" i="105"/>
  <c r="L99" i="105" s="1"/>
  <c r="K98" i="105"/>
  <c r="L98" i="105" s="1"/>
  <c r="K97" i="105"/>
  <c r="L97" i="105" s="1"/>
  <c r="K96" i="105"/>
  <c r="L96" i="105" s="1"/>
  <c r="K95" i="105"/>
  <c r="L95" i="105" s="1"/>
  <c r="K94" i="105"/>
  <c r="L94" i="105" s="1"/>
  <c r="K93" i="105"/>
  <c r="L93" i="105" s="1"/>
  <c r="K92" i="105"/>
  <c r="L92" i="105" s="1"/>
  <c r="K91" i="105"/>
  <c r="L91" i="105" s="1"/>
  <c r="K90" i="105"/>
  <c r="L90" i="105" s="1"/>
  <c r="K89" i="105"/>
  <c r="L89" i="105" s="1"/>
  <c r="K88" i="105"/>
  <c r="L88" i="105" s="1"/>
  <c r="K87" i="105"/>
  <c r="L87" i="105" s="1"/>
  <c r="K86" i="105"/>
  <c r="L86" i="105" s="1"/>
  <c r="K85" i="105"/>
  <c r="L85" i="105" s="1"/>
  <c r="K84" i="105"/>
  <c r="L84" i="105" s="1"/>
  <c r="K83" i="105"/>
  <c r="L83" i="105" s="1"/>
  <c r="K82" i="105"/>
  <c r="L82" i="105" s="1"/>
  <c r="K81" i="105"/>
  <c r="L81" i="105" s="1"/>
  <c r="K80" i="105"/>
  <c r="L80" i="105" s="1"/>
  <c r="K79" i="105"/>
  <c r="L79" i="105" s="1"/>
  <c r="K78" i="105"/>
  <c r="L78" i="105" s="1"/>
  <c r="K77" i="105"/>
  <c r="L77" i="105" s="1"/>
  <c r="K76" i="105"/>
  <c r="L76" i="105" s="1"/>
  <c r="K75" i="105"/>
  <c r="L75" i="105" s="1"/>
  <c r="K74" i="105"/>
  <c r="L74" i="105" s="1"/>
  <c r="K73" i="105"/>
  <c r="L73" i="105" s="1"/>
  <c r="K72" i="105"/>
  <c r="L72" i="105" s="1"/>
  <c r="K71" i="105"/>
  <c r="L71" i="105" s="1"/>
  <c r="K70" i="105"/>
  <c r="L70" i="105" s="1"/>
  <c r="K69" i="105"/>
  <c r="L69" i="105" s="1"/>
  <c r="K68" i="105"/>
  <c r="L68" i="105" s="1"/>
  <c r="K67" i="105"/>
  <c r="L67" i="105" s="1"/>
  <c r="K66" i="105"/>
  <c r="L66" i="105" s="1"/>
  <c r="K65" i="105"/>
  <c r="L65" i="105" s="1"/>
  <c r="K64" i="105"/>
  <c r="L64" i="105" s="1"/>
  <c r="K63" i="105"/>
  <c r="L63" i="105" s="1"/>
  <c r="K62" i="105"/>
  <c r="L62" i="105" s="1"/>
  <c r="K61" i="105"/>
  <c r="L61" i="105" s="1"/>
  <c r="K60" i="105"/>
  <c r="L60" i="105" s="1"/>
  <c r="K59" i="105"/>
  <c r="L59" i="105" s="1"/>
  <c r="K58" i="105"/>
  <c r="L58" i="105" s="1"/>
  <c r="K57" i="105"/>
  <c r="L57" i="105" s="1"/>
  <c r="K56" i="105"/>
  <c r="L56" i="105" s="1"/>
  <c r="K55" i="105"/>
  <c r="L55" i="105" s="1"/>
  <c r="K54" i="105"/>
  <c r="L54" i="105" s="1"/>
  <c r="K53" i="105"/>
  <c r="L53" i="105" s="1"/>
  <c r="K52" i="105"/>
  <c r="L52" i="105" s="1"/>
  <c r="K51" i="105"/>
  <c r="L51" i="105" s="1"/>
  <c r="K50" i="105"/>
  <c r="L50" i="105" s="1"/>
  <c r="K49" i="105"/>
  <c r="L49" i="105" s="1"/>
  <c r="K48" i="105"/>
  <c r="L48" i="105" s="1"/>
  <c r="K47" i="105"/>
  <c r="L47" i="105" s="1"/>
  <c r="K46" i="105"/>
  <c r="L46" i="105" s="1"/>
  <c r="K45" i="105"/>
  <c r="L45" i="105" s="1"/>
  <c r="K44" i="105"/>
  <c r="L44" i="105" s="1"/>
  <c r="K43" i="105"/>
  <c r="L43" i="105" s="1"/>
  <c r="K42" i="105"/>
  <c r="L42" i="105" s="1"/>
  <c r="K41" i="105"/>
  <c r="L41" i="105" s="1"/>
  <c r="K40" i="105"/>
  <c r="L40" i="105" s="1"/>
  <c r="K39" i="105"/>
  <c r="L39" i="105" s="1"/>
  <c r="K38" i="105"/>
  <c r="L38" i="105" s="1"/>
  <c r="K37" i="105"/>
  <c r="L37" i="105" s="1"/>
  <c r="K36" i="105"/>
  <c r="L36" i="105" s="1"/>
  <c r="K35" i="105"/>
  <c r="L35" i="105" s="1"/>
  <c r="K34" i="105"/>
  <c r="L34" i="105" s="1"/>
  <c r="K33" i="105"/>
  <c r="L33" i="105" s="1"/>
  <c r="K32" i="105"/>
  <c r="L32" i="105" s="1"/>
  <c r="K31" i="105"/>
  <c r="L31" i="105" s="1"/>
  <c r="K30" i="105"/>
  <c r="L30" i="105" s="1"/>
  <c r="K29" i="105"/>
  <c r="L29" i="105" s="1"/>
  <c r="K28" i="105"/>
  <c r="L28" i="105" s="1"/>
  <c r="K27" i="105"/>
  <c r="L27" i="105" s="1"/>
  <c r="K26" i="105"/>
  <c r="L26" i="105" s="1"/>
  <c r="K25" i="105"/>
  <c r="L25" i="105" s="1"/>
  <c r="K24" i="105"/>
  <c r="L24" i="105" s="1"/>
  <c r="K23" i="105"/>
  <c r="L23" i="105" s="1"/>
  <c r="K22" i="105"/>
  <c r="L22" i="105" s="1"/>
  <c r="K21" i="105"/>
  <c r="L21" i="105" s="1"/>
  <c r="K20" i="105"/>
  <c r="L20" i="105" s="1"/>
  <c r="K19" i="105"/>
  <c r="L19" i="105" s="1"/>
  <c r="K18" i="105"/>
  <c r="L18" i="105" s="1"/>
  <c r="K17" i="105"/>
  <c r="L17" i="105" s="1"/>
  <c r="K16" i="105"/>
  <c r="L16" i="105" s="1"/>
  <c r="K15" i="105"/>
  <c r="L15" i="105" s="1"/>
  <c r="K14" i="105"/>
  <c r="L14" i="105" s="1"/>
  <c r="K13" i="105"/>
  <c r="L13" i="105" s="1"/>
  <c r="K12" i="105"/>
  <c r="L12" i="105" s="1"/>
  <c r="K11" i="105"/>
  <c r="L11" i="105" s="1"/>
  <c r="K10" i="105"/>
  <c r="L10" i="105" s="1"/>
  <c r="K9" i="105"/>
  <c r="L9" i="105" s="1"/>
  <c r="K8" i="105"/>
  <c r="L8" i="105" s="1"/>
  <c r="K7" i="105"/>
  <c r="L7" i="105" s="1"/>
  <c r="K6" i="105"/>
  <c r="L6" i="105" s="1"/>
  <c r="K5" i="105"/>
  <c r="L5" i="105" s="1"/>
  <c r="K4" i="105"/>
  <c r="L4" i="105" s="1"/>
  <c r="K136" i="113"/>
  <c r="K40" i="113"/>
  <c r="K41" i="113"/>
  <c r="K42" i="113"/>
  <c r="K43" i="113"/>
  <c r="K44" i="113"/>
  <c r="K45" i="113"/>
  <c r="K46" i="113"/>
  <c r="K47" i="113"/>
  <c r="K48" i="113"/>
  <c r="K49" i="113"/>
  <c r="K50" i="113"/>
  <c r="K51" i="113"/>
  <c r="K52" i="113"/>
  <c r="K53" i="113"/>
  <c r="K54" i="113"/>
  <c r="K55" i="113"/>
  <c r="K56" i="113"/>
  <c r="K57" i="113"/>
  <c r="K58" i="113"/>
  <c r="K59" i="113"/>
  <c r="K60" i="113"/>
  <c r="K61" i="113"/>
  <c r="K62" i="113"/>
  <c r="K63" i="113"/>
  <c r="K64" i="113"/>
  <c r="K65" i="113"/>
  <c r="K66" i="113"/>
  <c r="K67" i="113"/>
  <c r="K68" i="113"/>
  <c r="K69" i="113"/>
  <c r="K70" i="113"/>
  <c r="K71" i="113"/>
  <c r="K72" i="113"/>
  <c r="K73" i="113"/>
  <c r="K74" i="113"/>
  <c r="K75" i="113"/>
  <c r="K76" i="113"/>
  <c r="K77" i="113"/>
  <c r="K78" i="113"/>
  <c r="K79" i="113"/>
  <c r="K80" i="113"/>
  <c r="K81" i="113"/>
  <c r="K82" i="113"/>
  <c r="K83" i="113"/>
  <c r="K84" i="113"/>
  <c r="K85" i="113"/>
  <c r="K86" i="113"/>
  <c r="K87" i="113"/>
  <c r="K88" i="113"/>
  <c r="K89" i="113"/>
  <c r="K90" i="113"/>
  <c r="K91" i="113"/>
  <c r="K92" i="113"/>
  <c r="K93" i="113"/>
  <c r="K94" i="113"/>
  <c r="K95" i="113"/>
  <c r="K96" i="113"/>
  <c r="K97" i="113"/>
  <c r="K98" i="113"/>
  <c r="K99" i="113"/>
  <c r="K100" i="113"/>
  <c r="K101" i="113"/>
  <c r="L101" i="113" s="1"/>
  <c r="K102" i="113"/>
  <c r="K103" i="113"/>
  <c r="K104" i="113"/>
  <c r="K105" i="113"/>
  <c r="K106" i="113"/>
  <c r="K107" i="113"/>
  <c r="K108" i="113"/>
  <c r="K109" i="113"/>
  <c r="K110" i="113"/>
  <c r="K111" i="113"/>
  <c r="K112" i="113"/>
  <c r="K113" i="113"/>
  <c r="K114" i="113"/>
  <c r="K115" i="113"/>
  <c r="K116" i="113"/>
  <c r="K117" i="113"/>
  <c r="K118" i="113"/>
  <c r="K119" i="113"/>
  <c r="K120" i="113"/>
  <c r="K121" i="113"/>
  <c r="K122" i="113"/>
  <c r="K123" i="113"/>
  <c r="K124" i="113"/>
  <c r="K125" i="113"/>
  <c r="K126" i="113"/>
  <c r="K127" i="113"/>
  <c r="K128" i="113"/>
  <c r="K129" i="113"/>
  <c r="K130" i="113"/>
  <c r="K131" i="113"/>
  <c r="K132" i="113"/>
  <c r="K133" i="113"/>
  <c r="K134" i="113"/>
  <c r="K135" i="113"/>
  <c r="I137" i="128" l="1"/>
  <c r="L4" i="129"/>
  <c r="K137" i="129"/>
  <c r="L4" i="140"/>
  <c r="K137" i="140"/>
  <c r="L4" i="138"/>
  <c r="K137" i="138"/>
  <c r="L4" i="135"/>
  <c r="K137" i="135"/>
  <c r="L122" i="134"/>
  <c r="K137" i="134"/>
  <c r="L4" i="121"/>
  <c r="K137" i="121"/>
  <c r="L4" i="139"/>
  <c r="K137" i="139"/>
  <c r="L4" i="141"/>
  <c r="K137" i="141"/>
  <c r="L4" i="136"/>
  <c r="K137" i="136"/>
  <c r="L4" i="137"/>
  <c r="K137" i="137"/>
  <c r="L131" i="113"/>
  <c r="L125" i="113"/>
  <c r="L130" i="113"/>
  <c r="L124" i="113"/>
  <c r="L118" i="113"/>
  <c r="L112" i="113"/>
  <c r="L106" i="113"/>
  <c r="L100" i="113"/>
  <c r="L94" i="113"/>
  <c r="L88" i="113"/>
  <c r="L82" i="113"/>
  <c r="L76" i="113"/>
  <c r="L70" i="113"/>
  <c r="L64" i="113"/>
  <c r="L58" i="113"/>
  <c r="L53" i="113"/>
  <c r="L47" i="113"/>
  <c r="L41" i="113"/>
  <c r="L101" i="142"/>
  <c r="L137" i="142" s="1"/>
  <c r="K141" i="142" s="1"/>
  <c r="L143" i="142" s="1"/>
  <c r="L123" i="113"/>
  <c r="L117" i="113"/>
  <c r="L111" i="113"/>
  <c r="L105" i="113"/>
  <c r="L99" i="113"/>
  <c r="L93" i="113"/>
  <c r="L87" i="113"/>
  <c r="L81" i="113"/>
  <c r="L75" i="113"/>
  <c r="L69" i="113"/>
  <c r="L63" i="113"/>
  <c r="L57" i="113"/>
  <c r="L40" i="113"/>
  <c r="L134" i="113"/>
  <c r="L128" i="113"/>
  <c r="L122" i="113"/>
  <c r="L116" i="113"/>
  <c r="L110" i="113"/>
  <c r="L104" i="113"/>
  <c r="L98" i="113"/>
  <c r="L92" i="113"/>
  <c r="L86" i="113"/>
  <c r="L80" i="113"/>
  <c r="L74" i="113"/>
  <c r="L68" i="113"/>
  <c r="L62" i="113"/>
  <c r="L56" i="113"/>
  <c r="L51" i="113"/>
  <c r="L45" i="113"/>
  <c r="L136" i="113"/>
  <c r="L120" i="113"/>
  <c r="L135" i="113"/>
  <c r="L129" i="113"/>
  <c r="L133" i="113"/>
  <c r="L127" i="113"/>
  <c r="L121" i="113"/>
  <c r="L115" i="113"/>
  <c r="L109" i="113"/>
  <c r="L103" i="113"/>
  <c r="L97" i="113"/>
  <c r="L91" i="113"/>
  <c r="L85" i="113"/>
  <c r="L79" i="113"/>
  <c r="L73" i="113"/>
  <c r="L67" i="113"/>
  <c r="L55" i="113"/>
  <c r="L50" i="113"/>
  <c r="L44" i="113"/>
  <c r="L132" i="113"/>
  <c r="L108" i="113"/>
  <c r="L90" i="113"/>
  <c r="L126" i="113"/>
  <c r="L114" i="113"/>
  <c r="L102" i="113"/>
  <c r="L96" i="113"/>
  <c r="L84" i="113"/>
  <c r="L78" i="113"/>
  <c r="L72" i="113"/>
  <c r="L66" i="113"/>
  <c r="L60" i="113"/>
  <c r="L119" i="113"/>
  <c r="L113" i="113"/>
  <c r="L107" i="113"/>
  <c r="L95" i="113"/>
  <c r="L89" i="113"/>
  <c r="L83" i="113"/>
  <c r="L77" i="113"/>
  <c r="L71" i="113"/>
  <c r="L65" i="113"/>
  <c r="L59" i="113"/>
  <c r="L54" i="113"/>
  <c r="L48" i="113"/>
  <c r="L42" i="113"/>
  <c r="J55" i="128"/>
  <c r="N55" i="128" s="1"/>
  <c r="J46" i="128"/>
  <c r="N46" i="128" s="1"/>
  <c r="J43" i="128"/>
  <c r="N43" i="128" s="1"/>
  <c r="J61" i="128"/>
  <c r="N61" i="128" s="1"/>
  <c r="J52" i="128"/>
  <c r="N52" i="128" s="1"/>
  <c r="J49" i="128"/>
  <c r="N49" i="128" s="1"/>
  <c r="J58" i="128"/>
  <c r="N58" i="128" s="1"/>
  <c r="L43" i="113"/>
  <c r="L46" i="113"/>
  <c r="L49" i="113"/>
  <c r="L61" i="113"/>
  <c r="L52" i="113"/>
  <c r="J133" i="128"/>
  <c r="N133" i="128" s="1"/>
  <c r="J127" i="128"/>
  <c r="J121" i="128"/>
  <c r="J115" i="128"/>
  <c r="N115" i="128" s="1"/>
  <c r="J109" i="128"/>
  <c r="J103" i="128"/>
  <c r="J97" i="128"/>
  <c r="N97" i="128" s="1"/>
  <c r="J91" i="128"/>
  <c r="N91" i="128" s="1"/>
  <c r="J85" i="128"/>
  <c r="N85" i="128" s="1"/>
  <c r="J79" i="128"/>
  <c r="N79" i="128" s="1"/>
  <c r="J73" i="128"/>
  <c r="N73" i="128" s="1"/>
  <c r="J67" i="128"/>
  <c r="N67" i="128" s="1"/>
  <c r="M116" i="128"/>
  <c r="J132" i="128"/>
  <c r="N132" i="128" s="1"/>
  <c r="J126" i="128"/>
  <c r="J120" i="128"/>
  <c r="N120" i="128" s="1"/>
  <c r="J114" i="128"/>
  <c r="J108" i="128"/>
  <c r="J102" i="128"/>
  <c r="N102" i="128" s="1"/>
  <c r="J96" i="128"/>
  <c r="J90" i="128"/>
  <c r="N90" i="128" s="1"/>
  <c r="J84" i="128"/>
  <c r="J78" i="128"/>
  <c r="N78" i="128" s="1"/>
  <c r="J72" i="128"/>
  <c r="N72" i="128" s="1"/>
  <c r="J66" i="128"/>
  <c r="J60" i="128"/>
  <c r="N60" i="128" s="1"/>
  <c r="J54" i="128"/>
  <c r="J48" i="128"/>
  <c r="J42" i="128"/>
  <c r="J131" i="128"/>
  <c r="J125" i="128"/>
  <c r="N125" i="128" s="1"/>
  <c r="J119" i="128"/>
  <c r="N119" i="128" s="1"/>
  <c r="J113" i="128"/>
  <c r="N113" i="128" s="1"/>
  <c r="J107" i="128"/>
  <c r="N107" i="128" s="1"/>
  <c r="J101" i="128"/>
  <c r="N101" i="128" s="1"/>
  <c r="J95" i="128"/>
  <c r="N95" i="128" s="1"/>
  <c r="J89" i="128"/>
  <c r="J83" i="128"/>
  <c r="N83" i="128" s="1"/>
  <c r="J77" i="128"/>
  <c r="J71" i="128"/>
  <c r="J65" i="128"/>
  <c r="N65" i="128" s="1"/>
  <c r="J59" i="128"/>
  <c r="N59" i="128" s="1"/>
  <c r="J53" i="128"/>
  <c r="N53" i="128" s="1"/>
  <c r="J47" i="128"/>
  <c r="N47" i="128" s="1"/>
  <c r="J41" i="128"/>
  <c r="J130" i="128"/>
  <c r="K130" i="128" s="1"/>
  <c r="J124" i="128"/>
  <c r="N124" i="128" s="1"/>
  <c r="J118" i="128"/>
  <c r="J112" i="128"/>
  <c r="N112" i="128" s="1"/>
  <c r="J106" i="128"/>
  <c r="N106" i="128" s="1"/>
  <c r="J100" i="128"/>
  <c r="N100" i="128" s="1"/>
  <c r="J94" i="128"/>
  <c r="N94" i="128" s="1"/>
  <c r="J88" i="128"/>
  <c r="N88" i="128" s="1"/>
  <c r="J82" i="128"/>
  <c r="N82" i="128" s="1"/>
  <c r="J76" i="128"/>
  <c r="K76" i="128" s="1"/>
  <c r="J70" i="128"/>
  <c r="K70" i="128" s="1"/>
  <c r="J64" i="128"/>
  <c r="N64" i="128" s="1"/>
  <c r="J40" i="128"/>
  <c r="N40" i="128" s="1"/>
  <c r="J135" i="128"/>
  <c r="J129" i="128"/>
  <c r="K129" i="128" s="1"/>
  <c r="J123" i="128"/>
  <c r="K123" i="128" s="1"/>
  <c r="J117" i="128"/>
  <c r="N117" i="128" s="1"/>
  <c r="J111" i="128"/>
  <c r="K111" i="128" s="1"/>
  <c r="J105" i="128"/>
  <c r="K105" i="128" s="1"/>
  <c r="J99" i="128"/>
  <c r="N99" i="128" s="1"/>
  <c r="J93" i="128"/>
  <c r="J87" i="128"/>
  <c r="J81" i="128"/>
  <c r="J75" i="128"/>
  <c r="J69" i="128"/>
  <c r="K69" i="128" s="1"/>
  <c r="J63" i="128"/>
  <c r="K63" i="128" s="1"/>
  <c r="J57" i="128"/>
  <c r="J51" i="128"/>
  <c r="J45" i="128"/>
  <c r="J136" i="128"/>
  <c r="K136" i="128" s="1"/>
  <c r="J134" i="128"/>
  <c r="N134" i="128" s="1"/>
  <c r="J128" i="128"/>
  <c r="N128" i="128" s="1"/>
  <c r="J122" i="128"/>
  <c r="J116" i="128"/>
  <c r="N116" i="128" s="1"/>
  <c r="J110" i="128"/>
  <c r="N110" i="128" s="1"/>
  <c r="J104" i="128"/>
  <c r="J98" i="128"/>
  <c r="J92" i="128"/>
  <c r="K92" i="128" s="1"/>
  <c r="J86" i="128"/>
  <c r="K86" i="128" s="1"/>
  <c r="J80" i="128"/>
  <c r="K80" i="128" s="1"/>
  <c r="J74" i="128"/>
  <c r="N74" i="128" s="1"/>
  <c r="J68" i="128"/>
  <c r="N68" i="128" s="1"/>
  <c r="J62" i="128"/>
  <c r="J56" i="128"/>
  <c r="J50" i="128"/>
  <c r="N50" i="128" s="1"/>
  <c r="J44" i="128"/>
  <c r="N44" i="128" s="1"/>
  <c r="M106" i="128"/>
  <c r="M135" i="128"/>
  <c r="M118" i="128"/>
  <c r="M100" i="128"/>
  <c r="M92" i="128"/>
  <c r="M80" i="128"/>
  <c r="M75" i="128"/>
  <c r="M58" i="128"/>
  <c r="M45" i="128"/>
  <c r="M131" i="128"/>
  <c r="M125" i="128"/>
  <c r="M119" i="128"/>
  <c r="M113" i="128"/>
  <c r="M107" i="128"/>
  <c r="M101" i="128"/>
  <c r="M95" i="128"/>
  <c r="M89" i="128"/>
  <c r="M83" i="128"/>
  <c r="M77" i="128"/>
  <c r="M71" i="128"/>
  <c r="M65" i="128"/>
  <c r="M59" i="128"/>
  <c r="M53" i="128"/>
  <c r="M47" i="128"/>
  <c r="M41" i="128"/>
  <c r="M132" i="128"/>
  <c r="M126" i="128"/>
  <c r="M120" i="128"/>
  <c r="M114" i="128"/>
  <c r="M108" i="128"/>
  <c r="M102" i="128"/>
  <c r="M96" i="128"/>
  <c r="M90" i="128"/>
  <c r="M84" i="128"/>
  <c r="M78" i="128"/>
  <c r="M72" i="128"/>
  <c r="M66" i="128"/>
  <c r="M60" i="128"/>
  <c r="M54" i="128"/>
  <c r="M48" i="128"/>
  <c r="M42" i="128"/>
  <c r="K53" i="128" l="1"/>
  <c r="K46" i="128"/>
  <c r="K132" i="128"/>
  <c r="K91" i="128"/>
  <c r="N111" i="128"/>
  <c r="K117" i="128"/>
  <c r="K52" i="128"/>
  <c r="N69" i="128"/>
  <c r="K55" i="128"/>
  <c r="K115" i="128"/>
  <c r="K79" i="128"/>
  <c r="K120" i="128"/>
  <c r="K49" i="128"/>
  <c r="K58" i="128"/>
  <c r="K59" i="128"/>
  <c r="K61" i="128"/>
  <c r="K43" i="128"/>
  <c r="K133" i="128"/>
  <c r="N86" i="128"/>
  <c r="K97" i="128"/>
  <c r="K82" i="128"/>
  <c r="K102" i="128"/>
  <c r="K83" i="128"/>
  <c r="K90" i="128"/>
  <c r="K47" i="128"/>
  <c r="N70" i="128"/>
  <c r="K119" i="128"/>
  <c r="K100" i="128"/>
  <c r="K106" i="128"/>
  <c r="K113" i="128"/>
  <c r="K68" i="128"/>
  <c r="K60" i="128"/>
  <c r="K64" i="128"/>
  <c r="K85" i="128"/>
  <c r="N130" i="128"/>
  <c r="N105" i="128"/>
  <c r="K94" i="128"/>
  <c r="K40" i="128"/>
  <c r="K74" i="128"/>
  <c r="N63" i="128"/>
  <c r="K65" i="128"/>
  <c r="K88" i="128"/>
  <c r="K50" i="128"/>
  <c r="K95" i="128"/>
  <c r="K124" i="128"/>
  <c r="K73" i="128"/>
  <c r="N76" i="128"/>
  <c r="K125" i="128"/>
  <c r="K134" i="128"/>
  <c r="K101" i="128"/>
  <c r="N129" i="128"/>
  <c r="K72" i="128"/>
  <c r="K67" i="128"/>
  <c r="K78" i="128"/>
  <c r="K128" i="128"/>
  <c r="K112" i="128"/>
  <c r="K99" i="128"/>
  <c r="N87" i="128"/>
  <c r="K87" i="128"/>
  <c r="N89" i="128"/>
  <c r="K89" i="128"/>
  <c r="K66" i="128"/>
  <c r="N66" i="128"/>
  <c r="K110" i="128"/>
  <c r="K107" i="128"/>
  <c r="N136" i="128"/>
  <c r="N80" i="128"/>
  <c r="K122" i="128"/>
  <c r="N122" i="128"/>
  <c r="N57" i="128"/>
  <c r="K57" i="128"/>
  <c r="K93" i="128"/>
  <c r="N93" i="128"/>
  <c r="K118" i="128"/>
  <c r="N118" i="128"/>
  <c r="K131" i="128"/>
  <c r="N131" i="128"/>
  <c r="K108" i="128"/>
  <c r="N108" i="128"/>
  <c r="N103" i="128"/>
  <c r="K103" i="128"/>
  <c r="N56" i="128"/>
  <c r="K56" i="128"/>
  <c r="N135" i="128"/>
  <c r="K135" i="128"/>
  <c r="K42" i="128"/>
  <c r="N42" i="128"/>
  <c r="K114" i="128"/>
  <c r="N114" i="128"/>
  <c r="N109" i="128"/>
  <c r="K109" i="128"/>
  <c r="K62" i="128"/>
  <c r="N62" i="128"/>
  <c r="N98" i="128"/>
  <c r="K98" i="128"/>
  <c r="K71" i="128"/>
  <c r="N71" i="128"/>
  <c r="K48" i="128"/>
  <c r="N48" i="128"/>
  <c r="K84" i="128"/>
  <c r="N84" i="128"/>
  <c r="K51" i="128"/>
  <c r="N51" i="128"/>
  <c r="K44" i="128"/>
  <c r="N123" i="128"/>
  <c r="K104" i="128"/>
  <c r="N104" i="128"/>
  <c r="N75" i="128"/>
  <c r="K75" i="128"/>
  <c r="K41" i="128"/>
  <c r="N41" i="128"/>
  <c r="K77" i="128"/>
  <c r="N77" i="128"/>
  <c r="K54" i="128"/>
  <c r="N54" i="128"/>
  <c r="K126" i="128"/>
  <c r="N126" i="128"/>
  <c r="N121" i="128"/>
  <c r="K121" i="128"/>
  <c r="N92" i="128"/>
  <c r="K45" i="128"/>
  <c r="N45" i="128"/>
  <c r="K81" i="128"/>
  <c r="N81" i="128"/>
  <c r="K96" i="128"/>
  <c r="N96" i="128"/>
  <c r="N127" i="128"/>
  <c r="K127" i="128"/>
  <c r="K116" i="128"/>
  <c r="P116" i="128" s="1"/>
  <c r="M24" i="128"/>
  <c r="M28" i="128"/>
  <c r="M29" i="128"/>
  <c r="M23" i="128"/>
  <c r="M17" i="128"/>
  <c r="K28" i="113"/>
  <c r="K29" i="113"/>
  <c r="K22" i="113"/>
  <c r="K23" i="113"/>
  <c r="K24" i="113"/>
  <c r="K25" i="113"/>
  <c r="K26" i="113"/>
  <c r="K17" i="113"/>
  <c r="K18" i="113"/>
  <c r="K19" i="113"/>
  <c r="J17" i="128" l="1"/>
  <c r="N17" i="128" s="1"/>
  <c r="J24" i="128"/>
  <c r="N24" i="128" s="1"/>
  <c r="J19" i="128"/>
  <c r="N19" i="128" s="1"/>
  <c r="J23" i="128"/>
  <c r="N23" i="128" s="1"/>
  <c r="J18" i="128"/>
  <c r="N18" i="128" s="1"/>
  <c r="J22" i="128"/>
  <c r="N22" i="128" s="1"/>
  <c r="J29" i="128"/>
  <c r="J28" i="128"/>
  <c r="N28" i="128" s="1"/>
  <c r="J26" i="128"/>
  <c r="N26" i="128" s="1"/>
  <c r="J25" i="128"/>
  <c r="N25" i="128" s="1"/>
  <c r="L24" i="113"/>
  <c r="L17" i="113"/>
  <c r="L26" i="113"/>
  <c r="L29" i="113"/>
  <c r="L25" i="113"/>
  <c r="L28" i="113"/>
  <c r="L19" i="113"/>
  <c r="L23" i="113"/>
  <c r="L18" i="113"/>
  <c r="L22" i="113"/>
  <c r="M22" i="128"/>
  <c r="M26" i="128"/>
  <c r="M25" i="128"/>
  <c r="M19" i="128"/>
  <c r="M18" i="128"/>
  <c r="K26" i="128" l="1"/>
  <c r="K23" i="128"/>
  <c r="K28" i="128"/>
  <c r="K24" i="128"/>
  <c r="K19" i="128"/>
  <c r="K22" i="128"/>
  <c r="K18" i="128"/>
  <c r="N29" i="128"/>
  <c r="K29" i="128"/>
  <c r="K17" i="128"/>
  <c r="K25" i="128"/>
  <c r="M4" i="128" l="1"/>
  <c r="K27" i="113"/>
  <c r="J27" i="128" l="1"/>
  <c r="L27" i="113"/>
  <c r="K4" i="113" l="1"/>
  <c r="K5" i="113"/>
  <c r="K6" i="113"/>
  <c r="K7" i="113"/>
  <c r="K8" i="113"/>
  <c r="K9" i="113"/>
  <c r="K10" i="113"/>
  <c r="K11" i="113"/>
  <c r="K12" i="113"/>
  <c r="K13" i="113"/>
  <c r="K14" i="113"/>
  <c r="K15" i="113"/>
  <c r="K16" i="113"/>
  <c r="K20" i="113"/>
  <c r="K21" i="113"/>
  <c r="K30" i="113"/>
  <c r="K31" i="113"/>
  <c r="K32" i="113"/>
  <c r="K33" i="113"/>
  <c r="K34" i="113"/>
  <c r="K35" i="113"/>
  <c r="K36" i="113"/>
  <c r="K37" i="113"/>
  <c r="K38" i="113"/>
  <c r="K39" i="113"/>
  <c r="K137" i="113" l="1"/>
  <c r="J35" i="128"/>
  <c r="J21" i="128"/>
  <c r="J12" i="128"/>
  <c r="J6" i="128"/>
  <c r="J34" i="128"/>
  <c r="J20" i="128"/>
  <c r="J11" i="128"/>
  <c r="J5" i="128"/>
  <c r="J39" i="128"/>
  <c r="J33" i="128"/>
  <c r="J16" i="128"/>
  <c r="J10" i="128"/>
  <c r="J4" i="128"/>
  <c r="J38" i="128"/>
  <c r="J32" i="128"/>
  <c r="J15" i="128"/>
  <c r="J9" i="128"/>
  <c r="J37" i="128"/>
  <c r="J31" i="128"/>
  <c r="J14" i="128"/>
  <c r="J8" i="128"/>
  <c r="J36" i="128"/>
  <c r="J30" i="128"/>
  <c r="J13" i="128"/>
  <c r="J7" i="128"/>
  <c r="K139" i="128"/>
  <c r="K138" i="128"/>
  <c r="M5" i="128"/>
  <c r="M6" i="128"/>
  <c r="M7" i="128"/>
  <c r="M8" i="128"/>
  <c r="M9" i="128"/>
  <c r="M10" i="128"/>
  <c r="M11" i="128"/>
  <c r="M12" i="128"/>
  <c r="M13" i="128"/>
  <c r="M14" i="128"/>
  <c r="M15" i="128"/>
  <c r="M16" i="128"/>
  <c r="M20" i="128"/>
  <c r="M21" i="128"/>
  <c r="M27" i="128"/>
  <c r="M30" i="128"/>
  <c r="M31" i="128"/>
  <c r="M32" i="128"/>
  <c r="M33" i="128"/>
  <c r="M34" i="128"/>
  <c r="M35" i="128"/>
  <c r="M36" i="128"/>
  <c r="M37" i="128"/>
  <c r="M38" i="128"/>
  <c r="M39" i="128"/>
  <c r="P141" i="128" l="1"/>
  <c r="M137" i="128"/>
  <c r="R116" i="128" s="1"/>
  <c r="R137" i="128" s="1"/>
  <c r="P143" i="128" s="1"/>
  <c r="L38" i="113"/>
  <c r="L37" i="113"/>
  <c r="L33" i="113"/>
  <c r="L21" i="113"/>
  <c r="L14" i="113"/>
  <c r="L10" i="113"/>
  <c r="L6" i="113"/>
  <c r="L36" i="113"/>
  <c r="L32" i="113"/>
  <c r="L20" i="113"/>
  <c r="L13" i="113"/>
  <c r="L9" i="113"/>
  <c r="L5" i="113"/>
  <c r="L39" i="113"/>
  <c r="L35" i="113"/>
  <c r="L31" i="113"/>
  <c r="L16" i="113"/>
  <c r="L12" i="113"/>
  <c r="L8" i="113"/>
  <c r="L4" i="113"/>
  <c r="L34" i="113"/>
  <c r="L30" i="113"/>
  <c r="L15" i="113"/>
  <c r="L11" i="113"/>
  <c r="L7" i="113"/>
  <c r="K7" i="128" l="1"/>
  <c r="N7" i="128"/>
  <c r="K37" i="128"/>
  <c r="N37" i="128"/>
  <c r="K8" i="128"/>
  <c r="N8" i="128"/>
  <c r="K5" i="128"/>
  <c r="N5" i="128"/>
  <c r="K10" i="128"/>
  <c r="N10" i="128"/>
  <c r="K32" i="128"/>
  <c r="N32" i="128"/>
  <c r="K27" i="128"/>
  <c r="N27" i="128"/>
  <c r="K15" i="128"/>
  <c r="N15" i="128"/>
  <c r="K30" i="128"/>
  <c r="N30" i="128"/>
  <c r="K20" i="128"/>
  <c r="N20" i="128"/>
  <c r="K34" i="128"/>
  <c r="N34" i="128"/>
  <c r="K9" i="128"/>
  <c r="N9" i="128"/>
  <c r="K36" i="128"/>
  <c r="N36" i="128"/>
  <c r="K12" i="128"/>
  <c r="N12" i="128"/>
  <c r="K31" i="128"/>
  <c r="N31" i="128"/>
  <c r="K14" i="128"/>
  <c r="N14" i="128"/>
  <c r="K38" i="128"/>
  <c r="N38" i="128"/>
  <c r="K11" i="128"/>
  <c r="N11" i="128"/>
  <c r="K4" i="128"/>
  <c r="N4" i="128"/>
  <c r="K39" i="128"/>
  <c r="N39" i="128"/>
  <c r="K13" i="128"/>
  <c r="N13" i="128"/>
  <c r="K21" i="128"/>
  <c r="N21" i="128"/>
  <c r="K33" i="128"/>
  <c r="N33" i="128"/>
  <c r="K16" i="128"/>
  <c r="N16" i="128"/>
  <c r="K35" i="128"/>
  <c r="N35" i="128"/>
  <c r="K6" i="128"/>
  <c r="N6" i="128"/>
  <c r="N137" i="128" l="1"/>
  <c r="P142" i="128" s="1"/>
  <c r="P144" i="128"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LETICIA - SEGECON FPOLIS</author>
    <author>LETICIA-SEGECON/FPOLIS</author>
  </authors>
  <commentList>
    <comment ref="O1" authorId="0" shapeId="0" xr:uid="{12083B69-E4A3-4ABC-BD98-37740465E47B}">
      <text>
        <r>
          <rPr>
            <b/>
            <sz val="9"/>
            <color indexed="81"/>
            <rFont val="Segoe UI"/>
            <family val="2"/>
          </rPr>
          <t>LETICIA - SEGECON FPOLIS:</t>
        </r>
        <r>
          <rPr>
            <sz val="9"/>
            <color indexed="81"/>
            <rFont val="Segoe UI"/>
            <family val="2"/>
          </rPr>
          <t xml:space="preserve">
</t>
        </r>
        <r>
          <rPr>
            <u/>
            <sz val="9"/>
            <color indexed="81"/>
            <rFont val="Segoe UI"/>
            <family val="2"/>
          </rPr>
          <t>29/04/24:</t>
        </r>
        <r>
          <rPr>
            <sz val="9"/>
            <color indexed="81"/>
            <rFont val="Segoe UI"/>
            <family val="2"/>
          </rPr>
          <t xml:space="preserve"> DEMANDA CLC/CRH - CEDIDO PELA ESAG (ITEM 136)</t>
        </r>
      </text>
    </comment>
    <comment ref="P1" authorId="1" shapeId="0" xr:uid="{6CDCDF2A-A9AD-46DF-BFB7-269D4D394AEF}">
      <text>
        <r>
          <rPr>
            <b/>
            <sz val="10"/>
            <color indexed="81"/>
            <rFont val="Segoe UI"/>
            <family val="2"/>
          </rPr>
          <t>LETICIA-SEGECON/FPOLIS:</t>
        </r>
        <r>
          <rPr>
            <sz val="10"/>
            <color indexed="81"/>
            <rFont val="Segoe UI"/>
            <family val="2"/>
          </rPr>
          <t xml:space="preserve">
</t>
        </r>
        <r>
          <rPr>
            <u/>
            <sz val="10"/>
            <color indexed="81"/>
            <rFont val="Segoe UI"/>
            <family val="2"/>
          </rPr>
          <t>23/08/2024</t>
        </r>
        <r>
          <rPr>
            <sz val="10"/>
            <color indexed="81"/>
            <rFont val="Segoe UI"/>
            <family val="2"/>
          </rPr>
          <t>: DEMANDA CLC/COVEST - CEDIDO PELO CCT (ITEM 140).</t>
        </r>
      </text>
    </comment>
    <comment ref="J117" authorId="0" shapeId="0" xr:uid="{F63B56B2-50CF-4B31-8EF2-F9ACE0E1F92A}">
      <text>
        <r>
          <rPr>
            <b/>
            <sz val="9"/>
            <color indexed="81"/>
            <rFont val="Segoe UI"/>
            <family val="2"/>
          </rPr>
          <t>LETICIA - SEGECON FPOLIS:</t>
        </r>
        <r>
          <rPr>
            <sz val="9"/>
            <color indexed="81"/>
            <rFont val="Segoe UI"/>
            <family val="2"/>
          </rPr>
          <t xml:space="preserve">
24/04/2024: RECEBIDO DA ESAG: 01.
(DEMANDA CLC/CRH.)</t>
        </r>
      </text>
    </comment>
    <comment ref="J121" authorId="1" shapeId="0" xr:uid="{2EF37C61-D6FB-4227-ABD1-7C4E136B360F}">
      <text>
        <r>
          <rPr>
            <b/>
            <sz val="10"/>
            <color indexed="81"/>
            <rFont val="Segoe UI"/>
            <family val="2"/>
          </rPr>
          <t>LETICIA-SEGECON/FPOLIS:</t>
        </r>
        <r>
          <rPr>
            <sz val="10"/>
            <color indexed="81"/>
            <rFont val="Segoe UI"/>
            <family val="2"/>
          </rPr>
          <t xml:space="preserve">
23/08/2024: RECEBIDO DO CCT: 01 - PARA DEMANDA DA COVEST.</t>
        </r>
      </text>
    </comment>
  </commentList>
</comments>
</file>

<file path=xl/comments10.xml><?xml version="1.0" encoding="utf-8"?>
<comments xmlns="http://schemas.openxmlformats.org/spreadsheetml/2006/main" xmlns:mc="http://schemas.openxmlformats.org/markup-compatibility/2006" xmlns:xr="http://schemas.microsoft.com/office/spreadsheetml/2014/revision" mc:Ignorable="xr">
  <authors>
    <author>LETICIA KOSLOWSKY MEES MATTOS</author>
  </authors>
  <commentList>
    <comment ref="J23" authorId="0" shapeId="0" xr:uid="{B976BEE8-3816-410D-A7F3-8D37C63B237C}">
      <text>
        <r>
          <rPr>
            <b/>
            <sz val="9"/>
            <color indexed="81"/>
            <rFont val="Segoe UI"/>
            <family val="2"/>
          </rPr>
          <t>LETICIA KOSLOWSKY MEES MATTOS:</t>
        </r>
        <r>
          <rPr>
            <sz val="9"/>
            <color indexed="81"/>
            <rFont val="Segoe UI"/>
            <family val="2"/>
          </rPr>
          <t xml:space="preserve">
15/03/2024: CEDIDO AO CAV: 01.</t>
        </r>
      </text>
    </comment>
    <comment ref="J25" authorId="0" shapeId="0" xr:uid="{478BB0CB-5E30-4DC2-914E-65A1CD3E1C8B}">
      <text>
        <r>
          <rPr>
            <b/>
            <sz val="9"/>
            <color indexed="81"/>
            <rFont val="Segoe UI"/>
            <family val="2"/>
          </rPr>
          <t>LETICIA KOSLOWSKY MEES MATTOS:</t>
        </r>
        <r>
          <rPr>
            <sz val="9"/>
            <color indexed="81"/>
            <rFont val="Segoe UI"/>
            <family val="2"/>
          </rPr>
          <t xml:space="preserve">
15/03/2024: CEDIDO AO CAV: 01.</t>
        </r>
      </text>
    </comment>
    <comment ref="J84" authorId="0" shapeId="0" xr:uid="{E990D53D-A05E-4321-8C5F-17FD69469BC8}">
      <text>
        <r>
          <rPr>
            <b/>
            <sz val="9"/>
            <color indexed="81"/>
            <rFont val="Segoe UI"/>
            <family val="2"/>
          </rPr>
          <t>LETICIA KOSLOWSKY MEES MATTOS:</t>
        </r>
        <r>
          <rPr>
            <sz val="9"/>
            <color indexed="81"/>
            <rFont val="Segoe UI"/>
            <family val="2"/>
          </rPr>
          <t xml:space="preserve">
15/03/2024: CEDIDO AO CAV: 02.</t>
        </r>
      </text>
    </comment>
  </commentList>
</comments>
</file>

<file path=xl/comments11.xml><?xml version="1.0" encoding="utf-8"?>
<comments xmlns="http://schemas.openxmlformats.org/spreadsheetml/2006/main" xmlns:mc="http://schemas.openxmlformats.org/markup-compatibility/2006" xmlns:xr="http://schemas.microsoft.com/office/spreadsheetml/2014/revision" mc:Ignorable="xr">
  <authors>
    <author>LETICIA - SEGECON FPOLIS</author>
  </authors>
  <commentList>
    <comment ref="J116" authorId="0" shapeId="0" xr:uid="{FBF50DC3-2EF6-4B00-BCE0-58D1B37255AE}">
      <text>
        <r>
          <rPr>
            <b/>
            <sz val="9"/>
            <color indexed="81"/>
            <rFont val="Segoe UI"/>
            <family val="2"/>
          </rPr>
          <t>LETICIA - SEGECON FPOLIS:</t>
        </r>
        <r>
          <rPr>
            <sz val="9"/>
            <color indexed="81"/>
            <rFont val="Segoe UI"/>
            <family val="2"/>
          </rPr>
          <t xml:space="preserve">
23/05/2024: CEDIDO À FAED: 02.</t>
        </r>
      </text>
    </comment>
    <comment ref="J117" authorId="0" shapeId="0" xr:uid="{49493B7F-DC47-4095-BB8A-30633CE4D3E3}">
      <text>
        <r>
          <rPr>
            <b/>
            <sz val="9"/>
            <color indexed="81"/>
            <rFont val="Segoe UI"/>
            <family val="2"/>
          </rPr>
          <t>LETICIA - SEGECON FPOLIS:</t>
        </r>
        <r>
          <rPr>
            <sz val="9"/>
            <color indexed="81"/>
            <rFont val="Segoe UI"/>
            <family val="2"/>
          </rPr>
          <t xml:space="preserve">
24/04/2024: CEDIDO À REITORIA-SECOM: 01.</t>
        </r>
      </text>
    </comment>
  </commentList>
</comments>
</file>

<file path=xl/comments12.xml><?xml version="1.0" encoding="utf-8"?>
<comments xmlns="http://schemas.openxmlformats.org/spreadsheetml/2006/main" xmlns:mc="http://schemas.openxmlformats.org/markup-compatibility/2006" xmlns:xr="http://schemas.microsoft.com/office/spreadsheetml/2014/revision" mc:Ignorable="xr">
  <authors>
    <author>LETICIA KOSLOWSKY MEES MATTOS</author>
    <author>Usuário(a)</author>
  </authors>
  <commentList>
    <comment ref="J17" authorId="0" shapeId="0" xr:uid="{A4523DE3-48B6-46A8-B194-15C331BDBF1F}">
      <text>
        <r>
          <rPr>
            <b/>
            <sz val="9"/>
            <color indexed="81"/>
            <rFont val="Segoe UI"/>
            <family val="2"/>
          </rPr>
          <t>LETICIA KOSLOWSKY MEES MATTOS:</t>
        </r>
        <r>
          <rPr>
            <sz val="9"/>
            <color indexed="81"/>
            <rFont val="Segoe UI"/>
            <family val="2"/>
          </rPr>
          <t xml:space="preserve">
28/02/2024: RECEBIDO DA ESAG: 01.</t>
        </r>
      </text>
    </comment>
    <comment ref="J38" authorId="1" shapeId="0" xr:uid="{55AE15CB-5F21-4A8E-861E-6E46A9FE10AC}">
      <text>
        <r>
          <rPr>
            <b/>
            <sz val="9"/>
            <color indexed="81"/>
            <rFont val="Segoe UI"/>
            <family val="2"/>
          </rPr>
          <t>SEGECON-FPOLIS:</t>
        </r>
        <r>
          <rPr>
            <sz val="9"/>
            <color indexed="81"/>
            <rFont val="Segoe UI"/>
            <family val="2"/>
          </rPr>
          <t xml:space="preserve">
07/10/2024: RECEBIDO DO CEART: 03.</t>
        </r>
      </text>
    </comment>
  </commentList>
</comments>
</file>

<file path=xl/comments13.xml><?xml version="1.0" encoding="utf-8"?>
<comments xmlns="http://schemas.openxmlformats.org/spreadsheetml/2006/main" xmlns:mc="http://schemas.openxmlformats.org/markup-compatibility/2006" xmlns:xr="http://schemas.microsoft.com/office/spreadsheetml/2014/revision" mc:Ignorable="xr">
  <authors>
    <author>LETICIA - SEGECON FPOLIS</author>
  </authors>
  <commentList>
    <comment ref="G3" authorId="0" shapeId="0" xr:uid="{3883804A-4492-4DD9-BA22-3BC2B20BECF5}">
      <text>
        <r>
          <rPr>
            <b/>
            <sz val="9"/>
            <color indexed="81"/>
            <rFont val="Segoe UI"/>
            <family val="2"/>
          </rPr>
          <t>LETICIA - SEGECON:</t>
        </r>
        <r>
          <rPr>
            <sz val="9"/>
            <color indexed="81"/>
            <rFont val="Segoe UI"/>
            <family val="2"/>
          </rPr>
          <t xml:space="preserve">
</t>
        </r>
        <r>
          <rPr>
            <u/>
            <sz val="9"/>
            <color indexed="81"/>
            <rFont val="Segoe UI"/>
            <family val="2"/>
          </rPr>
          <t>CUIDAR</t>
        </r>
        <r>
          <rPr>
            <sz val="9"/>
            <color indexed="81"/>
            <rFont val="Segoe UI"/>
            <family val="2"/>
          </rPr>
          <t xml:space="preserve"> -</t>
        </r>
        <r>
          <rPr>
            <b/>
            <sz val="9"/>
            <color indexed="81"/>
            <rFont val="Segoe UI"/>
            <family val="2"/>
          </rPr>
          <t xml:space="preserve"> MÁXIMO</t>
        </r>
        <r>
          <rPr>
            <sz val="9"/>
            <color indexed="81"/>
            <rFont val="Segoe UI"/>
            <family val="2"/>
          </rPr>
          <t xml:space="preserve"> </t>
        </r>
        <r>
          <rPr>
            <b/>
            <sz val="9"/>
            <color indexed="81"/>
            <rFont val="Segoe UI"/>
            <family val="2"/>
          </rPr>
          <t>50%</t>
        </r>
        <r>
          <rPr>
            <sz val="9"/>
            <color indexed="81"/>
            <rFont val="Segoe UI"/>
            <family val="2"/>
          </rPr>
          <t xml:space="preserve"> </t>
        </r>
        <r>
          <rPr>
            <u/>
            <sz val="9"/>
            <color indexed="81"/>
            <rFont val="Segoe UI"/>
            <family val="2"/>
          </rPr>
          <t>POR ÓRGÃO</t>
        </r>
        <r>
          <rPr>
            <sz val="9"/>
            <color indexed="81"/>
            <rFont val="Segoe UI"/>
            <family val="2"/>
          </rPr>
          <t>!!</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LETICIA KOSLOWSKY MEES MATTOS</author>
  </authors>
  <commentList>
    <comment ref="J25" authorId="0" shapeId="0" xr:uid="{F1E9FB60-E252-4102-BDD2-EC83A2D02762}">
      <text>
        <r>
          <rPr>
            <b/>
            <sz val="9"/>
            <color indexed="81"/>
            <rFont val="Segoe UI"/>
            <family val="2"/>
          </rPr>
          <t>LETICIA KOSLOWSKY MEES MATTOS:</t>
        </r>
        <r>
          <rPr>
            <sz val="9"/>
            <color indexed="81"/>
            <rFont val="Segoe UI"/>
            <family val="2"/>
          </rPr>
          <t xml:space="preserve">
27/02/2024: CEDIDO AO CEFID: 01.</t>
        </r>
      </text>
    </comment>
    <comment ref="J38" authorId="0" shapeId="0" xr:uid="{1D815DA2-C631-4DF4-8331-8D70017F74AF}">
      <text>
        <r>
          <rPr>
            <b/>
            <sz val="9"/>
            <color indexed="81"/>
            <rFont val="Segoe UI"/>
            <family val="2"/>
          </rPr>
          <t>LETICIA KOSLOWSKY MEES MATTOS:</t>
        </r>
        <r>
          <rPr>
            <sz val="9"/>
            <color indexed="81"/>
            <rFont val="Segoe UI"/>
            <family val="2"/>
          </rPr>
          <t xml:space="preserve">
27/02/2024: CEDIDO AO CEFID: 02.</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Usuário(a)</author>
    <author>LETICIA KOSLOWSKY MEES MATTOS</author>
  </authors>
  <commentList>
    <comment ref="J38" authorId="0" shapeId="0" xr:uid="{3535B2BA-D823-43B5-9B6A-FE4A95244318}">
      <text>
        <r>
          <rPr>
            <b/>
            <sz val="9"/>
            <color indexed="81"/>
            <rFont val="Segoe UI"/>
            <family val="2"/>
          </rPr>
          <t>SEGECON-FPOLIS:</t>
        </r>
        <r>
          <rPr>
            <sz val="9"/>
            <color indexed="81"/>
            <rFont val="Segoe UI"/>
            <family val="2"/>
          </rPr>
          <t xml:space="preserve">
07/10/2024: CEDIDO AO CEAVI: 03.</t>
        </r>
      </text>
    </comment>
    <comment ref="J101" authorId="1" shapeId="0" xr:uid="{71347EA4-3012-4879-9C50-997D9E95AB52}">
      <text>
        <r>
          <rPr>
            <b/>
            <sz val="9"/>
            <color indexed="81"/>
            <rFont val="Segoe UI"/>
            <family val="2"/>
          </rPr>
          <t>LETICIA KOSLOWSKY MEES MATTOS:</t>
        </r>
        <r>
          <rPr>
            <sz val="9"/>
            <color indexed="81"/>
            <rFont val="Segoe UI"/>
            <family val="2"/>
          </rPr>
          <t xml:space="preserve">
01/03/2024: CEDIDO AO CESFI: 02.</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LETICIA KOSLOWSKY MEES MATTOS</author>
  </authors>
  <commentList>
    <comment ref="J101" authorId="0" shapeId="0" xr:uid="{CCF2A9FD-1DE2-4FBE-9FF7-29FCFFAD81E1}">
      <text>
        <r>
          <rPr>
            <b/>
            <sz val="9"/>
            <color indexed="81"/>
            <rFont val="Segoe UI"/>
            <family val="2"/>
          </rPr>
          <t>LETICIA KOSLOWSKY MEES MATTOS:</t>
        </r>
        <r>
          <rPr>
            <sz val="9"/>
            <color indexed="81"/>
            <rFont val="Segoe UI"/>
            <family val="2"/>
          </rPr>
          <t xml:space="preserve">
01/03/2024: RECEBIDO DO CEART: 02.</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LETICIA - SEGECON FPOLIS</author>
  </authors>
  <commentList>
    <comment ref="J116" authorId="0" shapeId="0" xr:uid="{892842EC-6657-484A-8496-DCB9F07487FA}">
      <text>
        <r>
          <rPr>
            <b/>
            <sz val="9"/>
            <color indexed="81"/>
            <rFont val="Segoe UI"/>
            <family val="2"/>
          </rPr>
          <t>LETICIA - SEGECON FPOLIS:</t>
        </r>
        <r>
          <rPr>
            <sz val="9"/>
            <color indexed="81"/>
            <rFont val="Segoe UI"/>
            <family val="2"/>
          </rPr>
          <t xml:space="preserve">
23/05/2024: RECEBIDO DA ESAG: 02.</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LETICIA KOSLOWSKY MEES MATTOS</author>
  </authors>
  <commentList>
    <comment ref="J25" authorId="0" shapeId="0" xr:uid="{A9736784-DB3B-4487-B006-43201668FD33}">
      <text>
        <r>
          <rPr>
            <b/>
            <sz val="9"/>
            <color indexed="81"/>
            <rFont val="Segoe UI"/>
            <family val="2"/>
          </rPr>
          <t>LETICIA KOSLOWSKY MEES MATTOS:</t>
        </r>
        <r>
          <rPr>
            <sz val="9"/>
            <color indexed="81"/>
            <rFont val="Segoe UI"/>
            <family val="2"/>
          </rPr>
          <t xml:space="preserve">
27/02/2024: RECEBIDO DA PROEX: 01.</t>
        </r>
      </text>
    </comment>
    <comment ref="J38" authorId="0" shapeId="0" xr:uid="{85B5C2E2-43F6-4A85-A483-A43C86B0EB50}">
      <text>
        <r>
          <rPr>
            <b/>
            <sz val="9"/>
            <color indexed="81"/>
            <rFont val="Segoe UI"/>
            <family val="2"/>
          </rPr>
          <t>LETICIA KOSLOWSKY MEES MATTOS:</t>
        </r>
        <r>
          <rPr>
            <sz val="9"/>
            <color indexed="81"/>
            <rFont val="Segoe UI"/>
            <family val="2"/>
          </rPr>
          <t xml:space="preserve">
27/02/2024: RECEBIDO DA PROEX: 02.</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LETICIA - SEGECON FPOLIS</author>
    <author>LETICIA-SEGECON/FPOLIS</author>
  </authors>
  <commentList>
    <comment ref="J117" authorId="0" shapeId="0" xr:uid="{687C4F76-43AE-4821-9AB3-DF29EB39E6AD}">
      <text>
        <r>
          <rPr>
            <b/>
            <sz val="9"/>
            <color indexed="81"/>
            <rFont val="Segoe UI"/>
            <family val="2"/>
          </rPr>
          <t>LETICIA - SEGECON FPOLIS:</t>
        </r>
        <r>
          <rPr>
            <sz val="9"/>
            <color indexed="81"/>
            <rFont val="Segoe UI"/>
            <family val="2"/>
          </rPr>
          <t xml:space="preserve">
09/05/2024: RECEBIDO DO CEO: 02.</t>
        </r>
      </text>
    </comment>
    <comment ref="J118" authorId="0" shapeId="0" xr:uid="{D815021F-020D-42A1-95B1-0AC5441FEE35}">
      <text>
        <r>
          <rPr>
            <b/>
            <sz val="9"/>
            <color indexed="81"/>
            <rFont val="Segoe UI"/>
            <family val="2"/>
          </rPr>
          <t>LETICIA - SEGECON FPOLIS:</t>
        </r>
        <r>
          <rPr>
            <sz val="9"/>
            <color indexed="81"/>
            <rFont val="Segoe UI"/>
            <family val="2"/>
          </rPr>
          <t xml:space="preserve">
08/05/2024: CEDIDO AO CEO: 02.</t>
        </r>
      </text>
    </comment>
    <comment ref="J121" authorId="1" shapeId="0" xr:uid="{6D2D3576-3E01-422A-B3AD-A9963686140B}">
      <text>
        <r>
          <rPr>
            <b/>
            <sz val="10"/>
            <color indexed="81"/>
            <rFont val="Segoe UI"/>
            <family val="2"/>
          </rPr>
          <t>LETICIA-SEGECON/FPOLIS:</t>
        </r>
        <r>
          <rPr>
            <sz val="10"/>
            <color indexed="81"/>
            <rFont val="Segoe UI"/>
            <family val="2"/>
          </rPr>
          <t xml:space="preserve">
23/08/2024: CEDIDO À REIT/COVEST: 01.</t>
        </r>
      </text>
    </comment>
  </commentList>
</comments>
</file>

<file path=xl/comments8.xml><?xml version="1.0" encoding="utf-8"?>
<comments xmlns="http://schemas.openxmlformats.org/spreadsheetml/2006/main" xmlns:mc="http://schemas.openxmlformats.org/markup-compatibility/2006" xmlns:xr="http://schemas.microsoft.com/office/spreadsheetml/2014/revision" mc:Ignorable="xr">
  <authors>
    <author>LETICIA KOSLOWSKY MEES MATTOS</author>
  </authors>
  <commentList>
    <comment ref="J23" authorId="0" shapeId="0" xr:uid="{0626176E-48C5-44C5-9108-A4B9C463683B}">
      <text>
        <r>
          <rPr>
            <b/>
            <sz val="9"/>
            <color indexed="81"/>
            <rFont val="Segoe UI"/>
            <family val="2"/>
          </rPr>
          <t>LETICIA KOSLOWSKY MEES MATTOS:</t>
        </r>
        <r>
          <rPr>
            <sz val="9"/>
            <color indexed="81"/>
            <rFont val="Segoe UI"/>
            <family val="2"/>
          </rPr>
          <t xml:space="preserve">
15/03/2024: RECEBIDO AO CERES: 01.</t>
        </r>
      </text>
    </comment>
    <comment ref="J25" authorId="0" shapeId="0" xr:uid="{54622561-C2DD-4D39-88AC-A046606E1EE0}">
      <text>
        <r>
          <rPr>
            <b/>
            <sz val="9"/>
            <color indexed="81"/>
            <rFont val="Segoe UI"/>
            <family val="2"/>
          </rPr>
          <t>LETICIA KOSLOWSKY MEES MATTOS:</t>
        </r>
        <r>
          <rPr>
            <sz val="9"/>
            <color indexed="81"/>
            <rFont val="Segoe UI"/>
            <family val="2"/>
          </rPr>
          <t xml:space="preserve">
15/03/2024: RECEBIDO AO CERES: 01.</t>
        </r>
      </text>
    </comment>
  </commentList>
</comments>
</file>

<file path=xl/comments9.xml><?xml version="1.0" encoding="utf-8"?>
<comments xmlns="http://schemas.openxmlformats.org/spreadsheetml/2006/main" xmlns:mc="http://schemas.openxmlformats.org/markup-compatibility/2006" xmlns:xr="http://schemas.microsoft.com/office/spreadsheetml/2014/revision" mc:Ignorable="xr">
  <authors>
    <author>LETICIA - SEGECON FPOLIS</author>
  </authors>
  <commentList>
    <comment ref="J117" authorId="0" shapeId="0" xr:uid="{B633E2D4-8F11-4235-9C3F-8CB3ADB2AD80}">
      <text>
        <r>
          <rPr>
            <b/>
            <sz val="9"/>
            <color indexed="81"/>
            <rFont val="Segoe UI"/>
            <family val="2"/>
          </rPr>
          <t>LETICIA - SEGECON FPOLIS:</t>
        </r>
        <r>
          <rPr>
            <sz val="9"/>
            <color indexed="81"/>
            <rFont val="Segoe UI"/>
            <family val="2"/>
          </rPr>
          <t xml:space="preserve">
09/05/2024: CEDIDO AO CCT: 02.</t>
        </r>
      </text>
    </comment>
    <comment ref="J118" authorId="0" shapeId="0" xr:uid="{435AAD92-CFCE-4905-BFBD-CCE6E10949F9}">
      <text>
        <r>
          <rPr>
            <b/>
            <sz val="9"/>
            <color indexed="81"/>
            <rFont val="Segoe UI"/>
            <family val="2"/>
          </rPr>
          <t>LETICIA - SEGECON FPOLIS:</t>
        </r>
        <r>
          <rPr>
            <sz val="9"/>
            <color indexed="81"/>
            <rFont val="Segoe UI"/>
            <family val="2"/>
          </rPr>
          <t xml:space="preserve">
08/05/2024: RECEBIDO DO CCT: 02.</t>
        </r>
      </text>
    </comment>
  </commentList>
</comments>
</file>

<file path=xl/sharedStrings.xml><?xml version="1.0" encoding="utf-8"?>
<sst xmlns="http://schemas.openxmlformats.org/spreadsheetml/2006/main" count="20934" uniqueCount="661">
  <si>
    <t>Saldo / Automático</t>
  </si>
  <si>
    <t>...../...../......</t>
  </si>
  <si>
    <t>ALERTA</t>
  </si>
  <si>
    <t>SALDO</t>
  </si>
  <si>
    <t>Qtde Registrada</t>
  </si>
  <si>
    <t>Valor Total Utilizado</t>
  </si>
  <si>
    <t>Valor Utilizado</t>
  </si>
  <si>
    <t>% Aditivos</t>
  </si>
  <si>
    <t>% Utilizado</t>
  </si>
  <si>
    <t>Qtde Utilizada</t>
  </si>
  <si>
    <t>CENTRO PARTICIPANTE: GESTOR</t>
  </si>
  <si>
    <t>Valor Total da Ata</t>
  </si>
  <si>
    <t>CENTRO PARTICIPANTE:</t>
  </si>
  <si>
    <t>Empresa</t>
  </si>
  <si>
    <t>Especificação</t>
  </si>
  <si>
    <t>Detalhamento</t>
  </si>
  <si>
    <t xml:space="preserve">Valor Unitário </t>
  </si>
  <si>
    <t xml:space="preserve">Total Registrado </t>
  </si>
  <si>
    <t>ITEM</t>
  </si>
  <si>
    <t>VALOR UNIT</t>
  </si>
  <si>
    <t>QTDADE</t>
  </si>
  <si>
    <t>449052.35</t>
  </si>
  <si>
    <t>339030.17</t>
  </si>
  <si>
    <t>Marca/Modelo</t>
  </si>
  <si>
    <t>PARTNER TECNOLOGIA EIRELI</t>
  </si>
  <si>
    <t>339030.26</t>
  </si>
  <si>
    <t>449052.06</t>
  </si>
  <si>
    <t>PROCESSO: 1734/2023</t>
  </si>
  <si>
    <t>OBJETO: AQUISIÇÃO DE MATERIAIS E EQUIPAMENTOS DE ÁUDIO, VÍDEO E FOTO PARA A UDESC</t>
  </si>
  <si>
    <t xml:space="preserve"> AF/OS nº  xxxx/2024 Qtde. DT</t>
  </si>
  <si>
    <t>Grupo-classe</t>
  </si>
  <si>
    <t>Código NUC</t>
  </si>
  <si>
    <t>Unidade de Compra</t>
  </si>
  <si>
    <t>GLOBAL ENERGIA COMERCIO DE AUDIO E VIDEO LTDA</t>
  </si>
  <si>
    <t>Adaptador Bluetooth: Mini adaptador para adicionar quando os Computadores ou PC não tiverem Bluetooth. Deverá permitir realizar transmissão sem fio por Bluetooth nos computadores e não influenciarem o sinal WIFI.
Deverá possuir transmissor e receptor Bluetooth 5.0 com Retro compatível com qualquer dispositivo de versão inferior de Bluetooth. Exemplo: 4.0/3.0/2.0/1.2. Deverá permitir a conexão do computador com alto-falantes Bluetooth e Headset.</t>
  </si>
  <si>
    <t>PC/dongle</t>
  </si>
  <si>
    <t>61 16</t>
  </si>
  <si>
    <t>Peça</t>
  </si>
  <si>
    <t>PRATIKA SOLUCOES LTDA</t>
  </si>
  <si>
    <t xml:space="preserve">Adaptador de Lentes de RF para EF e EF-S  Montagem: RF Adaptação para: EF e EF-S - Peso: Aprox. 110g (apenas o adaptador)
Resistente a poeira e a água. Produto compatível para todas câmeras com encaixe RF </t>
  </si>
  <si>
    <t>CANON/Adaptador de lentes RF para EF</t>
  </si>
  <si>
    <t>24-02</t>
  </si>
  <si>
    <t>11063-9-016</t>
  </si>
  <si>
    <t>SUPERA COM E IMPORTAÇÃO LTDA</t>
  </si>
  <si>
    <r>
      <t xml:space="preserve">Adaptador Vídeo Tipo-c Para Hdmi 4K ultra HD/Usb 3.0/Usb Tipo c. Conector de entrada: Usb Tipo c; Conectores de saída: HDMI 4K, Usb 3.0 e Usb 3.1 (Tipo c). </t>
    </r>
    <r>
      <rPr>
        <b/>
        <sz val="11"/>
        <rFont val="Calibri"/>
        <family val="2"/>
      </rPr>
      <t>Modelo de referência: F3 JC-TYC-301</t>
    </r>
  </si>
  <si>
    <t xml:space="preserve">F3/JC-TYC-301 </t>
  </si>
  <si>
    <t>13 4</t>
  </si>
  <si>
    <t>ALTA FREQUENCIA COMERCIAL LTDA</t>
  </si>
  <si>
    <t xml:space="preserve">Amplificador de potência dual/stereo, para rack, 220v (ou bivolt), minimo 350 Wrms por canal em 4 Ohms e 210 Wrms por canal em 8 Ohms, uso profissional, altura de 2u ou 3u, ventoinha interna, Proteção contra curto circuito., </t>
  </si>
  <si>
    <t xml:space="preserve">DATREL/PA 8000 </t>
  </si>
  <si>
    <t xml:space="preserve">01741 - 8 002 </t>
  </si>
  <si>
    <t>449052.33</t>
  </si>
  <si>
    <t>Analogue Bass Machine - Teclado: Teclado multi-toque / step key Sintetizador: Tipo: Síntese analógica Estrutura: 3 VCO, 1 VCF, 1 VCA, 1 LFO, 1 EG Formas de onda de VCO: Saw, Square VCF: Cutoff, Peak, EG Int Tipo de VCF: Low Pass Filter, 12 db/oct
VCA: Eg on/off, Sustain on/off LFO: Rate, Int, Target (Amp, Pitch, Cutoff) Wave (Triangle, Square) EG: Attack, Decay/Release, Sustain Sequencer: Número de Partes: 3 Número de Passos: 16 Número de Padrões de Gravação: 8 Conectores: Saída de Áudio: Headphones (mini conector estéreo de 3.5mm) Sync: Sync In (mini conector mono de 3.5mm, nível máximo de entrada: 20V) Sync Out (mini conector mono de 3.5mm, nível máximo de entrada: 5V) MIDI:  Dimensões: 193 × 115 ×46 mm  Adaptador AC “KA-350” Acessórios incluídos: Pilhas alcalinas AA x 6 .Modelo de Referência: VOLCA BASS - Analogue Bass Machine ou similar</t>
  </si>
  <si>
    <t>KORG/VOLCA BASS ANALOGUE BASS</t>
  </si>
  <si>
    <t>06962 0 019</t>
  </si>
  <si>
    <t>MCOM TECNOLOGIA EIRELI</t>
  </si>
  <si>
    <r>
      <t xml:space="preserve">ANTENA PARABÓLICA  para uso profissional com diâmetro entre 2,4 e 3,2m, contendo refletor de 6 a 10 pétalas, ferragem galvanizada a fogo, 1 Mastro,1 Acoplador, 1  Canhão, 1  Esticador,  8  Longarinas, 1  jogo superior  do Alimentador (Alumínio), 1  Kit Parafuso, kit chumbador, LNB, LNBF, alimentador, filtro eliminador de interferência 5G, alta performance em banda C e banda KU, </t>
    </r>
    <r>
      <rPr>
        <b/>
        <sz val="11"/>
        <rFont val="Calibri"/>
        <family val="2"/>
        <scheme val="minor"/>
      </rPr>
      <t>com serviço de instalação</t>
    </r>
    <r>
      <rPr>
        <sz val="11"/>
        <rFont val="Calibri"/>
        <family val="2"/>
        <scheme val="minor"/>
      </rPr>
      <t xml:space="preserve">. </t>
    </r>
    <r>
      <rPr>
        <u/>
        <sz val="11"/>
        <rFont val="Calibri"/>
        <family val="2"/>
      </rPr>
      <t>Modelo referência de antena</t>
    </r>
    <r>
      <rPr>
        <sz val="11"/>
        <rFont val="Calibri"/>
        <family val="2"/>
      </rPr>
      <t xml:space="preserve">: Embrasal RTM-2600STD. </t>
    </r>
    <r>
      <rPr>
        <u/>
        <sz val="11"/>
        <rFont val="Calibri"/>
        <family val="2"/>
      </rPr>
      <t>Modelo referência de filtro eliminador de interferência 5G</t>
    </r>
    <r>
      <rPr>
        <sz val="11"/>
        <rFont val="Calibri"/>
        <family val="2"/>
      </rPr>
      <t>: Zatech ZBPCF-3742</t>
    </r>
  </si>
  <si>
    <t xml:space="preserve">Embrasal RTM-2600STD/Zatech ZBPCF-3742 </t>
  </si>
  <si>
    <t>41 2</t>
  </si>
  <si>
    <t>08669 0 008</t>
  </si>
  <si>
    <r>
      <t xml:space="preserve">APARELHO DE RÁDIO mini system, FM&lt; CD,USB, bluetooth, 250 W RMS, bivolt, controle remoto universal,  </t>
    </r>
    <r>
      <rPr>
        <u/>
        <sz val="11"/>
        <rFont val="Calibri"/>
        <family val="2"/>
      </rPr>
      <t>Modelo de referência</t>
    </r>
    <r>
      <rPr>
        <sz val="11"/>
        <rFont val="Calibri"/>
        <family val="2"/>
      </rPr>
      <t>: Mini System Panasonic SC-AKX100LBK ou similar</t>
    </r>
  </si>
  <si>
    <t>MULTI/SP387</t>
  </si>
  <si>
    <t>24 1</t>
  </si>
  <si>
    <t>01242 4 010</t>
  </si>
  <si>
    <t>MIX SOLUCOES INTEGRADAS LTDA</t>
  </si>
  <si>
    <t xml:space="preserve">Armadilha Fotográfica para pesquisa com Resolução de fotos: 20 megapixels, Resolução de vídeos: até 1920×1080 (HD) @ 30FPS, Sensor com alcance: Até 25 metros, Disparo com velocidade: 0,7 segundos, Taxa de recuperação: 1 segundo,  Informações sobre fases da Lua e temperatura ambiente, Resistência a água – Grau de Proteção IXP-5, Compartimento de pilhas removível. Tamanho: 16cm x 12cm, Peso: 300g, Cor: Marrom, Sistema de alimentação: 6  pilhas AA,  Campo de visão: 42º e deve ser Compatível com cartão de Memória de até 32Gb. </t>
  </si>
  <si>
    <t xml:space="preserve">Bushnell/L20 20mp – 119930B </t>
  </si>
  <si>
    <t>10076-5-001</t>
  </si>
  <si>
    <t>BATERIA ALIMENTAÇÃO CÂMERA - Bateria extra recarregável de íons de lítio 7,2 VDC 1040 mAh compatível com o modelo de câmera. Modelo de Referência: LP-E17 Recarregável</t>
  </si>
  <si>
    <t xml:space="preserve">MEMORYTEC/LP E17 </t>
  </si>
  <si>
    <t>04024 0 016</t>
  </si>
  <si>
    <t>MASTERBIDS SUPORTE EM INFORMATICA LTDA</t>
  </si>
  <si>
    <t>Bateria para câmeras de Alta Carga - Amperagem: 2130 mAh - Tipo: Lítio-íon Recarregável Tensão de saída: 7.2V Dimensões (L x A x P) 38.4 x 21 x 56.8 mm Peso: 90g        Modelo de Refêrencia: LP-E6NH</t>
  </si>
  <si>
    <t xml:space="preserve">Canon LP-E6NH/Canon LP-E6NH </t>
  </si>
  <si>
    <t>04024-0-016</t>
  </si>
  <si>
    <t>449052.46</t>
  </si>
  <si>
    <t>PAPEL INTELIGENTE COMÉRCIO DE PRODUTOS LTDA</t>
  </si>
  <si>
    <t xml:space="preserve">Bolsa acolchoada em nylon para equipamento fotográfico. Material :Nylon resistente a água Tipo de Fechamento: fivela de liberação rápida ou zíper. Dimensões internas: min. 25,4 x 17,8 x 11,4 cm. Opções de carregamento: Alça superior e Alça de ombro com almofada antiderrapante. Modelo de referência: Bolsa para Equipamento Fotográfico  Canon 100ES OU ATHENA 20 </t>
  </si>
  <si>
    <t xml:space="preserve">Offens/OF-05 </t>
  </si>
  <si>
    <t xml:space="preserve">25 02 </t>
  </si>
  <si>
    <t>10404-3-004</t>
  </si>
  <si>
    <t>339030.29</t>
  </si>
  <si>
    <t>Cabo de audio de 10m, conexão XLR X XLR balanceado, com dupla blindagem. Comprimento 10 metros. Bitola 0,30mm². Blindagem dupla em fita de alumínio e traça em cobre estanhado 75%. Dois condutores (vermelho e branco) em cobre (OFHC) estanhado de 0,30 mm². Revestimento em PVC emborrachado. Modelo de Referência: Santo Ângelo</t>
  </si>
  <si>
    <t xml:space="preserve">SANTO ANGELO/10M XLR </t>
  </si>
  <si>
    <t xml:space="preserve">24 1 </t>
  </si>
  <si>
    <t>10415 9 010</t>
  </si>
  <si>
    <t>RBM DISTRIBUIDORA E COMÉRCIO LTDA</t>
  </si>
  <si>
    <t>Cabo de audio de no mínimo 5m, conexão XLR X XLR balanceado, Comprimento mínimo de 5 metros. Bitola 0,30mm². Blindagem dupla em fita de alumínio e traça em cobre estanhado 75%. Dois condutores (vermelho e branco) em cobre (OFHC) estanhado de 0,30 mm². Revestimento em PVC emborrachado. Modelo de Referência: Santo Ângelo</t>
  </si>
  <si>
    <t xml:space="preserve">Datalink/XLR XLR </t>
  </si>
  <si>
    <t>09927-9-011</t>
  </si>
  <si>
    <t>Cabo de áudio P2 + 2 P10 30M.  Cabo de áudio com conector P2 macho stereo em uma extremidade e dois conectores P10 macho mono na outra ponta. Comprimento de 30 metros.</t>
  </si>
  <si>
    <t xml:space="preserve">CEBIT/PW-P10 10M </t>
  </si>
  <si>
    <t>13 5</t>
  </si>
  <si>
    <t>KASA KOMPLETA COMERCIO E SERVIÇOS LTDA</t>
  </si>
  <si>
    <t>Cabo de microfone de baixa impedância. Comprimento: 4,57m. Fabricado com liga de cobre OFHC e bitola de 2 x 0,20mm² / 24AWG (SC20). Montado com conectores XLR Macho x XLR Fêmea injetados em ZAMAC (liga de alumínio), Material externo: Textil. Modelo de Refêrencia: SANTO ANGELO NINJA LW TX</t>
  </si>
  <si>
    <t xml:space="preserve">SANTO ANGELO/46599 </t>
  </si>
  <si>
    <t>10415 - 9 010</t>
  </si>
  <si>
    <t>Cabo de microfone XLR + P10 5 metros. Cabo para microfone com conector XLR fêmea em uma ponta e conector P10 macho mono em outra. Comprimento mínimo: 5 metros.</t>
  </si>
  <si>
    <t xml:space="preserve">mtx/CABO MICROFONE 5METROS XLR P10 </t>
  </si>
  <si>
    <t>Cabo Speakon (machoxmacho) de 10m de comprimento. Modelo de referência: Hayonik Linha Brasil</t>
  </si>
  <si>
    <t xml:space="preserve">HAYONIK/43041 </t>
  </si>
  <si>
    <t>24-1</t>
  </si>
  <si>
    <t>10415-9-001</t>
  </si>
  <si>
    <t>Cabo/Fio Paralelo específico para Sonorização, 2x1,5mm, de cobre, revestido em PVC flexivel. 50 metros.</t>
  </si>
  <si>
    <t xml:space="preserve">CRK/CABO PARALELO CRISTAL 2X1,5MM  </t>
  </si>
  <si>
    <t>10557 - 0 006</t>
  </si>
  <si>
    <r>
      <t xml:space="preserve">Caixa de som -1x80W RMS-subwoofer + 2x40W RMS-midrange + 2x10W RMS-tweeter (AC mode) 1x60W RMS-subwoofer + 2x30W RMS-midrange + 2x8W RMS-tweeter (Battery mode). </t>
    </r>
    <r>
      <rPr>
        <b/>
        <sz val="11"/>
        <rFont val="Calibri"/>
        <family val="2"/>
      </rPr>
      <t>Modelo de Referência: JBL Boombox 3</t>
    </r>
  </si>
  <si>
    <t xml:space="preserve">JBL/BOOBOX 3 "PRETA" </t>
  </si>
  <si>
    <t>24-11</t>
  </si>
  <si>
    <t>01299-8-006</t>
  </si>
  <si>
    <t>449052.37</t>
  </si>
  <si>
    <t>Caixa de Som Amplificada 650W, com conexão bluetooth. função flash lights com diferentes modos de iluminação. Entrada AUX IN (P2) - 1 Tweeter  - 2 Alto Falante 6,5" - 1 entradas para Microfone externo (P10), Volume para microfone, Bluetooth 5.0 - Display Digital  - Equalização analógicas (Bass,Treble) - Alças e rodinhas para transporte - Suporte para tablet/smartphone no painel superior - Fonte de carregamento 12V 1,5 A  -Bateria de lithium 7,4 6000 mAh - Modos (Bluetooth, USB, TF, AUX) - Função Repeat no controle remoto (Repeat one ou ALL). Modelo de referência: Britânia BCX6800</t>
  </si>
  <si>
    <t xml:space="preserve">BRITANIA/BCX6800 </t>
  </si>
  <si>
    <t>01299 - 8 038</t>
  </si>
  <si>
    <t>50535015 VINICIUS DE OLIVEIRA</t>
  </si>
  <si>
    <t>Caixa de som amplificada, tipo torre, Bluetooth, iluminação RGB led nos alto-falantes, sem bateria, entrada optical, 220v (ou bivolt), visor LCD, fonte alimentação interna, 2 entradas USB, função voice canceller, entrada para microfone, 2 alto-falantes de 8". Modelo de referência: LG XBOOM RNC9</t>
  </si>
  <si>
    <t xml:space="preserve">LG/LG XBOOM RCN9 </t>
  </si>
  <si>
    <t>NIEHUES COMERCIO E REPRESENTACOES LTDA</t>
  </si>
  <si>
    <t>Caixa de Som portátil, Bluetooth, à prova d´água. Transdutor: woofer de 52 mm x 90 mm, tweeter de 20 mm - Potência nominal de saída: 30 W RMS woofer de, 10 W RMS tweeter - Resposta de frequência: 60 Hz a 20 kHz
Relação sinal-ruído: &gt; 80 dB - Tipo da bateria: Bateria de polímero íon-lítio de 27 Wh (equivalente a 3,6 V/7.500 mAh) - Tempo de recarga da bateria: 4 horas (5 V/3 A) Tempo de reprodução de música: até 20 horas, 
Potência USB: 5 V/2 A (no máximo) Potência do transmissor Bluetooth: ? 20 dBm (EIRP) Modulação do transmissor Bluetooth: GFSK, ?/4 DQPSK, 8 DPSK. Modelo de Referência: JBL Charge 5</t>
  </si>
  <si>
    <t>JBL/CHARGE 5</t>
  </si>
  <si>
    <t>Caixa de som portátil; Resposta de Frequência Dinâmica 45Hz - 20KHz (-6dB); Versão do Bluetooth 5.1; Perfis bluetooth A2DP 1.3, AVRCP 1.6; Faixa de frequência do emissor bluetooth 2.4 GHz - 2.4835 GHz; GFSK de modulação do emissor bluetooth GFSK, π/4 DQPSK, 8DPSK; Potência de emissão de bluetooth ≤ 15 dBm (EIRP);  À prova d'água; Wireless; Bateria recarregável; Inclui Cabo de energia. Modelo de referência: JBL Partybox 1000</t>
  </si>
  <si>
    <t xml:space="preserve">JBL/PARTYBOX 1000 </t>
  </si>
  <si>
    <t>Caixa de som subwoofer, 30W RMS, controle de volume, alimentação: Bivolt (127-220 V), tipo de Caixa de som 2.1, som estéreo, chave liga e desliga, conexão com tablet, computador e notebook, plug &amp; play, controle de grave, dimensões máximas: 23 x 21,5 x 25 cm, peso inferior a 4 Kg, cabos necessários para o funcionamento inclusos, garantia de 12 meses.</t>
  </si>
  <si>
    <t xml:space="preserve">MULTI/SP952 </t>
  </si>
  <si>
    <t xml:space="preserve">24 7 </t>
  </si>
  <si>
    <t>01299 8 042</t>
  </si>
  <si>
    <t>ASSIS VAZ INSTRUMENTOS MUSICAIS EIRELI</t>
  </si>
  <si>
    <t xml:space="preserve">Caixa de som tipo Ativa. Potência de Saída (W RMS) 250. Resposta de Frequência Hz (±3 dB) 70 - 16,500, SPL Máximo (Pico dB) 127, Padrão de Cobertura Acústica (Nominal) 110° x 60°, Largura (mm) 310, Altura aproximada (mm) 531, Peso aproximado (kg) 11.3, Profundidade (polegadas) 11.8, Profundidade (mm) 300, Porta USB, Bluetooth versão 5.0, Bivolt, Conexões: mínimo de 2 Entradas XLR/TRS combo mic/line, 1 Entrada Aux 3,5 mm ,1 Saida XLR pass-thru, Mínimo cinco predefinições e mais três para a aplicação, duas entradas combinadas entre microfone e instrumento com troca automática entre microfone e line conforme você gira o potenciômetro de volume. Suporte com dois ângulos para haste. Pontos M8 para içamento. Modelo referência JBL MAX 10 </t>
  </si>
  <si>
    <t xml:space="preserve">JBL/max 10 </t>
  </si>
  <si>
    <t>24-07</t>
  </si>
  <si>
    <t>01299-8-041</t>
  </si>
  <si>
    <t>CAIXA DE SOM, AMPLIFICADA PORTATIL. Amplificador Portátil de Voz Com Microfone , om Entrada Auxiliar (P2) podendo Ser Usado Para Amplificar O Som Do Celular, Computador, Notebook Ou Tablet,  e Um Cabo Conector; Potência Máxima: 20w; - Distorção Harmônica Total: 5%; - Snr: 85db; - Resposta De Frequência: 60hz - 18khz; - Voltagem De Energia: Dv 5v; - Capacidade Da Bateria: 1800 Mah. Itens Inclusos: - Apresentador De Palestras/Amplificador De Voz; - Microfone Articulado Headset; - Cinto Abdominal; - Cabo De Transferência; - Carregador; Manual de instrução.</t>
  </si>
  <si>
    <t>TRC/218</t>
  </si>
  <si>
    <t>24 07</t>
  </si>
  <si>
    <t>01299-8-038</t>
  </si>
  <si>
    <t>ELECTROINOX COMERCIO DE EQUIPAMENTOS DE ELETRONICOS LTDA</t>
  </si>
  <si>
    <t xml:space="preserve">Câmera - "Câmera digital, monitor de LCD de 3 a 4 polegadas touchscreen traseira fixo ou articulável (1.040.000 ou superior). Sensor CMOS (APS-C) de 24.2 megapixels ou superior para fotografias e vídeos Full HD
1920 x 1080p. Todos os tamanhos, Sensor CMOS, Zoom Óptico 3x ou mais, Lentes com sistema de foco automático DUAL Pixel CMOS AF e manual, 18-55 mm ou 18-135mm f/3.5-5.6 ou f/4-5.6, Auto
foco de detecção de fase com 45 pontos em cruz, com modos de foco AF contínuo (C), AF de servo único (S) e Foco manual (M). Velocidade de disparo de até 6 fps ou superior e ISO de 100 - 25600
(modo estendido de 100 - 51200),  Referência Canon EOS Rebel T8i DSLR Kit 18-55mm ou superior </t>
  </si>
  <si>
    <t xml:space="preserve">CANON/EOS REBEL T8i DSRL 18-55 </t>
  </si>
  <si>
    <t>01264-5-013</t>
  </si>
  <si>
    <t>Câmera a prova d’água (10m) 27MP, vídeos de 5,3K60 e 2,7K240, bateria 1720mAh, micro SD, GPS, modo de câmera lenta, monitor LCD, estabilização de imagem digital, microfone embutido, alto-falante embutido, Wi-fi e Bluetooth. Modelo de Referência: GoPro Hero 11 Black</t>
  </si>
  <si>
    <t xml:space="preserve">GOPRO/HERO 11 BLACK </t>
  </si>
  <si>
    <t>01264 - 5 013</t>
  </si>
  <si>
    <r>
      <rPr>
        <b/>
        <sz val="11"/>
        <rFont val="Calibri"/>
        <family val="2"/>
        <scheme val="minor"/>
      </rPr>
      <t xml:space="preserve">CÂMERA DE FOTOS E VÍDEOS. </t>
    </r>
    <r>
      <rPr>
        <sz val="11"/>
        <rFont val="Calibri"/>
        <family val="2"/>
        <scheme val="minor"/>
      </rPr>
      <t>A referência é o modelo da Canon EOS Redel  SL3 ou acima. Deve acompanhar além da câmera os seguintes itens: 01 Lente EF-S 18-55mm f/4-5.6 IS STM ou superior; 01 bateria; 01 carregador; 01 ocular de borracha; 01 Alça; 01 tampa do corpo; 01 tampa frontal da lente; 01 tampa traseira da lente. 01 cartão memória Sandisk Ultra Class 10 ou superior e 01 bolsa de transporte e armazenamento. Deve ter garantia de no mínimo 1 ano.</t>
    </r>
  </si>
  <si>
    <t xml:space="preserve">CANON/ SANDISK/EOS REBEL SL3 / ULTRA CLASS 10 / DSRL </t>
  </si>
  <si>
    <t>Câmera Digital DSLR com 24.1 mp, Gravação em Full HD - Vídeo: Full HD Conexões Wi-Fi nfc usb 2.0 ou hdmi tipo C; Tela Tipo: Tela lcd Tamanho da Tela: 3" fps: 3.0 fps; Zoom Zoom Óptico: 3x (lente); Recursos Sensibilidade iso: 100-6400;  Alcance do Foco: 0,25 m Velocidade do Obturador: 30 seg. a 1/4000 seg. Abertura: 3.5 -5.6; Estabilizador de Imagem; Microfone Embutido iso - 100-6400; Alimentação: Bateria LP-E10; Carregador de bateria LC-E10; Bolsa de transporte. Modelo de Referência: Câmera Digital Canon EOS Rebel T7</t>
  </si>
  <si>
    <t xml:space="preserve">CANON/EOS REBEL T7 / DSLR </t>
  </si>
  <si>
    <t xml:space="preserve">Câmera Digital DSRL com Grip compatível BG-E21, Face Detection, Obturador Mecânico, Wi-Fi Certified, Gravação de Vídeo Full HD com múltiplas taxas de quadros e seleção de compressão IPB 1920 x 1080  4k Time Lapse, Processador de Imagem :DIG!C 7, GPS, NFC Compatível com etiquetas NFC Forum Tipo 3/4 (dinâmico), X-Sync 1/180,Lentes Compatíveis Canon EF, Velocidade do Obturador 1/4000 até 30 seg, Temporizador automático do Obturador 2 e 10 seg , Time Lapse Modo vídeo, Entrada para Microfone externo, Disparo contínuo (Burst) Até 6,5 fps,  Câmera Tipo EOS DSLR, Dual Pixel CMOS AF, Captura de áudio, Bateria compatível LP-E6, 26.2 Megapixels, Redução de Olhos Vermelhos. Modelo de Referência: Canon EOS 6D Mark II ou superior </t>
  </si>
  <si>
    <t xml:space="preserve">Canon EOS 6D Mark II/Canon EOS 6D Mark II </t>
  </si>
  <si>
    <t xml:space="preserve">10178 - 8 007 </t>
  </si>
  <si>
    <t>CAMERA FOTOGRAFICA, DIGITAL, Capacidade de filme e fotografia em 360°, Abertura de pelo menos F2.0, distância focal mínima de 7 mm, Capacidades de alteração do valor de ISO, controle de pretos e brancos (WB), resolução espacial mínima para fotografia 360° de 14 Mpixel e 4K para vídeo 360°, diferente modos de aquisição de fotografia e vídeo, possibilidade de configuração da velocidade do obturador para fotografia e vídeo, giroscópio, microfone embutido, conexão via bluetooth, wi fi e cabo usb, bateria de pelo menos 1500 mAh.</t>
  </si>
  <si>
    <t>INSTA360/X2</t>
  </si>
  <si>
    <t>C. E. N. BARROS LTDA</t>
  </si>
  <si>
    <t xml:space="preserve">Camera Mirrorlens Resolução do sensor: Real: 34,4 Megapixels - Efetivo: 32,5 Megapixels - Tipo de sensor: CMOS de 22,3 x 14,8 mm (APS-C) Fator de corte: 1,6x Estabilização de imagem:       Deslocamento do Sensor, 5 Eixos - Tipo de captura: Imagens e vídeos Controle de exposição Tipo de obturador: Obturador Eletrônico, Obturador de Plano Focal Mecânico Velocidade do obturador: Obturador Mecânico 1/8000 a 30 Segundos Obturador Eletrônico 1/16000 a 30 Segundos Modo Lâmpada/Tempo: Modo de lâmpada Sensibilidade ISO: Foto 100 a 32.000 no modo manual, automático (estendido: 100 a 51.200) Método de medição: Média Ponderada ao Centro, Avaliativa, Parcial, Spot Modos de exposição: Prioridade de Abertura, Manual, Programa, Prioridade de Obturador               Modelo de Refêrencia: Canon R7 ou superior  </t>
  </si>
  <si>
    <t xml:space="preserve">Canon/EOS R7 Mirrorless Camera </t>
  </si>
  <si>
    <t>449052.43</t>
  </si>
  <si>
    <t>CARTÃO DE MEMÓRIA -  Sd 32gb Sdhc Uhs-i 100mb/s "Cartão de memória SDHC de no mínimo 32 GB com velocidade de leitura de no mínimo 80 MB/S para câmera DSLR. Não pode ser micro SD"</t>
  </si>
  <si>
    <t xml:space="preserve">KINGSTON/32GB </t>
  </si>
  <si>
    <t xml:space="preserve">24 2 </t>
  </si>
  <si>
    <t>09019 0 008</t>
  </si>
  <si>
    <t>Cartão de memória tipo flash SDXC; capacidade de armazenamento: 128 GB; desempenho para gravação de vídeo com classificação UHS Speed Class 1 e Class 10 para vídeo Full HD (1080p); Velocidade de transferência mínima de 100MB/s. Modelo de referência: SanDisk Ultra SDXC UHS-I de 128Gb - 100Mb/s, C10, U1, Full HD</t>
  </si>
  <si>
    <t xml:space="preserve">Sandisk SDXC 128GB Classe 10/Sandisk SDXC 128GB Classe 10 </t>
  </si>
  <si>
    <t>09019 0 010</t>
  </si>
  <si>
    <t>Cartão de memória tipo flash SDXC; capacidade de armazenamento: 256 GB; desempenho para gravação de vídeo com classificação UHS-i Speed Class 3 (U3), Class 10 (C10) para vídeo Full HD (1080p) e Video Speed Class 30 (V30); Velocidade de leitura de 200MB/s e gravação de até 140MB/s. Modelo de referência: SanDisk Extreme PRO SDXC UHS-I de 256 GB - C10, U3, V30, 4K UHD</t>
  </si>
  <si>
    <t>KINGSTON/256GB</t>
  </si>
  <si>
    <t>13 1</t>
  </si>
  <si>
    <t>Case rack 12u + 2 gavetas, com tampa para monitor e tampas que viram bancadas laterais. Dimensoes externas 52 x 65 x 100cm altura. Modelo de Referência: Universal Cases "CASE RACK 12U + 2 GAVETAS COM TAMPA PARA MONITOR"</t>
  </si>
  <si>
    <t xml:space="preserve">Universal cases/case rack 12 u  </t>
  </si>
  <si>
    <t>06803 - 9 024</t>
  </si>
  <si>
    <t>449052.42</t>
  </si>
  <si>
    <t>Controlador USB / MIDI Launchpad - Superfícies de controle MIDI:  - 64 x pads (sensível à pressão / velocidade) - 16 x botões (atribuíveis) - Funções: Memória de cena, sequenciador, controles de transporte
- Conectividade:  1 x saída MIDI USB Type-C - Compatibilidade do sistema operacional: macOS 10.9 ou posterior, Windows 8 ou posterior, iOS 8 ou posterior - Alimentação USB -  MODELO DE REFERÊNCIA: Pad Novation Controladora USB Launchpad X</t>
  </si>
  <si>
    <t>PAD NOVATION/USB LAUNCHPAD X</t>
  </si>
  <si>
    <t>21 3</t>
  </si>
  <si>
    <t>08027 6 001</t>
  </si>
  <si>
    <t>449052.26</t>
  </si>
  <si>
    <t>Controle de televisão marca Samsung. Precisa atender no mínimo os seguintes modelos: UN75RU7100G / UN75AU7700G / QN50LS03BAGXZD. Garantia mínima de 3 meses.</t>
  </si>
  <si>
    <t xml:space="preserve">GENÉRICA/AU7700 </t>
  </si>
  <si>
    <t>MWV WEB SITE COMÉRCIO DE PRODUTOS ELETROELETRÔNICOS LTDA ME</t>
  </si>
  <si>
    <t>Display interativo para desenho com tela de no mínimo 16 polegadas, resolução de tela full HD 1920x1080. Conexão HDMI, USB, compatibilidade windows e macOS.  Acompanha caneta de precisão, cabo de conexão, adaptador de alimentação e pontas de reposição para a caneta. Referência: Wacom Cintiq 16 Pen.</t>
  </si>
  <si>
    <t>Wacom Cintiq 16 Pen./Wacom, Cintiq 16" Creative Pen Display - DTK1660K</t>
  </si>
  <si>
    <t>1301</t>
  </si>
  <si>
    <t>06490 - 4 073</t>
  </si>
  <si>
    <t xml:space="preserve">Drone de Filmagem: Sistema global de navegação por satélite (GNSS): GPS + Galileo + BeiDou. CÂMERA:  Sensor: CMOS 1/1.3” Píxeis efetivos: 48 MP Lente: Campo de visão: 82,1°, Abertura: f/1.7, Formato equivalente a 35 mm: 24 mm, Alcance de foco: 1 m a ∞ 
Alcance: ISO Vídeo: 100 a 6.400 (Auto), 100 a 6.400 (Manual) Foto: 100 a 6.400 (Auto), 100 a 6.400 (Manual)  Velocidade do obturador: Obturador eletrônico: 2-1/8.000 s 
Resoluções de vídeo: 4K: 3840×2160 a 24/25/30/48/50/60 fps. 2.7K: 2720×1530 a 24/25/30/48/50/60 fps. FHD: 1920×1080 a 24/25/30/48/50/60 fps. Câmera lenta: 1920×1080 a 120 fps. 
Qualidade da transmissão ao vivo: 1080p/30 fps Frequência de funcionamento: 2,400-2,4835 GHz; 5,725-5,850 GHz Potência do transmissor (EIRP): 2,4 GHz: &lt;26 dBm (FCC), &lt;20 dBm (CE/SRRC/MIC); 
5,8 GHz: &lt;26 dBm (FCC/SRRC), &lt;14 dBm (CE) Banda larga de comunicação: 1,4 MHz/3 MHz/10 MHz/20 MHz/40 MHz BATERIA DE VOO INTELIGENTE PLUS: Capacidade: 3850 mAh Tipo de bateria: Li-ion Dimensões máx. dos dispositivos móveis suportados: 
Comprimento × largura × altura: 180 mm × 86 mm × 10 mm Tipos de portas USB suportadas: Lightning, Micro USB (Tipo B), USB-C  Modelo de Refêrencia: DJI Mavic Mini 3 Pro ou superior </t>
  </si>
  <si>
    <t xml:space="preserve">DJI/MINI 3 </t>
  </si>
  <si>
    <t>33-04</t>
  </si>
  <si>
    <t>12223-8-001</t>
  </si>
  <si>
    <t>449052.38</t>
  </si>
  <si>
    <t>COMP1 INFORMÁTICA LTDA</t>
  </si>
  <si>
    <t xml:space="preserve">DRONE Especificações mínimas: AERONAVE Peso aprox. de decolagem: 895 g Dimensões aprox.: Dobrada (sem hélices) 221×96,3×90,3 mm / Desdobrada (sem hélices) 347,5×283×107,7 mm (comprimento × largura × altura)
Formato de vídeo: MP4/MOV (MPEG-4 AVC/H.264,HEVC/H.265)Campo de visão: 15°Formato equivalente: 162 mm Abertura: f/4.4 Foco: 3 m a ∞ Alcance ISO Vídeo: 100-6400 Imagem: 100 a 6.400 Dimensões máx. da imagem: 4.000×3.000
Formato de foto: JPEG/DNG (RAW) Formato de vídeo: MP4/MOV (MPEG-4 AVC/H.264, HEVC/H.265) Resoluções de vídeo H.264/H.265 4K: 3840×2160 a 25/30/50 fps  FHD: 1920×1080 a 25/30/50 fps Zoom digital: 4x
ESTABILIZADOR Estabilização Mecânica triaxial (inclinação, rotação, giro) Alcance mecânico Inclinação: -135° a 100°  Rotação: -45° a 45° Giro: -27° a 27° Alcance controlável Inclinação: -90° a 35° Giro: -5° a 5° Velocidade máx. controlável (inclinação): 100 °/s
Alcance da vibração angular ±0,007° DETECÇÃO SISTEMA DE DETECÇÃO Sistema visual binocular omnidirecional, complementado por um sensor infravermelho na parte inferior da aeronave Dianteira Alcance de medida de precisão: 0,5 - 20 m
Alcance de detecção: 0,5 - 200 m  TRANSMISSÃO DE VÍDEO  Sistema de transmissão de vídeo O3+ - Qualidade da transmissão ao vivo Controle remoto: 1080p a 30 fps/1080p a 60 fps Alcance de transmissão de sinais (FCC)
Forte interferência (áreas urbanas, campo de visão limitado, vários sinais simultâneos): Aprox. 1,5 a 3 km  Interferência média (áreas suburbanas, campo de visão aberto, alguns sinais simultâneos): Aprox. 3 a 9 km Interferência baixa (paisagens ao ar livre, campo de
visão livre, poucos sinais simultâneos): BATERIA Capacidade: 5.000 mAh Voltagem: 15,4 V Limite de tensão de carregamento: 17,6 V Tipo de bateria: LiPo 4SCase para acondicionamento
de todo material deve ser em um case rígido quepermita o transporte por um operador. Acompanhar bolsa para transporte. REFERÊNCIA: Drone DJI Mavic 3 ou superior GARANTIA: Mínima de 12 meses do fabricante
</t>
  </si>
  <si>
    <t xml:space="preserve">DJI/Mavic 3 </t>
  </si>
  <si>
    <t>33 4</t>
  </si>
  <si>
    <t>Espuma protetora para microfone Behringer B1 ou B2</t>
  </si>
  <si>
    <t xml:space="preserve">ARTIKA/AK060 </t>
  </si>
  <si>
    <t>24-7</t>
  </si>
  <si>
    <t>03060-0-022</t>
  </si>
  <si>
    <t>Estabilizador Gimbal 3 eixos para smartphone, antivibração e estabilidade aprimorada, bateria 2200mAh, 290 gramas.</t>
  </si>
  <si>
    <t xml:space="preserve">Feiyutech/vimble one </t>
  </si>
  <si>
    <t>03017 - 1 026</t>
  </si>
  <si>
    <t xml:space="preserve">339030.30 </t>
  </si>
  <si>
    <t xml:space="preserve">Estabilizador Gimbal: Cardam Portátil estabilização em 3 Eixos Capacidade de carga bateria: 2.500mAh  Carregamento rápido de 18 W  Aplicação: Câmera fotográfica  Dimensões: 32 x 8,5 x 30,5cm  Peso: 1,900kg   Referência do modelo: Feiyu-F2C </t>
  </si>
  <si>
    <t>Feiyu/F2C</t>
  </si>
  <si>
    <t>03060-0-034</t>
  </si>
  <si>
    <t>449052.39</t>
  </si>
  <si>
    <t>TOMADA 1 AUDIOVISUAL LTDA</t>
  </si>
  <si>
    <r>
      <rPr>
        <b/>
        <sz val="11"/>
        <rFont val="Calibri"/>
        <family val="2"/>
        <scheme val="minor"/>
      </rPr>
      <t>FILMADORA PROFISSIONAL</t>
    </r>
    <r>
      <rPr>
        <sz val="11"/>
        <rFont val="Calibri"/>
        <family val="2"/>
        <scheme val="minor"/>
      </rPr>
      <t xml:space="preserve"> com luz de vídeo LED de brilho ajustável, com o filtro nd de quatro posições integrado, **Uso de bateria NP-F970 opcional em gravação xavc 1080/50i ou 60i, 50 Mbps, com lcd ligado. Gravação hlg (Hybrid Log-Gamma), permite gravar, editar e assistir a conteúdo hdr em hlg, s. Lente G da Sony com zoom máximo de 24xUma lente grande angular de 29-348 mm de alta qualidade com zoom óptico de 12x  sensor tipo 1.0 da Z150 e alta resolução e contraste do centro até as bordas da imagem. Recurso Clear Image Zoom da Sony. </t>
    </r>
  </si>
  <si>
    <t xml:space="preserve">Panasonic/HX-X2000 </t>
  </si>
  <si>
    <t>10178-8-006</t>
  </si>
  <si>
    <t>Filmadora profissional compacta, Sensor CMOS tipo 1/2,3" . estabilização de imagem Óptica em lente.Obturador Global Eletrônico. Velocidade do obturador: 1/2000 a 1 segundo. Ganho: 0 a 24 dB (nativo). Iluminação mínima:  5 Lux a 1/30 da velocidade do obturador 0,3 Lux a 1/2 da velocidade do obturador. Comprimento focal: 3,6 a 73,4 mm (distância focal equivalente a 35 mm: 29,3 a 627 mm). Taxa de zoom óptico: 20x . Abertura Máxima: f/1.8 a 2.8 .Distância Mínima de Foco: Amplo: 1,0 cm. Alcance total do zoom: 60,0 cm. Controle de Foco (Automático, Manual). Slot de cartão de memória/mídia duplo: SD/SDHC/SDXC (UHS-I), E/S de vídeo: 1 x Saída Mini-HDMI 2.0, E/S de áudio: 2 entradas de microfone/linha XLR de 3 pinos (+48 V Phantom Power).
1 entrada de fone de ouvido estéreo TRS de 1/8"/3,5 mm,  1 entrada de microfone estéreo TRS de 1/8"/3,5 mm, E/S de energia: 1 x entrada USB-C , Outras E/S: 1 x USB-C .  Tamanhoda tela: 3,5" . Resolução: 2.760.000 pontos. Tipo de exibição LCD touchscreen articulado. Tipo Eletrônica Embutida: (LCD), Tamanho: 0,36" ,Resolução: 1.770.000 pontos. ITENS INCLUSOS: 01 Câmera de vídeo profissional UHD 4K, 01 Adaptador de alimentação 01 Pacote de bateria, 01 Tampa da lente, 01 Para-sol de lente com barreira de lente, 01 unidade de alça, 01 Unidade de Suporte de Microfone. Modelo de Referência: CANON XA60 UHD 4K</t>
  </si>
  <si>
    <t xml:space="preserve">CANON/XA60 UHD 4K </t>
  </si>
  <si>
    <t>24 02</t>
  </si>
  <si>
    <t>10178 8 006</t>
  </si>
  <si>
    <t>Flash externo para câmera canon compativel com Canon 8I (850D). Especificações: luzes de modelagem de LED, transmissor e receptor integrados. Suporta flash mestre sem fio por transmissão óptica da série C Suporta flash escravo sem fio por transmissão óptica das séries C e N Número guia alto: GN60 a ISO 100, 200mm. Suporta sincronização em alta velocidade: 1/8000 seg. Sistema de reciclagem de super velocidade, suporta alimentação externa Suporta atualização de firmware Vários modos de disparo para desempenho flexível Suporta função de zoom elétrico da cabeça da lâmpada Equipado com tela de LCD grande e de exibição negativa Suporta flash mestre sem fio por transmissão óptica da série C No disparo de flash sem fio por transmissão óptica. Modelo de referência YONGNUO 650 EX-RF</t>
  </si>
  <si>
    <t xml:space="preserve">YONGNUO/650 EX-RF </t>
  </si>
  <si>
    <t>24-2</t>
  </si>
  <si>
    <t>09019-0-007</t>
  </si>
  <si>
    <t>Flash externo para câmera canon compatível com Rebel SL3. Especificações: montaria Sapata, guia 580, ISO 100 em posição de 105mm, controle de exposição manual e TTL, cabeça de rebatimento: sim. Cabeça de zoom: full frame 24-105mm, terminal remoto 2,5mm, PC; tempo de reciclagem 2 - 4 segundos aproximadamente. Modelo referência YONGNUO 565 EX III para canon.</t>
  </si>
  <si>
    <t xml:space="preserve">YONGNUO/565 EXIII </t>
  </si>
  <si>
    <t>Flash externo para camera Canon. Opções de disparo com um número guia de 43, capacidade para flash receptor sem fios. High Speed Sync. Reciclagem rápida e silenciosa Base oculta metálica Cabeça giratória a 180 graus Luz Auxiliar AF Cabeça de zoom automático de 24 a 105 mm. Utilizado com uma câmara SLR Digital EOS compatível Canon. Detectar automaticamente o tamanho do sensor da câmara e aproxima a cabeça do flash para uma melhor cobertura de cena. Cabeça de zoom automático de 24 a 105 mm e o difusor de painel amplo de 14 mm. Cabeça giratória e inclinável que permita a utilização do ressalto do flash para criar uma iluminação mais suave ao utilizar um único flash integrado na câmara. Medição de flash E-TTL II Portátil e compacto. Acompanhar pilhas recarregáveis e recarregador. Modelo de referência: Canon 430 EX2 ou equivalente</t>
  </si>
  <si>
    <t xml:space="preserve">Canon 430EX III/Canon 430EX III </t>
  </si>
  <si>
    <t>11063-9-017</t>
  </si>
  <si>
    <t>Fonte Landscape  6 +1  (para alimentação de 6 pedais ) 2350mA. Modelo de Referênica: Isopower 7 ou similar</t>
  </si>
  <si>
    <t xml:space="preserve">ISOPOWER/isopower 7 </t>
  </si>
  <si>
    <t>56  16</t>
  </si>
  <si>
    <t>04600 0 012</t>
  </si>
  <si>
    <t>Fotômetro   Light Meter. lumisphere deslizante com um ângulo de recepção de 40 ° Faixa de medição de 0 a 19,9 EV a ISO 100 - Faixa de medição de flash de f / 1,0 a f / 90,9 a ISO 100; flash pode ser medido com conexão de terminal de PC sync ou sem fio, variação nominal de ± 0,1 EV em exposições repetidas, Tempos de exposição que variam de 1/8000 a 60 segundos, ISO 850. Ref. Sekonic L-308X ou similar</t>
  </si>
  <si>
    <t>DRY BOX/50l</t>
  </si>
  <si>
    <t>61 - 6</t>
  </si>
  <si>
    <t>11365 4 002</t>
  </si>
  <si>
    <t>449052.08</t>
  </si>
  <si>
    <t>Gabinete de controle eletrônico de umidade. Gabinete 50L Dry Box Desumidificador Eletrônico Para Equipamento Fotográfico. Tecnologia de desumidificação: Refrigeração térmica. Medidas aproximadas de referência: Medida externa (LxPxA): 29*32*60,5cm
Medida interna (LxPxA): 28,8*29*53cm Capacidade: 50L Peso líquido: 9,1kg Potência: 5w Alimentação: Fonte (Bi-Volt) AC110/220V / DC 5V 2A Escala de humidade: 30%-60% (±1%)</t>
  </si>
  <si>
    <t xml:space="preserve">ANDBON/AD50S </t>
  </si>
  <si>
    <t>39-02</t>
  </si>
  <si>
    <t>03792 3 012</t>
  </si>
  <si>
    <t>449052.12</t>
  </si>
  <si>
    <r>
      <t xml:space="preserve">GERADOR DE RDS (Radio Data System) com LEDS de sinalização (energia, falha, operação normal do equipamento), display LCD para leituras e indicação de  todos os principais parâmetros, alarmes e configurações, teclas de navegação (enter, UP, down), porta USB, porta Ethernet, ajuste de nível de sinal de saída de RDS, entrada de MPX, saída de MPX, saída de RDS, saída de RDS MPX, entrada de comando para cionamento do anúncio de notícia de trânsito (TA). </t>
    </r>
    <r>
      <rPr>
        <u/>
        <sz val="11"/>
        <rFont val="Calibri"/>
        <family val="2"/>
      </rPr>
      <t>Modelo de referência</t>
    </r>
    <r>
      <rPr>
        <sz val="11"/>
        <rFont val="Calibri"/>
        <family val="2"/>
      </rPr>
      <t>: RDS-350 Teletronix.</t>
    </r>
  </si>
  <si>
    <t xml:space="preserve">Teletronix RDS 350/Teletronix RDS 350  </t>
  </si>
  <si>
    <t>05128 4 005</t>
  </si>
  <si>
    <r>
      <rPr>
        <b/>
        <sz val="11"/>
        <rFont val="Calibri"/>
        <family val="2"/>
        <scheme val="minor"/>
      </rPr>
      <t>GRAVADOR DE VOZ DIGITAL</t>
    </r>
    <r>
      <rPr>
        <sz val="11"/>
        <rFont val="Calibri"/>
        <family val="2"/>
        <scheme val="minor"/>
      </rPr>
      <t xml:space="preserve"> com as seguintes especificações mínimas: Mini Gravador Digital Ligação direta USB para a transferência rápida de arquivos Expanda a memória com cartão microSD Pesquisa do calendário localiza rapidamente o arquivo Filtro de corte elimina o ruído indesejado Especificações: geral Carregamento Por Ligação Usb:  Formato De Reprodução: MP3/WMA/AAC-LC/L-PCM Idioma Do Menu: Alemão/inglês/espanhol/francês/italiano/russo/turco/coreano/chinês simplificado/chinês tradicional Ligação A Pc: Sim  Tipo De Bateria: Pilha seca Tipo De Bateria (Fornecido): aaa x2 gravação Scene Select: Sim Adicionar/Substituir Gravação: Sim Ajuste Manual Do Nível De Gravação: </t>
    </r>
  </si>
  <si>
    <t xml:space="preserve">SONY/ICD-PX240 </t>
  </si>
  <si>
    <t>24-01</t>
  </si>
  <si>
    <t>05956-0-002</t>
  </si>
  <si>
    <t>Gravador portátil com seis pistas para gravação simultânea, sendo quatro entradas combo XLR/TRS. Com knobs de controle de ganho, com pads de -20dB em todos os canais de entrada. Com cápsula de microfone XYH-6H X/Y, de sensibilidade de -41 dB (1kHz @ 1Pa), e input de ganho de até 46.5 dB. Com display LCD largo e angulado para feedback de gravação. Suporta gravações de até 24-bit/96kHz compliantes ao protocolo BWF WAV e uma variedade de formatos MP3. Com Phantom Power para todos os inputs: +12/+24/+48V. Modelo de referência: ZOOM H6</t>
  </si>
  <si>
    <t>ZOOM ZOOM H6/ZOOM ZOOM H6</t>
  </si>
  <si>
    <t>24.01</t>
  </si>
  <si>
    <t>J&amp;A SOLUÇOES</t>
  </si>
  <si>
    <t>Iluminador de LED para fotografia e vídeo, do tipo bicolor (luz quente e fria, 3200 a 5500 K).Potência mínima 150 W ou equivalente. Compatibilidade com acessórios Bowens. Tensão de entrada 110/220 V.Conexão unoversal para uso com tripé.</t>
  </si>
  <si>
    <t xml:space="preserve">Godox/Sl150ii  </t>
  </si>
  <si>
    <t>03060 0 001</t>
  </si>
  <si>
    <t>Iluminador de LED para fotografia e vídeo, do tipo bicolor (luz quente e fria, 3200 a 5500 K).Potência mínima 200 W ou equivalente. Compatibilidade com acessórios Bowens. Tensão de entrada 110/220 V.Conexão unoversal para uso com tripé.</t>
  </si>
  <si>
    <t xml:space="preserve">LED Zhiyun/LED G200 Monolight Bi-Color 300W </t>
  </si>
  <si>
    <t>Interface de áudio USB MIDI bivolt, com 04 canais com pré-amplificadores Midas XLR Combo, com entradas de linha P10 ¼ TRS com Phanton Power +48v; 2 in / 4 out USB interface; Conversores AD/DA de alta qualidade com taxa de amostragem de até 24-Bits/192 kHz; Monitoramento direto de zero-latência durante a gravação, Baixa latência e suporte aos sistemas operacionais: Windows, Mac OS e Linux; 02 saídas Main Master com conectores XLR e P10 ¼ TRS; 02 Saídas de monitores P10 ¼ TRS e RCA; 04 Pontos de entrada P10 ¼ TRS estéreo para conexão com equipamentos externos. MIDI Entrada / saída de MIDI DIN de 2 x 5 pinos. Saída de fone de ouvido com controle de nível e seleção de fonte de monitor A / B para cueing de estilo DJ; Controle de mistura de entrada / reprodução e interruptor estéreo / mono para monitoramento direto; Indicadores de status, sinal e clip; Software de gravação, edição e podcasting livre de áudio mais plug-ins de 150 instrumentos/efeitos para download. Modelo de referência: U-pHORIA UMC 404HD BERINGER</t>
  </si>
  <si>
    <t xml:space="preserve">Behringer/u phonia umc 404hd </t>
  </si>
  <si>
    <t>449052 33</t>
  </si>
  <si>
    <r>
      <t xml:space="preserve">INTERFACE DE ÁUDIO. </t>
    </r>
    <r>
      <rPr>
        <u/>
        <sz val="11"/>
        <color indexed="8"/>
        <rFont val="Calibri"/>
        <family val="2"/>
      </rPr>
      <t>Especificações</t>
    </r>
    <r>
      <rPr>
        <sz val="11"/>
        <color indexed="8"/>
        <rFont val="Calibri"/>
        <family val="2"/>
      </rPr>
      <t xml:space="preserve">: Configuração: Entradas – 18 (8 analógicas, 8 ADAT, 2 S/PDIF); Saídas – 10 (4 analógicas, 2x2 Fones, 2 S/PDIF); Mixagem – Números de pré-amplificadores – 4; Phantom Power embutido; Número de pads (atenuadores de ganho) – 2; Entradas de Instrumento (Hi-Z – Alta Impedância) – 2; Entradas de linha – 8; Saídas Analógicas – 4; Saídas de Fone – 2 (com controle de volume individual); Controle de alternância entre saída principal e falantes alternativos via software; Entrada Digital – S/PDIF e ADAT; Saída Digital – S/PDIF; Loopback – Possibilidade de roteamento interno da saída da própria placa; Entrada e Saída de MIDI; PSU incluso; Taxas de samples suportadas - 44.1kHz, 48kHz, 88.2kHz, 96kHz, 176.4kHz, 192kHz; Software de Controle e Roteamento da Interface (compatível com Windows e MacOS); Licença de DAW inclusa (software multi pista de áudio); 3 anos de garantia do fabricante  - 
</t>
    </r>
    <r>
      <rPr>
        <u/>
        <sz val="11"/>
        <color indexed="8"/>
        <rFont val="Calibri"/>
        <family val="2"/>
      </rPr>
      <t>Entradas de Microfone (4)</t>
    </r>
    <r>
      <rPr>
        <sz val="11"/>
        <color indexed="8"/>
        <rFont val="Calibri"/>
        <family val="2"/>
      </rPr>
      <t xml:space="preserve">: Resposta de Frequência – 20Hz - 20kHz ± 0.1dB; Faixa dinâmica – 111dB (A-weighted); THD+N (Distorção) – &lt;0.0012%; Ruído de Entrada Equivalente (Noise EIN) – 128dBu (A-weighted); Nível máximo de entrada – - 9dBu (no ganho mínimo); Faixa de ganho – 56dB; Impedância – 3kΩ  - </t>
    </r>
    <r>
      <rPr>
        <u/>
        <sz val="11"/>
        <color indexed="8"/>
        <rFont val="Calibri"/>
        <family val="2"/>
      </rPr>
      <t>Entradas de Linha 1-4 (ganho variável)</t>
    </r>
    <r>
      <rPr>
        <sz val="11"/>
        <color indexed="8"/>
        <rFont val="Calibri"/>
        <family val="2"/>
      </rPr>
      <t xml:space="preserve">: Resposta de frequência – 20Hz - 20kHz ± 0.1dB; Faixa dinâmica – 110.5dB (A-weighted); THD+N (Distorção) – &lt;0.002%; Nível máximo de entrada – 22dBu (no ganho mínimo); Faixa de ganho – 56dB; Impedância – 60kΩ  </t>
    </r>
    <r>
      <rPr>
        <u/>
        <sz val="11"/>
        <color indexed="8"/>
        <rFont val="Calibri"/>
        <family val="2"/>
      </rPr>
      <t>Entradas de Linha 5-8 (ganho fixo)</t>
    </r>
    <r>
      <rPr>
        <sz val="11"/>
        <color indexed="8"/>
        <rFont val="Calibri"/>
        <family val="2"/>
      </rPr>
      <t xml:space="preserve">: Resposta de frequência – 20Hz - 20kHz ± 0.1dB; Faixa dinâmica – 110.5dB (A-weighted); THD+N (Distorção) – &lt;0.002%; Nível máximo de entrada – 18dBu (no ganho mínimo); Impedância – 44kΩ 
</t>
    </r>
    <r>
      <rPr>
        <u/>
        <sz val="11"/>
        <color indexed="8"/>
        <rFont val="Calibri"/>
        <family val="2"/>
      </rPr>
      <t>Entradas de Instrumento</t>
    </r>
    <r>
      <rPr>
        <sz val="11"/>
        <color indexed="8"/>
        <rFont val="Calibri"/>
        <family val="2"/>
      </rPr>
      <t xml:space="preserve">: Resposta de frequência – 20Hz - 20kHz ± 0.1dB; Faixa dinâmica – 110dB (A-weighted); THD+N (Distorção) –  &lt;0.03%; Nível máximo de entrada – 12.5dBu (no ganho mínimo); Faixa de Ganho – 56dB; Impedância – 1.5MΩ 
</t>
    </r>
    <r>
      <rPr>
        <u/>
        <sz val="11"/>
        <color indexed="8"/>
        <rFont val="Calibri"/>
        <family val="2"/>
      </rPr>
      <t>Saídas de Linha/Monitor</t>
    </r>
    <r>
      <rPr>
        <sz val="11"/>
        <color indexed="8"/>
        <rFont val="Calibri"/>
        <family val="2"/>
      </rPr>
      <t xml:space="preserve">: Faixa dinâmica (Saídas de linha) – 108dB; THD+N (Distorção) –  &lt;0.002%; Nível máximo de saída (0dBFS) – 15.5dBu; Impedância – 430Ω  </t>
    </r>
    <r>
      <rPr>
        <u/>
        <sz val="11"/>
        <color indexed="8"/>
        <rFont val="Calibri"/>
        <family val="2"/>
      </rPr>
      <t>Saídas de Fone</t>
    </r>
    <r>
      <rPr>
        <sz val="11"/>
        <color indexed="8"/>
        <rFont val="Calibri"/>
        <family val="2"/>
      </rPr>
      <t xml:space="preserve">: Faixa dinâmica – 104dB (A-weighted); THD+N (Distorção) –  &lt;0.002%; Nível máximo de saída – 7dBu; Impedância – &lt;1Ω. Modelo de Referência: Focusrite Scarlett 18i8 [3rd Gen]   </t>
    </r>
  </si>
  <si>
    <t xml:space="preserve">Focusrite/scarlett 18i8 </t>
  </si>
  <si>
    <t>6962 0 019</t>
  </si>
  <si>
    <t xml:space="preserve">Kit bastão de Led RGB, com bluetooth </t>
  </si>
  <si>
    <t xml:space="preserve">Godox Tl30/Godox Tl30 </t>
  </si>
  <si>
    <t>03060 0 035</t>
  </si>
  <si>
    <t xml:space="preserve">Kit Flash: Compatível Canon E-TTL / E-TTL II  Controle Automático de Zoom  Faixa de Zoom em 28-105mm  Cobertura Full-Frame  Saída de 76Ws  Modos Mestre e Slave.  GN 92ft / 28m @ISO 100 (50mm)  Transmissor Wireless X-System 2.4GHz </t>
  </si>
  <si>
    <t>GODOX/V1-F</t>
  </si>
  <si>
    <t>03060-0-045</t>
  </si>
  <si>
    <t>449052.40</t>
  </si>
  <si>
    <t>Leitor de Cartão de Memória SD, Micro SD, conexão USB. Modelo Referência: UGREEN USB 3.0</t>
  </si>
  <si>
    <t xml:space="preserve">UGREEN/USB 3.0 </t>
  </si>
  <si>
    <t xml:space="preserve"> 12531 - 8 005</t>
  </si>
  <si>
    <t xml:space="preserve">Lente - "Dimensões :2.7 x 1.5 cm. Tamanho do Filtro :49mm  Distância Mínima de Focagem :1.15 ft./0.35m Construção da Lente :6 elementos em 5 grupos  Montagem :EF Motor de Foco :USM
Distância Focal (Lente) :50mm Fator F-stop :f/1.8 Lente Tipo :Normal" Modelo de Referência: EF500mmf/1.STM </t>
  </si>
  <si>
    <t>CANON/EF 50MM F1.8 STM</t>
  </si>
  <si>
    <t xml:space="preserve">24 - 7 </t>
  </si>
  <si>
    <t>03832 - 6 - 002</t>
  </si>
  <si>
    <t>Lente Dimensões :94mm x 193mm, Construção óptica :21 elementos em 16 grupos, L-Lente :Sim, Distância Focal Mais Próxima :0.98m / 3.2 ft., Montagem :EF Sistema IS :Sim, Motor de Foco :USM, Distância Focal (Lente) :100-400mm, Fator F-stop :f/4.5-5.6L, Lente Tipo :Série L, Telefoto Modelo de Referência: Canon EF 100-400mm f/4.5-5.6L IS II USM compatível com câmera 7D Canon já adquirida.</t>
  </si>
  <si>
    <t xml:space="preserve">Canon Ef 100-400MM F/4.5-5.6L Is II Usm/Canon Ef 100-400MM F/4.5-5.6L Is II Usm </t>
  </si>
  <si>
    <t>03832 - 6 002</t>
  </si>
  <si>
    <t>Lente montagem RF - 50mm  Design óptico :6 elementos em 5 grupos   Dimensões :69,2mm x 40,5mm (Diâmetro x Largura) Distância Mínima de Focagem :30cm Revestimentos :Super Spectra
Motor de Foco :STM Lente Tipo :Normal Para-sol compatível :ES-65B  Peso :160g Abertura mínima :F22 Tamanho do Filtro :43mm  Montagem :RF  Distância Focal (Lente) :50mm  Foco Manual em tempo integral :Sim
Anel de controle :Sim Abertura máxima :F1.8 Sistema ótico especial :1 lente asférica Ângulo de visão (horizontal, vertical e diagonal) :40°00′, 27°30′, 46°00′ Lâminas do diafragma :7    Modelo de Refêrencia: Lente-RF-50MM-F18-STM</t>
  </si>
  <si>
    <t xml:space="preserve">Canon/RF 50mm f/1.8 STM Lens (Canon RF) </t>
  </si>
  <si>
    <t>03832-6-002</t>
  </si>
  <si>
    <t>449052.44</t>
  </si>
  <si>
    <t>LINK IP - codec de áudio digital, via IP, modelo strider IP, transmissor e receptor, incluindo card filtro de áudio e card gerardor de estéreo no equipamento. Modelo de referência: Link IP Sinteck Next com cards inclusos</t>
  </si>
  <si>
    <t>CODEC DE ÁUDIO DIGITAL VIA IP, MODELO STRIDER IP</t>
  </si>
  <si>
    <t>05128 4 004</t>
  </si>
  <si>
    <t>Mesa de mixagem multifuncional de 6 canais com interface áudio USB; I/O + 48V; Canais de entrada - Mono[MIC/LINE] 2 incluindo HEADSET MIC (Plug-in Power); Stereo[LINE] 2; AUX 1; Canais de saída - STEREO OUT 1; MONITOR OUT 1; PHONES 2 incluindo HEADSET PHONES; Bus Stereo: 1; Função do canal de entrada - PAD 26 dB; PEAK LED; Processadores de bordo DSP; Medidor de Nível; USB Audio: 2 IN / 2 OUT, USB Audio Class 2.0 compliant, Sampling Frequency: Max 192 kHz, Bit Depth: 24-bit. Modelo de referência: Yamaha AG06</t>
  </si>
  <si>
    <t xml:space="preserve">LEXSEN/M6 USB </t>
  </si>
  <si>
    <t>06520-0-008</t>
  </si>
  <si>
    <r>
      <t xml:space="preserve">MESA DE SOM - Mixer de 16 canais; 8 entradas de microfone (máx. 10); 4 entradas estéreo; 4 barramentos de grupo e 1 barramento estéreo; 4 saídas AUX (incluindo efeito); Pré-amplificador D-PRE que utiliza o circuito invertido de Darlington; 1-Potenciometro de control de compressão; Efeitos de alto nível: SPX com 24 programas; Funções Audio via USB 24-bit / 192kHz 2in / 2out; Compatível com iPad (2 ou posterior), através de adaptadores apropriados (APPLE); Incluindo o software Cubase AI DAW (download version); Chave de atenuação (PAD) nos canais mono; Phantom Power - Entrada de Mic +48V; Saída XLR balanceada; Fonte de alimentação elétrica universal interna, compatível em todo mundo; Suporte para montagem em rack (incluído); Chassis de metal; Dimensões (W×H×D): 444 mm x 130 mm x 500 mm; Peso: 6,8 Kg; Voltagem: Bivolt Automático: </t>
    </r>
    <r>
      <rPr>
        <u/>
        <sz val="11"/>
        <rFont val="Calibri"/>
        <family val="2"/>
      </rPr>
      <t>Modelo de referência:</t>
    </r>
    <r>
      <rPr>
        <sz val="11"/>
        <rFont val="Calibri"/>
        <family val="2"/>
      </rPr>
      <t xml:space="preserve"> Yamaha MG16XU</t>
    </r>
  </si>
  <si>
    <t xml:space="preserve">Yamaha/mg16xu </t>
  </si>
  <si>
    <t>06520-0-012</t>
  </si>
  <si>
    <t xml:space="preserve">Mesa de Som Digital com 16 Entradas, com 8 Pré Amplificadores ​​Midas, 8 Entradas de Linha, Módulo Wifi Integrado e Gravador Estéreo USB. Operado via iPad ou Android, PC, Linux, Mac. 16 pré-amplificadores MIDAS de microfone, totalmente programáveis. Roteador Wi-Fi para a operação direta sem necessidade de roteadores externos. 16 canais, interface USB bidirecional para a gravação direta no PC do master. Efeitos X32, 4 slots FX estéreo, incluindo simulações de high-end , como Lexicon 480L e PCM70 , EMT250 e QRS Quantec etc. Analisador de espectro em tempo real (RTA) para todos os canais e bus sends. 4 auxiliares, LR, processamento de dinâmica e 6 bandas paramétricas ou 31 bandas gráficas. 4 saídas XLR auxiliares e 2 XLR saídas. Conector para fone de ouvido. Operação remota via Ethernet, LAN ou Wi-Fi. MIDI IN/Out..Modelo de referência Behringer XR16 </t>
  </si>
  <si>
    <t xml:space="preserve">SOUNDCRAFT/Ui16 </t>
  </si>
  <si>
    <t>Microfone com fio tipo gooseneck. Alimentação: 9-52V DC Phantom Power ou 2 pilhas AA 1.5V. Altura do conjunto (Haste+Base+Espuma) mínimo de 67 cm. Cápsula: Condensador de Eletreto. Comprimento da Haste de no mínimo 63 cm. Impedância de saída: 200 O ± 30% (a 1kHz). Padrão polar cardioide. Resposta de Frequência: 50 Hz a 16 kHz. Sensibilidade: -38dB ± 3dB (0dB = 1V/Pa em 1kHz) modelo de referência: Tsi Mmf303 Com Fio mmf 303</t>
  </si>
  <si>
    <t xml:space="preserve">ARKOÁUDIO/WG-650 </t>
  </si>
  <si>
    <t xml:space="preserve">12354-4-005 </t>
  </si>
  <si>
    <t>MICROFONE CONDENSADOR - Cápsula: 1,00” - Chaves seletoras para padrões polares, filtro passa-alta e PAD, no corpo do microfone - Três posições variáveis para o filtro passa-alta): Flat, 40 Hz or 80 Hz  - Três posições de PAD): -0dB, -5dB, or -10dB- Resposta de Frequência: 20 Hz – 20 kHz - Sensibilidade:  -36 dB re 1Volt/Pascal (16 mV @ 94 dB SPL) +/- 2 dB @ 1kHz- Ruído:  7dBA SPL (per IEC651) - Saída Máxima: +16 dBu (@ 1kHz, 1% THD into 1 KΩ load) - Alcance dinâmico: 140 dB (per IEC651, IEC268-15) - Pressão/SPL máximo): 147 dB SPL (@ 1 kHz, 1% THD into 1 KΩ load) (157 dB with PAD at maximum)- relação sinal/ruído: 87 dB SPL - Impedância de Saída: 200 Ω - Conexão de Saída: 3 pin XLR, balanced output between Pin 2 (+), Pin 3 (-) and Pin 1 (ground) - plug de saída): XLR - Acessórios que devem estar incluídos: - suporte próprio para o microfone com pop-filter e com rosca em acordo com o padrão dos pedestais de microfone do mercado. - Cabo XLR (Balanceado) de 6 (seis) metros.- Capa protetora original para guardar o microfone. Marca referência: RØDE - MODELO: NT2-A</t>
  </si>
  <si>
    <t xml:space="preserve">Rode NT2-A/Rode NT2-A </t>
  </si>
  <si>
    <t>24 7</t>
  </si>
  <si>
    <t xml:space="preserve">12354 4 004 </t>
  </si>
  <si>
    <t>Microfone Condensador Lapela - Tipo condensador de eletreto; resposta de Freqüência 50 Hz a 20 kHz; Padrão Polar cardioid; impedância de saída 600 ohms @ 1 kHz, típico; Nível de saída de áudio -43,5 DBV / Pa; A relação sinal-ruído 72 dB @ 1 kHz; SPL máximo 139 dB, @ 1 kHz (1.000 ohms de carga); dynamic Range 117 dB, @ 1 kHz (1.000 ohms de carga); Ruído de saída 22 dB, típico, A-ponderada; Requerimentos poderosos +5 V DC (nominal), máxima de 10 V (bias DC); Polaridade A pressão positiva no diafragma produz voltagem positiva no pino 3 com respeito ao pino 1; Cabo 50" (1,3 m); Conector TA4F; Peso (25 g)  Receptor sem fio; Saída 1x XLR; Saída 1x P10 1/4"(6,35 mm); impedância de saída XLR: 200 ohms; 1/4 ": 50 ohms; Nível de saída de áudio XLR Connector: -27 dBV em 100 kOhms Load (Referência +/- 33 kHz, com tom de 1 kHz); P10 1/4 ": -13 dBV em 100 kOhms Load (Referência +/- 33 kHz, com tom de 1 kHz); Sensibilidade RF -105 DBm para 12 dB SINAD, típica; Rejeição de imagem &gt; 50 dB, típico; Habitação moldado ABS; Exigência de poder 12 a 15 V DC @ 160 mA, fornecido pela fonte de alimentação externa (Dica positiva); Peso (241 g)Transmissor Portátil; Entrada de áudio Gain: -16 dBV (máximo), 10 dBV (Mínimo); Faixa de Ajuste de Ganho 26 dB; impedância de entrada 1 M Ohm; saída de RF 10 mW, típica; Habitação moldado ABS; Exigência de poder Baterias 2x LR6 AA, 1,5 V alcalinas; vida útil da bateria Até 14 Horas; Peso (75 g)Microfone Condensador Lapela - Tipo condensador de eletreto; resposta de Freqüência 50 Hz a 20 kHz; Padrão Polar cardioid; impedância de saída 600 ohms @ 1 kHz, típico; Nível de saída de áudio -43,5 DBV / Pa; A relação sinal-ruído 72 dB @ 1 kHz; SPL máximo 139 dB, @ 1 kHz (1.000 ohms de carga); dynamic Range 117 dB, @ 1 kHz (1.000 ohms de carga); Ruído de saída 22 dB, típico, A-ponderada; Requerimentos poderosos +5 V DC (nominal), máxima de 10 V (bias DC); Polaridade A pressão positiva no diafragma produz oltagem positiva no pino 3 com respeito ao pino 1; Cabo 50" (1,3 m); Conector TA4F; Peso (25 g). Modelo de Referência: Microfone Shure BLX14BR M15 CVL S/Fio Lapela</t>
  </si>
  <si>
    <t>Shure/BLX14BR/CVL - Conector TA4F</t>
  </si>
  <si>
    <t>12354 4 004</t>
  </si>
  <si>
    <t>MICROFONE DE LAPELA duplo wireless sem fio para android usb tipo C, plug in play, conexão usb tipo C, alta qualidade, omnidirecional, captação 360 grau,  longo alcance (20-30 metro),  bateria com até 5h de duração, com grampo giratório  360 grau, compatível com diversos modelos de celulares android e tablets.</t>
  </si>
  <si>
    <t xml:space="preserve">LAVALIER/LAPELA DUPLO </t>
  </si>
  <si>
    <t>013080-047</t>
  </si>
  <si>
    <t>Microfone dinâmico com resposta de freqüência: 50 Hz a 15 kHz. Padrão polar cardióide, com sensibilidade @ 1kHz, 54.5 dBV/PA (1.85mV), 1 Pascal = 94dB SPL. Impedância: 150 Ohms (310 Ohms reais) para conexão em entradas de baixa impedância; Sistema shock-mount; Polaridade: Pressão positiva no diafragma produz tensão negativa no pino 2, em relação ao pino 3. Conector: XLR macho profissional de 3 pinos. Corpo cinza escuro em metal die-cast resistente com globo em metal e filtro anti-pop embutido. Modelo de referência: Shure SM7B</t>
  </si>
  <si>
    <t xml:space="preserve">AKG/P 420 Preto  </t>
  </si>
  <si>
    <t>Microfone dinâmico com resposta de freqüência: 50 Hz a 15 kHz. Padrão polar cardióide, com sensibilidade @ 1kHz, 54.5 dBV/PA (1.85mV), 1 Pascal = 94dB SPL. Impedância: 150 Ohms (310 Ohms reais) para conexão em entradas de baixa impedância; Sistema shock-mount; Polaridade: Pressão positiva no diafragma produz tensão negativa no pino 2, em relação ao pino 3. Conector: XLR macho profissional de 3 pinos. Corpo cinza escuro em metal die-cast resistente com globo em metal e filtro anti-pop embutido. Modelo de referência: Shure SM58</t>
  </si>
  <si>
    <t xml:space="preserve">SHURE/SM58 </t>
  </si>
  <si>
    <t>Microfone Dinâmico Vocal - Resposta de frequência plana, de amplo alcance. Padrão Polar Cardioide. Controles de Rolloff de baixo e de idades médias Modelo de referência MICROFONE SHURE  SM7B.</t>
  </si>
  <si>
    <t>SHURE/SM7B</t>
  </si>
  <si>
    <t>Microfone Lapela  Transmissão Sem fio: Wireless Digital Transmissores Incluídos: 2 x Clip-On  Diversidade: Frequência  Largura de banda RF: 2.4GHz Faixa operacional máxima: 100m (linha de visão) Máximo de sistemas por configuração: 1
Latência: &lt;5 ms Faixa Dinâmica: 100 dBA Encriptação: Nenhum  Receptor Fator de forma: Beltpack / Portátil  Opções de montagem: Clipe de cinto (Incluído)  Antena: Fixa 1/4 Wave Wire  Número de canais de áudio: 2 Entrada / Saída de áudio:
1 x P2 1/8"/ 3.5mm TRS Fêmea Saída Linha (Não Balanceada) 1 x P2 1/8" / 3.5mm TRS Fêmea Saída Fone de Ouvido (Não Balanceada) Nível de saída de áudio: Saída de 1/8"/3.5mm: +45 dB Alimentação Phantom Power: Não
Resposta de Freqüência: 20Hz a 20kHz Conectividade USB / Lightning: USB-C Tipo C (carregamento) Energia: Bateria Recarregável Interna Capacidade da bateria interna: 530 mAh  Tempo de Carregamento: 2 horas
Tempo de Uso: 7.5 horas Dimensões: 67 x 41 x 20.5 cm Transmissor: Fator de forma: Clip / Microfone com Clip-On Potência de saída RF: 1 mW Entrada / Saída de áudio: P2 1/8"/ 3.5mm TRS Fêmea Conector de cabo incluso: 1/8"/ 3.5mm TRS Silenciar: Seletor de Mudo
Nível de entrada de áudio: -65 dBV Controle de nível automático: sim Processamento de Sinal: Nenhum Resposta de Freqüência: 20Hz a 20kHz Energia: Bateria Recarregável Interna Capacidade da bateria interna: 200 mAh Tempo de Carregamento: 1,5 horas
Tempo de Uso: 4,5 horas Conectividade USB / Lightning: USB-C Tipo C (Alimentação de Barramento, carregamento) Dimensões: 3.7 x 3.7 x 1.7 cm Peso: 20.5 g  Microfone Campo de som: Mono Cápsula: Condensador de eletreto Padrão Pola: Omnidirecional
Alcance de frequência: 20 Hz a 20 kHz SPL máximo: 100 dB SPL Sensibilidade: -42 dB Faixa Dinâmica: 100 dB  Microfone Lapela Fator de forma: Lavalier Cor: Preto Campo de som: Mono  Cápsula: ondensador de eletreto Padrão Polar: Omnidirecional
SPL máximo: Omnidirecional: 100 dB SPL   Modelo de Refêrencia: Hollyland Lark 150</t>
  </si>
  <si>
    <t>BOYA/BY-WM8 PRO-K2</t>
  </si>
  <si>
    <t>12354-4-002</t>
  </si>
  <si>
    <t>Microfone para câmera Shure VP83 - Microfone do tipo Shotgun de montagem em câmera DSLR ou câmera HD com sapata padrão ou em supirte 1/4"; Sistema anti-choque integrado Rycote Lyre; Cápsula condensadora de eletreto com padrão polar supercardioide / lobar; ; Resposta em frequência:  50 a 20.000 Hz; Impedância de Saída:  171 O; Sensibilidade:  Tensão de circuito aberto, @ 1 kHz, -36,5 dBV / Pa [1] (14,9 mV); SPL máximo:  1 kHz a 1% de THD [2], carga de 1000 O 129 dB SPL; Relação sinal-ruído:  [3] 76,6 dB; Faixa Dinâmica:  @ 1 kHz, carga de 1000 O 111,6 dB; Nível de clipping:  @ 1 kHz, 1% de THD, carga de 1000 O -2,7 dBV; Ruído próprio: SPL equivalente, ponderado A, típico 17,4 dB SPL-A. Saída do cabo de áudio jack, 3,5 mm, ouro, integrada, para se conectar a um dispositivo de câmera ou gravação. Modelo de referência: Shure VP83 LensHopper ou superior</t>
  </si>
  <si>
    <t>BOYA/BY-BM303</t>
  </si>
  <si>
    <t>Microfone Sem Fio. Transmissor Manual - Faixa de ajuste de ganho: 10dB Potência de saída de RF: 10mW (Varia conforme a região) Alojamento: Alça PC/ABS moldada; Vida útil da bateria: até 9 horas (Alcalina) Dimensões (D x C): 51,00 x 254,00mm Peso: 349grs. Receptor sem Fio - Sensibilidade: -102dBm @ 10-5 BER Rejeição de imagem: &gt;70dB; Requisitos de alimentação elétrica: 12?18V DC @ 150mA; Alojamento: ABS Dimensões (A x L x P): 40,00 x 181,00 x 104,00mm Peso: 289grs; Impedância XLR: 50O 6.35mm (¼"): 50O; Microfone s/ Fio com faixa de ajuste de ganho de 10dB e Resposta da frequência de áudio: 20Hz - 20kHz. Modelo de Referência: Shure PGXD24 SM58-X8</t>
  </si>
  <si>
    <t xml:space="preserve">SHURE/PGXD24 SM58-X8 </t>
  </si>
  <si>
    <t>Microfone Wireless. Especificações: - Distância entre o transmissor e o receptor: &gt; 10 m - Padrão polar: Cardioide - Resposta de frequência: 65 Hz a 15 kHz - Relação sinal-ruído (S/N): 60 dBA - Banda de frequência UHF: 470–960 MHz (depende do SKU)(EU 657–662 MHz) - THD: 0,5%, típico - Alcance dinâmico: 100 dB, ponderação A, típico - Potência do transmissor: &lt;10 mW, típica - Entrada do receptor: 1/4" (6,3 mm) não balanceada - Nível máximo de saída do receptor: -13 dBV, típico - Bateria recarregável do receptor: polímero de íon de lítio 3,7 WH (equivalente a 3,7 V, 1000 mAh) - Bateria do microfone: 4 alcalinas AA (incluídas). Modelo de referência:  Microfones JBL MICBR2 wireless cardioide preto</t>
  </si>
  <si>
    <t xml:space="preserve">JBL/MICBR2 </t>
  </si>
  <si>
    <t>12354 - 4 007</t>
  </si>
  <si>
    <t>Mixer premium de 16 entradas e 2/2 barramentos com pré-amplificadores e compressores de microfone, equalizador britânico, processador Multi-FX de 24 bits e interface de áudio USB. Microfone input XLR balanceado; Mic E.I.N 20hz-20khz; Modelo de referência: Behringer Xenyx X1222USB</t>
  </si>
  <si>
    <t>SOUNDVOICE/MR162 RUBI</t>
  </si>
  <si>
    <t>Módulo Analog Loop Synth - sintetizador analógico simples, de três vozes - função voicing  -  Especificações técnicas:- teclado: teclado multi-toque Sintetizador:- tipo: síntese analógica
- polifonia máxima: 3 vozes - efeitos: delay: time, feedback, temp sync Sequenciador: - número de partes: 1 - número de passos: 16 - número de padrões de gravação: 8 Conectores: - saída de áudio: fones de ouvido (mini conector estéreo de 3.5mm)
Sync: - sync in (mini conector mono de 3.5mm, nível máximo de entrada: 20v) - sync out (mini conector mono de 3.5mm, nível máximo de entrada: 5v) MODELO DE REFERÊNCIA: Módulo Korg Volca Keys Analog Loop Synth ou similar</t>
  </si>
  <si>
    <t>Korg/Volca Keys Analog Loop Synthesizer</t>
  </si>
  <si>
    <r>
      <t xml:space="preserve">MONITOR DE MODULAÇÃO FM - FMA730 subportadora piloto de 19kHz, picos positivos e negativos, canal direito e esquerdo, canal principal (L+R), canal estereofônico (L-R), ruído AM e das sub-portadoras de 38kHz, 57kHz, 67kHz e 92kHz. Faixa de Medida de Modulação: 5% a 150%, sendo 100% = 75kHz de desvio, Distorção harmônica total das saídas de audio: &lt;0,5%, Relação sinal/ruído do sintonizador: &gt;70dB, Entrada RF de sinais até +30dBm (conector BNC),  Monitoramento estéreo através de fone de ouvido com controle de volume (conector P10), Barra de led´s verticais 30 led´s, Leitura - barra de led´s 01 vertical, Medida de 5% a 150% (precisão de 10 Hz) com retenção de picos, Medida de modulação total, nível sub-portadora piloto de19kHz. Leitura - barra de led´s 02 vertical, Medida de -55dBu a +3dBu com retenção de picos, Medida de modulação canal L e R, canal estereofônico, ruído de AM, Sub-portadoras de 38kHz, 57kHz, 67kHz e 92kHz - </t>
    </r>
    <r>
      <rPr>
        <u/>
        <sz val="11"/>
        <rFont val="Calibri"/>
        <family val="2"/>
      </rPr>
      <t>Modelo de referência</t>
    </r>
    <r>
      <rPr>
        <sz val="11"/>
        <rFont val="Calibri"/>
        <family val="2"/>
      </rPr>
      <t>:  TELETRONIX FMA 730</t>
    </r>
  </si>
  <si>
    <t xml:space="preserve">Teletronix/FMA 730 </t>
  </si>
  <si>
    <t>5128 4 003</t>
  </si>
  <si>
    <r>
      <t xml:space="preserve">Monitor de modulação para FM com sintonia digital - </t>
    </r>
    <r>
      <rPr>
        <sz val="11"/>
        <rFont val="Calibri"/>
        <family val="2"/>
      </rPr>
      <t>Este painel também ajusta e indica e todas funções e leituras necessárias para o perfeito funcionamento do equipamento, dentre essas leituras estão: potência de operação, potência refletida, frequência de operação, leitura individual de cada módulo, temperatura de cada módulo, entre outras. Esta navegação acontece através das teclas disponíveis para controle, ajuste e monitoramento das funções. O dispositivo de alarme grava as 10 (dez) últimas ocorrências com informações de data, hora e causa.</t>
    </r>
  </si>
  <si>
    <t>05128- 4-003</t>
  </si>
  <si>
    <t>Monitor de referência de áudio com cone de 5"; Tipo de alto-falante: Monitor de estúdio bi-amplificador de 2 vias; Resposta de frequência (-10dB): 54Hz - 30kHz; Resposta de frequência (-3dB): 74Hz - 24kHz; Sensibilidade de entrada: -10 dBu/10k ohms; Conectores de E/S: Tipo XLR3-31 (balanceado), PHONE (balanceado); Forma: Tipo Bass-reflex; Controle LEVEL (+4dB/clique central), EQ: interruptor HIGH TRIM (+/- 2dB em HF) / interruptor ROOM CONTROL (0/-2/-4 dB sob; Cruzamento: cúpula de 1". Modelo de referência: Yamaha Powered Studio Monitor HS5i</t>
  </si>
  <si>
    <t xml:space="preserve">Yamaga/hs5i </t>
  </si>
  <si>
    <t>10416 7 001</t>
  </si>
  <si>
    <t xml:space="preserve">Monitor IPS para Cameras profissionais.  Display:  Tipo de painel: LCD IPS  Tamanho da tela: 7"  Resolução da tela: 1920x1200  Proporção da tela: 16:10  Painel IPS com ângulos de visão de 160° de largura  Ângulo de visão: 80° / 80° (L/R) 80° / 80° (U/D) 
Tela sensível ao toque: Sim Touchscreen Suporte 3D LUT Log   Modelo de Refêrencia: FEELWORLD 7 PRO
</t>
  </si>
  <si>
    <t>FeelWorld F7 Pro 7" 4K Touchscreen HDMI IPS 3D LU/</t>
  </si>
  <si>
    <t>12549-0-001</t>
  </si>
  <si>
    <t>449052.41</t>
  </si>
  <si>
    <t>ANAX BRASIL COMERCIO E SERVICOS LTDA</t>
  </si>
  <si>
    <t>Óculos para realidade aumentada, sistema 8 core, 2.52GHz, Qualcomm Xr1, RAM de 6GB LPDDR4. memória interna de 64GB e sistema operacional Android 11.0. Conectividade: wi-fi 2.4/5GHz 802.11 a/b/g/n/ac. Bluetooth 5.0 BR/EDR/LE, Head tracking 3 eixos (acelerômetro magnetômetro e giroscópio), 1 porta USB 3.1 Gen 2/USB Tipo C. Betria: Interna 135 mAh, externa 750 mAh, extensível para 3350 mAh. Controle: 3 botôes de navegação, Voz - personalizável multi-idiomas e Touchpad de 2 eixos, touchpad com suporte multi-toque. Aúdio: alto-falante integrado (saída de até 97 dB), microfone com triplo cancelamento de ruído, BT audio (HSP/A2DP). Câmera: até 12.8 megaíxels, auto-foco aprimorado (PDAF), LED flash/iluminação de cena e leitor de código de barras e QRcode. GPS/GLONASS. Certificações: IP67, resistente a queda de 2 metros, IEC60601-1-2014 Medical Device e ISO 14644-1. Ambiente: Temperatura operacional de -20 gras Celsius a 45 graus Celsius, temperatura de armazenamento de 10 graus Celsius a 45 ggraus Celsius, Umidade Operacional e de armazenamentode 0 a 95% .</t>
  </si>
  <si>
    <t xml:space="preserve">VUZIX M400/VUZIX M400 </t>
  </si>
  <si>
    <t>13-01</t>
  </si>
  <si>
    <t>06490-4-061</t>
  </si>
  <si>
    <t xml:space="preserve">Óculos Vr Oculus Referência Quest 2 256gb </t>
  </si>
  <si>
    <t xml:space="preserve">META/QUEST 2 256GB </t>
  </si>
  <si>
    <r>
      <t xml:space="preserve">Par de link Strider de IP completo com card gerador de estéreo –  </t>
    </r>
    <r>
      <rPr>
        <sz val="11"/>
        <rFont val="Calibri"/>
        <family val="2"/>
      </rPr>
      <t xml:space="preserve">Sistema de link dedicado que utiliza conexão TCP/IP (Internet, rede WIFI ou qualquer rede de computador - LAN, MAN ou WAN) como meio de propagação do sinal de áudio entre o estúdio e o transmissor de uma maneira muito mais simples que instalar um sistema STL em 950 ou 450MHz. O Strider IP requer apenas uma conexão TCP/IP entre o transmissor e o receptor e a linkagem estará fechada. Hardware dedicado, com componentes e processadores de última geração garantem a robustez do sistema. </t>
    </r>
  </si>
  <si>
    <t>Sinteck Next/Link Strider IP - Sinteck Next</t>
  </si>
  <si>
    <t>05128-4-004</t>
  </si>
  <si>
    <t>Pedal de Reverb para guitarra. Modelo de Referência:   Boss RV-6 1 ou similar</t>
  </si>
  <si>
    <t xml:space="preserve">Boss/RV-6 </t>
  </si>
  <si>
    <t>Pedal Equalizer para guitarra. Sete bandas de freqüência, de 100Hz até 6,4 kHz, , com corte ou adição de 15 dB por banda. .Nominal Input Level-20 dBuInput Impedance1 M ohmNominal Output Level-20 dBuOutput Impedance1 k ohmRecommended Load Impedance10 k ohm or greaterBypassBuffered bypassControlsLevel Control knob Equalizer Control knob 100, 200, 400, 800, 1.6 k, 3.2 k, 6.4 kHz Pedal switch Indicator CHECK indicator (Serves also as battery check indicator)ConnectorsINPUT jack: 1/4-inch phone type
OUTPUT jack: 1/4-inch phone type DC IN jackPower SupplyCarbon-zinc battery (9 V, 6F22) Alkaline battery (9 V, 6LR61) AC adaptor. Modelo de Referência Boss GE-7</t>
  </si>
  <si>
    <t xml:space="preserve">BOSS/GE-7 </t>
  </si>
  <si>
    <t>Pedal Loop Station. Memórias: 99 Canais: 1-track Tempo de gravação: 1.5 horas (1-track), 13 horas (memórias total) Padrões de ritmo: 57 ritmos (2 variações), 7 kits de bateria Efeito: Reverb (somente para o ritmo) Entradas: 2x 1/4 P10 (A/mono, B) Saídas: 2x 1/4 P10 (A/mono, B) MIDI I/O: 2x 1/8 P2 (entrada e saída) USB: 1x tipo B Footswitch: 1x 1/4 P10 (stop/ memory) Armazenamento: arquivo de áudio WAV (backup via USB) . Referência: Boss RC 5 Loop Station</t>
  </si>
  <si>
    <t>BOSS RC-5 Loop Station Pedal</t>
  </si>
  <si>
    <t>Pedal Noise Supressor. Elimina ruídos e "hummys" do sinal de entrada, preservando o timbre da sua guitarra ou baixo, conexão “SEND” e “RETURN” para plugar apenas os pedais geradores de ruídos, como as distorções e compressores. Nominal Input Level-20 dBuInput Impedance1 M ohmNominal Output Level-20 dBuOutput Impedance1 k ohmRecommended Load Impedance10 k ohms or greaterBypassBuffered bypassControlsMODE selector switch. DECAY knob, THRESHOLD knob
Pedal switchIndicatorCHECK/MUTE indicator (Used for indication of check battery) REDUCTION indicatorConnectorsINPUT jack: 1/4-inch phone type OUTPUT jack: 1/4-inch phone type  SEND jack: 1/4-inch phone type RETURN jack: 1/4-inch phone type
DC IN jack 9V DC OUT jackPower SupplyCarbon-zinc battery (9 V, 6F22) or Alkaline battery (9 V, 6LR61) AC adaptor (PSA series: sold separately)Current Draw25 mA. Modelo de Referência Bss NS-2</t>
  </si>
  <si>
    <t>BOSS/NS-2</t>
  </si>
  <si>
    <t>Pedal Super Chorus. Nominal Input Level-20 dBuInput Impedance1 M ohmNominal Output Level-20 dBuOutput Impedance1 k ohmRecommended Load Impedance10 k ohms or greaterBypassBuffered bypassControlsDEPTH knob RATE knob EQ knob E.LEVEL knob
Pedal switchIndicatorCHECK indicator (Used for indication of check battery)vConnectorsINPUT jack: 1/4-inch phone type OUTPUT A/B jack: 1/4-inch phone type DC IN jackPower SupplyAlkaline battery (9 V, 6LR61) AC adaptor. Modelo de Referência Boss CH1 ou similar</t>
  </si>
  <si>
    <t xml:space="preserve">BOSS/CH-1 </t>
  </si>
  <si>
    <t xml:space="preserve">Pedal tube screamer  Controles: Overdrive, Tone e Level Alimentação: Bateria 9 Volts ou adaptador AC externo (não incluído) Dimensões: A=53 mm x L=74 mm x P=124 mm Peso: 570 g Referência: Tube Screamer Ibanez TS9 ou similar </t>
  </si>
  <si>
    <t xml:space="preserve">Ibanez/TS9 - Tube Screamer </t>
  </si>
  <si>
    <t>Pedestal Articulado de fixar na mesa (duas sessões, sem mola) para microfone - com base de fixação</t>
  </si>
  <si>
    <t xml:space="preserve">BCMPRO/DE MESA  </t>
  </si>
  <si>
    <t>24-8</t>
  </si>
  <si>
    <t>03060-0-036</t>
  </si>
  <si>
    <t>Pedestal para Microfones Girafa Preto, articulado e com altura regulável. Com base easy lock retrátil, em ferro com pés emborrachados. Peso: 1,74kg, Altura mín: 1,25 mts, Altura máx: 2,28 mts, Possui regulagem de ângulo e altura. Modelo de referência: RMV PSU0135</t>
  </si>
  <si>
    <t xml:space="preserve">RMV/psu135 </t>
  </si>
  <si>
    <t>03060 0 036</t>
  </si>
  <si>
    <t>Plug P10 mono em latão niquelado e jateado com mola. Santo Angelo P10 Ninja</t>
  </si>
  <si>
    <t xml:space="preserve">Santo Angelo/ninja </t>
  </si>
  <si>
    <t>00247 - 0 042</t>
  </si>
  <si>
    <t>Plug XLR fêmea linha com acabamento e contatos niquelados.</t>
  </si>
  <si>
    <t>Santo Angelo/sas2f</t>
  </si>
  <si>
    <t>00247 - 0 036</t>
  </si>
  <si>
    <t>Plug XLR macho linha com acabamento e contatos niquelados.</t>
  </si>
  <si>
    <t>Santo Angelo/sas2m</t>
  </si>
  <si>
    <t xml:space="preserve">00247 - 0 037 </t>
  </si>
  <si>
    <t>CEK INFORMATICA EIRELI ME</t>
  </si>
  <si>
    <r>
      <t xml:space="preserve">PROCESSADOR DE ÁUDIO multibanda, redutor de ruído, controle automatico de ganho (CAG), correção de fase,  compressor de áudio, filtros de frequência de 15, 30 e 45Htz, controle remoto completo via software, gerador de estéreo, </t>
    </r>
    <r>
      <rPr>
        <i/>
        <sz val="11"/>
        <rFont val="Calibri"/>
        <family val="2"/>
      </rPr>
      <t>pressets</t>
    </r>
    <r>
      <rPr>
        <sz val="11"/>
        <rFont val="Calibri"/>
        <family val="2"/>
      </rPr>
      <t xml:space="preserve"> de processamento prontos com possibilidades de alterações nos seus parâmetros. </t>
    </r>
    <r>
      <rPr>
        <u/>
        <sz val="11"/>
        <rFont val="Calibri"/>
        <family val="2"/>
      </rPr>
      <t>Modelo de referência</t>
    </r>
    <r>
      <rPr>
        <sz val="11"/>
        <rFont val="Calibri"/>
        <family val="2"/>
      </rPr>
      <t>: Omnia 9</t>
    </r>
  </si>
  <si>
    <t>Omnia/Omnia 9</t>
  </si>
  <si>
    <t>01105-0-002</t>
  </si>
  <si>
    <r>
      <rPr>
        <b/>
        <sz val="11"/>
        <rFont val="Calibri"/>
        <family val="2"/>
        <scheme val="minor"/>
      </rPr>
      <t>Rádio Comunicador.</t>
    </r>
    <r>
      <rPr>
        <sz val="11"/>
        <rFont val="Calibri"/>
        <family val="2"/>
        <scheme val="minor"/>
      </rPr>
      <t xml:space="preserve"> Unidade par. Faixa de alcance mínima de 50 quilômetros, à prova de intempéries (resistência aos efeitos da chuva, neve e outras condições climáticas). No mínimo 22 canais, cada um com no mínimo 121 códigos privados, no total de 2.662 combinações. Com lanterna Led incorporada, baterias recarregáveis NiMH incluídas, com durabilidade de até 10 horas ou 3 pilhas AA em movimento por até 26 horas. Garantia 12 Meses</t>
    </r>
  </si>
  <si>
    <t>Motorola T470/Motorola T470</t>
  </si>
  <si>
    <t>41-01</t>
  </si>
  <si>
    <t>01727-2-028</t>
  </si>
  <si>
    <t>Par</t>
  </si>
  <si>
    <t>Refletor Elipsoidal Irideon FPZ – Portable, na cor preto com zoom 25 A 50º irc 90 - 3000ºK; Construção em alumínio fundido; Acabamento em tinta de textura fina, alta temperatura, pintura em pó NA COR PRETO FOSCO; Braço de aço; Inclinação sem ferramentas e ajuste do feixe; Facas para recorte da luz, rígidas completas em um triplano montagem, 0.40mm e Suporte ao conjunto do obturador rotativo ±175° de rotação; Ranhura para acessórios cativos para suporte padrão E-size (incluído); 37,5 mm com uma área de imagem de 25,4 mm; Botões e obturador de alta resistência a impactos, isolados termicamente; Manipulação - Suporte de gel e dicroicos para cima até 1,75 mm de espessura; Classificação IP20; FONTE LED; Cree® XLamp® MT-G2 LED EasyWhite - 3000K: 90+ CRI; 35.000 horas de manutenção L70 lúmen; Versão portátil: Com garra tipo C compatível com cores suporta até 2" de tubo OD; Cabo de alimentação de 6' com conector NEMA 5-15P; DMX dentro e através de conexões RJ45 gabinete de driver; Controle DMX com dimmer manual integrado / high-end ajuste de acabamento; ELÉTRICO - Consumo de potência na intensidade máxima: 20W típico, 24W máximo Volts A ESCOLHER 127V OU 240V; Cabo de segurança de 1.0m na cor preta; Garra/gancho de alumínio da cor preta; Cabo de sinal 05 pinos de 05 m; Instrução de uso do equipamento de no mínimo 20 horas aula com profissional autorizado pelo fabricante. Modelo de referência: Irideon FPZ Gallery Portable, zoom 25º-50º marca ETC</t>
  </si>
  <si>
    <t xml:space="preserve">ETC/Irideon FPZ Gallery Portable </t>
  </si>
  <si>
    <t xml:space="preserve">01208-4-006 </t>
  </si>
  <si>
    <t>Refletor Elipsoidal LED modelo Junior. Fonte Led 52 Leds modelo Lumileds LUXEON® C LED; Máximo de lúmens Padrão: 5,708; Lúmens máximos por watt 44.8; Vida Util dos led: 54.000 horas (ambas as variantes)Sistema de Cores; Cores usadas Padrão: (RGBL) -  Vermelho, verde, azul, limão; Faixa de temperatura de cor - Color mixing; Matriz calibrada  - Sim; Desvio vermelho -  Não Óptico; Faixa de ângulo -  zoom de 25-50 graus; Tamanho do portão - (GATE SIZE) -  50 mm; Tamanho da abertura 6.25"-14"; Projeção de padrão Sim; Tamanho padrão M -(Pattern size) (OD 66 mm, ID 48 mm), até - 2,03 mm (0,080 pol.) de espessura; Cintilação da câmera faixa de controle/Hz 1.200 Hz (padrão) e 25.000 Hz (via RDM)Controle; Método de entrada DMX512 via XLR de 5 pinos; Protocolos DMX512/RDM; Modos (footprint) -  4 modos; Configuração do RDM Sim; Tipo de interface do usuário Interface de sete segmentos e três botões; Controle local Sim; Sequências a bordo Sim (5); Mecanismo de escurecimento virtual de 15 bits RDM) Elétrico; Faixa de tensão 100–240 VAC 50/60 Hz Físico; Materiais: plástico ABS; Opções de cores Preto ou branco; Opções de montagem Yoke; Classificação IP IP20; Peso: 5,4 kg (12 lb); Acessórios inclusos Haste suspensa, cabo de alimentação de 1,5 m Garantia; Luminária (Elipsoidal) - 5 anos; Matriz de LED 10 anos; Cabo de segurança de 1.0m na cor preta; Garra/gancho de alumínio da cor preta; Cabo de sinal 05 pinos de 05 m;  Instrução de uso do equipamento de no mínimo 20 horas aula com profissional autorizado pelo fabricante. Modelo de referência: Refletor Elipsoidal 50° Source Four Júnior ETC S4JR50</t>
  </si>
  <si>
    <t xml:space="preserve">ETC/Source Four Junior S4JR50 </t>
  </si>
  <si>
    <t>Refletor PAR LED para iluminação cênica (foto, ambiente, palco) com 54 peças de 3 Watts. Canais DMX. Bivolt 100-240V. Cores RGBW. A partir de 7 canais de controle.</t>
  </si>
  <si>
    <t xml:space="preserve">BRIWAX/PAR64-RGBW 54X3 </t>
  </si>
  <si>
    <t>2701</t>
  </si>
  <si>
    <t>08548 - 0 011</t>
  </si>
  <si>
    <t>Rolo de papel para fundo infinito (Branco, preto e cinza) 2,4 x 10m</t>
  </si>
  <si>
    <t xml:space="preserve">Greika/Rolo Papel </t>
  </si>
  <si>
    <t>24.7</t>
  </si>
  <si>
    <t>06160-3-002</t>
  </si>
  <si>
    <r>
      <t xml:space="preserve">Shock Mount para microfone Behringer B1 ou B2  - </t>
    </r>
    <r>
      <rPr>
        <sz val="11"/>
        <rFont val="Calibri"/>
        <family val="2"/>
      </rPr>
      <t>"aranha" para evitar vibrações</t>
    </r>
  </si>
  <si>
    <t xml:space="preserve">CSR/6B </t>
  </si>
  <si>
    <t>11814 -1- 004</t>
  </si>
  <si>
    <t>Sistema de Realidade Virtual, contendo: Óculos (headset) com resolução de 1800x1920 (por olho) e taxa de atualização de 90Hz. Deve ter sensores para rastreamento ocular e de expressão facial. Câmeras externas para visão do ambiente em alta resolução, possibilitando uma realidade mista estereoscópicas, em cores. Mecanismo de ajuste de espaçamento de lente (IPDs) entre 55 e 75mm. Bloqueador de luz parcial e bloqueador de luz total 1 conjunto de controladores para as mãos com sensores integrados em cada controle para reastreamento de pessoas no espaço, independente do headset, possibilitando movimento completo em 360º. Armazenamento de 256Gb e memória RAM de 12Gb O sistema deve vir completo, ou seja, óculos, carregadores, baterias, fones de ouvido, controladores para seu funcionamento e do mesmo fabricante e modelo, bem como estojo de transporte compatível para carregar todo o equipamento.</t>
  </si>
  <si>
    <t xml:space="preserve">META/256GB </t>
  </si>
  <si>
    <t>06490 - 4 061</t>
  </si>
  <si>
    <t>Sistema microfone/gravador sem fio, de lapela, com um receptor de canal duplo e dois transmissores compactos, clipáveis,com alcance de frequência 50 Hz - 20 KHz SPL, máximo 100 dB SPL; Os transmissores devem contar com entradas de microfone de 3,5mm para microfone de lapela convencional. Transmissão digital série IV 2,4 GHz, sem fio, criptografia de 128 bits. Receptor com saída analógica TRS de 3,5mm, saída digital USB-C Fullfeatured. Alcance de operação de 200 metros (linha de visão),  Baterias recarregáveis, Deve acompanhar 3 cabos USB-A / USB-C; 1 cabo p2/p2; 1 cabo USB-C / USB-C; 2 DeadCat Windshields Peludos e bolsa/estojo de armazenamento. Modelo de referência: Microfone Rode Wireless Go II Compact Wireless System 2.4 Ghz</t>
  </si>
  <si>
    <t xml:space="preserve">RODE/Wireless GO II 2-Person Compact Digital Wirel </t>
  </si>
  <si>
    <t>Sistema Profissional sem fio composto com transmissor 220v (ou bivolt). Com receptor Duplo Wireless, Fonte de Alimentação, transmissor bodypack com microfone headset, transmissor de mão BLX2 com um microfone. Frequência de operação entre 662 e 686 MHz. Duas saídas XLR e duas saída P2. Faixa de trabalho mínima de 91 metros. Resposta da Frequência de Áudio de 50 a 15,000 Hz. Acompanha clipe de montagem giratório. Todos os itens da mesma linha/grupo de produtos de um único fabricante. Modelo de referência: Shure BLX1288-PGA31-WIRELESS-PG58-PGA31-COMBO-SET</t>
  </si>
  <si>
    <t>Shure BLX1288/P31/PG58</t>
  </si>
  <si>
    <t>01308-0-051</t>
  </si>
  <si>
    <t>Smart TV , Tela de 70" Crystal 4K Bivolt. Sistema SmartAssistentes integrados como Alexa e Google Assistant. Controle Remoto Entradas HDMI e USBConectividades wi-fi e bluetooth.Espelhamento entre celular e TV</t>
  </si>
  <si>
    <t xml:space="preserve">SAMSUNG/70CU7700 </t>
  </si>
  <si>
    <t>01236-0-055</t>
  </si>
  <si>
    <t xml:space="preserve">Smart TV 50 polegadas, QLED 4K, Modo Arte, Quantum HDR, Pontos Quânticos, Slim Frame Design, tela antireflexo, Resolução: 3.840 x 2.160, Frequência do Painel: 60Hz, PQI (Picture Quality Index): 3100. HDR 10+: HDR 10+ Adaptativo Certificado.HLG (Hybrid Log Gamma). Contraste: Dual Led, Micro Dimming: Esmaecimento UHD supremo, Contrast Enhancer: Profundidade como na vida real (Real Depth Enhancer),Auto Motion Plus, Modo Filme, IA Upscalling, Modo Filmmaker, Detecção de brilho e cor. Modelo referência: Samsung 50" The Frame LS03B QN50LS03BAGXZD </t>
  </si>
  <si>
    <t xml:space="preserve">SAMSUNG/QN50LS03BAGXZD </t>
  </si>
  <si>
    <t>Smart TV 75 polegadas de LED com resolução Ultra HD (4K = 3840x2160 pixels). Aúdio com potência mínima de 20W (RMS). Suporte a espelhamento de dispositivo móvel via DLNA. Wi-Fi e bluetooth integrados. Interface ethernet (RJ-45) integrada. Suporte a Wi-Fi direct. Mínimo de 3 portas HDMI e 1 porta USB. 1 saída óptica. Entrada RF para TV digital aberta/cabo. Alimentação 100 a 240V 50/60Hz automática. Furação VESA máxima de 600x400mm. Garantia de 12 meses.</t>
  </si>
  <si>
    <t xml:space="preserve">SAMSUNG/75CU7700 </t>
  </si>
  <si>
    <t>Smart TV 85" Resolução 4K, tecnologia Crystal 4K, painel VA, 60Hz de frequência, Dolby Digital Plus, HDR, conectividade via Wi-Fi e Bluetooth , Navegador Web Browser   3 entradas HDMI e 2 USB. Modelo referência. Samsung UN 85BU8000.</t>
  </si>
  <si>
    <t xml:space="preserve">TCL/85P745 85" 4k </t>
  </si>
  <si>
    <t>11433-2-004</t>
  </si>
  <si>
    <t>Smart TV de 55 polegadas de LED com resolução Ultra HD (4K = 3840x2160 pixels). Aúdio com potência mínima de 20W (RMS). Suporte a espelhamento de dispositivo móvel via DLNA. Wi-Fi e bluetooth integrados. Interface ethernet (RJ-45) integrada. Suporte a Wi-Fi direct. Mínimo de 3 portas HDMI e 1 porta USB. 1 saída óptica. Entrada RF para TV digital aberta/cabo. Alimentação 100 a 240V 50/60Hz automática. Furação VESA máxima de 600x400mm. Garantia de 12 meses.</t>
  </si>
  <si>
    <t>PHILIPS/55PUG7408</t>
  </si>
  <si>
    <t xml:space="preserve">Smart TV LED 40 Polegadas, Ultra HD 4K, com Conversor Digital 3 HDMI 1 USB WebOS 3.0 Wi-Fi integrado Características mínimas do produto: Conexões e Entradas LAN (Rede) Conexões e Entradas HDMI Conexões e Entradas USB Informações adicionais:Pilhas AAA Garantia do Fornecedor 12 meses a contar da entrega. Conexões HDMI 2.0 (mínimo 2) Conexões USB,. Entradas - 01 RF para TV aberta (Traseira); - 01 RF para TV a cabo (Traseira) - 01 AV/Vídeo
componente (Traseira) - P2; - 01 LAN RJ45 (Traseira). Saídas - 01 Saída Digital Óptica (Traseira). - 01 Saída fone de ouvido </t>
  </si>
  <si>
    <t xml:space="preserve">PHILCO/Btv40g7pr2csblf </t>
  </si>
  <si>
    <t>11433-2-019</t>
  </si>
  <si>
    <r>
      <rPr>
        <b/>
        <sz val="11"/>
        <rFont val="Calibri"/>
        <family val="2"/>
        <scheme val="minor"/>
      </rPr>
      <t>Smart TV LED, tela 65“, 4K UHD</t>
    </r>
    <r>
      <rPr>
        <sz val="11"/>
        <rFont val="Calibri"/>
        <family val="2"/>
        <scheme val="minor"/>
      </rPr>
      <t>, mínimo 120 Hz (taxa de atualização), Painel IPS, WI-FI, LAN, entradas HDMI mínimo 4 no total (HDMI 2.1: mínimo 2, HDMI 2.0: mínimo 2).</t>
    </r>
  </si>
  <si>
    <t>PHILIPS/65PUG8808/78</t>
  </si>
  <si>
    <r>
      <t xml:space="preserve">SMART TV, </t>
    </r>
    <r>
      <rPr>
        <sz val="11"/>
        <rFont val="Calibri"/>
        <family val="2"/>
        <scheme val="minor"/>
      </rPr>
      <t xml:space="preserve">Televisor Smart com tela de 43 polegadas, bivolt, com conversor digital integrado; moldura fina; formato da tela widescreen de 16:9 (aspect ratio); resolução Full HD1920x1080pou superior; frequência da tela de no mínimo 60Hz;com HDR  Painel IPS ou outra tecnologia que permita angulo de visão de 170º, com tecnologia LED ou superior; Processador Quad-Core ou de desempenho similar; Controle inteligente e com formato anatômico; Potência de áudio de no mínimo 16W 2X8 RMS e sistema de som com alto faltantes imbutidos com tecnologia Dolby ou outra tecnologia de qualidade similar; Devem estar disponíveis as funções de Closed Caption, Sleep Timer e Mudo; Conexões: Wi-Fi integrado, além de entrada padrão RJ-45 para conexão via cabo; Conexão Bluetooth e sistema de espelhamento de outros dispositivos (Chromecast built-in); 2 entradas HDMI 2.0 com uma delas sendo HDMI ARC, 1 entradas USB 2.0 disposta na lateral do televisor, 01 AV/Componente Conjugado, 01 saída digital óptica;As saídas devem ser laterais, mesmo que fiquem na parte traseira do equipamento, de modo que seja possível utilizar o televisor fixado à parede sem que a disposição dos cabos cause um problema de espaço ou que os cabos fiquem pressionados contra a parede. Selo de consumo de energia com eficiência tipo A. Devem estar disponíveis os principais aplicativos do mercado dentre eles o Youtube. </t>
    </r>
  </si>
  <si>
    <t xml:space="preserve">Philips/43PFG6918/78 </t>
  </si>
  <si>
    <t>Softbox Light Octogonal 120 com Grade (47,2") COMPATÍVEL COM BOWENS</t>
  </si>
  <si>
    <t xml:space="preserve">Greika/SB-FWOCTA120 </t>
  </si>
  <si>
    <t xml:space="preserve">27 1 </t>
  </si>
  <si>
    <t>08548-0-011</t>
  </si>
  <si>
    <t>Softbox retangular  60x90  COMPATÍVEL COM BOWENS</t>
  </si>
  <si>
    <t xml:space="preserve">Greika/SB-FW6090 </t>
  </si>
  <si>
    <t>Subwoofer ativo - Faixa de frequência (-10dB): 22 Hz - 160 Hz; conectores de E/S: ENTRADA: tipo XLR3-31 (balanceado) x2, PHONE (balanceado) x2 / SAÍDA: tipo XLR3-32 (balanceado) x2 (L&amp;R); Forma: Bass reflex type; Material MDF; Dimensões: 389mmX300mmX350mm; Peso 12,5Kg; Controle LEVEL, chave PHASE: NORM./REV., controle HIGH CUT (80-120Hz, clique central), controle LOW CUT (80-120Hz, clique central), chave LOW CUT (ON/OFF); Componentes: Cone 8"; Potência de saída: 150W; Consumo de energia: 70W. Modelo de referência: Yamaha HS8S</t>
  </si>
  <si>
    <t>Yamaha/hs8s</t>
  </si>
  <si>
    <t>Suporte de Parede Fixo para TVs, de pelo menos 85". Tipo: Fixo compatível com TVs Plasma/3D, LCD, LED, Suporta até 75kg, Distância da parede: 2,3 cm, Padrão Vesa: 200x100, 200x200, 200x300, 300x200, 300x300, 400x200, 400x300, 400x400, 600x200, 600x400, 665x320 ou 800x400 mm (HxV). Material: Aço Carbono Cor: Preto. Nível bolha embutido na base. Trava de segurança tipo click (easy lock). Acessórios para instalação.</t>
  </si>
  <si>
    <t xml:space="preserve">ELG/N01V8 </t>
  </si>
  <si>
    <t>14-07</t>
  </si>
  <si>
    <t>02757-0-006</t>
  </si>
  <si>
    <t>Suporte de parede para Caixa de Som com mínimo de 4 regulagens de inclinação vertical (0º, 10º, 20º e 30º), permite rotação da caixa. Produzido em aço na cor preto. Suporta até pelo menos 45Kg</t>
  </si>
  <si>
    <t xml:space="preserve">Ask/ch10 </t>
  </si>
  <si>
    <t>06781-4-002</t>
  </si>
  <si>
    <t xml:space="preserve">SUPORTE PARA TELEVISAO, PEDESTAL MOVEL, Pedestal Tv Móvel 32 A 70 Com Rodízio- cor preto material em aço carbono, altura ajustável, bandejas de notebook, dvd e web cam, com kit de instalação   </t>
  </si>
  <si>
    <t>Suportaço/PEDM02PTO</t>
  </si>
  <si>
    <t>14-7</t>
  </si>
  <si>
    <t>02757-0-013</t>
  </si>
  <si>
    <t>Tela de cromakey retrátil e portatil de 1,50m x 2,00m - Solução em estojo com alça de transporte para facilitar locomoção. O estojo deve contar com rodas de 1,5" com travas, e servirá de base para a estrutura da tela;  Armação com ajuste de altura, retrátil, em metal com abertura e recolhimento auxiliada por elevador hidráulico ou dispositivo similar de qualidade superior; Ciclo de vida do elevador: 30 mil vezes; Tela fabricada em tecido Oxford (poliester), repelente à água e resistente à dobras. Modelo de referência: Tela Verde Retrátil Streamplify Screen Lift 1,50x2,00m</t>
  </si>
  <si>
    <t xml:space="preserve">Streamplify/75672 </t>
  </si>
  <si>
    <t>18 GIGAS COMÉRCIO DE EQUIPAMENTOS EIRELI</t>
  </si>
  <si>
    <t>Tela interativa com display de 85” ou 86”, estrutura em aço com pintura eletrostática, não serão aceitos TVs/monitores com moldura digitalizadora + computador montados de forma separada, deverá ser um único produto acomodado em case com apenas uma fonte de alimentação elétrica com botão físico único de ligar/desligar a alimentação elétrica, deverá ter alças nas duas laterais para transporte seguro do equipamento, painel deve ser compatível com montagem em parede e suporte móvel (Incluso), furação traseira para suporte de parede padrão VESA, tamanho da área ativa com variação de até 1” polegadas na diagonal, tela de LED com resolução mínima Ultra HD 4K (3840x2160 pixels) formato 16:9, sem a presença de teclas de atalho na área útil que podem reduzir a área de imagem, sistema de áudio integrado com no mínimo dois alto falantes de 15W cada, totalizando 30W no total, sistema de digitalização touchscreen com tecnologia óptica com no mínimo 20 pontos de toque simultâneos, precisão de toque menor que 1mm e velocidade de captura de toque menor igual a 8ms, o toque deverá ser com o dedo ou canetas passivas (sem pilhas ou magnetismo), o equipamento deve apresentar dois computadores com sistema operacional Windows e Android, o display deverá possuir vidro de segurança frontal de 4mm, na parte frontal, no mínimo 02 (duas) portas USB de entrada, 01 (uma) porta USB de saída do sinal touch e  01 (uma) porta de entrada HDMI, sendo que a USB de saída e HDMI de entrada deverão ser usadas para conexão de um computador externo como fonte de sinal, o display deverá ainda acompanhar embutido na parte traseira um computador embarcado com portas USB e sistema operacional Android 8.0 ou superior, incluindo a loja de aplicativos instalada, deve possuir conexão Wireless (antena inclusa), e que permita instalação de aplicativos externos tipo APK ou através da Play Store, o pacote inicial deverá incluir browser de internet e aplicativo de lousa (escrita e interação) e espelhamento de tela de smartphones , o sistema Android deverá também permitir o controle das funções do display, como gestão dos vários sinais de entrada, controles da imagem (exemplo brilho, contraste, cor), controle de volume e gestão da saída do sinal touch, o display deverá ainda contar na parte traseira com SLOT TX24 para conexão de computador externo embutido padrão OPS (Open Pluggable Specification), deve acompanhar um computador neste padrão com as seguintes especificações: Processador Intel Core i5 ou superior. Memória RAM mínimo 8GB, SSD/mSATA de no mínimo 120 GB, bem como abertura e furações para acomodar de forma apropriada e segura o equipamento no caso de expansão, deverá ter no mínimo 01 entrada HDMI, 01 (uma) RJ45, 01 (uma) P2 Áudio, o sistema operacional do OPS deverá ser o Windows 10 Pro incluso e licenciado; O display ainda deve contar com software para interação de conteúdo com funcionamento em sistema operacional Android e Windows com funções mínimas presentes em no mínimo um dos sistemas operacionais ou em ambos os sistemas operacionais: espelhamento da tela de no mínimo quatro tablets ou smartphones simultaneamente, anotação sobre telas, modo caneta com vários tipos e cores, compartilhamento online na nuvem de conteúdo do fabricante do equipamento (sem custos adicionais), galeria de imagens, salvamento de arquivo no Windows em formatos comumente utilizados no mercado (obrigatório salvar em OpenOffice, PDF e sistema Cloud de salvamento). 
Acompanha suporte móvel com rodas que atenda ao peso do equipamento (deve suportar displays de até 90Kg)  e que seja homologado pelo fabricante do display para uso (não serão aceitos suportes originalmente projetados para TV devido ao peso superior do display).  Garantia TOTAL mínima de 3 anos. 
Apresentação de catálogo completo do equipamento juntamente com a proposta para que a equipe técnica comprove as características ofertadas. Deve obrigatoriamente constar características do produto na página do fabricante, caso não seja possível a validação das informações prestadas a equipe técnica poderá efetuar diligencias para validação das mesmas.  No caso de a licitante ser revendedora do equipamento, deverá apresentar autorização do fabricante responsável pelo produto delegando poderes para que a empresa possa efetuar atividades de manutenção ou assistência técnica.  Modelos usados como referência: DIGISONIC DIS4K, DigitalWay DGTK, Optoma OP.</t>
  </si>
  <si>
    <t>Quinyx/QTD-8620X-ZEB$A + QPS-i5350-ZEB$A + QAS-199AB-ZEB$</t>
  </si>
  <si>
    <t>10408 6 003</t>
  </si>
  <si>
    <t>Teleprompter para monitores LED / LCD e tablets até 12,9" polegadas. Acompanha TPMRHTS SPRO monitor LED / LCD de 18,5", com garantia e cabo HDMI de 10m. Sistema óptico: Espelho reflexivo Cristal Pro 70/30. Acompanha software profissional com inversão do segundo monitor. ESPECIFICAÇÕES: Peso aproximado: 5,5kg. Grátis: Software multi - plataforma. Modelo TpMRHTS SPRO MON185. Ajuste do ângulo do espelho. Elevador de câmera. Base estabilizadora (plate). Acmpanha: Monitor LED / LCD de 18,5", Cabo HDMI, com 10m, Adaptador de monitor LED,  Adaptador de tablet, Câmara escura em korino preto, Par de máscaras antiofuscamento lateral em korino. Manípulo de 1/4" e "T" para fixação da câmera. Espelho reflexivo Cristal Pro 70/30. Software multi plataforma. Guia de montagem em PDF. Modelo Ref. HEMON</t>
  </si>
  <si>
    <t>Hemon/TpMRHTS PRO</t>
  </si>
  <si>
    <t>11687 4 002</t>
  </si>
  <si>
    <t>YNOV DISTRIBUICAO DE PRODUTOS LTDA ME</t>
  </si>
  <si>
    <r>
      <t xml:space="preserve">Transmissor de FM de 1000 W - </t>
    </r>
    <r>
      <rPr>
        <sz val="11"/>
        <rFont val="Calibri"/>
        <family val="2"/>
      </rPr>
      <t>Sistema de rádio com demodulador digital e opção de transmissão com gerador estéreo, filtro digital de 15kHz e processador de áudio dual-band, via inserção de cards adicionais. Marcas e Modelos de Referência: Teletronix - SP1000; Elenos - ETG 1000W.</t>
    </r>
  </si>
  <si>
    <t>Teletronix/SP1000</t>
  </si>
  <si>
    <t>11490-1-004</t>
  </si>
  <si>
    <t>Tripé articulado multifuncional para câmeraem alumínio com cabeça esférica de 360º, coluna central. Modelos de Referência: Kingjoy VT-890H,  T254A8+BH-28L(SA254T1)</t>
  </si>
  <si>
    <t xml:space="preserve">Kingjoy/v7-890 </t>
  </si>
  <si>
    <t>03060 0 034</t>
  </si>
  <si>
    <t>TRIPE DE ALUMINIO 3 ESTAGIOS COM PINO 5/8" - TRIPE DE ALUMINIO 3 ESTAGIOS; TAMANHO FECHADO 1170 MM; TAMANHO ABERTO 3350 MM; TAMANHO DESCANDO - - 1090 MM; RARIO - 650 MM; PESO 3,60 KGS; CAPACIDADE CARGA - Mínimo 10 KGS</t>
  </si>
  <si>
    <t>ATEK/AT096 Tripé Cadetão - 3 estágios</t>
  </si>
  <si>
    <t>01268 8 009</t>
  </si>
  <si>
    <t>Tripé Iluminação Profissional para iluminação com rodirnha, mínimo 2,6m 15kg</t>
  </si>
  <si>
    <t xml:space="preserve">Weifeng/FC-S288S </t>
  </si>
  <si>
    <t>Tripé Profissional para câmera: Cabeça Hidráulica mínimo 1,77m</t>
  </si>
  <si>
    <t>GREIKA / 	WT-6734</t>
  </si>
  <si>
    <t>03060-0-025</t>
  </si>
  <si>
    <t xml:space="preserve"> AF nº  xxxx/2024 Qtde. DT</t>
  </si>
  <si>
    <t xml:space="preserve"> AF nº 373/2024 Qtde. DT</t>
  </si>
  <si>
    <t>Smart TV LED, tela 65“, 4K UHD, mínimo 120 Hz (taxa de atualização), Painel IPS, WI-FI, LAN, entradas HDMI mínimo 4 no total (HDMI 2.1: mínimo 2, HDMI 2.0: mínimo 2).</t>
  </si>
  <si>
    <t>AF nº 47/2024 Qtde. DT</t>
  </si>
  <si>
    <t>AF nº 49/2024 Qtde. DT</t>
  </si>
  <si>
    <t xml:space="preserve"> AF nº  50/2024 Qtde. DT</t>
  </si>
  <si>
    <t xml:space="preserve"> AF nº  51/2024 Qtde. DT</t>
  </si>
  <si>
    <t xml:space="preserve"> AF nº  52/2024 Qtde. DT</t>
  </si>
  <si>
    <t xml:space="preserve"> AF nº  53/2024 Qtde. DT</t>
  </si>
  <si>
    <t xml:space="preserve"> AF nº  54/2024 Qtde. DT</t>
  </si>
  <si>
    <t xml:space="preserve"> AF nº  183/2024 Qtde. DT</t>
  </si>
  <si>
    <t xml:space="preserve"> AF nº 45/2024 Qtde. DT</t>
  </si>
  <si>
    <t xml:space="preserve"> AF nº 46/2024 Qtde. DT</t>
  </si>
  <si>
    <t xml:space="preserve"> AF nº 55/2024 Qtde. DT</t>
  </si>
  <si>
    <t>CENTRO PARTICIPANTE: Rádio Joinville</t>
  </si>
  <si>
    <r>
      <t xml:space="preserve">ANTENA PARABÓLICA  para uso profissional com diâmetro entre 2,4 e 3,2m, contendo refletor de 6 a 10 pétalas, ferragem galvanizada a fogo, 1 Mastro,1 Acoplador, 1  Canhão, 1  Esticador,  8  Longarinas, 1  jogo superior  do Alimentador (Alumínio), 1  Kit Parafuso, kit chumbador, LNB, LNBF, alimentador, filtro eliminador de interferência 5G, alta performance em banda C e banda KU, com serviço de instalação. </t>
    </r>
    <r>
      <rPr>
        <b/>
        <u/>
        <sz val="11"/>
        <rFont val="Calibri"/>
        <family val="2"/>
      </rPr>
      <t>Modelo referência de antena</t>
    </r>
    <r>
      <rPr>
        <b/>
        <sz val="11"/>
        <rFont val="Calibri"/>
        <family val="2"/>
      </rPr>
      <t xml:space="preserve">: Embrasal RTM-2600STD. </t>
    </r>
    <r>
      <rPr>
        <b/>
        <u/>
        <sz val="11"/>
        <rFont val="Calibri"/>
        <family val="2"/>
      </rPr>
      <t>Modelo referência de filtro eliminador de interferência 5G</t>
    </r>
    <r>
      <rPr>
        <b/>
        <sz val="11"/>
        <rFont val="Calibri"/>
        <family val="2"/>
      </rPr>
      <t>: Zatech ZBPCF-3742</t>
    </r>
  </si>
  <si>
    <t>AF nº 392/2024 Qtde. DT</t>
  </si>
  <si>
    <t>339030.30 - 449052-06</t>
  </si>
  <si>
    <r>
      <t xml:space="preserve">GERADOR DE RDS (Radio Data System) com LEDS de sinalização (energia, falha, operação normal do equipamento), display LCD para leituras e indicação de  todos os principais parâmetros, alarmes e configurações, teclas de navegação (enter, UP, down), porta USB, porta Ethernet, ajuste de nível de sinal de saída de RDS, entrada de MPX, saída de MPX, saída de RDS, saída de RDS MPX, entrada de comando para cionamento do anúncio de notícia de trânsito (TA). </t>
    </r>
    <r>
      <rPr>
        <b/>
        <u/>
        <sz val="11"/>
        <rFont val="Calibri"/>
        <family val="2"/>
      </rPr>
      <t>Modelo de referência</t>
    </r>
    <r>
      <rPr>
        <b/>
        <sz val="11"/>
        <rFont val="Calibri"/>
        <family val="2"/>
      </rPr>
      <t>: RDS-350 Teletronix.</t>
    </r>
  </si>
  <si>
    <t xml:space="preserve"> AF nº 401/2024 Qtde. DT</t>
  </si>
  <si>
    <t>CENTRO PARTICIPANTE: CERES</t>
  </si>
  <si>
    <t>CENTRO PARTICIPANTE: CAV</t>
  </si>
  <si>
    <r>
      <rPr>
        <strike/>
        <sz val="12"/>
        <rFont val="Calibri"/>
        <family val="2"/>
        <scheme val="minor"/>
      </rPr>
      <t>449052.35</t>
    </r>
    <r>
      <rPr>
        <sz val="12"/>
        <rFont val="Calibri"/>
        <family val="2"/>
        <scheme val="minor"/>
      </rPr>
      <t xml:space="preserve"> </t>
    </r>
    <r>
      <rPr>
        <b/>
        <sz val="12"/>
        <rFont val="Calibri"/>
        <family val="2"/>
        <scheme val="minor"/>
      </rPr>
      <t>449052.33</t>
    </r>
  </si>
  <si>
    <t xml:space="preserve"> AF nº 490/2024 Qtde. DT</t>
  </si>
  <si>
    <t xml:space="preserve"> AF nº 834/2024 Qtde. DT</t>
  </si>
  <si>
    <t xml:space="preserve"> 17/05/2024</t>
  </si>
  <si>
    <t xml:space="preserve"> AF nº 1006/2024 Qtde. DT</t>
  </si>
  <si>
    <r>
      <t xml:space="preserve">VIGÊNCIA DA ATA: 12/01/2024 até </t>
    </r>
    <r>
      <rPr>
        <b/>
        <sz val="11"/>
        <rFont val="Calibri"/>
        <family val="2"/>
        <scheme val="minor"/>
      </rPr>
      <t>12/01/2025</t>
    </r>
  </si>
  <si>
    <t>Tela interativa com display de 85” ou 86”, estrutura em aço com pintura eletrostática, não serão aceitos TVs/monitores com moldura digitalizadora + computador montados de forma separada, deverá ser um único produto acomodado em case com apenas uma fonte de alimentação elétrica com botão físico único de ligar/desligar a alimentação elétrica, deverá ter alças nas duas laterais para transporte seguro do equipamento, painel deve ser compatível com montagem em parede e suporte móvel (Incluso), furação traseira para suporte de parede padrão VESA, tamanho da área ativa com variação de até 1” polegadas na diagonal, tela de LED com resolução mínima Ultra HD 4K (3840x2160 pixels) formato 16:9, sem a presença de teclas de atalho na área útil que podem reduzir a área de imagem, sistema de áudio integrado com no mínimo dois alto falantes de 15W cada, totalizando 30W no total, sistema de digitalização touchscreen com tecnologia óptica com no mínimo 20 pontos de toque simultâneos, precisão de toque menor que 1mm e velocidade de captura de toque menor igual a 8ms, o toque deverá ser com o dedo ou canetas passivas (sem pilhas ou magnetismo), o equipamento deve apresentar dois computadores com sistema operacional Windows e Android, o display deverá possuir vidro de segurança frontal de 4mm, na parte frontal, no mínimo 02 (duas) portas USB de entrada, 01 (uma) porta USB de saída do sinal touch e  01 (uma) porta de entrada HDMI, sendo que a USB de saída e HDMI de entrada deverão ser usadas para conexão de um computador externo como fonte de sinal, o display deverá ainda acompanhar embutido na parte traseira um computador embarcado com portas USB e sistema operacional Android 8.0 ou superior, incluindo a loja de aplicativos instalada, deve possuir conexão Wireless (antena inclusa), e que permita instalação de aplicativos externos tipo APK ou através da Play Store, o pacote inicial deverá incluir browser de internet e aplicativo de lousa (escrita e interação) e espelhamento de tela de smartphones , o sistema Android deverá também permitir o controle das funções do display, como gestão dos vários sinais de entrada, controles da imagem (exemplo brilho, contraste, cor), controle de volume e gestão da saída do sinal touch, o display deverá ainda contar na parte traseira com SLOT TX24 para conexão de computador externo embutido padrão OPS (Open Pluggable Specification), deve acompanhar um computador neste padrão com as seguintes especificações: Processador Intel Core i5 ou superior. Memória RAM mínimo 8GB, SSD/mSATA de no mínimo 120 GB, bem como abertura e furações para acomodar de forma apropriada e segura o equipamento no caso de expansão, deverá ter no mínimo 01 entrada HDMI, 01 (uma) RJ45, 01 (uma) P2 Áudio, o sistema operacional do OPS deverá ser o Windows 10 Pro incluso e licenciado; O display ainda deve contar com software para interação de conteúdo com funcionamento em sistema operacional Android e Windows com funções mínimas presentes em no mínimo um dos sistemas operacionais ou em ambos os sistemas operacionais: espelhamento da tela de no mínimo quatro tablets ou smartphones simultaneamente, anotação sobre telas, modo caneta com vários tipos e cores, compartilhamento online na nuvem de conteúdo do fabricante do equipamento (sem custos adicionais), galeria de imagens, salvamento de arquivo no Windows em formatos comumente utilizados no mercado (obrigatório salvar em OpenOffice, PDF e sistema Cloud de salvamento). 
Acompanha suporte móvel com rodas que atenda ao peso do equipamento (deve suportar displays de até 90Kg)  e que seja homologado pelo fabricante do display para uso (não serão aceitos suportes originalmente projetados para TV devido ao peso superior do display).  Garantia TOTAL mínima de 3 anos. 
Apresentação de catálogo completo do equipamento juntamente com a proposta para que a equipe técnica comprove as características ofertadas. Deve obrigatoriamente constar características do produto na página do fabricante, caso não seja possível a validação das informações prestadas a equipe técnica poderá efetuar diligencias para validação das mesmas.  No caso de a licitante ser revendedora do equipamento, deverá apresentar autorização do fabricante responsável pelo produto delegando poderes para que a empresa possa efetuar atividades de manutenção ou assistência técnica.  Modelos usados como referência: DIGISONIC DIS4K, DigitalWay DGTK, Optoma OP.</t>
  </si>
  <si>
    <t>18 GIGAS COMÉRCIO DE EQUIPAMENTOS LTDA, CNPJ: 20.174.368/0001-83</t>
  </si>
  <si>
    <t>% DO TOTAL DA ARP:</t>
  </si>
  <si>
    <t>Qtde 1º TA KASA KOMPLETA (CESFI)</t>
  </si>
  <si>
    <t>%  1º TA KASA KOMPLETA</t>
  </si>
  <si>
    <t>VALOR  1º TA KASA KOMPLETA</t>
  </si>
  <si>
    <t xml:space="preserve"> AF nº 1874/2024 Qtde. DT</t>
  </si>
  <si>
    <t xml:space="preserve"> AF/OS nº  457/2024 Qtde. DT</t>
  </si>
  <si>
    <t xml:space="preserve"> AF/OS nº  609/2024 Qtde. DT</t>
  </si>
  <si>
    <t xml:space="preserve"> AF/OS nº  610/2024 Qtde. DT</t>
  </si>
  <si>
    <t xml:space="preserve"> AF/OS nº  608/2024 Qtde. DT</t>
  </si>
  <si>
    <t xml:space="preserve"> AF/OS nº  902/2024 Qtde. DT</t>
  </si>
  <si>
    <t xml:space="preserve"> AF/OS nº  903/2024 Qtde. DT</t>
  </si>
  <si>
    <t xml:space="preserve"> AF/OS nº  904/2024 Qtde. DT</t>
  </si>
  <si>
    <t xml:space="preserve"> AF/OS nº  905/2024 Qtde. DT</t>
  </si>
  <si>
    <t xml:space="preserve"> AF/OS nº  906/2024 Qtde. DT</t>
  </si>
  <si>
    <t xml:space="preserve"> AF/OS nº  908/2024 Qtde. DT</t>
  </si>
  <si>
    <t xml:space="preserve"> AF/OS nº  909/2024 Qtde. DT</t>
  </si>
  <si>
    <t xml:space="preserve"> AF/OS nº  911/2024 Qtde. DT</t>
  </si>
  <si>
    <t xml:space="preserve"> AF/OS nº  852/2024 Qtde. DT</t>
  </si>
  <si>
    <t xml:space="preserve"> AF/OS nº  850/2024 Qtde. DT</t>
  </si>
  <si>
    <t xml:space="preserve"> AF/OS nº  1123/2024 Qtde. DT</t>
  </si>
  <si>
    <t xml:space="preserve"> AF/OS nº  1125/2024 Qtde. DT</t>
  </si>
  <si>
    <t xml:space="preserve"> AF/OS nº  1122/2024 Qtde. DT</t>
  </si>
  <si>
    <t xml:space="preserve"> AF/OS nº  1121/2024 Qtde. DT</t>
  </si>
  <si>
    <t xml:space="preserve"> AF/OS nº  1104/2024 Qtde. DT</t>
  </si>
  <si>
    <t xml:space="preserve"> AF/OS nº  901/2024 Qtde. DT</t>
  </si>
  <si>
    <t xml:space="preserve"> AF/OS nº  1126/2024 Qtde. DT</t>
  </si>
  <si>
    <t xml:space="preserve"> AF/OS nº  928/2024 Qtde. DT</t>
  </si>
  <si>
    <t xml:space="preserve"> PROCESSO: 1734/2023</t>
  </si>
  <si>
    <t xml:space="preserve"> AF/OS nº  412/2024 Qtde. DT</t>
  </si>
  <si>
    <t xml:space="preserve"> AF/OS nº  413/2024 Qtde. DT</t>
  </si>
  <si>
    <t xml:space="preserve"> AF/OS nº  1288/2024 Qtde. DT</t>
  </si>
  <si>
    <t>AF 979/2024</t>
  </si>
  <si>
    <t>AF 964/2024</t>
  </si>
  <si>
    <t>AF 965/2024</t>
  </si>
  <si>
    <t>AF 1002/2024</t>
  </si>
  <si>
    <t>AF 1004/2024</t>
  </si>
  <si>
    <t>AF 1005/2024</t>
  </si>
  <si>
    <t>AF 1041/2024</t>
  </si>
  <si>
    <t>AF 1046/2024</t>
  </si>
  <si>
    <t>AF 1069/2024</t>
  </si>
  <si>
    <t>AF 1070/2024</t>
  </si>
  <si>
    <t>AF 1257/2024</t>
  </si>
  <si>
    <t xml:space="preserve"> AF/OS nº  797/2024 GLOBAL</t>
  </si>
  <si>
    <t xml:space="preserve"> AF/OS nº  846/2024 PARTNER</t>
  </si>
  <si>
    <t xml:space="preserve"> AF/OS nº  847/2024 ELECTROINOX</t>
  </si>
  <si>
    <t xml:space="preserve"> AF/OS nº  848/2024 RBM</t>
  </si>
  <si>
    <t xml:space="preserve"> AF/OS nº  849/2024 KASA</t>
  </si>
  <si>
    <t xml:space="preserve"> AF/OS nº  993/2024 CEK</t>
  </si>
  <si>
    <t xml:space="preserve"> AF/OS nº  1037/2024 MCOM / luzia</t>
  </si>
  <si>
    <t xml:space="preserve"> AF/OS nº  1101/2024 J&amp;A/ LUZIA</t>
  </si>
  <si>
    <t xml:space="preserve"> AF/OS nº  1105/2024 MIX/LUZIA</t>
  </si>
  <si>
    <t xml:space="preserve"> AF/OS nº  1106/2024 MASTERBIDS / luzia</t>
  </si>
  <si>
    <t xml:space="preserve"> AF/OS nº  1226/2024 RBM</t>
  </si>
  <si>
    <t xml:space="preserve"> AF/OS nº  1227/2024 CEK</t>
  </si>
  <si>
    <t xml:space="preserve"> AF/OS nº  VINICIUS</t>
  </si>
  <si>
    <t xml:space="preserve"> AF/OS nº 1243/2024 PRATIKA</t>
  </si>
  <si>
    <t xml:space="preserve"> AF/OS nº  0309/2024 Qtde. DT</t>
  </si>
  <si>
    <t xml:space="preserve"> AF/OS nº  0310/2024 Qtde. DT</t>
  </si>
  <si>
    <t xml:space="preserve"> AF/OS nº  0311/2024          Qtde. DT</t>
  </si>
  <si>
    <t xml:space="preserve"> AF/OS nº  0357/2024 Qtde. DT</t>
  </si>
  <si>
    <t xml:space="preserve"> AF/OS nº  0356/2024 Qtde. DT</t>
  </si>
  <si>
    <t xml:space="preserve"> AF/OS nº  558/2024 Qtde. DT</t>
  </si>
  <si>
    <t xml:space="preserve"> AF/OS nº  448/2024 Qtde. DT</t>
  </si>
  <si>
    <t xml:space="preserve"> AF/OS nº  455/2024 Qtde. DT</t>
  </si>
  <si>
    <t xml:space="preserve"> AF/OS nº  458/2024 Qtde. DT</t>
  </si>
  <si>
    <t xml:space="preserve"> AF/OS nº  462/2024 Qtde. DT</t>
  </si>
  <si>
    <t xml:space="preserve"> AF/OS nº  471/2024 Qtde. DT</t>
  </si>
  <si>
    <t xml:space="preserve"> AF/OS nº  476/2024 Qtde. DT</t>
  </si>
  <si>
    <t xml:space="preserve"> AF/OS nº  4782024 Qtde. DT</t>
  </si>
  <si>
    <t xml:space="preserve"> AF/OS nº  491/2024 Qtde. DT</t>
  </si>
  <si>
    <t xml:space="preserve"> AF/OS nº  492/2024 Qtde. DT</t>
  </si>
  <si>
    <t xml:space="preserve"> AF/OS nº  1198/2024 Qtde. DT</t>
  </si>
  <si>
    <t xml:space="preserve"> AF/OS nº  1199/2024 Qtde. DT</t>
  </si>
  <si>
    <t xml:space="preserve"> AF/OS nº  1200/2024 Qtde. DT</t>
  </si>
  <si>
    <t xml:space="preserve"> AF/OS nº  1217/2024 Qtde. DT</t>
  </si>
  <si>
    <t xml:space="preserve"> AF/OS nº  1219/2024 Qtde. DT</t>
  </si>
  <si>
    <t xml:space="preserve"> AF/OS nº  1274/2024 Qtde. DT</t>
  </si>
  <si>
    <t xml:space="preserve"> AF/OS nº  1275/2024 Qtde. DT</t>
  </si>
  <si>
    <t xml:space="preserve"> AF/OS nº  1276/2024 Qtde. DT</t>
  </si>
  <si>
    <t xml:space="preserve"> AF/OS nº  452/2024 Qtde. DT</t>
  </si>
  <si>
    <t xml:space="preserve"> AF/OS nº  960/2024 Qtde. DT</t>
  </si>
  <si>
    <t xml:space="preserve"> AF/OS nº 1081/2024 Qtde. DT</t>
  </si>
  <si>
    <t xml:space="preserve"> AF/OS nº  296/2024 </t>
  </si>
  <si>
    <t xml:space="preserve"> AF/OS nº  335/2024</t>
  </si>
  <si>
    <t xml:space="preserve"> AF/OS nº  812/2024</t>
  </si>
  <si>
    <t xml:space="preserve"> AF/OS nº  815/2024</t>
  </si>
  <si>
    <t xml:space="preserve"> AF/OS nº  816/2024</t>
  </si>
  <si>
    <t xml:space="preserve"> AF/OS nº  821/2024</t>
  </si>
  <si>
    <t xml:space="preserve"> AF/OS nº  825/2024</t>
  </si>
  <si>
    <t xml:space="preserve"> AF/OS nº  826/2024</t>
  </si>
  <si>
    <t xml:space="preserve"> AF/OS nº  827/2024  </t>
  </si>
  <si>
    <t xml:space="preserve"> AF/OS nº  828/2024</t>
  </si>
  <si>
    <t xml:space="preserve"> AF/OS nº  907/2024</t>
  </si>
  <si>
    <t xml:space="preserve"> AF/OS nº  910/2024</t>
  </si>
  <si>
    <t xml:space="preserve"> AF/OS nº  1322/2024 </t>
  </si>
  <si>
    <t xml:space="preserve"> AF/OS nº  1323/2024 </t>
  </si>
  <si>
    <t xml:space="preserve"> AF/OS nº  1325/2024 </t>
  </si>
  <si>
    <t xml:space="preserve"> AF/OS nº  1326/2024 </t>
  </si>
  <si>
    <t>M</t>
  </si>
  <si>
    <t xml:space="preserve"> AF/OS nº  633/2024     DAD </t>
  </si>
  <si>
    <t xml:space="preserve"> AF/OS nº  1051/2024 </t>
  </si>
  <si>
    <t xml:space="preserve"> AF/OS nº  502/2024 Qtde. DT</t>
  </si>
  <si>
    <t xml:space="preserve"> AF/OS nº  503/2024 Qtde. DT</t>
  </si>
  <si>
    <t xml:space="preserve"> AF/OS nº  504/2024 Qtde. DT</t>
  </si>
  <si>
    <t xml:space="preserve"> AF/OS nº  548/2024 Qtde. DT</t>
  </si>
  <si>
    <t xml:space="preserve"> AF/OS nº  551/2024 Qtde. DT</t>
  </si>
  <si>
    <t xml:space="preserve"> AF/OS nº  754/2024 Qtde. DT</t>
  </si>
  <si>
    <t xml:space="preserve"> AF/OS nº  756/2024 Qtde. DT</t>
  </si>
  <si>
    <t xml:space="preserve"> AF/OS nº  914/2024 Qtde. DT</t>
  </si>
  <si>
    <t xml:space="preserve"> AF/OS nº  1038/2024 Qtde. DT</t>
  </si>
  <si>
    <t xml:space="preserve"> AF/OS nº  1039/2024 Qtde. DT</t>
  </si>
  <si>
    <t xml:space="preserve"> AF/OS nº  1040/2024 Qtde. DT</t>
  </si>
  <si>
    <t xml:space="preserve"> AF/OS nº  1100/2024 Qtde. DT</t>
  </si>
  <si>
    <t xml:space="preserve"> AF/OS nº  1190/2024 Qtde. DT</t>
  </si>
  <si>
    <t xml:space="preserve"> AF/OS nº  1204/2024 Qtde. DT</t>
  </si>
  <si>
    <t xml:space="preserve"> AF/OS nº  1205/2024 Qtde. DT</t>
  </si>
  <si>
    <t xml:space="preserve"> AF/OS nº  1207/2024 Qtde. DT</t>
  </si>
  <si>
    <t xml:space="preserve"> AF/OS nº  1208/2024 Qtde. DT</t>
  </si>
  <si>
    <t xml:space="preserve"> AF/OS nº  1209/2024 Qtde. DT</t>
  </si>
  <si>
    <t xml:space="preserve"> AF/OS nº  1210/2024 Qtde. DT</t>
  </si>
  <si>
    <t xml:space="preserve"> AF/OS nº  1211//2024 Qtde. DT</t>
  </si>
  <si>
    <t xml:space="preserve"> AF/OS nº  1212/2024 Qtde. DT</t>
  </si>
  <si>
    <t xml:space="preserve"> AF/OS nº  1213/2024 Qtde. DT</t>
  </si>
  <si>
    <t xml:space="preserve"> AF/OS nº  1214/2024 Qtde. DT</t>
  </si>
  <si>
    <t xml:space="preserve"> AF/OS nº  1215/2024 Qtde. DT</t>
  </si>
  <si>
    <t xml:space="preserve"> AF/OS nº  248/2024 Qtde. DT</t>
  </si>
  <si>
    <t xml:space="preserve"> AF/OS nº  283/2024 Qtde. DT</t>
  </si>
  <si>
    <t xml:space="preserve"> AF/OS nº  314/2024 Qtde. DT</t>
  </si>
  <si>
    <t xml:space="preserve"> AF/OS nº  315/2024 Qtde. DT</t>
  </si>
  <si>
    <t xml:space="preserve"> AF/OS nº  336/2024 Qtde. DT</t>
  </si>
  <si>
    <t xml:space="preserve"> AF/OS nº  340/2024 Qtde. DT</t>
  </si>
  <si>
    <t xml:space="preserve"> AF/OS nº  349/2024 Qtde. DT</t>
  </si>
  <si>
    <t xml:space="preserve"> AF/OS nº  351/2024 Qtde. DT</t>
  </si>
  <si>
    <t xml:space="preserve"> AF/OS nº  738/2024 Qtde. DT</t>
  </si>
  <si>
    <t xml:space="preserve"> AF/OS nº  1155/2024 Qtde. DT</t>
  </si>
  <si>
    <r>
      <rPr>
        <b/>
        <strike/>
        <sz val="12"/>
        <rFont val="Calibri"/>
        <family val="2"/>
        <scheme val="minor"/>
      </rPr>
      <t>33903030</t>
    </r>
    <r>
      <rPr>
        <b/>
        <sz val="12"/>
        <rFont val="Calibri"/>
        <family val="2"/>
        <scheme val="minor"/>
      </rPr>
      <t xml:space="preserve"> 449052.06</t>
    </r>
  </si>
  <si>
    <t>Atualizado 27/09/2024</t>
  </si>
  <si>
    <r>
      <t xml:space="preserve">VIGÊNCIA DA ATA: 12/01/2024 até </t>
    </r>
    <r>
      <rPr>
        <b/>
        <sz val="14"/>
        <rFont val="Calibri"/>
        <family val="2"/>
        <scheme val="minor"/>
      </rPr>
      <t>12/01/2025</t>
    </r>
  </si>
  <si>
    <r>
      <t xml:space="preserve">Órgão: </t>
    </r>
    <r>
      <rPr>
        <b/>
        <sz val="11"/>
        <rFont val="Calibri"/>
        <family val="2"/>
        <scheme val="minor"/>
      </rPr>
      <t>XXXXX</t>
    </r>
    <r>
      <rPr>
        <sz val="11"/>
        <rFont val="Calibri"/>
        <family val="2"/>
        <scheme val="minor"/>
      </rPr>
      <t xml:space="preserve"> - </t>
    </r>
    <r>
      <rPr>
        <u/>
        <sz val="11"/>
        <rFont val="Calibri"/>
        <family val="2"/>
        <scheme val="minor"/>
      </rPr>
      <t>Quantidade cedida</t>
    </r>
    <r>
      <rPr>
        <sz val="11"/>
        <rFont val="Calibri"/>
        <family val="2"/>
        <scheme val="minor"/>
      </rPr>
      <t xml:space="preserve"> </t>
    </r>
    <r>
      <rPr>
        <b/>
        <sz val="11"/>
        <rFont val="Calibri"/>
        <family val="2"/>
        <scheme val="minor"/>
      </rPr>
      <t>por Órgão</t>
    </r>
  </si>
  <si>
    <t>SGPe (ÓRGÃO) XXX/2024</t>
  </si>
  <si>
    <t>SGPe (ÓRGÃO) XXX/2026</t>
  </si>
  <si>
    <t>SGPe (ÓRGÃO) XXX/2027</t>
  </si>
  <si>
    <t>SGPe (ÓRGÃO) XXX/2028</t>
  </si>
  <si>
    <t>SGPe (ÓRGÃO) XXX/2029</t>
  </si>
  <si>
    <t>SGPe (ÓRGÃO) XXX/2030</t>
  </si>
  <si>
    <r>
      <rPr>
        <b/>
        <sz val="16"/>
        <rFont val="Calibri"/>
        <family val="2"/>
        <scheme val="minor"/>
      </rPr>
      <t>REGISTRO DE CARONA PARA OUTROS ÓRGÃOS:</t>
    </r>
    <r>
      <rPr>
        <sz val="16"/>
        <rFont val="Calibri"/>
        <family val="2"/>
        <scheme val="minor"/>
      </rPr>
      <t xml:space="preserve">  (</t>
    </r>
    <r>
      <rPr>
        <u/>
        <sz val="16"/>
        <rFont val="Calibri"/>
        <family val="2"/>
        <scheme val="minor"/>
      </rPr>
      <t xml:space="preserve">Obs: Itens com só </t>
    </r>
    <r>
      <rPr>
        <u/>
        <sz val="16"/>
        <color rgb="FFFF0000"/>
        <rFont val="Calibri"/>
        <family val="2"/>
        <scheme val="minor"/>
      </rPr>
      <t>01 unidade</t>
    </r>
    <r>
      <rPr>
        <u/>
        <sz val="16"/>
        <rFont val="Calibri"/>
        <family val="2"/>
        <scheme val="minor"/>
      </rPr>
      <t xml:space="preserve"> registrada -</t>
    </r>
    <r>
      <rPr>
        <u/>
        <sz val="16"/>
        <color rgb="FFFF0000"/>
        <rFont val="Calibri"/>
        <family val="2"/>
        <scheme val="minor"/>
      </rPr>
      <t xml:space="preserve"> INDISPONÍVEIS PARA CARONA</t>
    </r>
    <r>
      <rPr>
        <sz val="16"/>
        <rFont val="Calibri"/>
        <family val="2"/>
        <scheme val="minor"/>
      </rPr>
      <t>!)</t>
    </r>
  </si>
  <si>
    <t xml:space="preserve">PROCESSO: PE 1734/2023 (SGPE ORIGINAL 40035/2023) </t>
  </si>
  <si>
    <r>
      <rPr>
        <b/>
        <sz val="11"/>
        <rFont val="Calibri"/>
        <family val="2"/>
        <scheme val="minor"/>
      </rPr>
      <t>Qtde Registrada</t>
    </r>
    <r>
      <rPr>
        <sz val="11"/>
        <rFont val="Calibri"/>
        <family val="2"/>
        <scheme val="minor"/>
      </rPr>
      <t xml:space="preserve"> UDESC</t>
    </r>
  </si>
  <si>
    <r>
      <rPr>
        <sz val="12"/>
        <rFont val="Calibri"/>
        <family val="2"/>
        <scheme val="minor"/>
      </rPr>
      <t xml:space="preserve">Total </t>
    </r>
    <r>
      <rPr>
        <b/>
        <sz val="12"/>
        <rFont val="Calibri"/>
        <family val="2"/>
        <scheme val="minor"/>
      </rPr>
      <t xml:space="preserve">disponível </t>
    </r>
    <r>
      <rPr>
        <sz val="12"/>
        <rFont val="Calibri"/>
        <family val="2"/>
        <scheme val="minor"/>
      </rPr>
      <t>p/CARONA</t>
    </r>
  </si>
  <si>
    <r>
      <rPr>
        <b/>
        <sz val="12"/>
        <rFont val="Calibri"/>
        <family val="2"/>
        <scheme val="minor"/>
      </rPr>
      <t>Saldo</t>
    </r>
    <r>
      <rPr>
        <sz val="12"/>
        <rFont val="Calibri"/>
        <family val="2"/>
        <scheme val="minor"/>
      </rPr>
      <t xml:space="preserve"> para CARONA</t>
    </r>
  </si>
  <si>
    <r>
      <t xml:space="preserve">Órgão: </t>
    </r>
    <r>
      <rPr>
        <b/>
        <sz val="11"/>
        <rFont val="Calibri"/>
        <family val="2"/>
        <scheme val="minor"/>
      </rPr>
      <t>SSP/SC</t>
    </r>
    <r>
      <rPr>
        <sz val="11"/>
        <rFont val="Calibri"/>
        <family val="2"/>
        <scheme val="minor"/>
      </rPr>
      <t xml:space="preserve"> - </t>
    </r>
    <r>
      <rPr>
        <u/>
        <sz val="11"/>
        <rFont val="Calibri"/>
        <family val="2"/>
        <scheme val="minor"/>
      </rPr>
      <t>Quantidade cedida</t>
    </r>
    <r>
      <rPr>
        <sz val="11"/>
        <rFont val="Calibri"/>
        <family val="2"/>
        <scheme val="minor"/>
      </rPr>
      <t xml:space="preserve"> </t>
    </r>
    <r>
      <rPr>
        <b/>
        <sz val="11"/>
        <rFont val="Calibri"/>
        <family val="2"/>
        <scheme val="minor"/>
      </rPr>
      <t>por Órgão</t>
    </r>
  </si>
  <si>
    <t>SGPe SSP 2079/2024</t>
  </si>
  <si>
    <t>Atualizado em 27/09/2024</t>
  </si>
  <si>
    <t>% cedido para Carona</t>
  </si>
  <si>
    <t>Valor cedido para Carona</t>
  </si>
  <si>
    <t>Quantidade Aditivada</t>
  </si>
  <si>
    <t xml:space="preserve"> AF/OS nº  1465/2024 Qtde. DT</t>
  </si>
  <si>
    <t xml:space="preserve"> AF/OS nº  1466/2024 Qtde. DT</t>
  </si>
  <si>
    <t xml:space="preserve"> AF/OS nº  1467/2024 Qtde. DT</t>
  </si>
  <si>
    <t xml:space="preserve"> AF/OS nº  1468/2024 Qtde. DT</t>
  </si>
  <si>
    <t xml:space="preserve"> AF/OS nº  XXXX/2024 Qtde. DT</t>
  </si>
  <si>
    <t>DATA</t>
  </si>
  <si>
    <t>CENTRO PARTICIPANTE: CEAD</t>
  </si>
  <si>
    <t>AF nº  2267/2024 Qtde. DT</t>
  </si>
  <si>
    <t>SGPe ENA 0316/2024</t>
  </si>
  <si>
    <r>
      <t xml:space="preserve">Órgão: </t>
    </r>
    <r>
      <rPr>
        <b/>
        <sz val="11"/>
        <rFont val="Calibri"/>
        <family val="2"/>
        <scheme val="minor"/>
      </rPr>
      <t>ENA/SC</t>
    </r>
    <r>
      <rPr>
        <sz val="11"/>
        <rFont val="Calibri"/>
        <family val="2"/>
        <scheme val="minor"/>
      </rPr>
      <t xml:space="preserve"> - </t>
    </r>
    <r>
      <rPr>
        <u/>
        <sz val="11"/>
        <rFont val="Calibri"/>
        <family val="2"/>
        <scheme val="minor"/>
      </rPr>
      <t>Quantidade cedida</t>
    </r>
    <r>
      <rPr>
        <sz val="11"/>
        <rFont val="Calibri"/>
        <family val="2"/>
        <scheme val="minor"/>
      </rPr>
      <t xml:space="preserve"> </t>
    </r>
    <r>
      <rPr>
        <b/>
        <sz val="11"/>
        <rFont val="Calibri"/>
        <family val="2"/>
        <scheme val="minor"/>
      </rPr>
      <t>por Órgão</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</si>
</sst>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2">
    <numFmt numFmtId="44" formatCode="_-&quot;R$&quot;\ * #,##0.00_-;\-&quot;R$&quot;\ * #,##0.00_-;_-&quot;R$&quot;\ * &quot;-&quot;??_-;_-@_-"/>
    <numFmt numFmtId="43" formatCode="_-* #,##0.00_-;\-* #,##0.00_-;_-* &quot;-&quot;??_-;_-@_-"/>
    <numFmt numFmtId="164" formatCode="_(* #,##0.00_);_(* \(#,##0.00\);_(* &quot;-&quot;??_);_(@_)"/>
    <numFmt numFmtId="165" formatCode="_(* #,##0.00_);_(* \(#,##0.00\);_(* \-??_);_(@_)"/>
    <numFmt numFmtId="166" formatCode="#,##0;[Red]#,##0"/>
    <numFmt numFmtId="167" formatCode="_-* #,##0.00\ &quot;€&quot;_-;\-* #,##0.00\ &quot;€&quot;_-;_-* &quot;-&quot;??\ &quot;€&quot;_-;_-@_-"/>
    <numFmt numFmtId="168" formatCode="_-[$R$-416]\ * #,##0.00_-;\-[$R$-416]\ * #,##0.00_-;_-[$R$-416]\ * &quot;-&quot;??_-;_-@_-"/>
    <numFmt numFmtId="169" formatCode="_-&quot;R$ &quot;* #,##0.00_-;&quot;-R$ &quot;* #,##0.00_-;_-&quot;R$ &quot;* \-??_-;_-@_-"/>
    <numFmt numFmtId="170" formatCode="_-* #,##0.00&quot; €&quot;_-;\-* #,##0.00&quot; €&quot;_-;_-* \-??&quot; €&quot;_-;_-@_-"/>
    <numFmt numFmtId="171" formatCode="_-* #,##0.00_-;\-* #,##0.00_-;_-* \-??_-;_-@_-"/>
    <numFmt numFmtId="172" formatCode="00"/>
    <numFmt numFmtId="173" formatCode="0.0000000%"/>
  </numFmts>
  <fonts count="5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b/>
      <sz val="18"/>
      <color indexed="56"/>
      <name val="Cambria"/>
      <family val="2"/>
    </font>
    <font>
      <sz val="11"/>
      <name val="Calibri"/>
      <family val="2"/>
      <scheme val="minor"/>
    </font>
    <font>
      <sz val="10"/>
      <name val="Arial"/>
      <family val="2"/>
    </font>
    <font>
      <sz val="12"/>
      <name val="Calibri"/>
      <family val="2"/>
      <scheme val="minor"/>
    </font>
    <font>
      <b/>
      <sz val="11"/>
      <color theme="1"/>
      <name val="Calibri"/>
      <family val="2"/>
      <scheme val="minor"/>
    </font>
    <font>
      <sz val="20"/>
      <name val="Calibri"/>
      <family val="2"/>
      <scheme val="minor"/>
    </font>
    <font>
      <sz val="8"/>
      <name val="Calibri"/>
      <family val="2"/>
      <scheme val="minor"/>
    </font>
    <font>
      <sz val="10"/>
      <name val="Arial"/>
      <family val="2"/>
      <charset val="1"/>
    </font>
    <font>
      <b/>
      <sz val="18"/>
      <color rgb="FF003366"/>
      <name val="Cambria"/>
      <family val="2"/>
      <charset val="1"/>
    </font>
    <font>
      <b/>
      <sz val="11"/>
      <name val="Calibri"/>
      <family val="2"/>
      <scheme val="minor"/>
    </font>
    <font>
      <sz val="12"/>
      <name val="Calibri"/>
      <family val="2"/>
    </font>
    <font>
      <sz val="11"/>
      <name val="Calibri"/>
      <family val="2"/>
    </font>
    <font>
      <sz val="12"/>
      <color theme="1"/>
      <name val="Calibri"/>
      <family val="2"/>
      <scheme val="minor"/>
    </font>
    <font>
      <b/>
      <sz val="11"/>
      <name val="Calibri"/>
      <family val="2"/>
    </font>
    <font>
      <sz val="11"/>
      <name val="Arial"/>
      <family val="2"/>
    </font>
    <font>
      <u/>
      <sz val="11"/>
      <name val="Calibri"/>
      <family val="2"/>
    </font>
    <font>
      <sz val="12"/>
      <color rgb="FF242424"/>
      <name val="Calibri"/>
      <family val="2"/>
      <scheme val="minor"/>
    </font>
    <font>
      <sz val="11"/>
      <color rgb="FF000000"/>
      <name val="Arial"/>
      <family val="2"/>
    </font>
    <font>
      <sz val="12"/>
      <color rgb="FF000000"/>
      <name val="Calibri"/>
      <family val="2"/>
      <scheme val="minor"/>
    </font>
    <font>
      <u/>
      <sz val="11"/>
      <color indexed="8"/>
      <name val="Calibri"/>
      <family val="2"/>
    </font>
    <font>
      <sz val="11"/>
      <color indexed="8"/>
      <name val="Calibri"/>
      <family val="2"/>
    </font>
    <font>
      <i/>
      <sz val="11"/>
      <name val="Calibri"/>
      <family val="2"/>
    </font>
    <font>
      <sz val="9"/>
      <color indexed="81"/>
      <name val="Segoe UI"/>
      <family val="2"/>
    </font>
    <font>
      <b/>
      <sz val="9"/>
      <color indexed="81"/>
      <name val="Segoe UI"/>
      <family val="2"/>
    </font>
    <font>
      <b/>
      <sz val="12"/>
      <name val="Calibri"/>
      <family val="2"/>
    </font>
    <font>
      <b/>
      <sz val="12"/>
      <name val="Calibri"/>
      <family val="2"/>
      <scheme val="minor"/>
    </font>
    <font>
      <b/>
      <sz val="10"/>
      <name val="Arial"/>
      <family val="2"/>
    </font>
    <font>
      <b/>
      <u/>
      <sz val="11"/>
      <name val="Calibri"/>
      <family val="2"/>
    </font>
    <font>
      <strike/>
      <sz val="12"/>
      <name val="Calibri"/>
      <family val="2"/>
      <scheme val="minor"/>
    </font>
    <font>
      <u/>
      <sz val="9"/>
      <color indexed="81"/>
      <name val="Segoe UI"/>
      <family val="2"/>
    </font>
    <font>
      <sz val="10"/>
      <name val="Arial"/>
      <family val="2"/>
    </font>
    <font>
      <sz val="10"/>
      <color indexed="81"/>
      <name val="Segoe UI"/>
      <family val="2"/>
    </font>
    <font>
      <b/>
      <sz val="10"/>
      <color indexed="81"/>
      <name val="Segoe UI"/>
      <family val="2"/>
    </font>
    <font>
      <u/>
      <sz val="10"/>
      <color indexed="81"/>
      <name val="Segoe UI"/>
      <family val="2"/>
    </font>
    <font>
      <sz val="11"/>
      <color rgb="FFFF0000"/>
      <name val="Calibri"/>
      <family val="2"/>
      <scheme val="minor"/>
    </font>
    <font>
      <b/>
      <strike/>
      <sz val="12"/>
      <name val="Calibri"/>
      <family val="2"/>
      <scheme val="minor"/>
    </font>
    <font>
      <sz val="14"/>
      <name val="Calibri"/>
      <family val="2"/>
      <scheme val="minor"/>
    </font>
    <font>
      <sz val="16"/>
      <name val="Calibri"/>
      <family val="2"/>
      <scheme val="minor"/>
    </font>
    <font>
      <b/>
      <sz val="14"/>
      <name val="Calibri"/>
      <family val="2"/>
      <scheme val="minor"/>
    </font>
    <font>
      <b/>
      <sz val="16"/>
      <name val="Calibri"/>
      <family val="2"/>
      <scheme val="minor"/>
    </font>
    <font>
      <u/>
      <sz val="11"/>
      <name val="Calibri"/>
      <family val="2"/>
      <scheme val="minor"/>
    </font>
    <font>
      <sz val="8"/>
      <name val="Arial"/>
      <family val="2"/>
    </font>
    <font>
      <u/>
      <sz val="16"/>
      <name val="Calibri"/>
      <family val="2"/>
      <scheme val="minor"/>
    </font>
    <font>
      <u/>
      <sz val="16"/>
      <color rgb="FFFF0000"/>
      <name val="Calibri"/>
      <family val="2"/>
      <scheme val="minor"/>
    </font>
    <font>
      <b/>
      <u/>
      <sz val="12"/>
      <name val="Calibri"/>
      <family val="2"/>
      <scheme val="minor"/>
    </font>
  </fonts>
  <fills count="23">
    <fill>
      <patternFill patternType="none"/>
    </fill>
    <fill>
      <patternFill patternType="gray125"/>
    </fill>
    <fill>
      <patternFill patternType="solid">
        <fgColor indexed="41"/>
        <bgColor indexed="64"/>
      </patternFill>
    </fill>
    <fill>
      <patternFill patternType="solid">
        <fgColor indexed="10"/>
        <bgColor indexed="10"/>
      </patternFill>
    </fill>
    <fill>
      <patternFill patternType="solid">
        <fgColor indexed="11"/>
        <bgColor indexed="64"/>
      </patternFill>
    </fill>
    <fill>
      <patternFill patternType="solid">
        <fgColor indexed="13"/>
        <bgColor indexed="26"/>
      </patternFill>
    </fill>
    <fill>
      <patternFill patternType="solid">
        <fgColor indexed="53"/>
        <bgColor indexed="64"/>
      </patternFill>
    </fill>
    <fill>
      <patternFill patternType="solid">
        <fgColor rgb="FFFFFF00"/>
        <bgColor indexed="64"/>
      </patternFill>
    </fill>
    <fill>
      <patternFill patternType="solid">
        <fgColor theme="9" tint="0.39997558519241921"/>
        <bgColor indexed="64"/>
      </patternFill>
    </fill>
    <fill>
      <patternFill patternType="solid">
        <fgColor rgb="FF92D050"/>
        <bgColor indexed="64"/>
      </patternFill>
    </fill>
    <fill>
      <patternFill patternType="solid">
        <fgColor theme="3" tint="0.79998168889431442"/>
        <bgColor indexed="10"/>
      </patternFill>
    </fill>
    <fill>
      <patternFill patternType="solid">
        <fgColor theme="0" tint="-0.34998626667073579"/>
        <bgColor indexed="64"/>
      </patternFill>
    </fill>
    <fill>
      <patternFill patternType="solid">
        <fgColor theme="0"/>
        <bgColor indexed="64"/>
      </patternFill>
    </fill>
    <fill>
      <patternFill patternType="solid">
        <fgColor rgb="FFFFFF00"/>
        <bgColor indexed="26"/>
      </patternFill>
    </fill>
    <fill>
      <patternFill patternType="solid">
        <fgColor theme="2" tint="-0.249977111117893"/>
        <bgColor indexed="64"/>
      </patternFill>
    </fill>
    <fill>
      <patternFill patternType="solid">
        <fgColor theme="5" tint="0.59999389629810485"/>
        <bgColor indexed="64"/>
      </patternFill>
    </fill>
    <fill>
      <patternFill patternType="solid">
        <fgColor rgb="FFFFC000"/>
        <bgColor indexed="64"/>
      </patternFill>
    </fill>
    <fill>
      <patternFill patternType="solid">
        <fgColor rgb="FFCCFFFF"/>
        <bgColor indexed="64"/>
      </patternFill>
    </fill>
    <fill>
      <patternFill patternType="solid">
        <fgColor rgb="FF95B3D7"/>
        <bgColor indexed="64"/>
      </patternFill>
    </fill>
    <fill>
      <patternFill patternType="solid">
        <fgColor rgb="FF92D050"/>
        <bgColor indexed="10"/>
      </patternFill>
    </fill>
    <fill>
      <patternFill patternType="solid">
        <fgColor theme="9" tint="0.59999389629810485"/>
        <bgColor indexed="64"/>
      </patternFill>
    </fill>
    <fill>
      <patternFill patternType="solid">
        <fgColor theme="3" tint="0.79998168889431442"/>
        <bgColor indexed="64"/>
      </patternFill>
    </fill>
    <fill>
      <patternFill patternType="solid">
        <fgColor rgb="FFFFC000"/>
        <bgColor indexed="26"/>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top style="thin">
        <color indexed="64"/>
      </top>
      <bottom/>
      <diagonal/>
    </border>
    <border>
      <left style="thin">
        <color auto="1"/>
      </left>
      <right style="thin">
        <color auto="1"/>
      </right>
      <top style="thin">
        <color auto="1"/>
      </top>
      <bottom style="thin">
        <color auto="1"/>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s>
  <cellStyleXfs count="107">
    <xf numFmtId="0" fontId="0" fillId="0" borderId="0"/>
    <xf numFmtId="0" fontId="7" fillId="0" borderId="0"/>
    <xf numFmtId="164" fontId="7" fillId="0" borderId="0" applyFill="0" applyBorder="0" applyAlignment="0" applyProtection="0"/>
    <xf numFmtId="165" fontId="7" fillId="0" borderId="0" applyFill="0" applyBorder="0" applyAlignment="0" applyProtection="0"/>
    <xf numFmtId="0" fontId="8" fillId="0" borderId="0" applyNumberFormat="0" applyFill="0" applyBorder="0" applyAlignment="0" applyProtection="0"/>
    <xf numFmtId="44" fontId="10" fillId="0" borderId="0" applyFont="0" applyFill="0" applyBorder="0" applyAlignment="0" applyProtection="0"/>
    <xf numFmtId="167" fontId="10"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167"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9" fontId="7" fillId="0" borderId="0" applyFont="0" applyFill="0" applyBorder="0" applyAlignment="0" applyProtection="0"/>
    <xf numFmtId="44" fontId="6" fillId="0" borderId="0" applyFont="0" applyFill="0" applyBorder="0" applyAlignment="0" applyProtection="0"/>
    <xf numFmtId="169" fontId="7" fillId="0" borderId="0" applyBorder="0" applyProtection="0"/>
    <xf numFmtId="169" fontId="7" fillId="0" borderId="0" applyBorder="0" applyProtection="0"/>
    <xf numFmtId="170" fontId="7" fillId="0" borderId="0" applyBorder="0" applyProtection="0"/>
    <xf numFmtId="170" fontId="7" fillId="0" borderId="0" applyBorder="0" applyProtection="0"/>
    <xf numFmtId="169" fontId="7" fillId="0" borderId="0" applyBorder="0" applyProtection="0"/>
    <xf numFmtId="0" fontId="15" fillId="0" borderId="0"/>
    <xf numFmtId="9" fontId="7" fillId="0" borderId="0" applyBorder="0" applyProtection="0"/>
    <xf numFmtId="165" fontId="15" fillId="0" borderId="0" applyBorder="0" applyProtection="0"/>
    <xf numFmtId="171" fontId="15" fillId="0" borderId="0" applyBorder="0" applyProtection="0"/>
    <xf numFmtId="171" fontId="15" fillId="0" borderId="0" applyBorder="0" applyProtection="0"/>
    <xf numFmtId="171" fontId="15" fillId="0" borderId="0" applyBorder="0" applyProtection="0"/>
    <xf numFmtId="171" fontId="15" fillId="0" borderId="0" applyBorder="0" applyProtection="0"/>
    <xf numFmtId="165" fontId="15" fillId="0" borderId="0" applyBorder="0" applyProtection="0"/>
    <xf numFmtId="0" fontId="16" fillId="0" borderId="0" applyBorder="0" applyProtection="0"/>
    <xf numFmtId="44" fontId="7" fillId="0" borderId="0" applyFont="0" applyFill="0" applyBorder="0" applyAlignment="0" applyProtection="0"/>
    <xf numFmtId="44" fontId="5"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4"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4" fontId="3"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3"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4" fontId="2"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2"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xf numFmtId="44" fontId="7" fillId="0" borderId="0" applyFont="0" applyFill="0" applyBorder="0" applyAlignment="0" applyProtection="0"/>
    <xf numFmtId="44" fontId="1"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7" fillId="0" borderId="0" applyFont="0" applyFill="0" applyBorder="0" applyAlignment="0" applyProtection="0"/>
    <xf numFmtId="43" fontId="7" fillId="0" borderId="0" applyFill="0" applyBorder="0" applyAlignment="0" applyProtection="0"/>
    <xf numFmtId="43" fontId="7" fillId="0" borderId="0" applyFill="0" applyBorder="0" applyAlignment="0" applyProtection="0"/>
    <xf numFmtId="44" fontId="1" fillId="0" borderId="0" applyFont="0" applyFill="0" applyBorder="0" applyAlignment="0" applyProtection="0"/>
    <xf numFmtId="9" fontId="38" fillId="0" borderId="0" applyFont="0" applyFill="0" applyBorder="0" applyAlignment="0" applyProtection="0"/>
  </cellStyleXfs>
  <cellXfs count="272">
    <xf numFmtId="0" fontId="0" fillId="0" borderId="0" xfId="0"/>
    <xf numFmtId="0" fontId="9" fillId="0" borderId="0" xfId="1" applyFont="1" applyFill="1" applyAlignment="1">
      <alignment horizontal="center" vertical="center" wrapText="1"/>
    </xf>
    <xf numFmtId="0" fontId="9" fillId="0" borderId="0" xfId="1" applyFont="1" applyAlignment="1">
      <alignment wrapText="1"/>
    </xf>
    <xf numFmtId="0" fontId="9" fillId="0" borderId="0" xfId="1" applyFont="1" applyFill="1" applyAlignment="1">
      <alignment vertical="center" wrapText="1"/>
    </xf>
    <xf numFmtId="0" fontId="9" fillId="0" borderId="0" xfId="1" applyFont="1" applyFill="1" applyAlignment="1" applyProtection="1">
      <alignment wrapText="1"/>
      <protection locked="0"/>
    </xf>
    <xf numFmtId="3" fontId="9" fillId="0" borderId="0" xfId="1" applyNumberFormat="1" applyFont="1" applyAlignment="1" applyProtection="1">
      <alignment wrapText="1"/>
      <protection locked="0"/>
    </xf>
    <xf numFmtId="0" fontId="9" fillId="0" borderId="0" xfId="1" applyFont="1" applyAlignment="1" applyProtection="1">
      <alignment wrapText="1"/>
      <protection locked="0"/>
    </xf>
    <xf numFmtId="168" fontId="11" fillId="9" borderId="2" xfId="1" applyNumberFormat="1" applyFont="1" applyFill="1" applyBorder="1" applyAlignment="1" applyProtection="1">
      <alignment horizontal="right"/>
      <protection locked="0"/>
    </xf>
    <xf numFmtId="168" fontId="11" fillId="9" borderId="3" xfId="1" applyNumberFormat="1" applyFont="1" applyFill="1" applyBorder="1" applyAlignment="1" applyProtection="1">
      <alignment horizontal="right"/>
      <protection locked="0"/>
    </xf>
    <xf numFmtId="9" fontId="11" fillId="9" borderId="4" xfId="13" applyFont="1" applyFill="1" applyBorder="1" applyAlignment="1" applyProtection="1">
      <alignment horizontal="right"/>
      <protection locked="0"/>
    </xf>
    <xf numFmtId="0" fontId="11" fillId="9" borderId="8" xfId="1" applyFont="1" applyFill="1" applyBorder="1" applyAlignment="1" applyProtection="1">
      <alignment horizontal="left"/>
      <protection locked="0"/>
    </xf>
    <xf numFmtId="0" fontId="11" fillId="9" borderId="12" xfId="1" applyFont="1" applyFill="1" applyBorder="1" applyAlignment="1" applyProtection="1">
      <alignment horizontal="left"/>
      <protection locked="0"/>
    </xf>
    <xf numFmtId="0" fontId="11" fillId="9" borderId="9" xfId="1" applyFont="1" applyFill="1" applyBorder="1" applyAlignment="1" applyProtection="1">
      <alignment horizontal="left"/>
      <protection locked="0"/>
    </xf>
    <xf numFmtId="0" fontId="11" fillId="9" borderId="0" xfId="1" applyFont="1" applyFill="1" applyBorder="1" applyAlignment="1" applyProtection="1">
      <alignment horizontal="left"/>
      <protection locked="0"/>
    </xf>
    <xf numFmtId="0" fontId="11" fillId="9" borderId="10" xfId="1" applyFont="1" applyFill="1" applyBorder="1" applyAlignment="1" applyProtection="1">
      <alignment horizontal="left"/>
      <protection locked="0"/>
    </xf>
    <xf numFmtId="0" fontId="11" fillId="9" borderId="11" xfId="1" applyFont="1" applyFill="1" applyBorder="1" applyAlignment="1" applyProtection="1">
      <alignment horizontal="left"/>
      <protection locked="0"/>
    </xf>
    <xf numFmtId="44" fontId="9" fillId="8" borderId="1" xfId="1" applyNumberFormat="1" applyFont="1" applyFill="1" applyBorder="1" applyAlignment="1">
      <alignment vertical="center" wrapText="1"/>
    </xf>
    <xf numFmtId="0" fontId="9" fillId="7" borderId="1" xfId="0" applyFont="1" applyFill="1" applyBorder="1" applyAlignment="1">
      <alignment horizontal="center" vertical="center" wrapText="1"/>
    </xf>
    <xf numFmtId="44" fontId="9" fillId="8" borderId="1" xfId="1" applyNumberFormat="1" applyFont="1" applyFill="1" applyBorder="1" applyAlignment="1">
      <alignment horizontal="center" vertical="center" wrapText="1"/>
    </xf>
    <xf numFmtId="0" fontId="9" fillId="2" borderId="1" xfId="1" applyFont="1" applyFill="1" applyBorder="1" applyAlignment="1" applyProtection="1">
      <alignment horizontal="center" vertical="center" wrapText="1"/>
      <protection locked="0"/>
    </xf>
    <xf numFmtId="0" fontId="9" fillId="2" borderId="1" xfId="1" applyFont="1" applyFill="1" applyBorder="1" applyAlignment="1" applyProtection="1">
      <alignment horizontal="center" vertical="center" wrapText="1"/>
    </xf>
    <xf numFmtId="166" fontId="9" fillId="2" borderId="1" xfId="1" applyNumberFormat="1" applyFont="1" applyFill="1" applyBorder="1" applyAlignment="1">
      <alignment horizontal="center" vertical="center" wrapText="1"/>
    </xf>
    <xf numFmtId="0" fontId="9" fillId="2" borderId="1" xfId="1" applyNumberFormat="1" applyFont="1" applyFill="1" applyBorder="1" applyAlignment="1" applyProtection="1">
      <alignment horizontal="center" vertical="center" wrapText="1"/>
      <protection locked="0"/>
    </xf>
    <xf numFmtId="166" fontId="9" fillId="4" borderId="1" xfId="0" applyNumberFormat="1" applyFont="1" applyFill="1" applyBorder="1" applyAlignment="1">
      <alignment horizontal="center" vertical="center" wrapText="1"/>
    </xf>
    <xf numFmtId="3" fontId="9" fillId="3" borderId="1" xfId="1" applyNumberFormat="1" applyFont="1" applyFill="1" applyBorder="1" applyAlignment="1" applyProtection="1">
      <alignment horizontal="center" vertical="center" wrapText="1"/>
      <protection locked="0"/>
    </xf>
    <xf numFmtId="4" fontId="9" fillId="0" borderId="0" xfId="1" applyNumberFormat="1" applyFont="1" applyFill="1" applyAlignment="1">
      <alignment horizontal="center" vertical="center" wrapText="1"/>
    </xf>
    <xf numFmtId="166" fontId="9" fillId="0" borderId="0" xfId="0" applyNumberFormat="1" applyFont="1" applyFill="1" applyAlignment="1">
      <alignment horizontal="center" vertical="center" wrapText="1"/>
    </xf>
    <xf numFmtId="44" fontId="9" fillId="0" borderId="0" xfId="5" applyFont="1" applyFill="1" applyAlignment="1">
      <alignment horizontal="center" vertical="center" wrapText="1"/>
    </xf>
    <xf numFmtId="168" fontId="9" fillId="2" borderId="1" xfId="3" applyNumberFormat="1" applyFont="1" applyFill="1" applyBorder="1" applyAlignment="1" applyProtection="1">
      <alignment horizontal="center" vertical="center" wrapText="1"/>
    </xf>
    <xf numFmtId="3" fontId="9" fillId="10" borderId="5" xfId="1" applyNumberFormat="1" applyFont="1" applyFill="1" applyBorder="1" applyAlignment="1" applyProtection="1">
      <alignment horizontal="center" vertical="center" wrapText="1"/>
      <protection locked="0"/>
    </xf>
    <xf numFmtId="0" fontId="9" fillId="0" borderId="1" xfId="1" applyFont="1" applyBorder="1" applyAlignment="1">
      <alignment wrapText="1"/>
    </xf>
    <xf numFmtId="0" fontId="13" fillId="0" borderId="0" xfId="1" applyFont="1" applyFill="1" applyAlignment="1">
      <alignment horizontal="center" vertical="center" wrapText="1"/>
    </xf>
    <xf numFmtId="0" fontId="12" fillId="11" borderId="1" xfId="0" applyFont="1" applyFill="1" applyBorder="1" applyAlignment="1">
      <alignment horizontal="center" vertical="center"/>
    </xf>
    <xf numFmtId="0" fontId="12" fillId="11" borderId="1" xfId="0" applyFont="1" applyFill="1" applyBorder="1" applyAlignment="1">
      <alignment horizontal="center" vertical="center" wrapText="1"/>
    </xf>
    <xf numFmtId="0" fontId="9" fillId="11" borderId="0" xfId="1" applyFont="1" applyFill="1" applyAlignment="1">
      <alignment horizontal="center" vertical="center" wrapText="1"/>
    </xf>
    <xf numFmtId="0" fontId="14" fillId="0" borderId="0" xfId="1" applyFont="1" applyFill="1" applyAlignment="1">
      <alignment horizontal="center" vertical="center"/>
    </xf>
    <xf numFmtId="0" fontId="14" fillId="0" borderId="0" xfId="1" applyFont="1" applyFill="1" applyAlignment="1">
      <alignment horizontal="center" vertical="center" wrapText="1"/>
    </xf>
    <xf numFmtId="166" fontId="9" fillId="11" borderId="1" xfId="1" applyNumberFormat="1" applyFont="1" applyFill="1" applyBorder="1" applyAlignment="1">
      <alignment horizontal="center" vertical="center" wrapText="1"/>
    </xf>
    <xf numFmtId="0" fontId="9" fillId="11" borderId="1" xfId="1" applyFont="1" applyFill="1" applyBorder="1" applyAlignment="1" applyProtection="1">
      <alignment horizontal="center" vertical="center" wrapText="1"/>
      <protection locked="0"/>
    </xf>
    <xf numFmtId="0" fontId="11" fillId="9" borderId="5" xfId="1" applyFont="1" applyFill="1" applyBorder="1" applyAlignment="1" applyProtection="1">
      <protection locked="0"/>
    </xf>
    <xf numFmtId="0" fontId="11" fillId="9" borderId="6" xfId="1" applyFont="1" applyFill="1" applyBorder="1" applyAlignment="1" applyProtection="1">
      <protection locked="0"/>
    </xf>
    <xf numFmtId="0" fontId="11" fillId="9" borderId="7" xfId="1" applyFont="1" applyFill="1" applyBorder="1" applyAlignment="1" applyProtection="1">
      <protection locked="0"/>
    </xf>
    <xf numFmtId="168" fontId="0" fillId="0" borderId="1" xfId="0" applyNumberFormat="1" applyFont="1" applyFill="1" applyBorder="1" applyAlignment="1">
      <alignment horizontal="center" vertical="center"/>
    </xf>
    <xf numFmtId="0" fontId="9" fillId="0" borderId="1" xfId="1" applyFont="1" applyBorder="1" applyAlignment="1">
      <alignment wrapText="1"/>
    </xf>
    <xf numFmtId="0" fontId="9" fillId="2" borderId="1" xfId="1" applyNumberFormat="1" applyFont="1" applyFill="1" applyBorder="1" applyAlignment="1" applyProtection="1">
      <alignment horizontal="center" vertical="center" wrapText="1"/>
      <protection locked="0"/>
    </xf>
    <xf numFmtId="44" fontId="9" fillId="0" borderId="1" xfId="50" applyFont="1" applyFill="1" applyBorder="1" applyAlignment="1" applyProtection="1">
      <alignment horizontal="center" vertical="center" wrapText="1"/>
      <protection locked="0"/>
    </xf>
    <xf numFmtId="3" fontId="9" fillId="0" borderId="1" xfId="1" applyNumberFormat="1" applyFont="1" applyFill="1" applyBorder="1" applyAlignment="1" applyProtection="1">
      <alignment horizontal="center" vertical="center" wrapText="1"/>
      <protection locked="0"/>
    </xf>
    <xf numFmtId="0" fontId="9" fillId="0" borderId="1" xfId="1" applyFont="1" applyBorder="1" applyAlignment="1">
      <alignment wrapText="1"/>
    </xf>
    <xf numFmtId="168" fontId="9" fillId="0" borderId="1" xfId="1" applyNumberFormat="1" applyFont="1" applyBorder="1" applyAlignment="1">
      <alignment wrapText="1"/>
    </xf>
    <xf numFmtId="0" fontId="9" fillId="0" borderId="1" xfId="1" applyFont="1" applyFill="1" applyBorder="1" applyAlignment="1">
      <alignment horizontal="center" wrapText="1"/>
    </xf>
    <xf numFmtId="3" fontId="9" fillId="0" borderId="1" xfId="1" applyNumberFormat="1" applyFont="1" applyBorder="1" applyAlignment="1" applyProtection="1">
      <alignment horizontal="center" vertical="center" wrapText="1"/>
      <protection locked="0"/>
    </xf>
    <xf numFmtId="0" fontId="7" fillId="12" borderId="13" xfId="1" applyFill="1" applyBorder="1" applyAlignment="1">
      <alignment horizontal="justify" vertical="top" wrapText="1"/>
    </xf>
    <xf numFmtId="0" fontId="7" fillId="12" borderId="13" xfId="1" applyFill="1" applyBorder="1" applyAlignment="1">
      <alignment horizontal="center" vertical="center" wrapText="1"/>
    </xf>
    <xf numFmtId="49" fontId="11" fillId="12" borderId="13" xfId="0" applyNumberFormat="1" applyFont="1" applyFill="1" applyBorder="1" applyAlignment="1">
      <alignment horizontal="center" vertical="center" wrapText="1"/>
    </xf>
    <xf numFmtId="0" fontId="11" fillId="12" borderId="13" xfId="0" applyFont="1" applyFill="1" applyBorder="1" applyAlignment="1">
      <alignment horizontal="center" vertical="center" wrapText="1"/>
    </xf>
    <xf numFmtId="172" fontId="18" fillId="12" borderId="13" xfId="0" applyNumberFormat="1" applyFont="1" applyFill="1" applyBorder="1" applyAlignment="1">
      <alignment horizontal="center" vertical="center"/>
    </xf>
    <xf numFmtId="172" fontId="18" fillId="12" borderId="13" xfId="0" applyNumberFormat="1" applyFont="1" applyFill="1" applyBorder="1" applyAlignment="1">
      <alignment horizontal="center" vertical="center" wrapText="1"/>
    </xf>
    <xf numFmtId="0" fontId="0" fillId="12" borderId="13" xfId="0" applyFill="1" applyBorder="1" applyAlignment="1">
      <alignment horizontal="justify" vertical="top" wrapText="1"/>
    </xf>
    <xf numFmtId="0" fontId="0" fillId="12" borderId="13" xfId="0" applyFill="1" applyBorder="1" applyAlignment="1">
      <alignment horizontal="center" vertical="center" wrapText="1"/>
    </xf>
    <xf numFmtId="49" fontId="11" fillId="12" borderId="13" xfId="0" applyNumberFormat="1" applyFont="1" applyFill="1" applyBorder="1" applyAlignment="1">
      <alignment horizontal="center" vertical="center"/>
    </xf>
    <xf numFmtId="0" fontId="19" fillId="12" borderId="13" xfId="0" applyFont="1" applyFill="1" applyBorder="1" applyAlignment="1">
      <alignment horizontal="justify" vertical="top" wrapText="1"/>
    </xf>
    <xf numFmtId="0" fontId="19" fillId="12" borderId="13" xfId="0" applyFont="1" applyFill="1" applyBorder="1" applyAlignment="1">
      <alignment horizontal="center" vertical="center" wrapText="1"/>
    </xf>
    <xf numFmtId="0" fontId="11" fillId="12" borderId="13" xfId="0" applyFont="1" applyFill="1" applyBorder="1" applyAlignment="1">
      <alignment horizontal="center" vertical="center"/>
    </xf>
    <xf numFmtId="0" fontId="25" fillId="12" borderId="13" xfId="0" applyFont="1" applyFill="1" applyBorder="1" applyAlignment="1">
      <alignment horizontal="justify" vertical="top" wrapText="1"/>
    </xf>
    <xf numFmtId="0" fontId="25" fillId="12" borderId="13" xfId="0" applyFont="1" applyFill="1" applyBorder="1" applyAlignment="1">
      <alignment horizontal="center" vertical="center" wrapText="1"/>
    </xf>
    <xf numFmtId="0" fontId="11" fillId="12" borderId="13" xfId="0" applyFont="1" applyFill="1" applyBorder="1" applyAlignment="1">
      <alignment horizontal="center"/>
    </xf>
    <xf numFmtId="0" fontId="9" fillId="12" borderId="13" xfId="0" applyFont="1" applyFill="1" applyBorder="1" applyAlignment="1">
      <alignment horizontal="justify" vertical="top" wrapText="1"/>
    </xf>
    <xf numFmtId="0" fontId="9" fillId="12" borderId="13" xfId="0" applyFont="1" applyFill="1" applyBorder="1" applyAlignment="1">
      <alignment horizontal="center" vertical="center" wrapText="1"/>
    </xf>
    <xf numFmtId="0" fontId="22" fillId="12" borderId="13" xfId="0" applyFont="1" applyFill="1" applyBorder="1" applyAlignment="1">
      <alignment horizontal="justify" vertical="top" wrapText="1"/>
    </xf>
    <xf numFmtId="0" fontId="22" fillId="12" borderId="13" xfId="0" applyFont="1" applyFill="1" applyBorder="1" applyAlignment="1">
      <alignment horizontal="center" vertical="center" wrapText="1"/>
    </xf>
    <xf numFmtId="0" fontId="20" fillId="12" borderId="13" xfId="0" applyFont="1" applyFill="1" applyBorder="1" applyAlignment="1">
      <alignment horizontal="center" vertical="center"/>
    </xf>
    <xf numFmtId="0" fontId="7" fillId="12" borderId="13" xfId="0" applyFont="1" applyFill="1" applyBorder="1" applyAlignment="1">
      <alignment horizontal="justify" vertical="top"/>
    </xf>
    <xf numFmtId="0" fontId="7" fillId="12" borderId="13" xfId="0" applyFont="1" applyFill="1" applyBorder="1" applyAlignment="1">
      <alignment horizontal="center" vertical="center"/>
    </xf>
    <xf numFmtId="0" fontId="7" fillId="12" borderId="13" xfId="0" applyFont="1" applyFill="1" applyBorder="1" applyAlignment="1">
      <alignment horizontal="justify" vertical="top" wrapText="1"/>
    </xf>
    <xf numFmtId="0" fontId="7" fillId="12" borderId="13" xfId="0" applyFont="1" applyFill="1" applyBorder="1" applyAlignment="1">
      <alignment horizontal="center" vertical="center" wrapText="1"/>
    </xf>
    <xf numFmtId="49" fontId="7" fillId="12" borderId="13" xfId="0" applyNumberFormat="1" applyFont="1" applyFill="1" applyBorder="1" applyAlignment="1">
      <alignment horizontal="center" vertical="center" wrapText="1"/>
    </xf>
    <xf numFmtId="0" fontId="26" fillId="12" borderId="13" xfId="0" applyFont="1" applyFill="1" applyBorder="1" applyAlignment="1">
      <alignment horizontal="center" vertical="center" wrapText="1"/>
    </xf>
    <xf numFmtId="0" fontId="21" fillId="12" borderId="13" xfId="0" applyFont="1" applyFill="1" applyBorder="1" applyAlignment="1">
      <alignment horizontal="justify" vertical="top" wrapText="1"/>
    </xf>
    <xf numFmtId="0" fontId="9" fillId="12" borderId="13" xfId="1" applyFont="1" applyFill="1" applyBorder="1" applyAlignment="1">
      <alignment horizontal="justify" vertical="top" wrapText="1"/>
    </xf>
    <xf numFmtId="0" fontId="9" fillId="12" borderId="13" xfId="1" applyFont="1" applyFill="1" applyBorder="1" applyAlignment="1">
      <alignment horizontal="center" vertical="center" wrapText="1"/>
    </xf>
    <xf numFmtId="0" fontId="20" fillId="12" borderId="13" xfId="0" applyFont="1" applyFill="1" applyBorder="1" applyAlignment="1">
      <alignment vertical="center"/>
    </xf>
    <xf numFmtId="0" fontId="17" fillId="12" borderId="13" xfId="0" applyFont="1" applyFill="1" applyBorder="1" applyAlignment="1">
      <alignment horizontal="justify" vertical="top" wrapText="1"/>
    </xf>
    <xf numFmtId="0" fontId="24" fillId="12" borderId="13" xfId="0" applyFont="1" applyFill="1" applyBorder="1" applyAlignment="1">
      <alignment vertical="center" wrapText="1"/>
    </xf>
    <xf numFmtId="0" fontId="11" fillId="12" borderId="13" xfId="0" applyFont="1" applyFill="1" applyBorder="1" applyAlignment="1">
      <alignment horizontal="justify" vertical="top" wrapText="1"/>
    </xf>
    <xf numFmtId="168" fontId="0" fillId="12" borderId="1" xfId="0" applyNumberFormat="1" applyFont="1" applyFill="1" applyBorder="1" applyAlignment="1">
      <alignment horizontal="center" vertical="center"/>
    </xf>
    <xf numFmtId="168" fontId="7" fillId="0" borderId="1" xfId="0" applyNumberFormat="1" applyFont="1" applyFill="1" applyBorder="1" applyAlignment="1">
      <alignment horizontal="center" vertical="center"/>
    </xf>
    <xf numFmtId="14" fontId="9" fillId="2" borderId="1" xfId="1" applyNumberFormat="1" applyFont="1" applyFill="1" applyBorder="1" applyAlignment="1" applyProtection="1">
      <alignment horizontal="center" vertical="center" wrapText="1"/>
      <protection locked="0"/>
    </xf>
    <xf numFmtId="0" fontId="9" fillId="0" borderId="1" xfId="50" applyNumberFormat="1" applyFont="1" applyFill="1" applyBorder="1" applyAlignment="1" applyProtection="1">
      <alignment horizontal="center" vertical="center" wrapText="1"/>
      <protection locked="0"/>
    </xf>
    <xf numFmtId="0" fontId="9" fillId="0" borderId="1" xfId="1" applyNumberFormat="1" applyFont="1" applyFill="1" applyBorder="1" applyAlignment="1" applyProtection="1">
      <alignment horizontal="center" vertical="center" wrapText="1"/>
      <protection locked="0"/>
    </xf>
    <xf numFmtId="0" fontId="9" fillId="0" borderId="1" xfId="1" applyNumberFormat="1" applyFont="1" applyBorder="1" applyAlignment="1" applyProtection="1">
      <alignment horizontal="center" vertical="center" wrapText="1"/>
      <protection locked="0"/>
    </xf>
    <xf numFmtId="0" fontId="9" fillId="0" borderId="1" xfId="1" applyNumberFormat="1" applyFont="1" applyBorder="1" applyAlignment="1">
      <alignment wrapText="1"/>
    </xf>
    <xf numFmtId="0" fontId="9" fillId="0" borderId="1" xfId="1" applyNumberFormat="1" applyFont="1" applyFill="1" applyBorder="1" applyAlignment="1">
      <alignment horizontal="center" wrapText="1"/>
    </xf>
    <xf numFmtId="44" fontId="9" fillId="0" borderId="0" xfId="5" applyFont="1" applyAlignment="1" applyProtection="1">
      <alignment wrapText="1"/>
      <protection locked="0"/>
    </xf>
    <xf numFmtId="172" fontId="32" fillId="12" borderId="13" xfId="0" applyNumberFormat="1" applyFont="1" applyFill="1" applyBorder="1" applyAlignment="1">
      <alignment horizontal="center" vertical="center"/>
    </xf>
    <xf numFmtId="172" fontId="32" fillId="12" borderId="13" xfId="0" applyNumberFormat="1" applyFont="1" applyFill="1" applyBorder="1" applyAlignment="1">
      <alignment horizontal="center" vertical="center" wrapText="1"/>
    </xf>
    <xf numFmtId="0" fontId="17" fillId="12" borderId="13" xfId="0" applyFont="1" applyFill="1" applyBorder="1" applyAlignment="1">
      <alignment horizontal="center" vertical="center" wrapText="1"/>
    </xf>
    <xf numFmtId="49" fontId="33" fillId="12" borderId="13" xfId="0" applyNumberFormat="1" applyFont="1" applyFill="1" applyBorder="1" applyAlignment="1">
      <alignment horizontal="center" vertical="center" wrapText="1"/>
    </xf>
    <xf numFmtId="0" fontId="33" fillId="12" borderId="13" xfId="0" applyFont="1" applyFill="1" applyBorder="1" applyAlignment="1">
      <alignment horizontal="center" vertical="center" wrapText="1"/>
    </xf>
    <xf numFmtId="168" fontId="34" fillId="0" borderId="1" xfId="0" applyNumberFormat="1" applyFont="1" applyFill="1" applyBorder="1" applyAlignment="1">
      <alignment horizontal="center" vertical="center"/>
    </xf>
    <xf numFmtId="14" fontId="9" fillId="2" borderId="13" xfId="1" applyNumberFormat="1" applyFont="1" applyFill="1" applyBorder="1" applyAlignment="1" applyProtection="1">
      <alignment horizontal="center" vertical="center" wrapText="1"/>
      <protection locked="0"/>
    </xf>
    <xf numFmtId="3" fontId="9" fillId="0" borderId="13" xfId="1" applyNumberFormat="1" applyFont="1" applyBorder="1" applyAlignment="1" applyProtection="1">
      <alignment horizontal="center" vertical="center" wrapText="1"/>
      <protection locked="0"/>
    </xf>
    <xf numFmtId="0" fontId="9" fillId="0" borderId="13" xfId="1" applyFont="1" applyBorder="1" applyAlignment="1">
      <alignment wrapText="1"/>
    </xf>
    <xf numFmtId="0" fontId="9" fillId="0" borderId="13" xfId="50" applyNumberFormat="1" applyFont="1" applyFill="1" applyBorder="1" applyAlignment="1" applyProtection="1">
      <alignment horizontal="center" vertical="center" wrapText="1"/>
      <protection locked="0"/>
    </xf>
    <xf numFmtId="44" fontId="9" fillId="0" borderId="13" xfId="50" applyFont="1" applyFill="1" applyBorder="1" applyAlignment="1" applyProtection="1">
      <alignment horizontal="center" vertical="center" wrapText="1"/>
      <protection locked="0"/>
    </xf>
    <xf numFmtId="0" fontId="9" fillId="0" borderId="13" xfId="1" applyFont="1" applyBorder="1" applyAlignment="1">
      <alignment horizontal="center" wrapText="1"/>
    </xf>
    <xf numFmtId="168" fontId="9" fillId="0" borderId="13" xfId="1" applyNumberFormat="1" applyFont="1" applyBorder="1" applyAlignment="1">
      <alignment wrapText="1"/>
    </xf>
    <xf numFmtId="44" fontId="9" fillId="0" borderId="0" xfId="9" applyFont="1" applyAlignment="1" applyProtection="1">
      <alignment wrapText="1"/>
      <protection locked="0"/>
    </xf>
    <xf numFmtId="49" fontId="33" fillId="12" borderId="13" xfId="0" applyNumberFormat="1" applyFont="1" applyFill="1" applyBorder="1" applyAlignment="1">
      <alignment horizontal="center" vertical="center"/>
    </xf>
    <xf numFmtId="0" fontId="34" fillId="12" borderId="13" xfId="0" applyFont="1" applyFill="1" applyBorder="1" applyAlignment="1">
      <alignment horizontal="justify" vertical="top" wrapText="1"/>
    </xf>
    <xf numFmtId="0" fontId="34" fillId="12" borderId="13" xfId="0" applyFont="1" applyFill="1" applyBorder="1" applyAlignment="1">
      <alignment horizontal="center" vertical="center" wrapText="1"/>
    </xf>
    <xf numFmtId="14" fontId="17" fillId="2" borderId="1" xfId="1" applyNumberFormat="1" applyFont="1" applyFill="1" applyBorder="1" applyAlignment="1" applyProtection="1">
      <alignment horizontal="center" vertical="center" wrapText="1"/>
      <protection locked="0"/>
    </xf>
    <xf numFmtId="44" fontId="17" fillId="0" borderId="0" xfId="9" applyFont="1" applyAlignment="1" applyProtection="1">
      <alignment wrapText="1"/>
      <protection locked="0"/>
    </xf>
    <xf numFmtId="0" fontId="9" fillId="0" borderId="1" xfId="5" applyNumberFormat="1" applyFont="1" applyFill="1" applyBorder="1" applyAlignment="1" applyProtection="1">
      <alignment horizontal="center" vertical="center" wrapText="1"/>
      <protection locked="0"/>
    </xf>
    <xf numFmtId="172" fontId="18" fillId="0" borderId="13" xfId="0" applyNumberFormat="1" applyFont="1" applyFill="1" applyBorder="1" applyAlignment="1">
      <alignment horizontal="center" vertical="center"/>
    </xf>
    <xf numFmtId="172" fontId="18" fillId="0" borderId="13" xfId="0" applyNumberFormat="1" applyFont="1" applyFill="1" applyBorder="1" applyAlignment="1">
      <alignment horizontal="center" vertical="center" wrapText="1"/>
    </xf>
    <xf numFmtId="0" fontId="19" fillId="0" borderId="13" xfId="0" applyFont="1" applyFill="1" applyBorder="1" applyAlignment="1">
      <alignment horizontal="justify" vertical="top" wrapText="1"/>
    </xf>
    <xf numFmtId="0" fontId="19" fillId="0" borderId="13" xfId="0" applyFont="1" applyFill="1" applyBorder="1" applyAlignment="1">
      <alignment horizontal="center" vertical="center" wrapText="1"/>
    </xf>
    <xf numFmtId="49" fontId="11" fillId="0" borderId="13" xfId="0" applyNumberFormat="1" applyFont="1" applyFill="1" applyBorder="1" applyAlignment="1">
      <alignment horizontal="center" vertical="center"/>
    </xf>
    <xf numFmtId="0" fontId="20" fillId="0" borderId="13" xfId="0" applyFont="1" applyFill="1" applyBorder="1" applyAlignment="1">
      <alignment horizontal="center" vertical="center"/>
    </xf>
    <xf numFmtId="0" fontId="11" fillId="0" borderId="13" xfId="0" applyFont="1" applyFill="1" applyBorder="1" applyAlignment="1">
      <alignment horizontal="center" vertical="center" wrapText="1"/>
    </xf>
    <xf numFmtId="0" fontId="9" fillId="15" borderId="13" xfId="1" applyFont="1" applyFill="1" applyBorder="1" applyAlignment="1">
      <alignment horizontal="center" vertical="center" wrapText="1"/>
    </xf>
    <xf numFmtId="9" fontId="9" fillId="15" borderId="13" xfId="106" applyFont="1" applyFill="1" applyBorder="1" applyAlignment="1">
      <alignment horizontal="center" vertical="center" wrapText="1"/>
    </xf>
    <xf numFmtId="44" fontId="9" fillId="15" borderId="13" xfId="1" applyNumberFormat="1" applyFont="1" applyFill="1" applyBorder="1" applyAlignment="1">
      <alignment horizontal="center" vertical="center" wrapText="1"/>
    </xf>
    <xf numFmtId="44" fontId="9" fillId="0" borderId="0" xfId="1" applyNumberFormat="1" applyFont="1" applyAlignment="1">
      <alignment wrapText="1"/>
    </xf>
    <xf numFmtId="0" fontId="17" fillId="0" borderId="13" xfId="0" applyFont="1" applyFill="1" applyBorder="1" applyAlignment="1">
      <alignment horizontal="justify" vertical="top" wrapText="1"/>
    </xf>
    <xf numFmtId="0" fontId="11" fillId="11" borderId="0" xfId="1" applyFont="1" applyFill="1" applyAlignment="1">
      <alignment horizontal="center" vertical="center" wrapText="1"/>
    </xf>
    <xf numFmtId="168" fontId="11" fillId="0" borderId="1" xfId="0" applyNumberFormat="1" applyFont="1" applyFill="1" applyBorder="1" applyAlignment="1">
      <alignment horizontal="center" vertical="center"/>
    </xf>
    <xf numFmtId="44" fontId="11" fillId="0" borderId="0" xfId="5" applyFont="1" applyFill="1" applyAlignment="1">
      <alignment horizontal="center" vertical="center" wrapText="1"/>
    </xf>
    <xf numFmtId="0" fontId="0" fillId="0" borderId="13" xfId="0" applyFill="1" applyBorder="1" applyAlignment="1">
      <alignment horizontal="justify" vertical="top" wrapText="1"/>
    </xf>
    <xf numFmtId="14" fontId="17" fillId="2" borderId="13" xfId="1" applyNumberFormat="1" applyFont="1" applyFill="1" applyBorder="1" applyAlignment="1" applyProtection="1">
      <alignment horizontal="center" vertical="center" wrapText="1"/>
      <protection locked="0"/>
    </xf>
    <xf numFmtId="0" fontId="9" fillId="7" borderId="13" xfId="1" applyFont="1" applyFill="1" applyBorder="1" applyAlignment="1">
      <alignment horizontal="center" vertical="center" wrapText="1"/>
    </xf>
    <xf numFmtId="1" fontId="9" fillId="7" borderId="13" xfId="1" applyNumberFormat="1" applyFont="1" applyFill="1" applyBorder="1" applyAlignment="1">
      <alignment horizontal="center" vertical="center" wrapText="1"/>
    </xf>
    <xf numFmtId="1" fontId="9" fillId="0" borderId="13" xfId="1" applyNumberFormat="1" applyFont="1" applyBorder="1" applyAlignment="1">
      <alignment horizontal="center" vertical="center" wrapText="1"/>
    </xf>
    <xf numFmtId="0" fontId="9" fillId="0" borderId="13" xfId="1" applyFont="1" applyBorder="1" applyAlignment="1">
      <alignment horizontal="center" vertical="center" wrapText="1"/>
    </xf>
    <xf numFmtId="44" fontId="11" fillId="0" borderId="0" xfId="9" applyFont="1"/>
    <xf numFmtId="172" fontId="18" fillId="16" borderId="13" xfId="0" applyNumberFormat="1" applyFont="1" applyFill="1" applyBorder="1" applyAlignment="1">
      <alignment horizontal="center" vertical="center"/>
    </xf>
    <xf numFmtId="172" fontId="18" fillId="16" borderId="13" xfId="0" applyNumberFormat="1" applyFont="1" applyFill="1" applyBorder="1" applyAlignment="1">
      <alignment horizontal="center" vertical="center" wrapText="1"/>
    </xf>
    <xf numFmtId="0" fontId="11" fillId="16" borderId="13" xfId="0" applyFont="1" applyFill="1" applyBorder="1" applyAlignment="1">
      <alignment horizontal="center" vertical="center" wrapText="1"/>
    </xf>
    <xf numFmtId="0" fontId="19" fillId="16" borderId="13" xfId="0" applyFont="1" applyFill="1" applyBorder="1" applyAlignment="1">
      <alignment horizontal="justify" vertical="top" wrapText="1"/>
    </xf>
    <xf numFmtId="0" fontId="19" fillId="16" borderId="13" xfId="0" applyFont="1" applyFill="1" applyBorder="1" applyAlignment="1">
      <alignment horizontal="center" vertical="center" wrapText="1"/>
    </xf>
    <xf numFmtId="49" fontId="11" fillId="16" borderId="13" xfId="0" applyNumberFormat="1" applyFont="1" applyFill="1" applyBorder="1" applyAlignment="1">
      <alignment horizontal="center" vertical="center"/>
    </xf>
    <xf numFmtId="4" fontId="9" fillId="0" borderId="13" xfId="1" applyNumberFormat="1" applyFont="1" applyBorder="1" applyAlignment="1" applyProtection="1">
      <alignment horizontal="center" vertical="center" wrapText="1"/>
      <protection locked="0"/>
    </xf>
    <xf numFmtId="168" fontId="9" fillId="0" borderId="0" xfId="1" applyNumberFormat="1" applyFont="1" applyAlignment="1" applyProtection="1">
      <alignment wrapText="1"/>
      <protection locked="0"/>
    </xf>
    <xf numFmtId="168" fontId="7" fillId="16" borderId="1" xfId="0" applyNumberFormat="1" applyFont="1" applyFill="1" applyBorder="1" applyAlignment="1">
      <alignment horizontal="center" vertical="center"/>
    </xf>
    <xf numFmtId="168" fontId="7" fillId="12" borderId="1" xfId="0" applyNumberFormat="1" applyFont="1" applyFill="1" applyBorder="1" applyAlignment="1">
      <alignment horizontal="center" vertical="center"/>
    </xf>
    <xf numFmtId="0" fontId="9" fillId="7" borderId="1" xfId="1" applyFont="1" applyFill="1" applyBorder="1" applyAlignment="1">
      <alignment horizontal="center" wrapText="1"/>
    </xf>
    <xf numFmtId="0" fontId="20" fillId="16" borderId="13" xfId="0" applyFont="1" applyFill="1" applyBorder="1" applyAlignment="1">
      <alignment horizontal="center" vertical="center"/>
    </xf>
    <xf numFmtId="14" fontId="17" fillId="17" borderId="13" xfId="1" applyNumberFormat="1" applyFont="1" applyFill="1" applyBorder="1" applyAlignment="1" applyProtection="1">
      <alignment horizontal="center" vertical="center" wrapText="1"/>
      <protection locked="0"/>
    </xf>
    <xf numFmtId="0" fontId="17" fillId="17" borderId="13" xfId="1" applyFont="1" applyFill="1" applyBorder="1" applyAlignment="1" applyProtection="1">
      <alignment horizontal="center" vertical="center" wrapText="1"/>
      <protection locked="0"/>
    </xf>
    <xf numFmtId="0" fontId="17" fillId="0" borderId="13" xfId="1" applyFont="1" applyBorder="1" applyAlignment="1">
      <alignment horizontal="center" wrapText="1"/>
    </xf>
    <xf numFmtId="168" fontId="17" fillId="0" borderId="0" xfId="1" applyNumberFormat="1" applyFont="1" applyAlignment="1" applyProtection="1">
      <alignment wrapText="1"/>
      <protection locked="0"/>
    </xf>
    <xf numFmtId="0" fontId="17" fillId="0" borderId="13" xfId="1" applyFont="1" applyBorder="1" applyAlignment="1">
      <alignment wrapText="1"/>
    </xf>
    <xf numFmtId="168" fontId="9" fillId="0" borderId="13" xfId="1" applyNumberFormat="1" applyFont="1" applyBorder="1" applyAlignment="1">
      <alignment horizontal="center" vertical="center" wrapText="1"/>
    </xf>
    <xf numFmtId="0" fontId="17" fillId="0" borderId="13" xfId="1" applyFont="1" applyBorder="1" applyAlignment="1">
      <alignment horizontal="center" vertical="center" wrapText="1"/>
    </xf>
    <xf numFmtId="44" fontId="0" fillId="0" borderId="0" xfId="9" applyFont="1" applyFill="1" applyAlignment="1">
      <alignment horizontal="center" vertical="center"/>
    </xf>
    <xf numFmtId="168" fontId="9" fillId="0" borderId="0" xfId="1" applyNumberFormat="1" applyFont="1" applyAlignment="1" applyProtection="1">
      <alignment horizontal="center" vertical="center" wrapText="1"/>
      <protection locked="0"/>
    </xf>
    <xf numFmtId="168" fontId="9" fillId="0" borderId="0" xfId="1" applyNumberFormat="1" applyFont="1" applyAlignment="1">
      <alignment horizontal="center" vertical="center" wrapText="1"/>
    </xf>
    <xf numFmtId="0" fontId="9" fillId="0" borderId="0" xfId="1" applyFont="1" applyAlignment="1" applyProtection="1">
      <alignment horizontal="center" vertical="center" wrapText="1"/>
      <protection locked="0"/>
    </xf>
    <xf numFmtId="0" fontId="9" fillId="0" borderId="0" xfId="1" applyFont="1" applyAlignment="1">
      <alignment horizontal="center" vertical="center" wrapText="1"/>
    </xf>
    <xf numFmtId="168" fontId="17" fillId="0" borderId="0" xfId="1" applyNumberFormat="1" applyFont="1" applyAlignment="1" applyProtection="1">
      <alignment horizontal="center" vertical="center" wrapText="1"/>
      <protection locked="0"/>
    </xf>
    <xf numFmtId="168" fontId="42" fillId="0" borderId="0" xfId="1" applyNumberFormat="1" applyFont="1" applyAlignment="1" applyProtection="1">
      <alignment horizontal="center" vertical="center" wrapText="1"/>
      <protection locked="0"/>
    </xf>
    <xf numFmtId="168" fontId="42" fillId="0" borderId="0" xfId="1" applyNumberFormat="1" applyFont="1" applyAlignment="1">
      <alignment horizontal="center" vertical="center" wrapText="1"/>
    </xf>
    <xf numFmtId="0" fontId="17" fillId="7" borderId="13" xfId="1" applyFont="1" applyFill="1" applyBorder="1" applyAlignment="1">
      <alignment horizontal="center" vertical="center" wrapText="1"/>
    </xf>
    <xf numFmtId="0" fontId="11" fillId="0" borderId="0" xfId="1" applyFont="1" applyFill="1" applyAlignment="1">
      <alignment horizontal="center" vertical="center" wrapText="1"/>
    </xf>
    <xf numFmtId="0" fontId="11" fillId="0" borderId="0" xfId="1" applyFont="1" applyFill="1" applyAlignment="1">
      <alignment horizontal="center" vertical="center"/>
    </xf>
    <xf numFmtId="0" fontId="11" fillId="0" borderId="0" xfId="1" applyFont="1" applyFill="1" applyAlignment="1" applyProtection="1">
      <alignment wrapText="1"/>
      <protection locked="0"/>
    </xf>
    <xf numFmtId="3" fontId="11" fillId="0" borderId="0" xfId="1" applyNumberFormat="1" applyFont="1" applyAlignment="1" applyProtection="1">
      <alignment wrapText="1"/>
      <protection locked="0"/>
    </xf>
    <xf numFmtId="44" fontId="11" fillId="0" borderId="0" xfId="5" applyFont="1" applyAlignment="1" applyProtection="1">
      <alignment wrapText="1"/>
      <protection locked="0"/>
    </xf>
    <xf numFmtId="0" fontId="11" fillId="0" borderId="0" xfId="1" applyFont="1" applyAlignment="1">
      <alignment wrapText="1"/>
    </xf>
    <xf numFmtId="3" fontId="17" fillId="0" borderId="13" xfId="1" applyNumberFormat="1" applyFont="1" applyBorder="1" applyAlignment="1" applyProtection="1">
      <alignment horizontal="center" vertical="center" wrapText="1"/>
      <protection locked="0"/>
    </xf>
    <xf numFmtId="168" fontId="17" fillId="0" borderId="13" xfId="1" applyNumberFormat="1" applyFont="1" applyBorder="1" applyAlignment="1">
      <alignment wrapText="1"/>
    </xf>
    <xf numFmtId="44" fontId="17" fillId="0" borderId="13" xfId="50" applyFont="1" applyFill="1" applyBorder="1" applyAlignment="1" applyProtection="1">
      <alignment horizontal="center" vertical="center" wrapText="1"/>
      <protection locked="0"/>
    </xf>
    <xf numFmtId="0" fontId="17" fillId="0" borderId="0" xfId="1" applyFont="1" applyAlignment="1" applyProtection="1">
      <alignment wrapText="1"/>
      <protection locked="0"/>
    </xf>
    <xf numFmtId="0" fontId="9" fillId="2" borderId="13" xfId="1" applyFont="1" applyFill="1" applyBorder="1" applyAlignment="1" applyProtection="1">
      <alignment horizontal="center" vertical="center" wrapText="1"/>
      <protection locked="0"/>
    </xf>
    <xf numFmtId="0" fontId="17" fillId="0" borderId="13" xfId="50" applyNumberFormat="1" applyFont="1" applyFill="1" applyBorder="1" applyAlignment="1" applyProtection="1">
      <alignment horizontal="center" vertical="center"/>
      <protection locked="0"/>
    </xf>
    <xf numFmtId="0" fontId="34" fillId="0" borderId="0" xfId="1" applyFont="1" applyAlignment="1">
      <alignment horizontal="center" vertical="center"/>
    </xf>
    <xf numFmtId="44" fontId="17" fillId="0" borderId="0" xfId="5" applyFont="1" applyAlignment="1" applyProtection="1">
      <alignment wrapText="1"/>
      <protection locked="0"/>
    </xf>
    <xf numFmtId="0" fontId="9" fillId="0" borderId="13" xfId="1" applyFont="1" applyBorder="1" applyAlignment="1" applyProtection="1">
      <alignment horizontal="center" vertical="center" wrapText="1"/>
      <protection locked="0"/>
    </xf>
    <xf numFmtId="0" fontId="9" fillId="7" borderId="13" xfId="1" applyFont="1" applyFill="1" applyBorder="1" applyAlignment="1">
      <alignment wrapText="1"/>
    </xf>
    <xf numFmtId="0" fontId="9" fillId="7" borderId="13" xfId="1" applyFont="1" applyFill="1" applyBorder="1" applyAlignment="1">
      <alignment horizontal="center" wrapText="1"/>
    </xf>
    <xf numFmtId="0" fontId="17" fillId="0" borderId="0" xfId="1" applyFont="1" applyAlignment="1">
      <alignment wrapText="1"/>
    </xf>
    <xf numFmtId="0" fontId="17" fillId="2" borderId="13" xfId="1" applyFont="1" applyFill="1" applyBorder="1" applyAlignment="1" applyProtection="1">
      <alignment horizontal="center" vertical="center" wrapText="1"/>
      <protection locked="0"/>
    </xf>
    <xf numFmtId="0" fontId="0" fillId="0" borderId="13" xfId="0" applyBorder="1" applyAlignment="1">
      <alignment horizontal="center" vertical="center"/>
    </xf>
    <xf numFmtId="0" fontId="9" fillId="2" borderId="13" xfId="1" applyFont="1" applyFill="1" applyBorder="1" applyAlignment="1">
      <alignment horizontal="center" vertical="center" wrapText="1"/>
    </xf>
    <xf numFmtId="0" fontId="11" fillId="9" borderId="8" xfId="1" applyFont="1" applyFill="1" applyBorder="1" applyAlignment="1" applyProtection="1">
      <protection locked="0"/>
    </xf>
    <xf numFmtId="0" fontId="11" fillId="9" borderId="12" xfId="1" applyFont="1" applyFill="1" applyBorder="1" applyAlignment="1" applyProtection="1">
      <protection locked="0"/>
    </xf>
    <xf numFmtId="0" fontId="11" fillId="9" borderId="9" xfId="1" applyFont="1" applyFill="1" applyBorder="1" applyAlignment="1" applyProtection="1">
      <protection locked="0"/>
    </xf>
    <xf numFmtId="0" fontId="11" fillId="9" borderId="0" xfId="1" applyFont="1" applyFill="1" applyBorder="1" applyAlignment="1" applyProtection="1">
      <protection locked="0"/>
    </xf>
    <xf numFmtId="0" fontId="11" fillId="9" borderId="10" xfId="1" applyFont="1" applyFill="1" applyBorder="1" applyAlignment="1" applyProtection="1">
      <protection locked="0"/>
    </xf>
    <xf numFmtId="0" fontId="11" fillId="9" borderId="11" xfId="1" applyFont="1" applyFill="1" applyBorder="1" applyAlignment="1" applyProtection="1">
      <protection locked="0"/>
    </xf>
    <xf numFmtId="0" fontId="11" fillId="9" borderId="16" xfId="1" applyFont="1" applyFill="1" applyBorder="1" applyAlignment="1" applyProtection="1">
      <protection locked="0"/>
    </xf>
    <xf numFmtId="0" fontId="9" fillId="0" borderId="0" xfId="1" applyFont="1" applyFill="1" applyAlignment="1">
      <alignment horizontal="center" vertical="top" wrapText="1"/>
    </xf>
    <xf numFmtId="4" fontId="9" fillId="0" borderId="0" xfId="1" applyNumberFormat="1" applyFont="1" applyFill="1" applyAlignment="1">
      <alignment horizontal="center" vertical="top" wrapText="1"/>
    </xf>
    <xf numFmtId="0" fontId="9" fillId="0" borderId="0" xfId="1" applyFont="1" applyFill="1" applyAlignment="1" applyProtection="1">
      <alignment vertical="top" wrapText="1"/>
      <protection locked="0"/>
    </xf>
    <xf numFmtId="166" fontId="9" fillId="0" borderId="0" xfId="0" applyNumberFormat="1" applyFont="1" applyFill="1" applyAlignment="1">
      <alignment horizontal="center" vertical="top" wrapText="1"/>
    </xf>
    <xf numFmtId="3" fontId="9" fillId="0" borderId="0" xfId="1" applyNumberFormat="1" applyFont="1" applyAlignment="1" applyProtection="1">
      <alignment vertical="top" wrapText="1"/>
      <protection locked="0"/>
    </xf>
    <xf numFmtId="0" fontId="9" fillId="0" borderId="0" xfId="1" applyFont="1" applyAlignment="1">
      <alignment vertical="top" wrapText="1"/>
    </xf>
    <xf numFmtId="44" fontId="9" fillId="0" borderId="0" xfId="1" applyNumberFormat="1" applyFont="1" applyAlignment="1">
      <alignment vertical="top" wrapText="1"/>
    </xf>
    <xf numFmtId="0" fontId="33" fillId="9" borderId="9" xfId="1" applyFont="1" applyFill="1" applyBorder="1" applyAlignment="1" applyProtection="1">
      <protection locked="0"/>
    </xf>
    <xf numFmtId="44" fontId="9" fillId="0" borderId="0" xfId="5" applyFont="1" applyAlignment="1">
      <alignment vertical="top" wrapText="1"/>
    </xf>
    <xf numFmtId="166" fontId="33" fillId="2" borderId="13" xfId="1" applyNumberFormat="1" applyFont="1" applyFill="1" applyBorder="1" applyAlignment="1">
      <alignment horizontal="center" vertical="center" wrapText="1"/>
    </xf>
    <xf numFmtId="0" fontId="11" fillId="2" borderId="13" xfId="1" applyFont="1" applyFill="1" applyBorder="1" applyAlignment="1" applyProtection="1">
      <alignment horizontal="center" vertical="center" wrapText="1"/>
      <protection locked="0"/>
    </xf>
    <xf numFmtId="166" fontId="9" fillId="18" borderId="1" xfId="0" applyNumberFormat="1" applyFont="1" applyFill="1" applyBorder="1" applyAlignment="1">
      <alignment horizontal="center" vertical="center" wrapText="1"/>
    </xf>
    <xf numFmtId="3" fontId="9" fillId="19" borderId="5" xfId="1" applyNumberFormat="1" applyFont="1" applyFill="1" applyBorder="1" applyAlignment="1" applyProtection="1">
      <alignment horizontal="center" vertical="center" wrapText="1"/>
      <protection locked="0"/>
    </xf>
    <xf numFmtId="44" fontId="33" fillId="9" borderId="15" xfId="1" applyNumberFormat="1" applyFont="1" applyFill="1" applyBorder="1" applyAlignment="1" applyProtection="1">
      <protection locked="0"/>
    </xf>
    <xf numFmtId="10" fontId="11" fillId="9" borderId="15" xfId="106" applyNumberFormat="1" applyFont="1" applyFill="1" applyBorder="1" applyAlignment="1" applyProtection="1">
      <protection locked="0"/>
    </xf>
    <xf numFmtId="166" fontId="9" fillId="18" borderId="5" xfId="0" applyNumberFormat="1" applyFont="1" applyFill="1" applyBorder="1" applyAlignment="1">
      <alignment horizontal="center" vertical="center" wrapText="1"/>
    </xf>
    <xf numFmtId="166" fontId="52" fillId="2" borderId="13" xfId="1" applyNumberFormat="1" applyFont="1" applyFill="1" applyBorder="1" applyAlignment="1">
      <alignment horizontal="center" vertical="center" wrapText="1"/>
    </xf>
    <xf numFmtId="173" fontId="11" fillId="9" borderId="3" xfId="106" applyNumberFormat="1" applyFont="1" applyFill="1" applyBorder="1" applyAlignment="1">
      <alignment horizontal="right"/>
    </xf>
    <xf numFmtId="0" fontId="17" fillId="0" borderId="13" xfId="1" applyFont="1" applyFill="1" applyBorder="1" applyAlignment="1">
      <alignment horizontal="center" vertical="center" wrapText="1"/>
    </xf>
    <xf numFmtId="44" fontId="9" fillId="0" borderId="0" xfId="9" applyFont="1" applyFill="1" applyAlignment="1" applyProtection="1">
      <alignment wrapText="1"/>
      <protection locked="0"/>
    </xf>
    <xf numFmtId="0" fontId="9" fillId="0" borderId="0" xfId="1" applyFont="1" applyFill="1" applyAlignment="1">
      <alignment horizontal="center" vertical="center"/>
    </xf>
    <xf numFmtId="168" fontId="9" fillId="2" borderId="5" xfId="3" applyNumberFormat="1" applyFont="1" applyFill="1" applyBorder="1" applyAlignment="1" applyProtection="1">
      <alignment horizontal="center" vertical="center" wrapText="1"/>
    </xf>
    <xf numFmtId="0" fontId="9" fillId="15" borderId="5" xfId="1" applyFont="1" applyFill="1" applyBorder="1" applyAlignment="1">
      <alignment horizontal="center" vertical="center" wrapText="1"/>
    </xf>
    <xf numFmtId="173" fontId="9" fillId="15" borderId="5" xfId="106" applyNumberFormat="1" applyFont="1" applyFill="1" applyBorder="1" applyAlignment="1">
      <alignment horizontal="center" vertical="center" wrapText="1"/>
    </xf>
    <xf numFmtId="168" fontId="9" fillId="2" borderId="17" xfId="3" applyNumberFormat="1" applyFont="1" applyFill="1" applyBorder="1" applyAlignment="1" applyProtection="1">
      <alignment horizontal="center" vertical="center" wrapText="1"/>
    </xf>
    <xf numFmtId="168" fontId="9" fillId="2" borderId="18" xfId="3" applyNumberFormat="1" applyFont="1" applyFill="1" applyBorder="1" applyAlignment="1" applyProtection="1">
      <alignment horizontal="center" vertical="center" wrapText="1"/>
    </xf>
    <xf numFmtId="168" fontId="9" fillId="2" borderId="19" xfId="3" applyNumberFormat="1" applyFont="1" applyFill="1" applyBorder="1" applyAlignment="1" applyProtection="1">
      <alignment horizontal="center" vertical="center" wrapText="1"/>
    </xf>
    <xf numFmtId="0" fontId="9" fillId="15" borderId="20" xfId="1" applyFont="1" applyFill="1" applyBorder="1" applyAlignment="1">
      <alignment horizontal="center" vertical="center" wrapText="1"/>
    </xf>
    <xf numFmtId="0" fontId="9" fillId="15" borderId="21" xfId="1" applyFont="1" applyFill="1" applyBorder="1" applyAlignment="1">
      <alignment horizontal="center" vertical="center" wrapText="1"/>
    </xf>
    <xf numFmtId="173" fontId="9" fillId="15" borderId="21" xfId="106" applyNumberFormat="1" applyFont="1" applyFill="1" applyBorder="1" applyAlignment="1">
      <alignment horizontal="center" vertical="center" wrapText="1"/>
    </xf>
    <xf numFmtId="0" fontId="9" fillId="15" borderId="22" xfId="1" applyFont="1" applyFill="1" applyBorder="1" applyAlignment="1">
      <alignment horizontal="center" vertical="center" wrapText="1"/>
    </xf>
    <xf numFmtId="0" fontId="9" fillId="15" borderId="23" xfId="1" applyFont="1" applyFill="1" applyBorder="1" applyAlignment="1">
      <alignment horizontal="center" vertical="center" wrapText="1"/>
    </xf>
    <xf numFmtId="0" fontId="9" fillId="15" borderId="24" xfId="1" applyFont="1" applyFill="1" applyBorder="1" applyAlignment="1">
      <alignment horizontal="center" vertical="center" wrapText="1"/>
    </xf>
    <xf numFmtId="172" fontId="18" fillId="21" borderId="13" xfId="0" applyNumberFormat="1" applyFont="1" applyFill="1" applyBorder="1" applyAlignment="1">
      <alignment horizontal="center" vertical="center"/>
    </xf>
    <xf numFmtId="172" fontId="18" fillId="21" borderId="13" xfId="0" applyNumberFormat="1" applyFont="1" applyFill="1" applyBorder="1" applyAlignment="1">
      <alignment horizontal="center" vertical="center" wrapText="1"/>
    </xf>
    <xf numFmtId="0" fontId="19" fillId="21" borderId="13" xfId="0" applyFont="1" applyFill="1" applyBorder="1" applyAlignment="1">
      <alignment horizontal="justify" vertical="top" wrapText="1"/>
    </xf>
    <xf numFmtId="0" fontId="19" fillId="21" borderId="13" xfId="0" applyFont="1" applyFill="1" applyBorder="1" applyAlignment="1">
      <alignment horizontal="center" vertical="center" wrapText="1"/>
    </xf>
    <xf numFmtId="0" fontId="11" fillId="21" borderId="13" xfId="0" applyFont="1" applyFill="1" applyBorder="1" applyAlignment="1">
      <alignment horizontal="center" vertical="center" wrapText="1"/>
    </xf>
    <xf numFmtId="0" fontId="11" fillId="21" borderId="13" xfId="0" applyFont="1" applyFill="1" applyBorder="1" applyAlignment="1">
      <alignment horizontal="center" vertical="center"/>
    </xf>
    <xf numFmtId="0" fontId="9" fillId="8" borderId="1" xfId="0" applyNumberFormat="1" applyFont="1" applyFill="1" applyBorder="1" applyAlignment="1">
      <alignment horizontal="left" vertical="center" wrapText="1"/>
    </xf>
    <xf numFmtId="3" fontId="9" fillId="5" borderId="1" xfId="1" applyNumberFormat="1" applyFont="1" applyFill="1" applyBorder="1" applyAlignment="1" applyProtection="1">
      <alignment horizontal="center" vertical="center" wrapText="1"/>
      <protection locked="0"/>
    </xf>
    <xf numFmtId="3" fontId="9" fillId="5" borderId="13" xfId="1" applyNumberFormat="1" applyFont="1" applyFill="1" applyBorder="1" applyAlignment="1" applyProtection="1">
      <alignment horizontal="center" vertical="center" wrapText="1"/>
      <protection locked="0"/>
    </xf>
    <xf numFmtId="3" fontId="17" fillId="5" borderId="1" xfId="1" applyNumberFormat="1" applyFont="1" applyFill="1" applyBorder="1" applyAlignment="1" applyProtection="1">
      <alignment horizontal="center" vertical="center" wrapText="1"/>
      <protection locked="0"/>
    </xf>
    <xf numFmtId="3" fontId="9" fillId="13" borderId="13" xfId="1" applyNumberFormat="1" applyFont="1" applyFill="1" applyBorder="1" applyAlignment="1" applyProtection="1">
      <alignment horizontal="center" vertical="center" wrapText="1"/>
      <protection locked="0"/>
    </xf>
    <xf numFmtId="3" fontId="9" fillId="7" borderId="13" xfId="1" applyNumberFormat="1" applyFont="1" applyFill="1" applyBorder="1" applyAlignment="1" applyProtection="1">
      <alignment horizontal="center" vertical="center" wrapText="1"/>
      <protection locked="0"/>
    </xf>
    <xf numFmtId="0" fontId="9" fillId="6" borderId="1" xfId="0" applyNumberFormat="1" applyFont="1" applyFill="1" applyBorder="1" applyAlignment="1">
      <alignment horizontal="left" vertical="center" wrapText="1"/>
    </xf>
    <xf numFmtId="3" fontId="17" fillId="7" borderId="13" xfId="1" applyNumberFormat="1" applyFont="1" applyFill="1" applyBorder="1" applyAlignment="1" applyProtection="1">
      <alignment horizontal="center" vertical="center" wrapText="1"/>
      <protection locked="0"/>
    </xf>
    <xf numFmtId="3" fontId="17" fillId="5" borderId="13" xfId="1" applyNumberFormat="1" applyFont="1" applyFill="1" applyBorder="1" applyAlignment="1" applyProtection="1">
      <alignment horizontal="center" vertical="center" wrapText="1"/>
      <protection locked="0"/>
    </xf>
    <xf numFmtId="3" fontId="17" fillId="13" borderId="13" xfId="1" applyNumberFormat="1" applyFont="1" applyFill="1" applyBorder="1" applyAlignment="1" applyProtection="1">
      <alignment horizontal="center" vertical="center" wrapText="1"/>
      <protection locked="0"/>
    </xf>
    <xf numFmtId="0" fontId="9" fillId="20" borderId="1" xfId="0" applyNumberFormat="1" applyFont="1" applyFill="1" applyBorder="1" applyAlignment="1">
      <alignment horizontal="left" vertical="center" wrapText="1"/>
    </xf>
    <xf numFmtId="0" fontId="17" fillId="20" borderId="1" xfId="0" applyNumberFormat="1" applyFont="1" applyFill="1" applyBorder="1" applyAlignment="1">
      <alignment horizontal="left" vertical="center" wrapText="1"/>
    </xf>
    <xf numFmtId="3" fontId="17" fillId="13" borderId="2" xfId="1" applyNumberFormat="1" applyFont="1" applyFill="1" applyBorder="1" applyAlignment="1" applyProtection="1">
      <alignment horizontal="center" vertical="center" wrapText="1"/>
      <protection locked="0"/>
    </xf>
    <xf numFmtId="3" fontId="17" fillId="13" borderId="4" xfId="1" applyNumberFormat="1" applyFont="1" applyFill="1" applyBorder="1" applyAlignment="1" applyProtection="1">
      <alignment horizontal="center" vertical="center" wrapText="1"/>
      <protection locked="0"/>
    </xf>
    <xf numFmtId="0" fontId="17" fillId="5" borderId="13" xfId="1" applyFont="1" applyFill="1" applyBorder="1" applyAlignment="1" applyProtection="1">
      <alignment horizontal="center" vertical="center" wrapText="1"/>
      <protection locked="0"/>
    </xf>
    <xf numFmtId="0" fontId="9" fillId="0" borderId="25" xfId="1" applyFont="1" applyBorder="1" applyAlignment="1">
      <alignment horizontal="center" wrapText="1"/>
    </xf>
    <xf numFmtId="0" fontId="9" fillId="0" borderId="0" xfId="1" applyFont="1" applyAlignment="1">
      <alignment horizontal="center" wrapText="1"/>
    </xf>
    <xf numFmtId="0" fontId="11" fillId="9" borderId="1" xfId="1" applyFont="1" applyFill="1" applyBorder="1" applyAlignment="1">
      <alignment horizontal="center" vertical="center" wrapText="1"/>
    </xf>
    <xf numFmtId="0" fontId="9" fillId="14" borderId="5" xfId="0" applyNumberFormat="1" applyFont="1" applyFill="1" applyBorder="1" applyAlignment="1">
      <alignment horizontal="center" vertical="center" wrapText="1"/>
    </xf>
    <xf numFmtId="0" fontId="9" fillId="14" borderId="6" xfId="0" applyNumberFormat="1" applyFont="1" applyFill="1" applyBorder="1" applyAlignment="1">
      <alignment horizontal="center" vertical="center" wrapText="1"/>
    </xf>
    <xf numFmtId="0" fontId="9" fillId="14" borderId="7" xfId="0" applyNumberFormat="1" applyFont="1" applyFill="1" applyBorder="1" applyAlignment="1">
      <alignment horizontal="center" vertical="center" wrapText="1"/>
    </xf>
    <xf numFmtId="0" fontId="9" fillId="14" borderId="1" xfId="0" applyNumberFormat="1" applyFont="1" applyFill="1" applyBorder="1" applyAlignment="1">
      <alignment horizontal="left" vertical="center" wrapText="1"/>
    </xf>
    <xf numFmtId="0" fontId="9" fillId="14" borderId="13" xfId="0" applyNumberFormat="1" applyFont="1" applyFill="1" applyBorder="1" applyAlignment="1">
      <alignment horizontal="left" vertical="center" wrapText="1"/>
    </xf>
    <xf numFmtId="0" fontId="9" fillId="14" borderId="5" xfId="0" applyNumberFormat="1" applyFont="1" applyFill="1" applyBorder="1" applyAlignment="1">
      <alignment vertical="center" wrapText="1"/>
    </xf>
    <xf numFmtId="0" fontId="9" fillId="14" borderId="6" xfId="0" applyNumberFormat="1" applyFont="1" applyFill="1" applyBorder="1" applyAlignment="1">
      <alignment vertical="center" wrapText="1"/>
    </xf>
    <xf numFmtId="0" fontId="9" fillId="14" borderId="7" xfId="0" applyNumberFormat="1" applyFont="1" applyFill="1" applyBorder="1" applyAlignment="1">
      <alignment vertical="center" wrapText="1"/>
    </xf>
    <xf numFmtId="44" fontId="11" fillId="9" borderId="12" xfId="1" applyNumberFormat="1" applyFont="1" applyFill="1" applyBorder="1" applyAlignment="1" applyProtection="1">
      <alignment horizontal="center"/>
      <protection locked="0"/>
    </xf>
    <xf numFmtId="44" fontId="11" fillId="9" borderId="14" xfId="1" applyNumberFormat="1" applyFont="1" applyFill="1" applyBorder="1" applyAlignment="1" applyProtection="1">
      <alignment horizontal="center"/>
      <protection locked="0"/>
    </xf>
    <xf numFmtId="0" fontId="11" fillId="9" borderId="13" xfId="1" applyFont="1" applyFill="1" applyBorder="1" applyAlignment="1">
      <alignment vertical="center" wrapText="1"/>
    </xf>
    <xf numFmtId="0" fontId="11" fillId="9" borderId="2" xfId="1" applyFont="1" applyFill="1" applyBorder="1" applyAlignment="1">
      <alignment vertical="center" wrapText="1"/>
    </xf>
    <xf numFmtId="0" fontId="44" fillId="18" borderId="5" xfId="0" applyNumberFormat="1" applyFont="1" applyFill="1" applyBorder="1" applyAlignment="1">
      <alignment horizontal="center" vertical="center" wrapText="1"/>
    </xf>
    <xf numFmtId="0" fontId="44" fillId="18" borderId="7" xfId="0" applyNumberFormat="1" applyFont="1" applyFill="1" applyBorder="1" applyAlignment="1">
      <alignment horizontal="center" vertical="center" wrapText="1"/>
    </xf>
    <xf numFmtId="0" fontId="44" fillId="18" borderId="5" xfId="0" applyNumberFormat="1" applyFont="1" applyFill="1" applyBorder="1" applyAlignment="1">
      <alignment vertical="center" wrapText="1"/>
    </xf>
    <xf numFmtId="0" fontId="44" fillId="18" borderId="6" xfId="0" applyNumberFormat="1" applyFont="1" applyFill="1" applyBorder="1" applyAlignment="1">
      <alignment vertical="center" wrapText="1"/>
    </xf>
    <xf numFmtId="0" fontId="44" fillId="18" borderId="7" xfId="0" applyNumberFormat="1" applyFont="1" applyFill="1" applyBorder="1" applyAlignment="1">
      <alignment vertical="center" wrapText="1"/>
    </xf>
    <xf numFmtId="0" fontId="44" fillId="18" borderId="6" xfId="0" applyNumberFormat="1" applyFont="1" applyFill="1" applyBorder="1" applyAlignment="1">
      <alignment horizontal="center" vertical="center" wrapText="1"/>
    </xf>
    <xf numFmtId="0" fontId="45" fillId="18" borderId="1" xfId="0" quotePrefix="1" applyNumberFormat="1" applyFont="1" applyFill="1" applyBorder="1" applyAlignment="1">
      <alignment horizontal="left" vertical="center" wrapText="1"/>
    </xf>
    <xf numFmtId="0" fontId="45" fillId="18" borderId="1" xfId="0" applyNumberFormat="1" applyFont="1" applyFill="1" applyBorder="1" applyAlignment="1">
      <alignment horizontal="left" vertical="center" wrapText="1"/>
    </xf>
    <xf numFmtId="0" fontId="45" fillId="18" borderId="13" xfId="0" applyNumberFormat="1" applyFont="1" applyFill="1" applyBorder="1" applyAlignment="1">
      <alignment horizontal="left" vertical="center" wrapText="1"/>
    </xf>
    <xf numFmtId="3" fontId="9" fillId="5" borderId="2" xfId="1" applyNumberFormat="1" applyFont="1" applyFill="1" applyBorder="1" applyAlignment="1" applyProtection="1">
      <alignment horizontal="center" vertical="center" wrapText="1"/>
      <protection locked="0"/>
    </xf>
    <xf numFmtId="3" fontId="9" fillId="5" borderId="4" xfId="1" applyNumberFormat="1" applyFont="1" applyFill="1" applyBorder="1" applyAlignment="1" applyProtection="1">
      <alignment horizontal="center" vertical="center" wrapText="1"/>
      <protection locked="0"/>
    </xf>
    <xf numFmtId="3" fontId="9" fillId="22" borderId="13" xfId="1" applyNumberFormat="1" applyFont="1" applyFill="1" applyBorder="1" applyAlignment="1" applyProtection="1">
      <alignment horizontal="center" vertical="center" wrapText="1"/>
      <protection locked="0"/>
    </xf>
  </cellXfs>
  <cellStyles count="107">
    <cellStyle name="Moeda" xfId="5" builtinId="4"/>
    <cellStyle name="Moeda 10 2" xfId="14" xr:uid="{27572BDD-8F2C-4C8A-A655-1E845BDB1C13}"/>
    <cellStyle name="Moeda 10 2 2" xfId="16" xr:uid="{00000000-0005-0000-0000-000001000000}"/>
    <cellStyle name="Moeda 10 2 3" xfId="30" xr:uid="{00000000-0005-0000-0000-000001000000}"/>
    <cellStyle name="Moeda 10 2 3 2" xfId="51" xr:uid="{00000000-0005-0000-0000-000001000000}"/>
    <cellStyle name="Moeda 10 2 3 3" xfId="72" xr:uid="{00000000-0005-0000-0000-000001000000}"/>
    <cellStyle name="Moeda 10 2 3 4" xfId="93" xr:uid="{00000000-0005-0000-0000-000001000000}"/>
    <cellStyle name="Moeda 10 2 4" xfId="42" xr:uid="{27572BDD-8F2C-4C8A-A655-1E845BDB1C13}"/>
    <cellStyle name="Moeda 10 2 4 2" xfId="63" xr:uid="{27572BDD-8F2C-4C8A-A655-1E845BDB1C13}"/>
    <cellStyle name="Moeda 10 2 4 3" xfId="84" xr:uid="{27572BDD-8F2C-4C8A-A655-1E845BDB1C13}"/>
    <cellStyle name="Moeda 10 2 4 4" xfId="105" xr:uid="{27572BDD-8F2C-4C8A-A655-1E845BDB1C13}"/>
    <cellStyle name="Moeda 10 2 5" xfId="49" xr:uid="{27572BDD-8F2C-4C8A-A655-1E845BDB1C13}"/>
    <cellStyle name="Moeda 10 2 6" xfId="70" xr:uid="{27572BDD-8F2C-4C8A-A655-1E845BDB1C13}"/>
    <cellStyle name="Moeda 10 2 7" xfId="91" xr:uid="{27572BDD-8F2C-4C8A-A655-1E845BDB1C13}"/>
    <cellStyle name="Moeda 2" xfId="6" xr:uid="{00000000-0005-0000-0000-000002000000}"/>
    <cellStyle name="Moeda 2 2" xfId="10" xr:uid="{00000000-0005-0000-0000-000003000000}"/>
    <cellStyle name="Moeda 2 2 2" xfId="18" xr:uid="{00000000-0005-0000-0000-000003000000}"/>
    <cellStyle name="Moeda 2 3" xfId="17" xr:uid="{00000000-0005-0000-0000-000002000000}"/>
    <cellStyle name="Moeda 3" xfId="9" xr:uid="{00000000-0005-0000-0000-000004000000}"/>
    <cellStyle name="Moeda 3 2" xfId="19" xr:uid="{00000000-0005-0000-0000-000004000000}"/>
    <cellStyle name="Moeda 3 3" xfId="29" xr:uid="{00000000-0005-0000-0000-000004000000}"/>
    <cellStyle name="Moeda 3 3 2" xfId="50" xr:uid="{00000000-0005-0000-0000-000004000000}"/>
    <cellStyle name="Moeda 3 3 3" xfId="71" xr:uid="{00000000-0005-0000-0000-000004000000}"/>
    <cellStyle name="Moeda 3 3 4" xfId="92" xr:uid="{00000000-0005-0000-0000-000004000000}"/>
    <cellStyle name="Moeda 3 4" xfId="39" xr:uid="{00000000-0005-0000-0000-000004000000}"/>
    <cellStyle name="Moeda 3 4 2" xfId="60" xr:uid="{00000000-0005-0000-0000-000004000000}"/>
    <cellStyle name="Moeda 3 4 3" xfId="81" xr:uid="{00000000-0005-0000-0000-000004000000}"/>
    <cellStyle name="Moeda 3 4 4" xfId="102" xr:uid="{00000000-0005-0000-0000-000004000000}"/>
    <cellStyle name="Moeda 3 5" xfId="46" xr:uid="{00000000-0005-0000-0000-000004000000}"/>
    <cellStyle name="Moeda 3 6" xfId="67" xr:uid="{00000000-0005-0000-0000-000004000000}"/>
    <cellStyle name="Moeda 3 7" xfId="88" xr:uid="{00000000-0005-0000-0000-000004000000}"/>
    <cellStyle name="Moeda 4" xfId="15" xr:uid="{00000000-0005-0000-0000-00003E000000}"/>
    <cellStyle name="Moeda 5" xfId="35" xr:uid="{00000000-0005-0000-0000-00004C000000}"/>
    <cellStyle name="Moeda 5 2" xfId="56" xr:uid="{00000000-0005-0000-0000-00004C000000}"/>
    <cellStyle name="Moeda 5 3" xfId="77" xr:uid="{00000000-0005-0000-0000-00004C000000}"/>
    <cellStyle name="Moeda 5 4" xfId="98" xr:uid="{00000000-0005-0000-0000-00004C000000}"/>
    <cellStyle name="Moeda 6" xfId="36" xr:uid="{00000000-0005-0000-0000-000053000000}"/>
    <cellStyle name="Moeda 6 2" xfId="57" xr:uid="{00000000-0005-0000-0000-000053000000}"/>
    <cellStyle name="Moeda 6 3" xfId="78" xr:uid="{00000000-0005-0000-0000-000053000000}"/>
    <cellStyle name="Moeda 6 4" xfId="99" xr:uid="{00000000-0005-0000-0000-000053000000}"/>
    <cellStyle name="Moeda 7" xfId="43" xr:uid="{00000000-0005-0000-0000-00005A000000}"/>
    <cellStyle name="Moeda 8" xfId="64" xr:uid="{00000000-0005-0000-0000-00006F000000}"/>
    <cellStyle name="Moeda 9" xfId="85" xr:uid="{00000000-0005-0000-0000-000084000000}"/>
    <cellStyle name="Normal" xfId="0" builtinId="0"/>
    <cellStyle name="Normal 2" xfId="1" xr:uid="{00000000-0005-0000-0000-000006000000}"/>
    <cellStyle name="Normal 2 2" xfId="20" xr:uid="{00000000-0005-0000-0000-000006000000}"/>
    <cellStyle name="Porcentagem" xfId="106" builtinId="5"/>
    <cellStyle name="Porcentagem 2" xfId="13" xr:uid="{00000000-0005-0000-0000-000007000000}"/>
    <cellStyle name="Porcentagem 2 2" xfId="21" xr:uid="{00000000-0005-0000-0000-000007000000}"/>
    <cellStyle name="Separador de milhares 2" xfId="2" xr:uid="{00000000-0005-0000-0000-000008000000}"/>
    <cellStyle name="Separador de milhares 2 2" xfId="8" xr:uid="{00000000-0005-0000-0000-000009000000}"/>
    <cellStyle name="Separador de milhares 2 2 2" xfId="12" xr:uid="{00000000-0005-0000-0000-00000A000000}"/>
    <cellStyle name="Separador de milhares 2 2 2 2" xfId="24" xr:uid="{00000000-0005-0000-0000-00000A000000}"/>
    <cellStyle name="Separador de milhares 2 2 2 3" xfId="31" xr:uid="{00000000-0005-0000-0000-00000A000000}"/>
    <cellStyle name="Separador de milhares 2 2 2 3 2" xfId="52" xr:uid="{00000000-0005-0000-0000-00000A000000}"/>
    <cellStyle name="Separador de milhares 2 2 2 3 3" xfId="73" xr:uid="{00000000-0005-0000-0000-00000A000000}"/>
    <cellStyle name="Separador de milhares 2 2 2 3 4" xfId="94" xr:uid="{00000000-0005-0000-0000-00000A000000}"/>
    <cellStyle name="Separador de milhares 2 2 2 4" xfId="41" xr:uid="{00000000-0005-0000-0000-00000A000000}"/>
    <cellStyle name="Separador de milhares 2 2 2 4 2" xfId="62" xr:uid="{00000000-0005-0000-0000-00000A000000}"/>
    <cellStyle name="Separador de milhares 2 2 2 4 3" xfId="83" xr:uid="{00000000-0005-0000-0000-00000A000000}"/>
    <cellStyle name="Separador de milhares 2 2 2 4 4" xfId="104" xr:uid="{00000000-0005-0000-0000-00000A000000}"/>
    <cellStyle name="Separador de milhares 2 2 2 5" xfId="48" xr:uid="{00000000-0005-0000-0000-00000A000000}"/>
    <cellStyle name="Separador de milhares 2 2 2 6" xfId="69" xr:uid="{00000000-0005-0000-0000-00000A000000}"/>
    <cellStyle name="Separador de milhares 2 2 2 7" xfId="90" xr:uid="{00000000-0005-0000-0000-00000A000000}"/>
    <cellStyle name="Separador de milhares 2 2 3" xfId="23" xr:uid="{00000000-0005-0000-0000-000009000000}"/>
    <cellStyle name="Separador de milhares 2 2 4" xfId="33" xr:uid="{00000000-0005-0000-0000-000009000000}"/>
    <cellStyle name="Separador de milhares 2 2 4 2" xfId="54" xr:uid="{00000000-0005-0000-0000-000009000000}"/>
    <cellStyle name="Separador de milhares 2 2 4 3" xfId="75" xr:uid="{00000000-0005-0000-0000-000009000000}"/>
    <cellStyle name="Separador de milhares 2 2 4 4" xfId="96" xr:uid="{00000000-0005-0000-0000-000009000000}"/>
    <cellStyle name="Separador de milhares 2 2 5" xfId="38" xr:uid="{00000000-0005-0000-0000-000009000000}"/>
    <cellStyle name="Separador de milhares 2 2 5 2" xfId="59" xr:uid="{00000000-0005-0000-0000-000009000000}"/>
    <cellStyle name="Separador de milhares 2 2 5 3" xfId="80" xr:uid="{00000000-0005-0000-0000-000009000000}"/>
    <cellStyle name="Separador de milhares 2 2 5 4" xfId="101" xr:uid="{00000000-0005-0000-0000-000009000000}"/>
    <cellStyle name="Separador de milhares 2 2 6" xfId="45" xr:uid="{00000000-0005-0000-0000-000009000000}"/>
    <cellStyle name="Separador de milhares 2 2 7" xfId="66" xr:uid="{00000000-0005-0000-0000-000009000000}"/>
    <cellStyle name="Separador de milhares 2 2 8" xfId="87" xr:uid="{00000000-0005-0000-0000-000009000000}"/>
    <cellStyle name="Separador de milhares 2 3" xfId="7" xr:uid="{00000000-0005-0000-0000-00000B000000}"/>
    <cellStyle name="Separador de milhares 2 3 2" xfId="11" xr:uid="{00000000-0005-0000-0000-00000C000000}"/>
    <cellStyle name="Separador de milhares 2 3 2 2" xfId="26" xr:uid="{00000000-0005-0000-0000-00000C000000}"/>
    <cellStyle name="Separador de milhares 2 3 2 3" xfId="32" xr:uid="{00000000-0005-0000-0000-00000C000000}"/>
    <cellStyle name="Separador de milhares 2 3 2 3 2" xfId="53" xr:uid="{00000000-0005-0000-0000-00000C000000}"/>
    <cellStyle name="Separador de milhares 2 3 2 3 3" xfId="74" xr:uid="{00000000-0005-0000-0000-00000C000000}"/>
    <cellStyle name="Separador de milhares 2 3 2 3 4" xfId="95" xr:uid="{00000000-0005-0000-0000-00000C000000}"/>
    <cellStyle name="Separador de milhares 2 3 2 4" xfId="40" xr:uid="{00000000-0005-0000-0000-00000C000000}"/>
    <cellStyle name="Separador de milhares 2 3 2 4 2" xfId="61" xr:uid="{00000000-0005-0000-0000-00000C000000}"/>
    <cellStyle name="Separador de milhares 2 3 2 4 3" xfId="82" xr:uid="{00000000-0005-0000-0000-00000C000000}"/>
    <cellStyle name="Separador de milhares 2 3 2 4 4" xfId="103" xr:uid="{00000000-0005-0000-0000-00000C000000}"/>
    <cellStyle name="Separador de milhares 2 3 2 5" xfId="47" xr:uid="{00000000-0005-0000-0000-00000C000000}"/>
    <cellStyle name="Separador de milhares 2 3 2 6" xfId="68" xr:uid="{00000000-0005-0000-0000-00000C000000}"/>
    <cellStyle name="Separador de milhares 2 3 2 7" xfId="89" xr:uid="{00000000-0005-0000-0000-00000C000000}"/>
    <cellStyle name="Separador de milhares 2 3 3" xfId="25" xr:uid="{00000000-0005-0000-0000-00000B000000}"/>
    <cellStyle name="Separador de milhares 2 3 4" xfId="34" xr:uid="{00000000-0005-0000-0000-00000B000000}"/>
    <cellStyle name="Separador de milhares 2 3 4 2" xfId="55" xr:uid="{00000000-0005-0000-0000-00000B000000}"/>
    <cellStyle name="Separador de milhares 2 3 4 3" xfId="76" xr:uid="{00000000-0005-0000-0000-00000B000000}"/>
    <cellStyle name="Separador de milhares 2 3 4 4" xfId="97" xr:uid="{00000000-0005-0000-0000-00000B000000}"/>
    <cellStyle name="Separador de milhares 2 3 5" xfId="37" xr:uid="{00000000-0005-0000-0000-00000B000000}"/>
    <cellStyle name="Separador de milhares 2 3 5 2" xfId="58" xr:uid="{00000000-0005-0000-0000-00000B000000}"/>
    <cellStyle name="Separador de milhares 2 3 5 3" xfId="79" xr:uid="{00000000-0005-0000-0000-00000B000000}"/>
    <cellStyle name="Separador de milhares 2 3 5 4" xfId="100" xr:uid="{00000000-0005-0000-0000-00000B000000}"/>
    <cellStyle name="Separador de milhares 2 3 6" xfId="44" xr:uid="{00000000-0005-0000-0000-00000B000000}"/>
    <cellStyle name="Separador de milhares 2 3 7" xfId="65" xr:uid="{00000000-0005-0000-0000-00000B000000}"/>
    <cellStyle name="Separador de milhares 2 3 8" xfId="86" xr:uid="{00000000-0005-0000-0000-00000B000000}"/>
    <cellStyle name="Separador de milhares 2 4" xfId="22" xr:uid="{00000000-0005-0000-0000-000008000000}"/>
    <cellStyle name="Separador de milhares 3" xfId="3" xr:uid="{00000000-0005-0000-0000-00000D000000}"/>
    <cellStyle name="Separador de milhares 3 2" xfId="27" xr:uid="{00000000-0005-0000-0000-00000D000000}"/>
    <cellStyle name="Título 5" xfId="4" xr:uid="{00000000-0005-0000-0000-00000E000000}"/>
    <cellStyle name="Título 5 2" xfId="28" xr:uid="{00000000-0005-0000-0000-00000E000000}"/>
  </cellStyles>
  <dxfs count="123">
    <dxf>
      <fill>
        <patternFill>
          <bgColor theme="4" tint="0.39994506668294322"/>
        </patternFill>
      </fill>
    </dxf>
    <dxf>
      <fill>
        <patternFill>
          <bgColor theme="4" tint="0.39994506668294322"/>
        </patternFill>
      </fill>
    </dxf>
    <dxf>
      <fill>
        <patternFill>
          <bgColor theme="4" tint="0.39994506668294322"/>
        </patternFill>
      </fill>
    </dxf>
    <dxf>
      <font>
        <color rgb="FF9C0006"/>
      </font>
      <fill>
        <patternFill>
          <bgColor rgb="FFFFC7CE"/>
        </patternFill>
      </fill>
    </dxf>
    <dxf>
      <font>
        <color rgb="FF9C0006"/>
      </font>
      <fill>
        <patternFill>
          <bgColor rgb="FFFFC7CE"/>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ill>
        <patternFill>
          <bgColor rgb="FFFFFF00"/>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
      <font>
        <b val="0"/>
        <condense val="0"/>
        <extend val="0"/>
        <color indexed="17"/>
      </font>
      <fill>
        <patternFill patternType="solid">
          <fgColor indexed="27"/>
          <bgColor indexed="42"/>
        </patternFill>
      </fill>
    </dxf>
    <dxf>
      <font>
        <b val="0"/>
        <condense val="0"/>
        <extend val="0"/>
        <color indexed="8"/>
      </font>
      <fill>
        <patternFill patternType="solid">
          <fgColor indexed="34"/>
          <bgColor indexed="13"/>
        </patternFill>
      </fill>
    </dxf>
    <dxf>
      <font>
        <b/>
        <i val="0"/>
        <condense val="0"/>
        <extend val="0"/>
        <color indexed="8"/>
      </font>
      <fill>
        <patternFill patternType="solid">
          <fgColor indexed="34"/>
          <bgColor indexed="13"/>
        </patternFill>
      </fill>
    </dxf>
  </dxfs>
  <tableStyles count="1" defaultTableStyle="TableStyleMedium9" defaultPivotStyle="PivotStyleLight16">
    <tableStyle name="Invisible" pivot="0" table="0" count="0" xr9:uid="{92C96A6F-A2D6-4973-910B-0FCCF4645B2F}"/>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microsoft.com/office/2017/10/relationships/person" Target="persons/person.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persons/person.xml><?xml version="1.0" encoding="utf-8"?>
<personList xmlns="http://schemas.microsoft.com/office/spreadsheetml/2018/threadedcomments" xmlns:x="http://schemas.openxmlformats.org/spreadsheetml/2006/main">
  <person displayName="Camila Luca" id="{5DB89D46-3BA7-44E8-B150-66823FF203C7}" userId="650d3afa6dd1c1e5" providerId="Windows Live"/>
</personList>
</file>

<file path=xl/theme/theme1.xml><?xml version="1.0" encoding="utf-8"?>
<a:theme xmlns:a="http://schemas.openxmlformats.org/drawingml/2006/main" name="Tema do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I15" dT="2020-06-19T17:53:10.10" personId="{5DB89D46-3BA7-44E8-B150-66823FF203C7}" id="{921C3DAD-A366-4850-B3DC-EEC118BC9362}">
    <text>Cedido para SETIC 03 unidade em 19.06.20</text>
  </threadedComment>
</ThreadedComments>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s://www.havan.com.br/mangueira-para-gas-de-cozinha-glp-1-20m-durin-05207.html" TargetMode="External"/><Relationship Id="rId4" Type="http://schemas.openxmlformats.org/officeDocument/2006/relationships/comments" Target="../comments1.xml"/></Relationships>
</file>

<file path=xl/worksheets/_rels/sheet10.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11.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hyperlink" Target="https://www.havan.com.br/mangueira-para-gas-de-cozinha-glp-1-20m-durin-05207.html" TargetMode="External"/></Relationships>
</file>

<file path=xl/worksheets/_rels/sheet13.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s://www.havan.com.br/mangueira-para-gas-de-cozinha-glp-1-20m-durin-05207.html" TargetMode="External"/></Relationships>
</file>

<file path=xl/worksheets/_rels/sheet14.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hyperlink" Target="https://www.havan.com.br/mangueira-para-gas-de-cozinha-glp-1-20m-durin-05207.html" TargetMode="External"/></Relationships>
</file>

<file path=xl/worksheets/_rels/sheet15.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6.vml"/><Relationship Id="rId1" Type="http://schemas.openxmlformats.org/officeDocument/2006/relationships/hyperlink" Target="https://www.havan.com.br/mangueira-para-gas-de-cozinha-glp-1-20m-durin-05207.html" TargetMode="External"/></Relationships>
</file>

<file path=xl/worksheets/_rels/sheet16.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7.vml"/><Relationship Id="rId1" Type="http://schemas.openxmlformats.org/officeDocument/2006/relationships/hyperlink" Target="https://www.havan.com.br/mangueira-para-gas-de-cozinha-glp-1-20m-durin-05207.html" TargetMode="External"/></Relationships>
</file>

<file path=xl/worksheets/_rels/sheet17.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8.vml"/><Relationship Id="rId1" Type="http://schemas.openxmlformats.org/officeDocument/2006/relationships/hyperlink" Target="https://www.havan.com.br/mangueira-para-gas-de-cozinha-glp-1-20m-durin-05207.html" TargetMode="External"/></Relationships>
</file>

<file path=xl/worksheets/_rels/sheet18.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9.vml"/><Relationship Id="rId1" Type="http://schemas.openxmlformats.org/officeDocument/2006/relationships/hyperlink" Target="https://www.havan.com.br/mangueira-para-gas-de-cozinha-glp-1-20m-durin-05207.html" TargetMode="External"/></Relationships>
</file>

<file path=xl/worksheets/_rels/sheet19.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0.vml"/><Relationship Id="rId1" Type="http://schemas.openxmlformats.org/officeDocument/2006/relationships/hyperlink" Target="https://www.havan.com.br/mangueira-para-gas-de-cozinha-glp-1-20m-durin-05207.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https://www.havan.com.br/mangueira-para-gas-de-cozinha-glp-1-20m-durin-05207.html" TargetMode="External"/></Relationships>
</file>

<file path=xl/worksheets/_rels/sheet20.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1.vml"/><Relationship Id="rId1" Type="http://schemas.openxmlformats.org/officeDocument/2006/relationships/hyperlink" Target="https://www.havan.com.br/mangueira-para-gas-de-cozinha-glp-1-20m-durin-05207.html" TargetMode="External"/></Relationships>
</file>

<file path=xl/worksheets/_rels/sheet21.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2.vml"/><Relationship Id="rId1" Type="http://schemas.openxmlformats.org/officeDocument/2006/relationships/hyperlink" Target="https://www.havan.com.br/mangueira-para-gas-de-cozinha-glp-1-20m-durin-05207.html" TargetMode="External"/></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3.vml"/><Relationship Id="rId1"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3.bin"/><Relationship Id="rId1" Type="http://schemas.openxmlformats.org/officeDocument/2006/relationships/hyperlink" Target="https://www.havan.com.br/mangueira-para-gas-de-cozinha-glp-1-20m-durin-05207.htm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havan.com.br/mangueira-para-gas-de-cozinha-glp-1-20m-durin-05207.html" TargetMode="External"/></Relationships>
</file>

<file path=xl/worksheets/_rels/sheet5.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6.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 Id="rId4" Type="http://schemas.microsoft.com/office/2017/10/relationships/threadedComment" Target="../threadedComments/threadedComment1.xml"/></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hyperlink" Target="https://www.havan.com.br/mangueira-para-gas-de-cozinha-glp-1-20m-durin-05207.html" TargetMode="External"/></Relationships>
</file>

<file path=xl/worksheets/_rels/sheet8.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_rels/sheet9.xml.rels><?xml version="1.0" encoding="UTF-8" standalone="yes"?>
<Relationships xmlns="http://schemas.openxmlformats.org/package/2006/relationships"><Relationship Id="rId1" Type="http://schemas.openxmlformats.org/officeDocument/2006/relationships/hyperlink" Target="https://www.havan.com.br/mangueira-para-gas-de-cozinha-glp-1-20m-durin-05207.html"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AD137"/>
  <sheetViews>
    <sheetView topLeftCell="A115" zoomScale="80" zoomScaleNormal="80" workbookViewId="0">
      <selection activeCell="E117" sqref="E117"/>
    </sheetView>
  </sheetViews>
  <sheetFormatPr defaultColWidth="9.7109375" defaultRowHeight="39.950000000000003" customHeight="1" x14ac:dyDescent="0.25"/>
  <cols>
    <col min="1" max="1" width="7" style="31" customWidth="1"/>
    <col min="2" max="2" width="38.5703125" style="1" customWidth="1"/>
    <col min="3" max="3" width="55.28515625" style="35" customWidth="1"/>
    <col min="4" max="4" width="19.28515625" style="36" customWidth="1"/>
    <col min="5" max="5" width="19.42578125" style="36" customWidth="1"/>
    <col min="6" max="7" width="10" style="1" customWidth="1"/>
    <col min="8" max="8" width="16.7109375" style="1" customWidth="1"/>
    <col min="9" max="9" width="16.140625" style="127" bestFit="1" customWidth="1"/>
    <col min="10" max="10" width="13.85546875" style="4" customWidth="1"/>
    <col min="11" max="11" width="13.28515625" style="26" customWidth="1"/>
    <col min="12" max="12" width="12.5703125" style="5" customWidth="1"/>
    <col min="13" max="24" width="13.7109375" style="6" customWidth="1"/>
    <col min="25" max="30" width="13.7109375" style="2" customWidth="1"/>
    <col min="31" max="16384" width="9.7109375" style="2"/>
  </cols>
  <sheetData>
    <row r="1" spans="1:30" ht="39.950000000000003" customHeight="1" x14ac:dyDescent="0.25">
      <c r="A1" s="230" t="s">
        <v>27</v>
      </c>
      <c r="B1" s="230"/>
      <c r="C1" s="230" t="s">
        <v>28</v>
      </c>
      <c r="D1" s="230"/>
      <c r="E1" s="230"/>
      <c r="F1" s="230"/>
      <c r="G1" s="230"/>
      <c r="H1" s="230"/>
      <c r="I1" s="230"/>
      <c r="J1" s="230" t="s">
        <v>492</v>
      </c>
      <c r="K1" s="230"/>
      <c r="L1" s="230"/>
      <c r="M1" s="232" t="s">
        <v>476</v>
      </c>
      <c r="N1" s="232" t="s">
        <v>477</v>
      </c>
      <c r="O1" s="231" t="s">
        <v>489</v>
      </c>
      <c r="P1" s="233" t="s">
        <v>499</v>
      </c>
      <c r="Q1" s="231" t="s">
        <v>29</v>
      </c>
      <c r="R1" s="231" t="s">
        <v>29</v>
      </c>
      <c r="S1" s="231" t="s">
        <v>29</v>
      </c>
      <c r="T1" s="231" t="s">
        <v>29</v>
      </c>
      <c r="U1" s="231" t="s">
        <v>29</v>
      </c>
      <c r="V1" s="231" t="s">
        <v>29</v>
      </c>
      <c r="W1" s="231" t="s">
        <v>29</v>
      </c>
      <c r="X1" s="231" t="s">
        <v>29</v>
      </c>
      <c r="Y1" s="231" t="s">
        <v>29</v>
      </c>
      <c r="Z1" s="231" t="s">
        <v>29</v>
      </c>
      <c r="AA1" s="231" t="s">
        <v>29</v>
      </c>
      <c r="AB1" s="231" t="s">
        <v>29</v>
      </c>
      <c r="AC1" s="231" t="s">
        <v>29</v>
      </c>
      <c r="AD1" s="231" t="s">
        <v>29</v>
      </c>
    </row>
    <row r="2" spans="1:30" ht="39.950000000000003" customHeight="1" x14ac:dyDescent="0.25">
      <c r="A2" s="230" t="s">
        <v>12</v>
      </c>
      <c r="B2" s="230"/>
      <c r="C2" s="230"/>
      <c r="D2" s="230"/>
      <c r="E2" s="230"/>
      <c r="F2" s="230"/>
      <c r="G2" s="230"/>
      <c r="H2" s="230"/>
      <c r="I2" s="230"/>
      <c r="J2" s="230"/>
      <c r="K2" s="230"/>
      <c r="L2" s="230"/>
      <c r="M2" s="232"/>
      <c r="N2" s="232"/>
      <c r="O2" s="231"/>
      <c r="P2" s="233"/>
      <c r="Q2" s="231"/>
      <c r="R2" s="231"/>
      <c r="S2" s="231"/>
      <c r="T2" s="231"/>
      <c r="U2" s="231"/>
      <c r="V2" s="231"/>
      <c r="W2" s="231"/>
      <c r="X2" s="231"/>
      <c r="Y2" s="231"/>
      <c r="Z2" s="231"/>
      <c r="AA2" s="231"/>
      <c r="AB2" s="231"/>
      <c r="AC2" s="231"/>
      <c r="AD2" s="231"/>
    </row>
    <row r="3" spans="1:30" s="3" customFormat="1" ht="57.2" customHeight="1" x14ac:dyDescent="0.2">
      <c r="A3" s="32" t="s">
        <v>18</v>
      </c>
      <c r="B3" s="33" t="s">
        <v>13</v>
      </c>
      <c r="C3" s="32" t="s">
        <v>14</v>
      </c>
      <c r="D3" s="32" t="s">
        <v>23</v>
      </c>
      <c r="E3" s="33" t="s">
        <v>30</v>
      </c>
      <c r="F3" s="33" t="s">
        <v>31</v>
      </c>
      <c r="G3" s="33" t="s">
        <v>32</v>
      </c>
      <c r="H3" s="33" t="s">
        <v>15</v>
      </c>
      <c r="I3" s="125" t="s">
        <v>19</v>
      </c>
      <c r="J3" s="33" t="s">
        <v>20</v>
      </c>
      <c r="K3" s="37" t="s">
        <v>0</v>
      </c>
      <c r="L3" s="38" t="s">
        <v>2</v>
      </c>
      <c r="M3" s="99">
        <v>45314</v>
      </c>
      <c r="N3" s="99">
        <v>45314</v>
      </c>
      <c r="O3" s="86">
        <v>45411</v>
      </c>
      <c r="P3" s="110">
        <v>45527</v>
      </c>
      <c r="Q3" s="44" t="s">
        <v>1</v>
      </c>
      <c r="R3" s="44" t="s">
        <v>1</v>
      </c>
      <c r="S3" s="44" t="s">
        <v>1</v>
      </c>
      <c r="T3" s="44" t="s">
        <v>1</v>
      </c>
      <c r="U3" s="44" t="s">
        <v>1</v>
      </c>
      <c r="V3" s="44" t="s">
        <v>1</v>
      </c>
      <c r="W3" s="44" t="s">
        <v>1</v>
      </c>
      <c r="X3" s="44" t="s">
        <v>1</v>
      </c>
      <c r="Y3" s="44" t="s">
        <v>1</v>
      </c>
      <c r="Z3" s="44" t="s">
        <v>1</v>
      </c>
      <c r="AA3" s="44" t="s">
        <v>1</v>
      </c>
      <c r="AB3" s="44" t="s">
        <v>1</v>
      </c>
      <c r="AC3" s="44" t="s">
        <v>1</v>
      </c>
      <c r="AD3" s="44" t="s">
        <v>1</v>
      </c>
    </row>
    <row r="4" spans="1:30" ht="39.950000000000003" customHeight="1" x14ac:dyDescent="0.25">
      <c r="A4" s="55">
        <v>1</v>
      </c>
      <c r="B4" s="56" t="s">
        <v>33</v>
      </c>
      <c r="C4" s="60" t="s">
        <v>34</v>
      </c>
      <c r="D4" s="61" t="s">
        <v>35</v>
      </c>
      <c r="E4" s="59" t="s">
        <v>36</v>
      </c>
      <c r="F4" s="70">
        <v>117366023</v>
      </c>
      <c r="G4" s="54" t="s">
        <v>37</v>
      </c>
      <c r="H4" s="54">
        <v>33903035</v>
      </c>
      <c r="I4" s="126">
        <v>54</v>
      </c>
      <c r="J4" s="17"/>
      <c r="K4" s="23">
        <f t="shared" ref="K4:K67" si="0">J4-(SUM(M4:AD4))</f>
        <v>0</v>
      </c>
      <c r="L4" s="24" t="str">
        <f t="shared" ref="L4:L67" si="1">IF(K4&lt;0,"ATENÇÃO","OK")</f>
        <v>OK</v>
      </c>
      <c r="M4" s="100"/>
      <c r="N4" s="100"/>
      <c r="O4" s="46"/>
      <c r="P4" s="47"/>
      <c r="Q4" s="47"/>
      <c r="R4" s="47"/>
      <c r="S4" s="47"/>
      <c r="T4" s="46"/>
      <c r="U4" s="46"/>
      <c r="V4" s="46"/>
      <c r="W4" s="46"/>
      <c r="X4" s="46"/>
      <c r="Y4" s="47"/>
      <c r="Z4" s="47"/>
      <c r="AA4" s="47"/>
      <c r="AB4" s="47"/>
      <c r="AC4" s="47"/>
      <c r="AD4" s="47"/>
    </row>
    <row r="5" spans="1:30" ht="39.950000000000003" customHeight="1" x14ac:dyDescent="0.25">
      <c r="A5" s="55">
        <v>2</v>
      </c>
      <c r="B5" s="56" t="s">
        <v>38</v>
      </c>
      <c r="C5" s="60" t="s">
        <v>39</v>
      </c>
      <c r="D5" s="61" t="s">
        <v>40</v>
      </c>
      <c r="E5" s="53" t="s">
        <v>41</v>
      </c>
      <c r="F5" s="54" t="s">
        <v>42</v>
      </c>
      <c r="G5" s="54" t="s">
        <v>37</v>
      </c>
      <c r="H5" s="54">
        <v>33903029</v>
      </c>
      <c r="I5" s="126">
        <v>1262.5999999999999</v>
      </c>
      <c r="J5" s="17"/>
      <c r="K5" s="23">
        <f t="shared" si="0"/>
        <v>0</v>
      </c>
      <c r="L5" s="24" t="str">
        <f t="shared" si="1"/>
        <v>OK</v>
      </c>
      <c r="M5" s="100"/>
      <c r="N5" s="100"/>
      <c r="O5" s="46"/>
      <c r="P5" s="47"/>
      <c r="Q5" s="47"/>
      <c r="R5" s="47"/>
      <c r="S5" s="47"/>
      <c r="T5" s="46"/>
      <c r="U5" s="46"/>
      <c r="V5" s="46"/>
      <c r="W5" s="46"/>
      <c r="X5" s="46"/>
      <c r="Y5" s="47"/>
      <c r="Z5" s="47"/>
      <c r="AA5" s="47"/>
      <c r="AB5" s="47"/>
      <c r="AC5" s="47"/>
      <c r="AD5" s="47"/>
    </row>
    <row r="6" spans="1:30" ht="39.950000000000003" customHeight="1" x14ac:dyDescent="0.25">
      <c r="A6" s="55">
        <v>3</v>
      </c>
      <c r="B6" s="56" t="s">
        <v>43</v>
      </c>
      <c r="C6" s="60" t="s">
        <v>44</v>
      </c>
      <c r="D6" s="61" t="s">
        <v>45</v>
      </c>
      <c r="E6" s="59" t="s">
        <v>46</v>
      </c>
      <c r="F6" s="70">
        <v>79812016</v>
      </c>
      <c r="G6" s="54" t="s">
        <v>37</v>
      </c>
      <c r="H6" s="54">
        <v>33903017</v>
      </c>
      <c r="I6" s="126">
        <v>70.59</v>
      </c>
      <c r="J6" s="17"/>
      <c r="K6" s="23">
        <f t="shared" si="0"/>
        <v>0</v>
      </c>
      <c r="L6" s="24" t="str">
        <f t="shared" si="1"/>
        <v>OK</v>
      </c>
      <c r="M6" s="100"/>
      <c r="N6" s="100"/>
      <c r="O6" s="46"/>
      <c r="P6" s="47"/>
      <c r="Q6" s="47"/>
      <c r="R6" s="47"/>
      <c r="S6" s="47"/>
      <c r="T6" s="46"/>
      <c r="U6" s="46"/>
      <c r="V6" s="46"/>
      <c r="W6" s="46"/>
      <c r="X6" s="46"/>
      <c r="Y6" s="47"/>
      <c r="Z6" s="47"/>
      <c r="AA6" s="47"/>
      <c r="AB6" s="47"/>
      <c r="AC6" s="47"/>
      <c r="AD6" s="47"/>
    </row>
    <row r="7" spans="1:30" ht="39.950000000000003" customHeight="1" x14ac:dyDescent="0.25">
      <c r="A7" s="55">
        <v>4</v>
      </c>
      <c r="B7" s="56" t="s">
        <v>47</v>
      </c>
      <c r="C7" s="68" t="s">
        <v>48</v>
      </c>
      <c r="D7" s="69" t="s">
        <v>49</v>
      </c>
      <c r="E7" s="65">
        <v>2401</v>
      </c>
      <c r="F7" s="65" t="s">
        <v>50</v>
      </c>
      <c r="G7" s="54" t="s">
        <v>37</v>
      </c>
      <c r="H7" s="54" t="s">
        <v>51</v>
      </c>
      <c r="I7" s="126">
        <v>2050</v>
      </c>
      <c r="J7" s="17"/>
      <c r="K7" s="23">
        <f t="shared" si="0"/>
        <v>0</v>
      </c>
      <c r="L7" s="24" t="str">
        <f t="shared" si="1"/>
        <v>OK</v>
      </c>
      <c r="M7" s="100"/>
      <c r="N7" s="100"/>
      <c r="O7" s="46"/>
      <c r="P7" s="47"/>
      <c r="Q7" s="47"/>
      <c r="R7" s="47"/>
      <c r="S7" s="47"/>
      <c r="T7" s="46"/>
      <c r="U7" s="46"/>
      <c r="V7" s="46"/>
      <c r="W7" s="46"/>
      <c r="X7" s="46"/>
      <c r="Y7" s="47"/>
      <c r="Z7" s="47"/>
      <c r="AA7" s="47"/>
      <c r="AB7" s="47"/>
      <c r="AC7" s="47"/>
      <c r="AD7" s="47"/>
    </row>
    <row r="8" spans="1:30" ht="39.950000000000003" customHeight="1" x14ac:dyDescent="0.25">
      <c r="A8" s="55">
        <v>5</v>
      </c>
      <c r="B8" s="56" t="s">
        <v>43</v>
      </c>
      <c r="C8" s="60" t="s">
        <v>52</v>
      </c>
      <c r="D8" s="61" t="s">
        <v>53</v>
      </c>
      <c r="E8" s="62" t="s">
        <v>46</v>
      </c>
      <c r="F8" s="62" t="s">
        <v>54</v>
      </c>
      <c r="G8" s="54" t="s">
        <v>37</v>
      </c>
      <c r="H8" s="62" t="s">
        <v>51</v>
      </c>
      <c r="I8" s="126">
        <v>1426.25</v>
      </c>
      <c r="J8" s="17"/>
      <c r="K8" s="23">
        <f t="shared" si="0"/>
        <v>0</v>
      </c>
      <c r="L8" s="24" t="str">
        <f t="shared" si="1"/>
        <v>OK</v>
      </c>
      <c r="M8" s="100"/>
      <c r="N8" s="100"/>
      <c r="O8" s="46"/>
      <c r="P8" s="47"/>
      <c r="Q8" s="47"/>
      <c r="R8" s="47"/>
      <c r="S8" s="47"/>
      <c r="T8" s="46"/>
      <c r="U8" s="46"/>
      <c r="V8" s="46"/>
      <c r="W8" s="46"/>
      <c r="X8" s="46"/>
      <c r="Y8" s="47"/>
      <c r="Z8" s="47"/>
      <c r="AA8" s="47"/>
      <c r="AB8" s="47"/>
      <c r="AC8" s="47"/>
      <c r="AD8" s="47"/>
    </row>
    <row r="9" spans="1:30" ht="39.950000000000003" customHeight="1" x14ac:dyDescent="0.25">
      <c r="A9" s="55">
        <v>6</v>
      </c>
      <c r="B9" s="56" t="s">
        <v>55</v>
      </c>
      <c r="C9" s="66" t="s">
        <v>56</v>
      </c>
      <c r="D9" s="67" t="s">
        <v>57</v>
      </c>
      <c r="E9" s="59" t="s">
        <v>58</v>
      </c>
      <c r="F9" s="54" t="s">
        <v>59</v>
      </c>
      <c r="G9" s="54" t="s">
        <v>37</v>
      </c>
      <c r="H9" s="54">
        <v>33903030</v>
      </c>
      <c r="I9" s="126">
        <v>12556.89</v>
      </c>
      <c r="J9" s="17"/>
      <c r="K9" s="23">
        <f t="shared" si="0"/>
        <v>0</v>
      </c>
      <c r="L9" s="24" t="str">
        <f t="shared" si="1"/>
        <v>OK</v>
      </c>
      <c r="M9" s="100"/>
      <c r="N9" s="100"/>
      <c r="O9" s="46"/>
      <c r="P9" s="47"/>
      <c r="Q9" s="47"/>
      <c r="R9" s="47"/>
      <c r="S9" s="47"/>
      <c r="T9" s="46"/>
      <c r="U9" s="46"/>
      <c r="V9" s="46"/>
      <c r="W9" s="46"/>
      <c r="X9" s="46"/>
      <c r="Y9" s="47"/>
      <c r="Z9" s="47"/>
      <c r="AA9" s="47"/>
      <c r="AB9" s="47"/>
      <c r="AC9" s="47"/>
      <c r="AD9" s="47"/>
    </row>
    <row r="10" spans="1:30" ht="39.950000000000003" customHeight="1" x14ac:dyDescent="0.25">
      <c r="A10" s="55">
        <v>7</v>
      </c>
      <c r="B10" s="56" t="s">
        <v>38</v>
      </c>
      <c r="C10" s="66" t="s">
        <v>60</v>
      </c>
      <c r="D10" s="67" t="s">
        <v>61</v>
      </c>
      <c r="E10" s="59" t="s">
        <v>62</v>
      </c>
      <c r="F10" s="54" t="s">
        <v>63</v>
      </c>
      <c r="G10" s="54" t="s">
        <v>37</v>
      </c>
      <c r="H10" s="54">
        <v>44905233</v>
      </c>
      <c r="I10" s="126">
        <v>1170</v>
      </c>
      <c r="J10" s="17"/>
      <c r="K10" s="23">
        <f t="shared" si="0"/>
        <v>0</v>
      </c>
      <c r="L10" s="24" t="str">
        <f t="shared" si="1"/>
        <v>OK</v>
      </c>
      <c r="M10" s="100"/>
      <c r="N10" s="100"/>
      <c r="O10" s="46"/>
      <c r="P10" s="47"/>
      <c r="Q10" s="47"/>
      <c r="R10" s="47"/>
      <c r="S10" s="47"/>
      <c r="T10" s="46"/>
      <c r="U10" s="46"/>
      <c r="V10" s="46"/>
      <c r="W10" s="46"/>
      <c r="X10" s="46"/>
      <c r="Y10" s="47"/>
      <c r="Z10" s="47"/>
      <c r="AA10" s="47"/>
      <c r="AB10" s="47"/>
      <c r="AC10" s="47"/>
      <c r="AD10" s="47"/>
    </row>
    <row r="11" spans="1:30" ht="39.950000000000003" customHeight="1" x14ac:dyDescent="0.25">
      <c r="A11" s="55">
        <v>8</v>
      </c>
      <c r="B11" s="56" t="s">
        <v>64</v>
      </c>
      <c r="C11" s="68" t="s">
        <v>65</v>
      </c>
      <c r="D11" s="69" t="s">
        <v>66</v>
      </c>
      <c r="E11" s="62">
        <v>2402</v>
      </c>
      <c r="F11" s="82" t="s">
        <v>67</v>
      </c>
      <c r="G11" s="54" t="s">
        <v>37</v>
      </c>
      <c r="H11" s="54" t="s">
        <v>51</v>
      </c>
      <c r="I11" s="126">
        <v>1617</v>
      </c>
      <c r="J11" s="17"/>
      <c r="K11" s="23">
        <f t="shared" si="0"/>
        <v>0</v>
      </c>
      <c r="L11" s="24" t="str">
        <f t="shared" si="1"/>
        <v>OK</v>
      </c>
      <c r="M11" s="100"/>
      <c r="N11" s="100"/>
      <c r="O11" s="46"/>
      <c r="P11" s="47"/>
      <c r="Q11" s="47"/>
      <c r="R11" s="47"/>
      <c r="S11" s="50"/>
      <c r="T11" s="46"/>
      <c r="U11" s="46"/>
      <c r="V11" s="46"/>
      <c r="W11" s="46"/>
      <c r="X11" s="46"/>
      <c r="Y11" s="47"/>
      <c r="Z11" s="47"/>
      <c r="AA11" s="47"/>
      <c r="AB11" s="47"/>
      <c r="AC11" s="47"/>
      <c r="AD11" s="47"/>
    </row>
    <row r="12" spans="1:30" ht="39.950000000000003" customHeight="1" x14ac:dyDescent="0.25">
      <c r="A12" s="55">
        <v>10</v>
      </c>
      <c r="B12" s="56" t="s">
        <v>33</v>
      </c>
      <c r="C12" s="60" t="s">
        <v>68</v>
      </c>
      <c r="D12" s="61" t="s">
        <v>69</v>
      </c>
      <c r="E12" s="62">
        <v>5506</v>
      </c>
      <c r="F12" s="62" t="s">
        <v>70</v>
      </c>
      <c r="G12" s="54" t="s">
        <v>37</v>
      </c>
      <c r="H12" s="62" t="s">
        <v>25</v>
      </c>
      <c r="I12" s="126">
        <v>134.99</v>
      </c>
      <c r="J12" s="17"/>
      <c r="K12" s="23">
        <f t="shared" si="0"/>
        <v>0</v>
      </c>
      <c r="L12" s="24" t="str">
        <f t="shared" si="1"/>
        <v>OK</v>
      </c>
      <c r="M12" s="100"/>
      <c r="N12" s="100"/>
      <c r="O12" s="46"/>
      <c r="P12" s="47"/>
      <c r="Q12" s="47"/>
      <c r="R12" s="47"/>
      <c r="S12" s="47"/>
      <c r="T12" s="46"/>
      <c r="U12" s="46"/>
      <c r="V12" s="46"/>
      <c r="W12" s="46"/>
      <c r="X12" s="46"/>
      <c r="Y12" s="47"/>
      <c r="Z12" s="47"/>
      <c r="AA12" s="47"/>
      <c r="AB12" s="47"/>
      <c r="AC12" s="47"/>
      <c r="AD12" s="47"/>
    </row>
    <row r="13" spans="1:30" ht="39.950000000000003" customHeight="1" x14ac:dyDescent="0.25">
      <c r="A13" s="55">
        <v>11</v>
      </c>
      <c r="B13" s="56" t="s">
        <v>71</v>
      </c>
      <c r="C13" s="60" t="s">
        <v>72</v>
      </c>
      <c r="D13" s="61" t="s">
        <v>73</v>
      </c>
      <c r="E13" s="53" t="s">
        <v>41</v>
      </c>
      <c r="F13" s="54" t="s">
        <v>74</v>
      </c>
      <c r="G13" s="54" t="s">
        <v>37</v>
      </c>
      <c r="H13" s="54" t="s">
        <v>75</v>
      </c>
      <c r="I13" s="126">
        <v>860.99</v>
      </c>
      <c r="J13" s="17"/>
      <c r="K13" s="23">
        <f t="shared" si="0"/>
        <v>0</v>
      </c>
      <c r="L13" s="24" t="str">
        <f t="shared" si="1"/>
        <v>OK</v>
      </c>
      <c r="M13" s="100"/>
      <c r="N13" s="100"/>
      <c r="O13" s="46"/>
      <c r="P13" s="47"/>
      <c r="Q13" s="47"/>
      <c r="R13" s="47"/>
      <c r="S13" s="47"/>
      <c r="T13" s="46"/>
      <c r="U13" s="46"/>
      <c r="V13" s="46"/>
      <c r="W13" s="46"/>
      <c r="X13" s="46"/>
      <c r="Y13" s="47"/>
      <c r="Z13" s="47"/>
      <c r="AA13" s="47"/>
      <c r="AB13" s="47"/>
      <c r="AC13" s="47"/>
      <c r="AD13" s="47"/>
    </row>
    <row r="14" spans="1:30" ht="105" x14ac:dyDescent="0.25">
      <c r="A14" s="55">
        <v>12</v>
      </c>
      <c r="B14" s="56" t="s">
        <v>76</v>
      </c>
      <c r="C14" s="60" t="s">
        <v>77</v>
      </c>
      <c r="D14" s="61" t="s">
        <v>78</v>
      </c>
      <c r="E14" s="62" t="s">
        <v>79</v>
      </c>
      <c r="F14" s="62" t="s">
        <v>80</v>
      </c>
      <c r="G14" s="54" t="s">
        <v>37</v>
      </c>
      <c r="H14" s="62" t="s">
        <v>81</v>
      </c>
      <c r="I14" s="126">
        <v>350</v>
      </c>
      <c r="J14" s="17"/>
      <c r="K14" s="23">
        <f t="shared" si="0"/>
        <v>0</v>
      </c>
      <c r="L14" s="24" t="str">
        <f t="shared" si="1"/>
        <v>OK</v>
      </c>
      <c r="M14" s="100"/>
      <c r="N14" s="100"/>
      <c r="O14" s="46"/>
      <c r="P14" s="47"/>
      <c r="Q14" s="49"/>
      <c r="R14" s="48"/>
      <c r="S14" s="47"/>
      <c r="T14" s="46"/>
      <c r="U14" s="46"/>
      <c r="V14" s="46"/>
      <c r="W14" s="46"/>
      <c r="X14" s="46"/>
      <c r="Y14" s="47"/>
      <c r="Z14" s="47"/>
      <c r="AA14" s="47"/>
      <c r="AB14" s="47"/>
      <c r="AC14" s="47"/>
      <c r="AD14" s="47"/>
    </row>
    <row r="15" spans="1:30" ht="39.950000000000003" customHeight="1" x14ac:dyDescent="0.25">
      <c r="A15" s="55">
        <v>14</v>
      </c>
      <c r="B15" s="56" t="s">
        <v>33</v>
      </c>
      <c r="C15" s="60" t="s">
        <v>82</v>
      </c>
      <c r="D15" s="61" t="s">
        <v>83</v>
      </c>
      <c r="E15" s="62" t="s">
        <v>84</v>
      </c>
      <c r="F15" s="62" t="s">
        <v>85</v>
      </c>
      <c r="G15" s="54" t="s">
        <v>37</v>
      </c>
      <c r="H15" s="62" t="s">
        <v>81</v>
      </c>
      <c r="I15" s="126">
        <v>108.63</v>
      </c>
      <c r="J15" s="17"/>
      <c r="K15" s="23">
        <f t="shared" si="0"/>
        <v>0</v>
      </c>
      <c r="L15" s="24" t="str">
        <f t="shared" si="1"/>
        <v>OK</v>
      </c>
      <c r="M15" s="100"/>
      <c r="N15" s="100"/>
      <c r="O15" s="46"/>
      <c r="P15" s="47"/>
      <c r="Q15" s="49"/>
      <c r="R15" s="48"/>
      <c r="S15" s="47"/>
      <c r="T15" s="46"/>
      <c r="U15" s="46"/>
      <c r="V15" s="46"/>
      <c r="W15" s="46"/>
      <c r="X15" s="46"/>
      <c r="Y15" s="47"/>
      <c r="Z15" s="47"/>
      <c r="AA15" s="47"/>
      <c r="AB15" s="47"/>
      <c r="AC15" s="47"/>
      <c r="AD15" s="47"/>
    </row>
    <row r="16" spans="1:30" ht="39.950000000000003" customHeight="1" x14ac:dyDescent="0.25">
      <c r="A16" s="55">
        <v>15</v>
      </c>
      <c r="B16" s="56" t="s">
        <v>86</v>
      </c>
      <c r="C16" s="83" t="s">
        <v>87</v>
      </c>
      <c r="D16" s="54" t="s">
        <v>88</v>
      </c>
      <c r="E16" s="59" t="s">
        <v>41</v>
      </c>
      <c r="F16" s="54" t="s">
        <v>89</v>
      </c>
      <c r="G16" s="54" t="s">
        <v>37</v>
      </c>
      <c r="H16" s="54" t="s">
        <v>81</v>
      </c>
      <c r="I16" s="126">
        <v>112.33</v>
      </c>
      <c r="J16" s="17"/>
      <c r="K16" s="23">
        <f t="shared" si="0"/>
        <v>0</v>
      </c>
      <c r="L16" s="24" t="str">
        <f t="shared" si="1"/>
        <v>OK</v>
      </c>
      <c r="M16" s="100"/>
      <c r="N16" s="100"/>
      <c r="O16" s="46"/>
      <c r="P16" s="47"/>
      <c r="Q16" s="49"/>
      <c r="R16" s="48"/>
      <c r="S16" s="47"/>
      <c r="T16" s="46"/>
      <c r="U16" s="46"/>
      <c r="V16" s="46"/>
      <c r="W16" s="46"/>
      <c r="X16" s="46"/>
      <c r="Y16" s="47"/>
      <c r="Z16" s="47"/>
      <c r="AA16" s="47"/>
      <c r="AB16" s="47"/>
      <c r="AC16" s="47"/>
      <c r="AD16" s="47"/>
    </row>
    <row r="17" spans="1:30" ht="39.950000000000003" customHeight="1" x14ac:dyDescent="0.25">
      <c r="A17" s="55">
        <v>16</v>
      </c>
      <c r="B17" s="56" t="s">
        <v>55</v>
      </c>
      <c r="C17" s="60" t="s">
        <v>90</v>
      </c>
      <c r="D17" s="61" t="s">
        <v>91</v>
      </c>
      <c r="E17" s="59" t="s">
        <v>92</v>
      </c>
      <c r="F17" s="70">
        <v>105570006</v>
      </c>
      <c r="G17" s="54" t="s">
        <v>37</v>
      </c>
      <c r="H17" s="54">
        <v>33903017</v>
      </c>
      <c r="I17" s="126">
        <v>256</v>
      </c>
      <c r="J17" s="17"/>
      <c r="K17" s="23">
        <f t="shared" si="0"/>
        <v>0</v>
      </c>
      <c r="L17" s="24" t="str">
        <f t="shared" si="1"/>
        <v>OK</v>
      </c>
      <c r="M17" s="100"/>
      <c r="N17" s="100"/>
      <c r="O17" s="46"/>
      <c r="P17" s="47"/>
      <c r="Q17" s="49"/>
      <c r="R17" s="48"/>
      <c r="S17" s="47"/>
      <c r="T17" s="46"/>
      <c r="U17" s="46"/>
      <c r="V17" s="46"/>
      <c r="W17" s="46"/>
      <c r="X17" s="46"/>
      <c r="Y17" s="47"/>
      <c r="Z17" s="47"/>
      <c r="AA17" s="47"/>
      <c r="AB17" s="47"/>
      <c r="AC17" s="47"/>
      <c r="AD17" s="47"/>
    </row>
    <row r="18" spans="1:30" ht="39.950000000000003" customHeight="1" x14ac:dyDescent="0.25">
      <c r="A18" s="55">
        <v>17</v>
      </c>
      <c r="B18" s="56" t="s">
        <v>93</v>
      </c>
      <c r="C18" s="68" t="s">
        <v>94</v>
      </c>
      <c r="D18" s="69" t="s">
        <v>95</v>
      </c>
      <c r="E18" s="65">
        <v>2401</v>
      </c>
      <c r="F18" s="65" t="s">
        <v>96</v>
      </c>
      <c r="G18" s="54" t="s">
        <v>37</v>
      </c>
      <c r="H18" s="62" t="s">
        <v>81</v>
      </c>
      <c r="I18" s="126">
        <v>91.9</v>
      </c>
      <c r="J18" s="17"/>
      <c r="K18" s="23">
        <f t="shared" si="0"/>
        <v>0</v>
      </c>
      <c r="L18" s="24" t="str">
        <f t="shared" si="1"/>
        <v>OK</v>
      </c>
      <c r="M18" s="100"/>
      <c r="N18" s="100"/>
      <c r="O18" s="46"/>
      <c r="P18" s="47"/>
      <c r="Q18" s="49"/>
      <c r="R18" s="48"/>
      <c r="S18" s="47"/>
      <c r="T18" s="46"/>
      <c r="U18" s="46"/>
      <c r="V18" s="46"/>
      <c r="W18" s="46"/>
      <c r="X18" s="46"/>
      <c r="Y18" s="47"/>
      <c r="Z18" s="47"/>
      <c r="AA18" s="47"/>
      <c r="AB18" s="47"/>
      <c r="AC18" s="47"/>
      <c r="AD18" s="47"/>
    </row>
    <row r="19" spans="1:30" ht="39.950000000000003" customHeight="1" x14ac:dyDescent="0.25">
      <c r="A19" s="55">
        <v>19</v>
      </c>
      <c r="B19" s="56" t="s">
        <v>43</v>
      </c>
      <c r="C19" s="60" t="s">
        <v>97</v>
      </c>
      <c r="D19" s="61" t="s">
        <v>98</v>
      </c>
      <c r="E19" s="59" t="s">
        <v>62</v>
      </c>
      <c r="F19" s="70">
        <v>104159010</v>
      </c>
      <c r="G19" s="54" t="s">
        <v>37</v>
      </c>
      <c r="H19" s="54">
        <v>33903029</v>
      </c>
      <c r="I19" s="126">
        <v>37.5</v>
      </c>
      <c r="J19" s="17"/>
      <c r="K19" s="23">
        <f t="shared" si="0"/>
        <v>0</v>
      </c>
      <c r="L19" s="24" t="str">
        <f t="shared" si="1"/>
        <v>OK</v>
      </c>
      <c r="M19" s="100"/>
      <c r="N19" s="100"/>
      <c r="O19" s="46"/>
      <c r="P19" s="47"/>
      <c r="Q19" s="49"/>
      <c r="R19" s="48"/>
      <c r="S19" s="47"/>
      <c r="T19" s="46"/>
      <c r="U19" s="46"/>
      <c r="V19" s="46"/>
      <c r="W19" s="46"/>
      <c r="X19" s="46"/>
      <c r="Y19" s="47"/>
      <c r="Z19" s="47"/>
      <c r="AA19" s="47"/>
      <c r="AB19" s="47"/>
      <c r="AC19" s="47"/>
      <c r="AD19" s="47"/>
    </row>
    <row r="20" spans="1:30" ht="39.950000000000003" customHeight="1" x14ac:dyDescent="0.25">
      <c r="A20" s="55">
        <v>23</v>
      </c>
      <c r="B20" s="56" t="s">
        <v>93</v>
      </c>
      <c r="C20" s="60" t="s">
        <v>99</v>
      </c>
      <c r="D20" s="61" t="s">
        <v>100</v>
      </c>
      <c r="E20" s="62" t="s">
        <v>101</v>
      </c>
      <c r="F20" s="62" t="s">
        <v>102</v>
      </c>
      <c r="G20" s="54" t="s">
        <v>37</v>
      </c>
      <c r="H20" s="62" t="s">
        <v>81</v>
      </c>
      <c r="I20" s="126">
        <v>75</v>
      </c>
      <c r="J20" s="17"/>
      <c r="K20" s="23">
        <f t="shared" si="0"/>
        <v>0</v>
      </c>
      <c r="L20" s="24" t="str">
        <f t="shared" si="1"/>
        <v>OK</v>
      </c>
      <c r="M20" s="100"/>
      <c r="N20" s="100"/>
      <c r="O20" s="46"/>
      <c r="P20" s="47"/>
      <c r="Q20" s="49"/>
      <c r="R20" s="48"/>
      <c r="S20" s="47"/>
      <c r="T20" s="46"/>
      <c r="U20" s="46"/>
      <c r="V20" s="46"/>
      <c r="W20" s="46"/>
      <c r="X20" s="46"/>
      <c r="Y20" s="47"/>
      <c r="Z20" s="47"/>
      <c r="AA20" s="47"/>
      <c r="AB20" s="47"/>
      <c r="AC20" s="47"/>
      <c r="AD20" s="47"/>
    </row>
    <row r="21" spans="1:30" ht="39.950000000000003" customHeight="1" x14ac:dyDescent="0.25">
      <c r="A21" s="55">
        <v>24</v>
      </c>
      <c r="B21" s="56" t="s">
        <v>43</v>
      </c>
      <c r="C21" s="68" t="s">
        <v>103</v>
      </c>
      <c r="D21" s="69" t="s">
        <v>104</v>
      </c>
      <c r="E21" s="65">
        <v>1305</v>
      </c>
      <c r="F21" s="65" t="s">
        <v>105</v>
      </c>
      <c r="G21" s="54" t="s">
        <v>37</v>
      </c>
      <c r="H21" s="62" t="s">
        <v>22</v>
      </c>
      <c r="I21" s="126">
        <v>247.5</v>
      </c>
      <c r="J21" s="17"/>
      <c r="K21" s="23">
        <f t="shared" si="0"/>
        <v>0</v>
      </c>
      <c r="L21" s="24" t="str">
        <f t="shared" si="1"/>
        <v>OK</v>
      </c>
      <c r="M21" s="100"/>
      <c r="N21" s="100"/>
      <c r="O21" s="46"/>
      <c r="P21" s="47"/>
      <c r="Q21" s="49"/>
      <c r="R21" s="48"/>
      <c r="S21" s="47"/>
      <c r="T21" s="46"/>
      <c r="U21" s="46"/>
      <c r="V21" s="46"/>
      <c r="W21" s="46"/>
      <c r="X21" s="46"/>
      <c r="Y21" s="47"/>
      <c r="Z21" s="47"/>
      <c r="AA21" s="47"/>
      <c r="AB21" s="47"/>
      <c r="AC21" s="47"/>
      <c r="AD21" s="47"/>
    </row>
    <row r="22" spans="1:30" ht="39.950000000000003" customHeight="1" x14ac:dyDescent="0.25">
      <c r="A22" s="55">
        <v>25</v>
      </c>
      <c r="B22" s="56" t="s">
        <v>24</v>
      </c>
      <c r="C22" s="60" t="s">
        <v>106</v>
      </c>
      <c r="D22" s="61" t="s">
        <v>107</v>
      </c>
      <c r="E22" s="59" t="s">
        <v>108</v>
      </c>
      <c r="F22" s="62" t="s">
        <v>109</v>
      </c>
      <c r="G22" s="54" t="s">
        <v>37</v>
      </c>
      <c r="H22" s="62" t="s">
        <v>110</v>
      </c>
      <c r="I22" s="126">
        <v>2088</v>
      </c>
      <c r="J22" s="17"/>
      <c r="K22" s="23">
        <f t="shared" si="0"/>
        <v>0</v>
      </c>
      <c r="L22" s="24" t="str">
        <f t="shared" si="1"/>
        <v>OK</v>
      </c>
      <c r="M22" s="100"/>
      <c r="N22" s="100"/>
      <c r="O22" s="46"/>
      <c r="P22" s="47"/>
      <c r="Q22" s="49"/>
      <c r="R22" s="48"/>
      <c r="S22" s="47"/>
      <c r="T22" s="46"/>
      <c r="U22" s="46"/>
      <c r="V22" s="46"/>
      <c r="W22" s="46"/>
      <c r="X22" s="46"/>
      <c r="Y22" s="47"/>
      <c r="Z22" s="47"/>
      <c r="AA22" s="47"/>
      <c r="AB22" s="47"/>
      <c r="AC22" s="47"/>
      <c r="AD22" s="47"/>
    </row>
    <row r="23" spans="1:30" ht="39.950000000000003" customHeight="1" x14ac:dyDescent="0.25">
      <c r="A23" s="55">
        <v>26</v>
      </c>
      <c r="B23" s="56" t="s">
        <v>38</v>
      </c>
      <c r="C23" s="68" t="s">
        <v>111</v>
      </c>
      <c r="D23" s="69" t="s">
        <v>112</v>
      </c>
      <c r="E23" s="65">
        <v>2407</v>
      </c>
      <c r="F23" s="65" t="s">
        <v>113</v>
      </c>
      <c r="G23" s="54" t="s">
        <v>37</v>
      </c>
      <c r="H23" s="54" t="s">
        <v>51</v>
      </c>
      <c r="I23" s="126">
        <v>910.8</v>
      </c>
      <c r="J23" s="17"/>
      <c r="K23" s="23">
        <f t="shared" si="0"/>
        <v>0</v>
      </c>
      <c r="L23" s="24" t="str">
        <f t="shared" si="1"/>
        <v>OK</v>
      </c>
      <c r="M23" s="100"/>
      <c r="N23" s="100"/>
      <c r="O23" s="46"/>
      <c r="P23" s="47"/>
      <c r="Q23" s="49"/>
      <c r="R23" s="48"/>
      <c r="S23" s="47"/>
      <c r="T23" s="46"/>
      <c r="U23" s="46"/>
      <c r="V23" s="46"/>
      <c r="W23" s="46"/>
      <c r="X23" s="46"/>
      <c r="Y23" s="47"/>
      <c r="Z23" s="47"/>
      <c r="AA23" s="47"/>
      <c r="AB23" s="47"/>
      <c r="AC23" s="47"/>
      <c r="AD23" s="47"/>
    </row>
    <row r="24" spans="1:30" ht="39.950000000000003" customHeight="1" x14ac:dyDescent="0.25">
      <c r="A24" s="55">
        <v>27</v>
      </c>
      <c r="B24" s="56" t="s">
        <v>114</v>
      </c>
      <c r="C24" s="68" t="s">
        <v>115</v>
      </c>
      <c r="D24" s="69" t="s">
        <v>116</v>
      </c>
      <c r="E24" s="65">
        <v>2407</v>
      </c>
      <c r="F24" s="65" t="s">
        <v>113</v>
      </c>
      <c r="G24" s="54" t="s">
        <v>37</v>
      </c>
      <c r="H24" s="54" t="s">
        <v>51</v>
      </c>
      <c r="I24" s="126">
        <v>2240</v>
      </c>
      <c r="J24" s="17"/>
      <c r="K24" s="23">
        <f t="shared" si="0"/>
        <v>0</v>
      </c>
      <c r="L24" s="24" t="str">
        <f t="shared" si="1"/>
        <v>OK</v>
      </c>
      <c r="M24" s="100"/>
      <c r="N24" s="100"/>
      <c r="O24" s="46"/>
      <c r="P24" s="47"/>
      <c r="Q24" s="49"/>
      <c r="R24" s="48"/>
      <c r="S24" s="47"/>
      <c r="T24" s="46"/>
      <c r="U24" s="46"/>
      <c r="V24" s="46"/>
      <c r="W24" s="46"/>
      <c r="X24" s="46"/>
      <c r="Y24" s="47"/>
      <c r="Z24" s="47"/>
      <c r="AA24" s="47"/>
      <c r="AB24" s="47"/>
      <c r="AC24" s="47"/>
      <c r="AD24" s="47"/>
    </row>
    <row r="25" spans="1:30" ht="39.950000000000003" customHeight="1" x14ac:dyDescent="0.25">
      <c r="A25" s="55">
        <v>28</v>
      </c>
      <c r="B25" s="56" t="s">
        <v>117</v>
      </c>
      <c r="C25" s="60" t="s">
        <v>118</v>
      </c>
      <c r="D25" s="61" t="s">
        <v>119</v>
      </c>
      <c r="E25" s="59" t="s">
        <v>108</v>
      </c>
      <c r="F25" s="62" t="s">
        <v>109</v>
      </c>
      <c r="G25" s="54" t="s">
        <v>37</v>
      </c>
      <c r="H25" s="62" t="s">
        <v>110</v>
      </c>
      <c r="I25" s="126">
        <v>810</v>
      </c>
      <c r="J25" s="17"/>
      <c r="K25" s="23">
        <f t="shared" si="0"/>
        <v>0</v>
      </c>
      <c r="L25" s="24" t="str">
        <f t="shared" si="1"/>
        <v>OK</v>
      </c>
      <c r="M25" s="100"/>
      <c r="N25" s="100"/>
      <c r="O25" s="46"/>
      <c r="P25" s="47"/>
      <c r="Q25" s="49"/>
      <c r="R25" s="48"/>
      <c r="S25" s="47"/>
      <c r="T25" s="46"/>
      <c r="U25" s="46"/>
      <c r="V25" s="46"/>
      <c r="W25" s="46"/>
      <c r="X25" s="46"/>
      <c r="Y25" s="47"/>
      <c r="Z25" s="47"/>
      <c r="AA25" s="47"/>
      <c r="AB25" s="47"/>
      <c r="AC25" s="47"/>
      <c r="AD25" s="47"/>
    </row>
    <row r="26" spans="1:30" ht="39.950000000000003" customHeight="1" x14ac:dyDescent="0.25">
      <c r="A26" s="55">
        <v>29</v>
      </c>
      <c r="B26" s="56" t="s">
        <v>24</v>
      </c>
      <c r="C26" s="60" t="s">
        <v>120</v>
      </c>
      <c r="D26" s="61" t="s">
        <v>121</v>
      </c>
      <c r="E26" s="62">
        <v>2411</v>
      </c>
      <c r="F26" s="62" t="s">
        <v>109</v>
      </c>
      <c r="G26" s="54" t="s">
        <v>37</v>
      </c>
      <c r="H26" s="62" t="s">
        <v>110</v>
      </c>
      <c r="I26" s="126">
        <v>4998</v>
      </c>
      <c r="J26" s="17"/>
      <c r="K26" s="23">
        <f t="shared" si="0"/>
        <v>0</v>
      </c>
      <c r="L26" s="24" t="str">
        <f t="shared" si="1"/>
        <v>OK</v>
      </c>
      <c r="M26" s="100"/>
      <c r="N26" s="100"/>
      <c r="O26" s="46"/>
      <c r="P26" s="47"/>
      <c r="Q26" s="49"/>
      <c r="R26" s="48"/>
      <c r="S26" s="47"/>
      <c r="T26" s="46"/>
      <c r="U26" s="46"/>
      <c r="V26" s="46"/>
      <c r="W26" s="46"/>
      <c r="X26" s="46"/>
      <c r="Y26" s="47"/>
      <c r="Z26" s="47"/>
      <c r="AA26" s="47"/>
      <c r="AB26" s="47"/>
      <c r="AC26" s="47"/>
      <c r="AD26" s="47"/>
    </row>
    <row r="27" spans="1:30" ht="57.2" customHeight="1" x14ac:dyDescent="0.25">
      <c r="A27" s="55">
        <v>30</v>
      </c>
      <c r="B27" s="56" t="s">
        <v>38</v>
      </c>
      <c r="C27" s="60" t="s">
        <v>122</v>
      </c>
      <c r="D27" s="61" t="s">
        <v>123</v>
      </c>
      <c r="E27" s="62" t="s">
        <v>124</v>
      </c>
      <c r="F27" s="62" t="s">
        <v>125</v>
      </c>
      <c r="G27" s="54" t="s">
        <v>37</v>
      </c>
      <c r="H27" s="62" t="s">
        <v>51</v>
      </c>
      <c r="I27" s="126">
        <v>495</v>
      </c>
      <c r="J27" s="17"/>
      <c r="K27" s="23">
        <f t="shared" si="0"/>
        <v>0</v>
      </c>
      <c r="L27" s="24" t="str">
        <f t="shared" si="1"/>
        <v>OK</v>
      </c>
      <c r="M27" s="100"/>
      <c r="N27" s="100"/>
      <c r="O27" s="46"/>
      <c r="P27" s="49"/>
      <c r="Q27" s="47"/>
      <c r="R27" s="47"/>
      <c r="S27" s="47"/>
      <c r="T27" s="46"/>
      <c r="U27" s="46"/>
      <c r="V27" s="46"/>
      <c r="W27" s="46"/>
      <c r="X27" s="46"/>
      <c r="Y27" s="47"/>
      <c r="Z27" s="47"/>
      <c r="AA27" s="47"/>
      <c r="AB27" s="47"/>
      <c r="AC27" s="47"/>
      <c r="AD27" s="47"/>
    </row>
    <row r="28" spans="1:30" ht="57.2" customHeight="1" x14ac:dyDescent="0.25">
      <c r="A28" s="55">
        <v>31</v>
      </c>
      <c r="B28" s="56" t="s">
        <v>126</v>
      </c>
      <c r="C28" s="51" t="s">
        <v>127</v>
      </c>
      <c r="D28" s="52" t="s">
        <v>128</v>
      </c>
      <c r="E28" s="53" t="s">
        <v>129</v>
      </c>
      <c r="F28" s="54" t="s">
        <v>130</v>
      </c>
      <c r="G28" s="54" t="s">
        <v>37</v>
      </c>
      <c r="H28" s="54" t="s">
        <v>51</v>
      </c>
      <c r="I28" s="126">
        <v>2360</v>
      </c>
      <c r="J28" s="17"/>
      <c r="K28" s="23">
        <f t="shared" si="0"/>
        <v>0</v>
      </c>
      <c r="L28" s="24" t="str">
        <f t="shared" si="1"/>
        <v>OK</v>
      </c>
      <c r="M28" s="100"/>
      <c r="N28" s="100"/>
      <c r="O28" s="46"/>
      <c r="P28" s="49"/>
      <c r="Q28" s="47"/>
      <c r="R28" s="47"/>
      <c r="S28" s="47"/>
      <c r="T28" s="46"/>
      <c r="U28" s="46"/>
      <c r="V28" s="46"/>
      <c r="W28" s="46"/>
      <c r="X28" s="46"/>
      <c r="Y28" s="47"/>
      <c r="Z28" s="47"/>
      <c r="AA28" s="47"/>
      <c r="AB28" s="47"/>
      <c r="AC28" s="47"/>
      <c r="AD28" s="47"/>
    </row>
    <row r="29" spans="1:30" ht="57.2" customHeight="1" x14ac:dyDescent="0.25">
      <c r="A29" s="55">
        <v>32</v>
      </c>
      <c r="B29" s="56" t="s">
        <v>47</v>
      </c>
      <c r="C29" s="57" t="s">
        <v>131</v>
      </c>
      <c r="D29" s="58" t="s">
        <v>132</v>
      </c>
      <c r="E29" s="59" t="s">
        <v>133</v>
      </c>
      <c r="F29" s="54" t="s">
        <v>134</v>
      </c>
      <c r="G29" s="54" t="s">
        <v>37</v>
      </c>
      <c r="H29" s="54" t="s">
        <v>51</v>
      </c>
      <c r="I29" s="126">
        <v>290</v>
      </c>
      <c r="J29" s="17"/>
      <c r="K29" s="23">
        <f t="shared" si="0"/>
        <v>0</v>
      </c>
      <c r="L29" s="24" t="str">
        <f t="shared" si="1"/>
        <v>OK</v>
      </c>
      <c r="M29" s="100"/>
      <c r="N29" s="100"/>
      <c r="O29" s="46"/>
      <c r="P29" s="49"/>
      <c r="Q29" s="47"/>
      <c r="R29" s="47"/>
      <c r="S29" s="47"/>
      <c r="T29" s="46"/>
      <c r="U29" s="46"/>
      <c r="V29" s="46"/>
      <c r="W29" s="46"/>
      <c r="X29" s="46"/>
      <c r="Y29" s="47"/>
      <c r="Z29" s="47"/>
      <c r="AA29" s="47"/>
      <c r="AB29" s="47"/>
      <c r="AC29" s="47"/>
      <c r="AD29" s="47"/>
    </row>
    <row r="30" spans="1:30" ht="69" customHeight="1" x14ac:dyDescent="0.25">
      <c r="A30" s="55">
        <v>33</v>
      </c>
      <c r="B30" s="56" t="s">
        <v>135</v>
      </c>
      <c r="C30" s="60" t="s">
        <v>136</v>
      </c>
      <c r="D30" s="61" t="s">
        <v>137</v>
      </c>
      <c r="E30" s="62">
        <v>2402</v>
      </c>
      <c r="F30" s="62" t="s">
        <v>138</v>
      </c>
      <c r="G30" s="54" t="s">
        <v>37</v>
      </c>
      <c r="H30" s="62" t="s">
        <v>51</v>
      </c>
      <c r="I30" s="126">
        <v>5700</v>
      </c>
      <c r="J30" s="17"/>
      <c r="K30" s="23">
        <f t="shared" si="0"/>
        <v>0</v>
      </c>
      <c r="L30" s="24" t="str">
        <f t="shared" si="1"/>
        <v>OK</v>
      </c>
      <c r="M30" s="100"/>
      <c r="N30" s="100"/>
      <c r="O30" s="46"/>
      <c r="P30" s="47"/>
      <c r="Q30" s="47"/>
      <c r="R30" s="47"/>
      <c r="S30" s="47"/>
      <c r="T30" s="46"/>
      <c r="U30" s="46"/>
      <c r="V30" s="46"/>
      <c r="W30" s="46"/>
      <c r="X30" s="46"/>
      <c r="Y30" s="47"/>
      <c r="Z30" s="47"/>
      <c r="AA30" s="47"/>
      <c r="AB30" s="47"/>
      <c r="AC30" s="47"/>
      <c r="AD30" s="47"/>
    </row>
    <row r="31" spans="1:30" ht="39.950000000000003" customHeight="1" x14ac:dyDescent="0.25">
      <c r="A31" s="55">
        <v>34</v>
      </c>
      <c r="B31" s="56" t="s">
        <v>93</v>
      </c>
      <c r="C31" s="63" t="s">
        <v>139</v>
      </c>
      <c r="D31" s="64" t="s">
        <v>140</v>
      </c>
      <c r="E31" s="65">
        <v>2402</v>
      </c>
      <c r="F31" s="65" t="s">
        <v>141</v>
      </c>
      <c r="G31" s="54" t="s">
        <v>37</v>
      </c>
      <c r="H31" s="54" t="s">
        <v>51</v>
      </c>
      <c r="I31" s="126">
        <v>2180</v>
      </c>
      <c r="J31" s="17"/>
      <c r="K31" s="23">
        <f t="shared" si="0"/>
        <v>0</v>
      </c>
      <c r="L31" s="24" t="str">
        <f t="shared" si="1"/>
        <v>OK</v>
      </c>
      <c r="M31" s="100"/>
      <c r="N31" s="100"/>
      <c r="O31" s="46"/>
      <c r="P31" s="47"/>
      <c r="Q31" s="47"/>
      <c r="R31" s="47"/>
      <c r="S31" s="47"/>
      <c r="T31" s="46"/>
      <c r="U31" s="46"/>
      <c r="V31" s="46"/>
      <c r="W31" s="46"/>
      <c r="X31" s="46"/>
      <c r="Y31" s="47"/>
      <c r="Z31" s="47"/>
      <c r="AA31" s="47"/>
      <c r="AB31" s="47"/>
      <c r="AC31" s="47"/>
      <c r="AD31" s="47"/>
    </row>
    <row r="32" spans="1:30" ht="39.950000000000003" customHeight="1" x14ac:dyDescent="0.25">
      <c r="A32" s="55">
        <v>35</v>
      </c>
      <c r="B32" s="56" t="s">
        <v>93</v>
      </c>
      <c r="C32" s="66" t="s">
        <v>142</v>
      </c>
      <c r="D32" s="67" t="s">
        <v>143</v>
      </c>
      <c r="E32" s="59" t="s">
        <v>41</v>
      </c>
      <c r="F32" s="54" t="s">
        <v>138</v>
      </c>
      <c r="G32" s="54" t="s">
        <v>37</v>
      </c>
      <c r="H32" s="54">
        <v>44905233</v>
      </c>
      <c r="I32" s="126">
        <v>4785</v>
      </c>
      <c r="J32" s="17"/>
      <c r="K32" s="23">
        <f t="shared" si="0"/>
        <v>0</v>
      </c>
      <c r="L32" s="24" t="str">
        <f t="shared" si="1"/>
        <v>OK</v>
      </c>
      <c r="M32" s="100"/>
      <c r="N32" s="100"/>
      <c r="O32" s="46"/>
      <c r="P32" s="47"/>
      <c r="Q32" s="47"/>
      <c r="R32" s="47"/>
      <c r="S32" s="47"/>
      <c r="T32" s="46"/>
      <c r="U32" s="46"/>
      <c r="V32" s="46"/>
      <c r="W32" s="46"/>
      <c r="X32" s="46"/>
      <c r="Y32" s="47"/>
      <c r="Z32" s="47"/>
      <c r="AA32" s="47"/>
      <c r="AB32" s="47"/>
      <c r="AC32" s="47"/>
      <c r="AD32" s="47"/>
    </row>
    <row r="33" spans="1:30" ht="39.950000000000003" customHeight="1" x14ac:dyDescent="0.25">
      <c r="A33" s="55">
        <v>36</v>
      </c>
      <c r="B33" s="56" t="s">
        <v>93</v>
      </c>
      <c r="C33" s="60" t="s">
        <v>144</v>
      </c>
      <c r="D33" s="61" t="s">
        <v>145</v>
      </c>
      <c r="E33" s="62">
        <v>2402</v>
      </c>
      <c r="F33" s="62" t="s">
        <v>138</v>
      </c>
      <c r="G33" s="54" t="s">
        <v>37</v>
      </c>
      <c r="H33" s="62" t="s">
        <v>51</v>
      </c>
      <c r="I33" s="126">
        <v>3150</v>
      </c>
      <c r="J33" s="17"/>
      <c r="K33" s="23">
        <f t="shared" si="0"/>
        <v>0</v>
      </c>
      <c r="L33" s="24" t="str">
        <f t="shared" si="1"/>
        <v>OK</v>
      </c>
      <c r="M33" s="100"/>
      <c r="N33" s="100"/>
      <c r="O33" s="46"/>
      <c r="P33" s="47"/>
      <c r="Q33" s="47"/>
      <c r="R33" s="47"/>
      <c r="S33" s="47"/>
      <c r="T33" s="46"/>
      <c r="U33" s="46"/>
      <c r="V33" s="46"/>
      <c r="W33" s="46"/>
      <c r="X33" s="46"/>
      <c r="Y33" s="47"/>
      <c r="Z33" s="47"/>
      <c r="AA33" s="47"/>
      <c r="AB33" s="47"/>
      <c r="AC33" s="47"/>
      <c r="AD33" s="47"/>
    </row>
    <row r="34" spans="1:30" ht="39.950000000000003" customHeight="1" x14ac:dyDescent="0.25">
      <c r="A34" s="55">
        <v>37</v>
      </c>
      <c r="B34" s="56" t="s">
        <v>71</v>
      </c>
      <c r="C34" s="68" t="s">
        <v>146</v>
      </c>
      <c r="D34" s="69" t="s">
        <v>147</v>
      </c>
      <c r="E34" s="54">
        <v>2402</v>
      </c>
      <c r="F34" s="54" t="s">
        <v>148</v>
      </c>
      <c r="G34" s="54" t="s">
        <v>37</v>
      </c>
      <c r="H34" s="54" t="s">
        <v>51</v>
      </c>
      <c r="I34" s="126">
        <v>8890.2000000000007</v>
      </c>
      <c r="J34" s="17"/>
      <c r="K34" s="23">
        <f t="shared" si="0"/>
        <v>0</v>
      </c>
      <c r="L34" s="24" t="str">
        <f t="shared" si="1"/>
        <v>OK</v>
      </c>
      <c r="M34" s="100"/>
      <c r="N34" s="100"/>
      <c r="O34" s="46"/>
      <c r="P34" s="47"/>
      <c r="Q34" s="47"/>
      <c r="R34" s="47"/>
      <c r="S34" s="47"/>
      <c r="T34" s="46"/>
      <c r="U34" s="46"/>
      <c r="V34" s="46"/>
      <c r="W34" s="46"/>
      <c r="X34" s="46"/>
      <c r="Y34" s="47"/>
      <c r="Z34" s="47"/>
      <c r="AA34" s="47"/>
      <c r="AB34" s="47"/>
      <c r="AC34" s="47"/>
      <c r="AD34" s="47"/>
    </row>
    <row r="35" spans="1:30" ht="39.950000000000003" customHeight="1" x14ac:dyDescent="0.25">
      <c r="A35" s="55">
        <v>39</v>
      </c>
      <c r="B35" s="56" t="s">
        <v>38</v>
      </c>
      <c r="C35" s="57" t="s">
        <v>149</v>
      </c>
      <c r="D35" s="58" t="s">
        <v>150</v>
      </c>
      <c r="E35" s="53" t="s">
        <v>41</v>
      </c>
      <c r="F35" s="54" t="s">
        <v>138</v>
      </c>
      <c r="G35" s="54" t="s">
        <v>37</v>
      </c>
      <c r="H35" s="54" t="s">
        <v>51</v>
      </c>
      <c r="I35" s="126">
        <v>4920</v>
      </c>
      <c r="J35" s="17"/>
      <c r="K35" s="23">
        <f t="shared" si="0"/>
        <v>0</v>
      </c>
      <c r="L35" s="24" t="str">
        <f t="shared" si="1"/>
        <v>OK</v>
      </c>
      <c r="M35" s="100"/>
      <c r="N35" s="100"/>
      <c r="O35" s="46"/>
      <c r="P35" s="47"/>
      <c r="Q35" s="47"/>
      <c r="R35" s="47"/>
      <c r="S35" s="47"/>
      <c r="T35" s="46"/>
      <c r="U35" s="46"/>
      <c r="V35" s="46"/>
      <c r="W35" s="46"/>
      <c r="X35" s="46"/>
      <c r="Y35" s="47"/>
      <c r="Z35" s="47"/>
      <c r="AA35" s="47"/>
      <c r="AB35" s="47"/>
      <c r="AC35" s="47"/>
      <c r="AD35" s="47"/>
    </row>
    <row r="36" spans="1:30" ht="39.950000000000003" customHeight="1" x14ac:dyDescent="0.25">
      <c r="A36" s="55">
        <v>40</v>
      </c>
      <c r="B36" s="56" t="s">
        <v>151</v>
      </c>
      <c r="C36" s="60" t="s">
        <v>152</v>
      </c>
      <c r="D36" s="61" t="s">
        <v>153</v>
      </c>
      <c r="E36" s="59" t="s">
        <v>41</v>
      </c>
      <c r="F36" s="54" t="s">
        <v>138</v>
      </c>
      <c r="G36" s="54" t="s">
        <v>37</v>
      </c>
      <c r="H36" s="54" t="s">
        <v>154</v>
      </c>
      <c r="I36" s="126">
        <v>10035</v>
      </c>
      <c r="J36" s="17"/>
      <c r="K36" s="23">
        <f t="shared" si="0"/>
        <v>0</v>
      </c>
      <c r="L36" s="24" t="str">
        <f t="shared" si="1"/>
        <v>OK</v>
      </c>
      <c r="M36" s="100"/>
      <c r="N36" s="100"/>
      <c r="O36" s="46"/>
      <c r="P36" s="47"/>
      <c r="Q36" s="47"/>
      <c r="R36" s="47"/>
      <c r="S36" s="47"/>
      <c r="T36" s="46"/>
      <c r="U36" s="46"/>
      <c r="V36" s="46"/>
      <c r="W36" s="46"/>
      <c r="X36" s="46"/>
      <c r="Y36" s="47"/>
      <c r="Z36" s="47"/>
      <c r="AA36" s="47"/>
      <c r="AB36" s="47"/>
      <c r="AC36" s="47"/>
      <c r="AD36" s="47"/>
    </row>
    <row r="37" spans="1:30" ht="39.950000000000003" customHeight="1" x14ac:dyDescent="0.25">
      <c r="A37" s="55">
        <v>41</v>
      </c>
      <c r="B37" s="56" t="s">
        <v>24</v>
      </c>
      <c r="C37" s="60" t="s">
        <v>155</v>
      </c>
      <c r="D37" s="61" t="s">
        <v>156</v>
      </c>
      <c r="E37" s="62" t="s">
        <v>157</v>
      </c>
      <c r="F37" s="62" t="s">
        <v>158</v>
      </c>
      <c r="G37" s="54" t="s">
        <v>37</v>
      </c>
      <c r="H37" s="62" t="s">
        <v>81</v>
      </c>
      <c r="I37" s="126">
        <v>40</v>
      </c>
      <c r="J37" s="17">
        <v>2</v>
      </c>
      <c r="K37" s="23">
        <f t="shared" si="0"/>
        <v>0</v>
      </c>
      <c r="L37" s="24" t="str">
        <f t="shared" si="1"/>
        <v>OK</v>
      </c>
      <c r="M37" s="100">
        <v>2</v>
      </c>
      <c r="N37" s="100"/>
      <c r="O37" s="46"/>
      <c r="P37" s="47"/>
      <c r="Q37" s="47"/>
      <c r="R37" s="47"/>
      <c r="S37" s="47"/>
      <c r="T37" s="46"/>
      <c r="U37" s="46"/>
      <c r="V37" s="46"/>
      <c r="W37" s="46"/>
      <c r="X37" s="46"/>
      <c r="Y37" s="47"/>
      <c r="Z37" s="47"/>
      <c r="AA37" s="47"/>
      <c r="AB37" s="47"/>
      <c r="AC37" s="47"/>
      <c r="AD37" s="47"/>
    </row>
    <row r="38" spans="1:30" ht="39.950000000000003" customHeight="1" x14ac:dyDescent="0.25">
      <c r="A38" s="55">
        <v>42</v>
      </c>
      <c r="B38" s="56" t="s">
        <v>71</v>
      </c>
      <c r="C38" s="60" t="s">
        <v>159</v>
      </c>
      <c r="D38" s="61" t="s">
        <v>160</v>
      </c>
      <c r="E38" s="62" t="s">
        <v>157</v>
      </c>
      <c r="F38" s="62" t="s">
        <v>161</v>
      </c>
      <c r="G38" s="54" t="s">
        <v>37</v>
      </c>
      <c r="H38" s="62" t="s">
        <v>81</v>
      </c>
      <c r="I38" s="126">
        <v>84.99</v>
      </c>
      <c r="J38" s="17">
        <v>1</v>
      </c>
      <c r="K38" s="23">
        <f t="shared" si="0"/>
        <v>0</v>
      </c>
      <c r="L38" s="24" t="str">
        <f t="shared" si="1"/>
        <v>OK</v>
      </c>
      <c r="M38" s="103"/>
      <c r="N38" s="100">
        <v>1</v>
      </c>
      <c r="O38" s="46"/>
      <c r="P38" s="47"/>
      <c r="Q38" s="47"/>
      <c r="R38" s="49"/>
      <c r="S38" s="48"/>
      <c r="T38" s="46"/>
      <c r="U38" s="46"/>
      <c r="V38" s="46"/>
      <c r="W38" s="46"/>
      <c r="X38" s="46"/>
      <c r="Y38" s="47"/>
      <c r="Z38" s="47"/>
      <c r="AA38" s="47"/>
      <c r="AB38" s="47"/>
      <c r="AC38" s="47"/>
      <c r="AD38" s="47"/>
    </row>
    <row r="39" spans="1:30" ht="39.950000000000003" customHeight="1" x14ac:dyDescent="0.25">
      <c r="A39" s="55">
        <v>43</v>
      </c>
      <c r="B39" s="56" t="s">
        <v>24</v>
      </c>
      <c r="C39" s="60" t="s">
        <v>162</v>
      </c>
      <c r="D39" s="61" t="s">
        <v>163</v>
      </c>
      <c r="E39" s="59" t="s">
        <v>164</v>
      </c>
      <c r="F39" s="70">
        <v>28738071</v>
      </c>
      <c r="G39" s="54" t="s">
        <v>37</v>
      </c>
      <c r="H39" s="54">
        <v>33903017</v>
      </c>
      <c r="I39" s="126">
        <v>350</v>
      </c>
      <c r="J39" s="17"/>
      <c r="K39" s="23">
        <f t="shared" si="0"/>
        <v>0</v>
      </c>
      <c r="L39" s="24" t="str">
        <f t="shared" si="1"/>
        <v>OK</v>
      </c>
      <c r="M39" s="103"/>
      <c r="N39" s="100"/>
      <c r="O39" s="46"/>
      <c r="P39" s="47"/>
      <c r="Q39" s="47"/>
      <c r="R39" s="49"/>
      <c r="S39" s="48"/>
      <c r="T39" s="46"/>
      <c r="U39" s="46"/>
      <c r="V39" s="46"/>
      <c r="W39" s="46"/>
      <c r="X39" s="46"/>
      <c r="Y39" s="47"/>
      <c r="Z39" s="47"/>
      <c r="AA39" s="47"/>
      <c r="AB39" s="47"/>
      <c r="AC39" s="47"/>
      <c r="AD39" s="47"/>
    </row>
    <row r="40" spans="1:30" ht="39.950000000000003" customHeight="1" x14ac:dyDescent="0.25">
      <c r="A40" s="55">
        <v>44</v>
      </c>
      <c r="B40" s="56" t="s">
        <v>114</v>
      </c>
      <c r="C40" s="68" t="s">
        <v>165</v>
      </c>
      <c r="D40" s="69" t="s">
        <v>166</v>
      </c>
      <c r="E40" s="65">
        <v>2103</v>
      </c>
      <c r="F40" s="65" t="s">
        <v>167</v>
      </c>
      <c r="G40" s="54" t="s">
        <v>37</v>
      </c>
      <c r="H40" s="54" t="s">
        <v>168</v>
      </c>
      <c r="I40" s="126">
        <v>3000</v>
      </c>
      <c r="J40" s="17"/>
      <c r="K40" s="23">
        <f t="shared" si="0"/>
        <v>0</v>
      </c>
      <c r="L40" s="24" t="str">
        <f t="shared" si="1"/>
        <v>OK</v>
      </c>
      <c r="M40" s="103"/>
      <c r="N40" s="100"/>
      <c r="O40" s="46"/>
      <c r="P40" s="47"/>
      <c r="Q40" s="47"/>
      <c r="R40" s="49"/>
      <c r="S40" s="48"/>
      <c r="T40" s="46"/>
      <c r="U40" s="46"/>
      <c r="V40" s="46"/>
      <c r="W40" s="46"/>
      <c r="X40" s="46"/>
      <c r="Y40" s="47"/>
      <c r="Z40" s="47"/>
      <c r="AA40" s="47"/>
      <c r="AB40" s="47"/>
      <c r="AC40" s="47"/>
      <c r="AD40" s="47"/>
    </row>
    <row r="41" spans="1:30" ht="39.950000000000003" customHeight="1" x14ac:dyDescent="0.25">
      <c r="A41" s="55">
        <v>46</v>
      </c>
      <c r="B41" s="56" t="s">
        <v>93</v>
      </c>
      <c r="C41" s="60" t="s">
        <v>169</v>
      </c>
      <c r="D41" s="61" t="s">
        <v>170</v>
      </c>
      <c r="E41" s="62" t="s">
        <v>171</v>
      </c>
      <c r="F41" s="62" t="s">
        <v>172</v>
      </c>
      <c r="G41" s="54" t="s">
        <v>37</v>
      </c>
      <c r="H41" s="62" t="s">
        <v>173</v>
      </c>
      <c r="I41" s="126">
        <v>2150</v>
      </c>
      <c r="J41" s="17"/>
      <c r="K41" s="23">
        <f t="shared" si="0"/>
        <v>0</v>
      </c>
      <c r="L41" s="24" t="str">
        <f t="shared" si="1"/>
        <v>OK</v>
      </c>
      <c r="M41" s="103"/>
      <c r="N41" s="100"/>
      <c r="O41" s="46"/>
      <c r="P41" s="47"/>
      <c r="Q41" s="47"/>
      <c r="R41" s="49"/>
      <c r="S41" s="48"/>
      <c r="T41" s="46"/>
      <c r="U41" s="46"/>
      <c r="V41" s="46"/>
      <c r="W41" s="46"/>
      <c r="X41" s="46"/>
      <c r="Y41" s="47"/>
      <c r="Z41" s="47"/>
      <c r="AA41" s="47"/>
      <c r="AB41" s="47"/>
      <c r="AC41" s="47"/>
      <c r="AD41" s="47"/>
    </row>
    <row r="42" spans="1:30" ht="39.950000000000003" customHeight="1" x14ac:dyDescent="0.25">
      <c r="A42" s="55">
        <v>48</v>
      </c>
      <c r="B42" s="56" t="s">
        <v>114</v>
      </c>
      <c r="C42" s="60" t="s">
        <v>174</v>
      </c>
      <c r="D42" s="61" t="s">
        <v>175</v>
      </c>
      <c r="E42" s="59" t="s">
        <v>62</v>
      </c>
      <c r="F42" s="70">
        <v>12629002</v>
      </c>
      <c r="G42" s="54" t="s">
        <v>37</v>
      </c>
      <c r="H42" s="54">
        <v>44905233</v>
      </c>
      <c r="I42" s="126">
        <v>90</v>
      </c>
      <c r="J42" s="17"/>
      <c r="K42" s="23">
        <f t="shared" si="0"/>
        <v>0</v>
      </c>
      <c r="L42" s="24" t="str">
        <f t="shared" si="1"/>
        <v>OK</v>
      </c>
      <c r="M42" s="103"/>
      <c r="N42" s="100"/>
      <c r="O42" s="46"/>
      <c r="P42" s="47"/>
      <c r="Q42" s="47"/>
      <c r="R42" s="49"/>
      <c r="S42" s="48"/>
      <c r="T42" s="46"/>
      <c r="U42" s="46"/>
      <c r="V42" s="46"/>
      <c r="W42" s="46"/>
      <c r="X42" s="46"/>
      <c r="Y42" s="47"/>
      <c r="Z42" s="47"/>
      <c r="AA42" s="47"/>
      <c r="AB42" s="47"/>
      <c r="AC42" s="47"/>
      <c r="AD42" s="47"/>
    </row>
    <row r="43" spans="1:30" ht="39.950000000000003" customHeight="1" x14ac:dyDescent="0.25">
      <c r="A43" s="55">
        <v>49</v>
      </c>
      <c r="B43" s="56" t="s">
        <v>176</v>
      </c>
      <c r="C43" s="60" t="s">
        <v>177</v>
      </c>
      <c r="D43" s="61" t="s">
        <v>178</v>
      </c>
      <c r="E43" s="53" t="s">
        <v>179</v>
      </c>
      <c r="F43" s="54" t="s">
        <v>180</v>
      </c>
      <c r="G43" s="54" t="s">
        <v>37</v>
      </c>
      <c r="H43" s="54" t="s">
        <v>21</v>
      </c>
      <c r="I43" s="126">
        <v>4423</v>
      </c>
      <c r="J43" s="17"/>
      <c r="K43" s="23">
        <f t="shared" si="0"/>
        <v>0</v>
      </c>
      <c r="L43" s="24" t="str">
        <f t="shared" si="1"/>
        <v>OK</v>
      </c>
      <c r="M43" s="103"/>
      <c r="N43" s="100"/>
      <c r="O43" s="46"/>
      <c r="P43" s="47"/>
      <c r="Q43" s="47"/>
      <c r="R43" s="49"/>
      <c r="S43" s="48"/>
      <c r="T43" s="46"/>
      <c r="U43" s="46"/>
      <c r="V43" s="46"/>
      <c r="W43" s="46"/>
      <c r="X43" s="46"/>
      <c r="Y43" s="47"/>
      <c r="Z43" s="47"/>
      <c r="AA43" s="47"/>
      <c r="AB43" s="47"/>
      <c r="AC43" s="47"/>
      <c r="AD43" s="47"/>
    </row>
    <row r="44" spans="1:30" ht="39.950000000000003" customHeight="1" x14ac:dyDescent="0.25">
      <c r="A44" s="55">
        <v>51</v>
      </c>
      <c r="B44" s="56" t="s">
        <v>24</v>
      </c>
      <c r="C44" s="60" t="s">
        <v>181</v>
      </c>
      <c r="D44" s="61" t="s">
        <v>182</v>
      </c>
      <c r="E44" s="53" t="s">
        <v>183</v>
      </c>
      <c r="F44" s="54" t="s">
        <v>184</v>
      </c>
      <c r="G44" s="54" t="s">
        <v>37</v>
      </c>
      <c r="H44" s="54" t="s">
        <v>185</v>
      </c>
      <c r="I44" s="126">
        <v>5500</v>
      </c>
      <c r="J44" s="17"/>
      <c r="K44" s="23">
        <f t="shared" si="0"/>
        <v>0</v>
      </c>
      <c r="L44" s="24" t="str">
        <f t="shared" si="1"/>
        <v>OK</v>
      </c>
      <c r="M44" s="103"/>
      <c r="N44" s="100"/>
      <c r="O44" s="46"/>
      <c r="P44" s="47"/>
      <c r="Q44" s="47"/>
      <c r="R44" s="49"/>
      <c r="S44" s="48"/>
      <c r="T44" s="46"/>
      <c r="U44" s="46"/>
      <c r="V44" s="46"/>
      <c r="W44" s="46"/>
      <c r="X44" s="46"/>
      <c r="Y44" s="47"/>
      <c r="Z44" s="47"/>
      <c r="AA44" s="47"/>
      <c r="AB44" s="47"/>
      <c r="AC44" s="47"/>
      <c r="AD44" s="47"/>
    </row>
    <row r="45" spans="1:30" ht="39.950000000000003" customHeight="1" x14ac:dyDescent="0.25">
      <c r="A45" s="55">
        <v>52</v>
      </c>
      <c r="B45" s="56" t="s">
        <v>186</v>
      </c>
      <c r="C45" s="60" t="s">
        <v>187</v>
      </c>
      <c r="D45" s="61" t="s">
        <v>188</v>
      </c>
      <c r="E45" s="59" t="s">
        <v>189</v>
      </c>
      <c r="F45" s="70">
        <v>122238001</v>
      </c>
      <c r="G45" s="54" t="s">
        <v>37</v>
      </c>
      <c r="H45" s="54">
        <v>44905202</v>
      </c>
      <c r="I45" s="126">
        <v>23199</v>
      </c>
      <c r="J45" s="17"/>
      <c r="K45" s="23">
        <f t="shared" si="0"/>
        <v>0</v>
      </c>
      <c r="L45" s="24" t="str">
        <f t="shared" si="1"/>
        <v>OK</v>
      </c>
      <c r="M45" s="103"/>
      <c r="N45" s="100"/>
      <c r="O45" s="46"/>
      <c r="P45" s="47"/>
      <c r="Q45" s="47"/>
      <c r="R45" s="49"/>
      <c r="S45" s="48"/>
      <c r="T45" s="46"/>
      <c r="U45" s="46"/>
      <c r="V45" s="46"/>
      <c r="W45" s="46"/>
      <c r="X45" s="46"/>
      <c r="Y45" s="47"/>
      <c r="Z45" s="47"/>
      <c r="AA45" s="47"/>
      <c r="AB45" s="47"/>
      <c r="AC45" s="47"/>
      <c r="AD45" s="47"/>
    </row>
    <row r="46" spans="1:30" ht="39.950000000000003" customHeight="1" x14ac:dyDescent="0.25">
      <c r="A46" s="55">
        <v>53</v>
      </c>
      <c r="B46" s="56" t="s">
        <v>43</v>
      </c>
      <c r="C46" s="71" t="s">
        <v>190</v>
      </c>
      <c r="D46" s="72" t="s">
        <v>191</v>
      </c>
      <c r="E46" s="59" t="s">
        <v>192</v>
      </c>
      <c r="F46" s="62" t="s">
        <v>193</v>
      </c>
      <c r="G46" s="54" t="s">
        <v>37</v>
      </c>
      <c r="H46" s="62" t="s">
        <v>81</v>
      </c>
      <c r="I46" s="126">
        <v>170</v>
      </c>
      <c r="J46" s="17"/>
      <c r="K46" s="23">
        <f t="shared" si="0"/>
        <v>0</v>
      </c>
      <c r="L46" s="24" t="str">
        <f t="shared" si="1"/>
        <v>OK</v>
      </c>
      <c r="M46" s="103"/>
      <c r="N46" s="100"/>
      <c r="O46" s="46"/>
      <c r="P46" s="47"/>
      <c r="Q46" s="47"/>
      <c r="R46" s="49"/>
      <c r="S46" s="48"/>
      <c r="T46" s="46"/>
      <c r="U46" s="46"/>
      <c r="V46" s="46"/>
      <c r="W46" s="46"/>
      <c r="X46" s="46"/>
      <c r="Y46" s="47"/>
      <c r="Z46" s="47"/>
      <c r="AA46" s="47"/>
      <c r="AB46" s="47"/>
      <c r="AC46" s="47"/>
      <c r="AD46" s="47"/>
    </row>
    <row r="47" spans="1:30" ht="39.950000000000003" customHeight="1" x14ac:dyDescent="0.25">
      <c r="A47" s="55">
        <v>54</v>
      </c>
      <c r="B47" s="56" t="s">
        <v>55</v>
      </c>
      <c r="C47" s="73" t="s">
        <v>194</v>
      </c>
      <c r="D47" s="74" t="s">
        <v>195</v>
      </c>
      <c r="E47" s="74">
        <v>4104</v>
      </c>
      <c r="F47" s="74" t="s">
        <v>196</v>
      </c>
      <c r="G47" s="74" t="s">
        <v>37</v>
      </c>
      <c r="H47" s="74" t="s">
        <v>197</v>
      </c>
      <c r="I47" s="126">
        <v>499</v>
      </c>
      <c r="J47" s="17"/>
      <c r="K47" s="23">
        <f t="shared" si="0"/>
        <v>0</v>
      </c>
      <c r="L47" s="24" t="str">
        <f t="shared" si="1"/>
        <v>OK</v>
      </c>
      <c r="M47" s="103"/>
      <c r="N47" s="100"/>
      <c r="O47" s="46"/>
      <c r="P47" s="47"/>
      <c r="Q47" s="47"/>
      <c r="R47" s="49"/>
      <c r="S47" s="48"/>
      <c r="T47" s="46"/>
      <c r="U47" s="46"/>
      <c r="V47" s="46"/>
      <c r="W47" s="46"/>
      <c r="X47" s="46"/>
      <c r="Y47" s="47"/>
      <c r="Z47" s="47"/>
      <c r="AA47" s="47"/>
      <c r="AB47" s="47"/>
      <c r="AC47" s="47"/>
      <c r="AD47" s="47"/>
    </row>
    <row r="48" spans="1:30" ht="39.950000000000003" customHeight="1" x14ac:dyDescent="0.25">
      <c r="A48" s="55">
        <v>55</v>
      </c>
      <c r="B48" s="56" t="s">
        <v>38</v>
      </c>
      <c r="C48" s="73" t="s">
        <v>198</v>
      </c>
      <c r="D48" s="74" t="s">
        <v>199</v>
      </c>
      <c r="E48" s="75" t="s">
        <v>129</v>
      </c>
      <c r="F48" s="74" t="s">
        <v>200</v>
      </c>
      <c r="G48" s="74" t="s">
        <v>37</v>
      </c>
      <c r="H48" s="74" t="s">
        <v>201</v>
      </c>
      <c r="I48" s="126">
        <v>1943</v>
      </c>
      <c r="J48" s="17"/>
      <c r="K48" s="23">
        <f t="shared" si="0"/>
        <v>0</v>
      </c>
      <c r="L48" s="24" t="str">
        <f t="shared" si="1"/>
        <v>OK</v>
      </c>
      <c r="M48" s="103"/>
      <c r="N48" s="100"/>
      <c r="O48" s="46"/>
      <c r="P48" s="47"/>
      <c r="Q48" s="47"/>
      <c r="R48" s="49"/>
      <c r="S48" s="48"/>
      <c r="T48" s="46"/>
      <c r="U48" s="46"/>
      <c r="V48" s="46"/>
      <c r="W48" s="46"/>
      <c r="X48" s="46"/>
      <c r="Y48" s="47"/>
      <c r="Z48" s="47"/>
      <c r="AA48" s="47"/>
      <c r="AB48" s="47"/>
      <c r="AC48" s="47"/>
      <c r="AD48" s="47"/>
    </row>
    <row r="49" spans="1:30" ht="39.950000000000003" customHeight="1" x14ac:dyDescent="0.25">
      <c r="A49" s="55">
        <v>56</v>
      </c>
      <c r="B49" s="56" t="s">
        <v>202</v>
      </c>
      <c r="C49" s="66" t="s">
        <v>203</v>
      </c>
      <c r="D49" s="67" t="s">
        <v>204</v>
      </c>
      <c r="E49" s="53" t="s">
        <v>41</v>
      </c>
      <c r="F49" s="54" t="s">
        <v>205</v>
      </c>
      <c r="G49" s="54" t="s">
        <v>37</v>
      </c>
      <c r="H49" s="54" t="s">
        <v>51</v>
      </c>
      <c r="I49" s="126">
        <v>20700</v>
      </c>
      <c r="J49" s="17"/>
      <c r="K49" s="23">
        <f t="shared" si="0"/>
        <v>0</v>
      </c>
      <c r="L49" s="24" t="str">
        <f t="shared" si="1"/>
        <v>OK</v>
      </c>
      <c r="M49" s="103"/>
      <c r="N49" s="100"/>
      <c r="O49" s="46"/>
      <c r="P49" s="47"/>
      <c r="Q49" s="47"/>
      <c r="R49" s="49"/>
      <c r="S49" s="48"/>
      <c r="T49" s="46"/>
      <c r="U49" s="46"/>
      <c r="V49" s="46"/>
      <c r="W49" s="46"/>
      <c r="X49" s="46"/>
      <c r="Y49" s="47"/>
      <c r="Z49" s="47"/>
      <c r="AA49" s="47"/>
      <c r="AB49" s="47"/>
      <c r="AC49" s="47"/>
      <c r="AD49" s="47"/>
    </row>
    <row r="50" spans="1:30" ht="39.950000000000003" customHeight="1" x14ac:dyDescent="0.25">
      <c r="A50" s="55">
        <v>57</v>
      </c>
      <c r="B50" s="56" t="s">
        <v>135</v>
      </c>
      <c r="C50" s="60" t="s">
        <v>206</v>
      </c>
      <c r="D50" s="61" t="s">
        <v>207</v>
      </c>
      <c r="E50" s="62" t="s">
        <v>208</v>
      </c>
      <c r="F50" s="62" t="s">
        <v>209</v>
      </c>
      <c r="G50" s="54" t="s">
        <v>37</v>
      </c>
      <c r="H50" s="62" t="s">
        <v>51</v>
      </c>
      <c r="I50" s="126">
        <v>9385</v>
      </c>
      <c r="J50" s="17"/>
      <c r="K50" s="23">
        <f t="shared" si="0"/>
        <v>0</v>
      </c>
      <c r="L50" s="24" t="str">
        <f t="shared" si="1"/>
        <v>OK</v>
      </c>
      <c r="M50" s="103"/>
      <c r="N50" s="100"/>
      <c r="O50" s="46"/>
      <c r="P50" s="47"/>
      <c r="Q50" s="47"/>
      <c r="R50" s="49"/>
      <c r="S50" s="48"/>
      <c r="T50" s="46"/>
      <c r="U50" s="46"/>
      <c r="V50" s="46"/>
      <c r="W50" s="46"/>
      <c r="X50" s="46"/>
      <c r="Y50" s="47"/>
      <c r="Z50" s="47"/>
      <c r="AA50" s="47"/>
      <c r="AB50" s="47"/>
      <c r="AC50" s="47"/>
      <c r="AD50" s="47"/>
    </row>
    <row r="51" spans="1:30" ht="39.950000000000003" customHeight="1" x14ac:dyDescent="0.25">
      <c r="A51" s="55">
        <v>59</v>
      </c>
      <c r="B51" s="56" t="s">
        <v>93</v>
      </c>
      <c r="C51" s="66" t="s">
        <v>210</v>
      </c>
      <c r="D51" s="67" t="s">
        <v>211</v>
      </c>
      <c r="E51" s="59" t="s">
        <v>212</v>
      </c>
      <c r="F51" s="62" t="s">
        <v>213</v>
      </c>
      <c r="G51" s="54" t="s">
        <v>37</v>
      </c>
      <c r="H51" s="62" t="s">
        <v>81</v>
      </c>
      <c r="I51" s="126">
        <v>1140</v>
      </c>
      <c r="J51" s="17"/>
      <c r="K51" s="23">
        <f t="shared" si="0"/>
        <v>0</v>
      </c>
      <c r="L51" s="24" t="str">
        <f t="shared" si="1"/>
        <v>OK</v>
      </c>
      <c r="M51" s="103"/>
      <c r="N51" s="100"/>
      <c r="O51" s="46"/>
      <c r="P51" s="47"/>
      <c r="Q51" s="47"/>
      <c r="R51" s="49"/>
      <c r="S51" s="48"/>
      <c r="T51" s="46"/>
      <c r="U51" s="46"/>
      <c r="V51" s="46"/>
      <c r="W51" s="46"/>
      <c r="X51" s="46"/>
      <c r="Y51" s="47"/>
      <c r="Z51" s="47"/>
      <c r="AA51" s="47"/>
      <c r="AB51" s="47"/>
      <c r="AC51" s="47"/>
      <c r="AD51" s="47"/>
    </row>
    <row r="52" spans="1:30" ht="39.950000000000003" customHeight="1" x14ac:dyDescent="0.25">
      <c r="A52" s="55">
        <v>60</v>
      </c>
      <c r="B52" s="56" t="s">
        <v>93</v>
      </c>
      <c r="C52" s="66" t="s">
        <v>214</v>
      </c>
      <c r="D52" s="67" t="s">
        <v>215</v>
      </c>
      <c r="E52" s="59" t="s">
        <v>212</v>
      </c>
      <c r="F52" s="62" t="s">
        <v>213</v>
      </c>
      <c r="G52" s="54" t="s">
        <v>37</v>
      </c>
      <c r="H52" s="62" t="s">
        <v>81</v>
      </c>
      <c r="I52" s="126">
        <v>685</v>
      </c>
      <c r="J52" s="17"/>
      <c r="K52" s="23">
        <f t="shared" si="0"/>
        <v>0</v>
      </c>
      <c r="L52" s="24" t="str">
        <f t="shared" si="1"/>
        <v>OK</v>
      </c>
      <c r="M52" s="103"/>
      <c r="N52" s="100"/>
      <c r="O52" s="46"/>
      <c r="P52" s="47"/>
      <c r="Q52" s="47"/>
      <c r="R52" s="49"/>
      <c r="S52" s="48"/>
      <c r="T52" s="46"/>
      <c r="U52" s="46"/>
      <c r="V52" s="46"/>
      <c r="W52" s="46"/>
      <c r="X52" s="46"/>
      <c r="Y52" s="47"/>
      <c r="Z52" s="47"/>
      <c r="AA52" s="47"/>
      <c r="AB52" s="47"/>
      <c r="AC52" s="47"/>
      <c r="AD52" s="47"/>
    </row>
    <row r="53" spans="1:30" ht="39.950000000000003" customHeight="1" x14ac:dyDescent="0.25">
      <c r="A53" s="55">
        <v>61</v>
      </c>
      <c r="B53" s="56" t="s">
        <v>71</v>
      </c>
      <c r="C53" s="66" t="s">
        <v>216</v>
      </c>
      <c r="D53" s="67" t="s">
        <v>217</v>
      </c>
      <c r="E53" s="59" t="s">
        <v>212</v>
      </c>
      <c r="F53" s="76" t="s">
        <v>218</v>
      </c>
      <c r="G53" s="54" t="s">
        <v>37</v>
      </c>
      <c r="H53" s="76" t="s">
        <v>81</v>
      </c>
      <c r="I53" s="126">
        <v>2296.8000000000002</v>
      </c>
      <c r="J53" s="17"/>
      <c r="K53" s="23">
        <f t="shared" si="0"/>
        <v>0</v>
      </c>
      <c r="L53" s="24" t="str">
        <f t="shared" si="1"/>
        <v>OK</v>
      </c>
      <c r="M53" s="103"/>
      <c r="N53" s="100"/>
      <c r="O53" s="46"/>
      <c r="P53" s="47"/>
      <c r="Q53" s="47"/>
      <c r="R53" s="49"/>
      <c r="S53" s="48"/>
      <c r="T53" s="46"/>
      <c r="U53" s="46"/>
      <c r="V53" s="46"/>
      <c r="W53" s="46"/>
      <c r="X53" s="46"/>
      <c r="Y53" s="47"/>
      <c r="Z53" s="47"/>
      <c r="AA53" s="47"/>
      <c r="AB53" s="47"/>
      <c r="AC53" s="47"/>
      <c r="AD53" s="47"/>
    </row>
    <row r="54" spans="1:30" ht="39.950000000000003" customHeight="1" x14ac:dyDescent="0.25">
      <c r="A54" s="55">
        <v>62</v>
      </c>
      <c r="B54" s="56" t="s">
        <v>43</v>
      </c>
      <c r="C54" s="60" t="s">
        <v>219</v>
      </c>
      <c r="D54" s="61" t="s">
        <v>220</v>
      </c>
      <c r="E54" s="62" t="s">
        <v>221</v>
      </c>
      <c r="F54" s="62" t="s">
        <v>222</v>
      </c>
      <c r="G54" s="54" t="s">
        <v>37</v>
      </c>
      <c r="H54" s="62" t="s">
        <v>25</v>
      </c>
      <c r="I54" s="126">
        <v>1291</v>
      </c>
      <c r="J54" s="17"/>
      <c r="K54" s="23">
        <f t="shared" si="0"/>
        <v>0</v>
      </c>
      <c r="L54" s="24" t="str">
        <f t="shared" si="1"/>
        <v>OK</v>
      </c>
      <c r="M54" s="103"/>
      <c r="N54" s="100"/>
      <c r="O54" s="46"/>
      <c r="P54" s="47"/>
      <c r="Q54" s="47"/>
      <c r="R54" s="49"/>
      <c r="S54" s="48"/>
      <c r="T54" s="46"/>
      <c r="U54" s="46"/>
      <c r="V54" s="46"/>
      <c r="W54" s="46"/>
      <c r="X54" s="46"/>
      <c r="Y54" s="47"/>
      <c r="Z54" s="47"/>
      <c r="AA54" s="47"/>
      <c r="AB54" s="47"/>
      <c r="AC54" s="47"/>
      <c r="AD54" s="47"/>
    </row>
    <row r="55" spans="1:30" ht="39.950000000000003" customHeight="1" x14ac:dyDescent="0.25">
      <c r="A55" s="55">
        <v>63</v>
      </c>
      <c r="B55" s="56" t="s">
        <v>55</v>
      </c>
      <c r="C55" s="60" t="s">
        <v>223</v>
      </c>
      <c r="D55" s="61" t="s">
        <v>224</v>
      </c>
      <c r="E55" s="62" t="s">
        <v>225</v>
      </c>
      <c r="F55" s="62" t="s">
        <v>226</v>
      </c>
      <c r="G55" s="54" t="s">
        <v>37</v>
      </c>
      <c r="H55" s="62" t="s">
        <v>227</v>
      </c>
      <c r="I55" s="126">
        <v>1785</v>
      </c>
      <c r="J55" s="17"/>
      <c r="K55" s="23">
        <f t="shared" si="0"/>
        <v>0</v>
      </c>
      <c r="L55" s="24" t="str">
        <f t="shared" si="1"/>
        <v>OK</v>
      </c>
      <c r="M55" s="103"/>
      <c r="N55" s="100"/>
      <c r="O55" s="46"/>
      <c r="P55" s="47"/>
      <c r="Q55" s="47"/>
      <c r="R55" s="49"/>
      <c r="S55" s="48"/>
      <c r="T55" s="46"/>
      <c r="U55" s="46"/>
      <c r="V55" s="46"/>
      <c r="W55" s="46"/>
      <c r="X55" s="46"/>
      <c r="Y55" s="47"/>
      <c r="Z55" s="47"/>
      <c r="AA55" s="47"/>
      <c r="AB55" s="47"/>
      <c r="AC55" s="47"/>
      <c r="AD55" s="47"/>
    </row>
    <row r="56" spans="1:30" ht="39.950000000000003" customHeight="1" x14ac:dyDescent="0.25">
      <c r="A56" s="55">
        <v>65</v>
      </c>
      <c r="B56" s="56" t="s">
        <v>86</v>
      </c>
      <c r="C56" s="60" t="s">
        <v>228</v>
      </c>
      <c r="D56" s="61" t="s">
        <v>229</v>
      </c>
      <c r="E56" s="62" t="s">
        <v>230</v>
      </c>
      <c r="F56" s="62" t="s">
        <v>231</v>
      </c>
      <c r="G56" s="54" t="s">
        <v>37</v>
      </c>
      <c r="H56" s="62" t="s">
        <v>232</v>
      </c>
      <c r="I56" s="126">
        <v>2649.99</v>
      </c>
      <c r="J56" s="17"/>
      <c r="K56" s="23">
        <f t="shared" si="0"/>
        <v>0</v>
      </c>
      <c r="L56" s="24" t="str">
        <f t="shared" si="1"/>
        <v>OK</v>
      </c>
      <c r="M56" s="103"/>
      <c r="N56" s="100"/>
      <c r="O56" s="46"/>
      <c r="P56" s="47"/>
      <c r="Q56" s="47"/>
      <c r="R56" s="49"/>
      <c r="S56" s="48"/>
      <c r="T56" s="46"/>
      <c r="U56" s="46"/>
      <c r="V56" s="46"/>
      <c r="W56" s="46"/>
      <c r="X56" s="46"/>
      <c r="Y56" s="47"/>
      <c r="Z56" s="47"/>
      <c r="AA56" s="47"/>
      <c r="AB56" s="47"/>
      <c r="AC56" s="47"/>
      <c r="AD56" s="47"/>
    </row>
    <row r="57" spans="1:30" ht="39.950000000000003" customHeight="1" x14ac:dyDescent="0.25">
      <c r="A57" s="55">
        <v>66</v>
      </c>
      <c r="B57" s="56" t="s">
        <v>176</v>
      </c>
      <c r="C57" s="66" t="s">
        <v>233</v>
      </c>
      <c r="D57" s="67" t="s">
        <v>234</v>
      </c>
      <c r="E57" s="59" t="s">
        <v>62</v>
      </c>
      <c r="F57" s="54" t="s">
        <v>235</v>
      </c>
      <c r="G57" s="54" t="s">
        <v>37</v>
      </c>
      <c r="H57" s="54">
        <v>44900533</v>
      </c>
      <c r="I57" s="126">
        <v>4765</v>
      </c>
      <c r="J57" s="17"/>
      <c r="K57" s="23">
        <f t="shared" si="0"/>
        <v>0</v>
      </c>
      <c r="L57" s="24" t="str">
        <f t="shared" si="1"/>
        <v>OK</v>
      </c>
      <c r="M57" s="103"/>
      <c r="N57" s="100"/>
      <c r="O57" s="46"/>
      <c r="P57" s="47"/>
      <c r="Q57" s="47"/>
      <c r="R57" s="49"/>
      <c r="S57" s="48"/>
      <c r="T57" s="46"/>
      <c r="U57" s="46"/>
      <c r="V57" s="46"/>
      <c r="W57" s="46"/>
      <c r="X57" s="46"/>
      <c r="Y57" s="47"/>
      <c r="Z57" s="47"/>
      <c r="AA57" s="47"/>
      <c r="AB57" s="47"/>
      <c r="AC57" s="47"/>
      <c r="AD57" s="47"/>
    </row>
    <row r="58" spans="1:30" ht="39.950000000000003" customHeight="1" x14ac:dyDescent="0.25">
      <c r="A58" s="55">
        <v>68</v>
      </c>
      <c r="B58" s="56" t="s">
        <v>38</v>
      </c>
      <c r="C58" s="66" t="s">
        <v>236</v>
      </c>
      <c r="D58" s="67" t="s">
        <v>237</v>
      </c>
      <c r="E58" s="53" t="s">
        <v>238</v>
      </c>
      <c r="F58" s="54" t="s">
        <v>239</v>
      </c>
      <c r="G58" s="54" t="s">
        <v>37</v>
      </c>
      <c r="H58" s="54" t="s">
        <v>51</v>
      </c>
      <c r="I58" s="126">
        <v>673</v>
      </c>
      <c r="J58" s="17"/>
      <c r="K58" s="23">
        <f t="shared" si="0"/>
        <v>0</v>
      </c>
      <c r="L58" s="24" t="str">
        <f t="shared" si="1"/>
        <v>OK</v>
      </c>
      <c r="M58" s="103"/>
      <c r="N58" s="100"/>
      <c r="O58" s="46"/>
      <c r="P58" s="47"/>
      <c r="Q58" s="47"/>
      <c r="R58" s="49"/>
      <c r="S58" s="48"/>
      <c r="T58" s="46"/>
      <c r="U58" s="46"/>
      <c r="V58" s="46"/>
      <c r="W58" s="46"/>
      <c r="X58" s="46"/>
      <c r="Y58" s="47"/>
      <c r="Z58" s="47"/>
      <c r="AA58" s="47"/>
      <c r="AB58" s="47"/>
      <c r="AC58" s="47"/>
      <c r="AD58" s="47"/>
    </row>
    <row r="59" spans="1:30" ht="39.950000000000003" customHeight="1" x14ac:dyDescent="0.25">
      <c r="A59" s="55">
        <v>69</v>
      </c>
      <c r="B59" s="56" t="s">
        <v>71</v>
      </c>
      <c r="C59" s="60" t="s">
        <v>240</v>
      </c>
      <c r="D59" s="61" t="s">
        <v>241</v>
      </c>
      <c r="E59" s="62" t="s">
        <v>242</v>
      </c>
      <c r="F59" s="62" t="s">
        <v>239</v>
      </c>
      <c r="G59" s="54" t="s">
        <v>37</v>
      </c>
      <c r="H59" s="62" t="s">
        <v>51</v>
      </c>
      <c r="I59" s="126">
        <v>2128.5</v>
      </c>
      <c r="J59" s="17"/>
      <c r="K59" s="23">
        <f t="shared" si="0"/>
        <v>0</v>
      </c>
      <c r="L59" s="24" t="str">
        <f t="shared" si="1"/>
        <v>OK</v>
      </c>
      <c r="M59" s="103"/>
      <c r="N59" s="100"/>
      <c r="O59" s="46"/>
      <c r="P59" s="47"/>
      <c r="Q59" s="47"/>
      <c r="R59" s="49"/>
      <c r="S59" s="48"/>
      <c r="T59" s="46"/>
      <c r="U59" s="46"/>
      <c r="V59" s="46"/>
      <c r="W59" s="46"/>
      <c r="X59" s="46"/>
      <c r="Y59" s="47"/>
      <c r="Z59" s="47"/>
      <c r="AA59" s="47"/>
      <c r="AB59" s="47"/>
      <c r="AC59" s="47"/>
      <c r="AD59" s="47"/>
    </row>
    <row r="60" spans="1:30" ht="39.950000000000003" customHeight="1" x14ac:dyDescent="0.25">
      <c r="A60" s="55">
        <v>70</v>
      </c>
      <c r="B60" s="56" t="s">
        <v>243</v>
      </c>
      <c r="C60" s="60" t="s">
        <v>244</v>
      </c>
      <c r="D60" s="61" t="s">
        <v>245</v>
      </c>
      <c r="E60" s="62" t="s">
        <v>124</v>
      </c>
      <c r="F60" s="62" t="s">
        <v>246</v>
      </c>
      <c r="G60" s="54" t="s">
        <v>37</v>
      </c>
      <c r="H60" s="62" t="s">
        <v>81</v>
      </c>
      <c r="I60" s="126">
        <v>3800</v>
      </c>
      <c r="J60" s="17"/>
      <c r="K60" s="23">
        <f t="shared" si="0"/>
        <v>0</v>
      </c>
      <c r="L60" s="24" t="str">
        <f t="shared" si="1"/>
        <v>OK</v>
      </c>
      <c r="M60" s="103"/>
      <c r="N60" s="100"/>
      <c r="O60" s="46"/>
      <c r="P60" s="47"/>
      <c r="Q60" s="47"/>
      <c r="R60" s="49"/>
      <c r="S60" s="48"/>
      <c r="T60" s="46"/>
      <c r="U60" s="46"/>
      <c r="V60" s="46"/>
      <c r="W60" s="46"/>
      <c r="X60" s="46"/>
      <c r="Y60" s="47"/>
      <c r="Z60" s="47"/>
      <c r="AA60" s="47"/>
      <c r="AB60" s="47"/>
      <c r="AC60" s="47"/>
      <c r="AD60" s="47"/>
    </row>
    <row r="61" spans="1:30" ht="39.950000000000003" customHeight="1" x14ac:dyDescent="0.25">
      <c r="A61" s="55">
        <v>71</v>
      </c>
      <c r="B61" s="56" t="s">
        <v>64</v>
      </c>
      <c r="C61" s="60" t="s">
        <v>247</v>
      </c>
      <c r="D61" s="61" t="s">
        <v>248</v>
      </c>
      <c r="E61" s="62" t="s">
        <v>124</v>
      </c>
      <c r="F61" s="62" t="s">
        <v>246</v>
      </c>
      <c r="G61" s="54" t="s">
        <v>37</v>
      </c>
      <c r="H61" s="62" t="s">
        <v>81</v>
      </c>
      <c r="I61" s="126">
        <v>5700</v>
      </c>
      <c r="J61" s="17"/>
      <c r="K61" s="23">
        <f t="shared" si="0"/>
        <v>0</v>
      </c>
      <c r="L61" s="24" t="str">
        <f t="shared" si="1"/>
        <v>OK</v>
      </c>
      <c r="M61" s="103"/>
      <c r="N61" s="100"/>
      <c r="O61" s="46"/>
      <c r="P61" s="47"/>
      <c r="Q61" s="47"/>
      <c r="R61" s="49"/>
      <c r="S61" s="48"/>
      <c r="T61" s="46"/>
      <c r="U61" s="46"/>
      <c r="V61" s="46"/>
      <c r="W61" s="46"/>
      <c r="X61" s="46"/>
      <c r="Y61" s="47"/>
      <c r="Z61" s="47"/>
      <c r="AA61" s="47"/>
      <c r="AB61" s="47"/>
      <c r="AC61" s="47"/>
      <c r="AD61" s="47"/>
    </row>
    <row r="62" spans="1:30" ht="39.950000000000003" customHeight="1" x14ac:dyDescent="0.25">
      <c r="A62" s="55">
        <v>73</v>
      </c>
      <c r="B62" s="56" t="s">
        <v>126</v>
      </c>
      <c r="C62" s="60" t="s">
        <v>249</v>
      </c>
      <c r="D62" s="61" t="s">
        <v>250</v>
      </c>
      <c r="E62" s="59" t="s">
        <v>62</v>
      </c>
      <c r="F62" s="70">
        <v>17418028</v>
      </c>
      <c r="G62" s="54" t="s">
        <v>37</v>
      </c>
      <c r="H62" s="54" t="s">
        <v>251</v>
      </c>
      <c r="I62" s="126">
        <v>2825</v>
      </c>
      <c r="J62" s="17"/>
      <c r="K62" s="23">
        <f t="shared" si="0"/>
        <v>0</v>
      </c>
      <c r="L62" s="24" t="str">
        <f t="shared" si="1"/>
        <v>OK</v>
      </c>
      <c r="M62" s="103"/>
      <c r="N62" s="100"/>
      <c r="O62" s="46"/>
      <c r="P62" s="47"/>
      <c r="Q62" s="47"/>
      <c r="R62" s="49"/>
      <c r="S62" s="48"/>
      <c r="T62" s="46"/>
      <c r="U62" s="46"/>
      <c r="V62" s="46"/>
      <c r="W62" s="46"/>
      <c r="X62" s="46"/>
      <c r="Y62" s="47"/>
      <c r="Z62" s="47"/>
      <c r="AA62" s="47"/>
      <c r="AB62" s="47"/>
      <c r="AC62" s="47"/>
      <c r="AD62" s="47"/>
    </row>
    <row r="63" spans="1:30" ht="39.950000000000003" customHeight="1" x14ac:dyDescent="0.25">
      <c r="A63" s="55">
        <v>74</v>
      </c>
      <c r="B63" s="56" t="s">
        <v>126</v>
      </c>
      <c r="C63" s="57" t="s">
        <v>252</v>
      </c>
      <c r="D63" s="58" t="s">
        <v>253</v>
      </c>
      <c r="E63" s="59" t="s">
        <v>46</v>
      </c>
      <c r="F63" s="54" t="s">
        <v>254</v>
      </c>
      <c r="G63" s="54" t="s">
        <v>37</v>
      </c>
      <c r="H63" s="54">
        <v>44905235</v>
      </c>
      <c r="I63" s="126">
        <v>5480</v>
      </c>
      <c r="J63" s="17"/>
      <c r="K63" s="23">
        <f t="shared" si="0"/>
        <v>0</v>
      </c>
      <c r="L63" s="24" t="str">
        <f t="shared" si="1"/>
        <v>OK</v>
      </c>
      <c r="M63" s="103"/>
      <c r="N63" s="100"/>
      <c r="O63" s="46"/>
      <c r="P63" s="47"/>
      <c r="Q63" s="47"/>
      <c r="R63" s="49"/>
      <c r="S63" s="48"/>
      <c r="T63" s="46"/>
      <c r="U63" s="46"/>
      <c r="V63" s="46"/>
      <c r="W63" s="46"/>
      <c r="X63" s="46"/>
      <c r="Y63" s="47"/>
      <c r="Z63" s="47"/>
      <c r="AA63" s="47"/>
      <c r="AB63" s="47"/>
      <c r="AC63" s="47"/>
      <c r="AD63" s="47"/>
    </row>
    <row r="64" spans="1:30" ht="39.950000000000003" customHeight="1" x14ac:dyDescent="0.25">
      <c r="A64" s="55">
        <v>75</v>
      </c>
      <c r="B64" s="56" t="s">
        <v>71</v>
      </c>
      <c r="C64" s="60" t="s">
        <v>255</v>
      </c>
      <c r="D64" s="61" t="s">
        <v>256</v>
      </c>
      <c r="E64" s="62" t="s">
        <v>129</v>
      </c>
      <c r="F64" s="62" t="s">
        <v>257</v>
      </c>
      <c r="G64" s="54" t="s">
        <v>37</v>
      </c>
      <c r="H64" s="62" t="s">
        <v>81</v>
      </c>
      <c r="I64" s="126">
        <v>1373.13</v>
      </c>
      <c r="J64" s="17"/>
      <c r="K64" s="23">
        <f t="shared" si="0"/>
        <v>0</v>
      </c>
      <c r="L64" s="24" t="str">
        <f t="shared" si="1"/>
        <v>OK</v>
      </c>
      <c r="M64" s="103"/>
      <c r="N64" s="100"/>
      <c r="O64" s="46"/>
      <c r="P64" s="47"/>
      <c r="Q64" s="47"/>
      <c r="R64" s="49"/>
      <c r="S64" s="48"/>
      <c r="T64" s="46"/>
      <c r="U64" s="46"/>
      <c r="V64" s="46"/>
      <c r="W64" s="46"/>
      <c r="X64" s="46"/>
      <c r="Y64" s="47"/>
      <c r="Z64" s="47"/>
      <c r="AA64" s="47"/>
      <c r="AB64" s="47"/>
      <c r="AC64" s="47"/>
      <c r="AD64" s="47"/>
    </row>
    <row r="65" spans="1:30" ht="39.950000000000003" customHeight="1" x14ac:dyDescent="0.25">
      <c r="A65" s="55">
        <v>76</v>
      </c>
      <c r="B65" s="56" t="s">
        <v>38</v>
      </c>
      <c r="C65" s="60" t="s">
        <v>258</v>
      </c>
      <c r="D65" s="61" t="s">
        <v>259</v>
      </c>
      <c r="E65" s="53" t="s">
        <v>129</v>
      </c>
      <c r="F65" s="54" t="s">
        <v>260</v>
      </c>
      <c r="G65" s="54" t="s">
        <v>37</v>
      </c>
      <c r="H65" s="54" t="s">
        <v>261</v>
      </c>
      <c r="I65" s="126">
        <v>1946.5</v>
      </c>
      <c r="J65" s="17"/>
      <c r="K65" s="23">
        <f t="shared" si="0"/>
        <v>0</v>
      </c>
      <c r="L65" s="24" t="str">
        <f t="shared" si="1"/>
        <v>OK</v>
      </c>
      <c r="M65" s="103"/>
      <c r="N65" s="100"/>
      <c r="O65" s="46"/>
      <c r="P65" s="47"/>
      <c r="Q65" s="47"/>
      <c r="R65" s="49"/>
      <c r="S65" s="48"/>
      <c r="T65" s="46"/>
      <c r="U65" s="46"/>
      <c r="V65" s="46"/>
      <c r="W65" s="46"/>
      <c r="X65" s="46"/>
      <c r="Y65" s="47"/>
      <c r="Z65" s="47"/>
      <c r="AA65" s="47"/>
      <c r="AB65" s="47"/>
      <c r="AC65" s="47"/>
      <c r="AD65" s="47"/>
    </row>
    <row r="66" spans="1:30" ht="39.950000000000003" customHeight="1" x14ac:dyDescent="0.25">
      <c r="A66" s="55">
        <v>78</v>
      </c>
      <c r="B66" s="56" t="s">
        <v>55</v>
      </c>
      <c r="C66" s="68" t="s">
        <v>262</v>
      </c>
      <c r="D66" s="69" t="s">
        <v>263</v>
      </c>
      <c r="E66" s="65">
        <v>1301</v>
      </c>
      <c r="F66" s="65" t="s">
        <v>264</v>
      </c>
      <c r="G66" s="54" t="s">
        <v>37</v>
      </c>
      <c r="H66" s="54" t="s">
        <v>21</v>
      </c>
      <c r="I66" s="126">
        <v>169</v>
      </c>
      <c r="J66" s="17"/>
      <c r="K66" s="23">
        <f t="shared" si="0"/>
        <v>0</v>
      </c>
      <c r="L66" s="24" t="str">
        <f t="shared" si="1"/>
        <v>OK</v>
      </c>
      <c r="M66" s="103"/>
      <c r="N66" s="100"/>
      <c r="O66" s="46"/>
      <c r="P66" s="47"/>
      <c r="Q66" s="47"/>
      <c r="R66" s="49"/>
      <c r="S66" s="48"/>
      <c r="T66" s="46"/>
      <c r="U66" s="46"/>
      <c r="V66" s="46"/>
      <c r="W66" s="46"/>
      <c r="X66" s="46"/>
      <c r="Y66" s="47"/>
      <c r="Z66" s="47"/>
      <c r="AA66" s="47"/>
      <c r="AB66" s="47"/>
      <c r="AC66" s="47"/>
      <c r="AD66" s="47"/>
    </row>
    <row r="67" spans="1:30" ht="39.950000000000003" customHeight="1" x14ac:dyDescent="0.25">
      <c r="A67" s="55">
        <v>79</v>
      </c>
      <c r="B67" s="56" t="s">
        <v>93</v>
      </c>
      <c r="C67" s="60" t="s">
        <v>265</v>
      </c>
      <c r="D67" s="61" t="s">
        <v>266</v>
      </c>
      <c r="E67" s="62" t="s">
        <v>267</v>
      </c>
      <c r="F67" s="62" t="s">
        <v>268</v>
      </c>
      <c r="G67" s="54" t="s">
        <v>37</v>
      </c>
      <c r="H67" s="62" t="s">
        <v>81</v>
      </c>
      <c r="I67" s="126">
        <v>795</v>
      </c>
      <c r="J67" s="17"/>
      <c r="K67" s="23">
        <f t="shared" si="0"/>
        <v>0</v>
      </c>
      <c r="L67" s="24" t="str">
        <f t="shared" si="1"/>
        <v>OK</v>
      </c>
      <c r="M67" s="103"/>
      <c r="N67" s="100"/>
      <c r="O67" s="46"/>
      <c r="P67" s="47"/>
      <c r="Q67" s="47"/>
      <c r="R67" s="49"/>
      <c r="S67" s="48"/>
      <c r="T67" s="46"/>
      <c r="U67" s="46"/>
      <c r="V67" s="46"/>
      <c r="W67" s="46"/>
      <c r="X67" s="46"/>
      <c r="Y67" s="47"/>
      <c r="Z67" s="47"/>
      <c r="AA67" s="47"/>
      <c r="AB67" s="47"/>
      <c r="AC67" s="47"/>
      <c r="AD67" s="47"/>
    </row>
    <row r="68" spans="1:30" ht="39.950000000000003" customHeight="1" x14ac:dyDescent="0.25">
      <c r="A68" s="55">
        <v>80</v>
      </c>
      <c r="B68" s="56" t="s">
        <v>71</v>
      </c>
      <c r="C68" s="68" t="s">
        <v>269</v>
      </c>
      <c r="D68" s="69" t="s">
        <v>270</v>
      </c>
      <c r="E68" s="54">
        <v>2407</v>
      </c>
      <c r="F68" s="54" t="s">
        <v>271</v>
      </c>
      <c r="G68" s="54" t="s">
        <v>37</v>
      </c>
      <c r="H68" s="54" t="s">
        <v>51</v>
      </c>
      <c r="I68" s="126">
        <v>12721.5</v>
      </c>
      <c r="J68" s="17"/>
      <c r="K68" s="23">
        <f t="shared" ref="K68:K131" si="2">J68-(SUM(M68:AD68))</f>
        <v>0</v>
      </c>
      <c r="L68" s="24" t="str">
        <f t="shared" ref="L68:L131" si="3">IF(K68&lt;0,"ATENÇÃO","OK")</f>
        <v>OK</v>
      </c>
      <c r="M68" s="103"/>
      <c r="N68" s="100"/>
      <c r="O68" s="46"/>
      <c r="P68" s="47"/>
      <c r="Q68" s="47"/>
      <c r="R68" s="49"/>
      <c r="S68" s="48"/>
      <c r="T68" s="46"/>
      <c r="U68" s="46"/>
      <c r="V68" s="46"/>
      <c r="W68" s="46"/>
      <c r="X68" s="46"/>
      <c r="Y68" s="47"/>
      <c r="Z68" s="47"/>
      <c r="AA68" s="47"/>
      <c r="AB68" s="47"/>
      <c r="AC68" s="47"/>
      <c r="AD68" s="47"/>
    </row>
    <row r="69" spans="1:30" ht="39.950000000000003" customHeight="1" x14ac:dyDescent="0.25">
      <c r="A69" s="55">
        <v>81</v>
      </c>
      <c r="B69" s="56" t="s">
        <v>151</v>
      </c>
      <c r="C69" s="60" t="s">
        <v>272</v>
      </c>
      <c r="D69" s="61" t="s">
        <v>273</v>
      </c>
      <c r="E69" s="53" t="s">
        <v>129</v>
      </c>
      <c r="F69" s="54" t="s">
        <v>274</v>
      </c>
      <c r="G69" s="54" t="s">
        <v>37</v>
      </c>
      <c r="H69" s="54" t="s">
        <v>275</v>
      </c>
      <c r="I69" s="126">
        <v>1537</v>
      </c>
      <c r="J69" s="17"/>
      <c r="K69" s="23">
        <f t="shared" si="2"/>
        <v>0</v>
      </c>
      <c r="L69" s="24" t="str">
        <f t="shared" si="3"/>
        <v>OK</v>
      </c>
      <c r="M69" s="103"/>
      <c r="N69" s="100"/>
      <c r="O69" s="46"/>
      <c r="P69" s="47"/>
      <c r="Q69" s="47"/>
      <c r="R69" s="49"/>
      <c r="S69" s="48"/>
      <c r="T69" s="46"/>
      <c r="U69" s="46"/>
      <c r="V69" s="46"/>
      <c r="W69" s="46"/>
      <c r="X69" s="46"/>
      <c r="Y69" s="47"/>
      <c r="Z69" s="47"/>
      <c r="AA69" s="47"/>
      <c r="AB69" s="47"/>
      <c r="AC69" s="47"/>
      <c r="AD69" s="47"/>
    </row>
    <row r="70" spans="1:30" ht="39.950000000000003" customHeight="1" x14ac:dyDescent="0.25">
      <c r="A70" s="55">
        <v>82</v>
      </c>
      <c r="B70" s="56" t="s">
        <v>176</v>
      </c>
      <c r="C70" s="73" t="s">
        <v>276</v>
      </c>
      <c r="D70" s="74" t="s">
        <v>277</v>
      </c>
      <c r="E70" s="59" t="s">
        <v>62</v>
      </c>
      <c r="F70" s="54" t="s">
        <v>278</v>
      </c>
      <c r="G70" s="54" t="s">
        <v>37</v>
      </c>
      <c r="H70" s="54">
        <v>44905233</v>
      </c>
      <c r="I70" s="126">
        <v>19125.66</v>
      </c>
      <c r="J70" s="17"/>
      <c r="K70" s="23">
        <f t="shared" si="2"/>
        <v>0</v>
      </c>
      <c r="L70" s="24" t="str">
        <f t="shared" si="3"/>
        <v>OK</v>
      </c>
      <c r="M70" s="103"/>
      <c r="N70" s="100"/>
      <c r="O70" s="46"/>
      <c r="P70" s="47"/>
      <c r="Q70" s="47"/>
      <c r="R70" s="49"/>
      <c r="S70" s="48"/>
      <c r="T70" s="46"/>
      <c r="U70" s="46"/>
      <c r="V70" s="46"/>
      <c r="W70" s="46"/>
      <c r="X70" s="46"/>
      <c r="Y70" s="47"/>
      <c r="Z70" s="47"/>
      <c r="AA70" s="47"/>
      <c r="AB70" s="47"/>
      <c r="AC70" s="47"/>
      <c r="AD70" s="47"/>
    </row>
    <row r="71" spans="1:30" ht="39.950000000000003" customHeight="1" x14ac:dyDescent="0.25">
      <c r="A71" s="55">
        <v>84</v>
      </c>
      <c r="B71" s="56" t="s">
        <v>47</v>
      </c>
      <c r="C71" s="60" t="s">
        <v>279</v>
      </c>
      <c r="D71" s="61" t="s">
        <v>280</v>
      </c>
      <c r="E71" s="62" t="s">
        <v>101</v>
      </c>
      <c r="F71" s="62" t="s">
        <v>281</v>
      </c>
      <c r="G71" s="54" t="s">
        <v>37</v>
      </c>
      <c r="H71" s="62" t="s">
        <v>51</v>
      </c>
      <c r="I71" s="126">
        <v>1350</v>
      </c>
      <c r="J71" s="17"/>
      <c r="K71" s="23">
        <f t="shared" si="2"/>
        <v>0</v>
      </c>
      <c r="L71" s="24" t="str">
        <f t="shared" si="3"/>
        <v>OK</v>
      </c>
      <c r="M71" s="103"/>
      <c r="N71" s="100"/>
      <c r="O71" s="46"/>
      <c r="P71" s="47"/>
      <c r="Q71" s="47"/>
      <c r="R71" s="49"/>
      <c r="S71" s="48"/>
      <c r="T71" s="46"/>
      <c r="U71" s="46"/>
      <c r="V71" s="46"/>
      <c r="W71" s="46"/>
      <c r="X71" s="46"/>
      <c r="Y71" s="47"/>
      <c r="Z71" s="47"/>
      <c r="AA71" s="47"/>
      <c r="AB71" s="47"/>
      <c r="AC71" s="47"/>
      <c r="AD71" s="47"/>
    </row>
    <row r="72" spans="1:30" ht="39.950000000000003" customHeight="1" x14ac:dyDescent="0.25">
      <c r="A72" s="55">
        <v>85</v>
      </c>
      <c r="B72" s="56" t="s">
        <v>126</v>
      </c>
      <c r="C72" s="66" t="s">
        <v>282</v>
      </c>
      <c r="D72" s="67" t="s">
        <v>283</v>
      </c>
      <c r="E72" s="59" t="s">
        <v>238</v>
      </c>
      <c r="F72" s="54" t="s">
        <v>284</v>
      </c>
      <c r="G72" s="54" t="s">
        <v>37</v>
      </c>
      <c r="H72" s="54">
        <v>44905233</v>
      </c>
      <c r="I72" s="126">
        <v>3700</v>
      </c>
      <c r="J72" s="17"/>
      <c r="K72" s="23">
        <f t="shared" si="2"/>
        <v>0</v>
      </c>
      <c r="L72" s="24" t="str">
        <f t="shared" si="3"/>
        <v>OK</v>
      </c>
      <c r="M72" s="103"/>
      <c r="N72" s="100"/>
      <c r="O72" s="46"/>
      <c r="P72" s="47"/>
      <c r="Q72" s="47"/>
      <c r="R72" s="49"/>
      <c r="S72" s="48"/>
      <c r="T72" s="46"/>
      <c r="U72" s="46"/>
      <c r="V72" s="46"/>
      <c r="W72" s="46"/>
      <c r="X72" s="46"/>
      <c r="Y72" s="47"/>
      <c r="Z72" s="47"/>
      <c r="AA72" s="47"/>
      <c r="AB72" s="47"/>
      <c r="AC72" s="47"/>
      <c r="AD72" s="47"/>
    </row>
    <row r="73" spans="1:30" ht="39.950000000000003" customHeight="1" x14ac:dyDescent="0.25">
      <c r="A73" s="55">
        <v>86</v>
      </c>
      <c r="B73" s="56" t="s">
        <v>47</v>
      </c>
      <c r="C73" s="60" t="s">
        <v>285</v>
      </c>
      <c r="D73" s="61" t="s">
        <v>286</v>
      </c>
      <c r="E73" s="62" t="s">
        <v>101</v>
      </c>
      <c r="F73" s="62" t="s">
        <v>281</v>
      </c>
      <c r="G73" s="54" t="s">
        <v>37</v>
      </c>
      <c r="H73" s="62" t="s">
        <v>51</v>
      </c>
      <c r="I73" s="126">
        <v>4900</v>
      </c>
      <c r="J73" s="17"/>
      <c r="K73" s="23">
        <f t="shared" si="2"/>
        <v>0</v>
      </c>
      <c r="L73" s="24" t="str">
        <f t="shared" si="3"/>
        <v>OK</v>
      </c>
      <c r="M73" s="103"/>
      <c r="N73" s="100"/>
      <c r="O73" s="46"/>
      <c r="P73" s="47"/>
      <c r="Q73" s="47"/>
      <c r="R73" s="49"/>
      <c r="S73" s="48"/>
      <c r="T73" s="46"/>
      <c r="U73" s="46"/>
      <c r="V73" s="46"/>
      <c r="W73" s="46"/>
      <c r="X73" s="46"/>
      <c r="Y73" s="47"/>
      <c r="Z73" s="47"/>
      <c r="AA73" s="47"/>
      <c r="AB73" s="47"/>
      <c r="AC73" s="47"/>
      <c r="AD73" s="47"/>
    </row>
    <row r="74" spans="1:30" ht="39.950000000000003" customHeight="1" x14ac:dyDescent="0.25">
      <c r="A74" s="55">
        <v>88</v>
      </c>
      <c r="B74" s="56" t="s">
        <v>47</v>
      </c>
      <c r="C74" s="51" t="s">
        <v>287</v>
      </c>
      <c r="D74" s="52" t="s">
        <v>288</v>
      </c>
      <c r="E74" s="53" t="s">
        <v>129</v>
      </c>
      <c r="F74" s="54" t="s">
        <v>289</v>
      </c>
      <c r="G74" s="54" t="s">
        <v>37</v>
      </c>
      <c r="H74" s="54" t="s">
        <v>81</v>
      </c>
      <c r="I74" s="126">
        <v>600</v>
      </c>
      <c r="J74" s="17"/>
      <c r="K74" s="23">
        <f t="shared" si="2"/>
        <v>0</v>
      </c>
      <c r="L74" s="24" t="str">
        <f t="shared" si="3"/>
        <v>OK</v>
      </c>
      <c r="M74" s="103"/>
      <c r="N74" s="100"/>
      <c r="O74" s="46"/>
      <c r="P74" s="47"/>
      <c r="Q74" s="47"/>
      <c r="R74" s="49"/>
      <c r="S74" s="48"/>
      <c r="T74" s="46"/>
      <c r="U74" s="46"/>
      <c r="V74" s="46"/>
      <c r="W74" s="46"/>
      <c r="X74" s="46"/>
      <c r="Y74" s="47"/>
      <c r="Z74" s="47"/>
      <c r="AA74" s="47"/>
      <c r="AB74" s="47"/>
      <c r="AC74" s="47"/>
      <c r="AD74" s="47"/>
    </row>
    <row r="75" spans="1:30" ht="39.950000000000003" customHeight="1" x14ac:dyDescent="0.25">
      <c r="A75" s="55">
        <v>89</v>
      </c>
      <c r="B75" s="56" t="s">
        <v>71</v>
      </c>
      <c r="C75" s="60" t="s">
        <v>290</v>
      </c>
      <c r="D75" s="61" t="s">
        <v>291</v>
      </c>
      <c r="E75" s="62" t="s">
        <v>292</v>
      </c>
      <c r="F75" s="62" t="s">
        <v>293</v>
      </c>
      <c r="G75" s="54" t="s">
        <v>37</v>
      </c>
      <c r="H75" s="62" t="s">
        <v>81</v>
      </c>
      <c r="I75" s="126">
        <v>3316.5</v>
      </c>
      <c r="J75" s="17"/>
      <c r="K75" s="23">
        <f t="shared" si="2"/>
        <v>0</v>
      </c>
      <c r="L75" s="24" t="str">
        <f t="shared" si="3"/>
        <v>OK</v>
      </c>
      <c r="M75" s="103"/>
      <c r="N75" s="100"/>
      <c r="O75" s="46"/>
      <c r="P75" s="47"/>
      <c r="Q75" s="47"/>
      <c r="R75" s="49"/>
      <c r="S75" s="48"/>
      <c r="T75" s="46"/>
      <c r="U75" s="46"/>
      <c r="V75" s="46"/>
      <c r="W75" s="46"/>
      <c r="X75" s="46"/>
      <c r="Y75" s="47"/>
      <c r="Z75" s="47"/>
      <c r="AA75" s="47"/>
      <c r="AB75" s="47"/>
      <c r="AC75" s="47"/>
      <c r="AD75" s="47"/>
    </row>
    <row r="76" spans="1:30" ht="39.950000000000003" customHeight="1" x14ac:dyDescent="0.25">
      <c r="A76" s="55">
        <v>90</v>
      </c>
      <c r="B76" s="56" t="s">
        <v>151</v>
      </c>
      <c r="C76" s="60" t="s">
        <v>294</v>
      </c>
      <c r="D76" s="61" t="s">
        <v>295</v>
      </c>
      <c r="E76" s="62" t="s">
        <v>124</v>
      </c>
      <c r="F76" s="62" t="s">
        <v>296</v>
      </c>
      <c r="G76" s="54" t="s">
        <v>37</v>
      </c>
      <c r="H76" s="62" t="s">
        <v>81</v>
      </c>
      <c r="I76" s="126">
        <v>3100</v>
      </c>
      <c r="J76" s="17"/>
      <c r="K76" s="23">
        <f t="shared" si="2"/>
        <v>0</v>
      </c>
      <c r="L76" s="24" t="str">
        <f t="shared" si="3"/>
        <v>OK</v>
      </c>
      <c r="M76" s="103"/>
      <c r="N76" s="100"/>
      <c r="O76" s="46"/>
      <c r="P76" s="47"/>
      <c r="Q76" s="47"/>
      <c r="R76" s="49"/>
      <c r="S76" s="48"/>
      <c r="T76" s="46"/>
      <c r="U76" s="46"/>
      <c r="V76" s="46"/>
      <c r="W76" s="46"/>
      <c r="X76" s="46"/>
      <c r="Y76" s="47"/>
      <c r="Z76" s="47"/>
      <c r="AA76" s="47"/>
      <c r="AB76" s="47"/>
      <c r="AC76" s="47"/>
      <c r="AD76" s="47"/>
    </row>
    <row r="77" spans="1:30" ht="39.950000000000003" customHeight="1" x14ac:dyDescent="0.25">
      <c r="A77" s="55">
        <v>91</v>
      </c>
      <c r="B77" s="56" t="s">
        <v>93</v>
      </c>
      <c r="C77" s="66" t="s">
        <v>297</v>
      </c>
      <c r="D77" s="67" t="s">
        <v>298</v>
      </c>
      <c r="E77" s="53" t="s">
        <v>192</v>
      </c>
      <c r="F77" s="54" t="s">
        <v>299</v>
      </c>
      <c r="G77" s="54" t="s">
        <v>37</v>
      </c>
      <c r="H77" s="54" t="s">
        <v>51</v>
      </c>
      <c r="I77" s="126">
        <v>400</v>
      </c>
      <c r="J77" s="17"/>
      <c r="K77" s="23">
        <f t="shared" si="2"/>
        <v>0</v>
      </c>
      <c r="L77" s="24" t="str">
        <f t="shared" si="3"/>
        <v>OK</v>
      </c>
      <c r="M77" s="103"/>
      <c r="N77" s="100"/>
      <c r="O77" s="46"/>
      <c r="P77" s="47"/>
      <c r="Q77" s="47"/>
      <c r="R77" s="49"/>
      <c r="S77" s="48"/>
      <c r="T77" s="46"/>
      <c r="U77" s="46"/>
      <c r="V77" s="46"/>
      <c r="W77" s="46"/>
      <c r="X77" s="46"/>
      <c r="Y77" s="47"/>
      <c r="Z77" s="47"/>
      <c r="AA77" s="47"/>
      <c r="AB77" s="47"/>
      <c r="AC77" s="47"/>
      <c r="AD77" s="47"/>
    </row>
    <row r="78" spans="1:30" ht="39.950000000000003" customHeight="1" x14ac:dyDescent="0.25">
      <c r="A78" s="55">
        <v>92</v>
      </c>
      <c r="B78" s="56" t="s">
        <v>243</v>
      </c>
      <c r="C78" s="60" t="s">
        <v>300</v>
      </c>
      <c r="D78" s="61" t="s">
        <v>301</v>
      </c>
      <c r="E78" s="62" t="s">
        <v>292</v>
      </c>
      <c r="F78" s="62" t="s">
        <v>293</v>
      </c>
      <c r="G78" s="54" t="s">
        <v>37</v>
      </c>
      <c r="H78" s="62" t="s">
        <v>81</v>
      </c>
      <c r="I78" s="126">
        <v>2438</v>
      </c>
      <c r="J78" s="17"/>
      <c r="K78" s="23">
        <f t="shared" si="2"/>
        <v>0</v>
      </c>
      <c r="L78" s="24" t="str">
        <f t="shared" si="3"/>
        <v>OK</v>
      </c>
      <c r="M78" s="103"/>
      <c r="N78" s="100"/>
      <c r="O78" s="46"/>
      <c r="P78" s="47"/>
      <c r="Q78" s="47"/>
      <c r="R78" s="49"/>
      <c r="S78" s="48"/>
      <c r="T78" s="46"/>
      <c r="U78" s="46"/>
      <c r="V78" s="46"/>
      <c r="W78" s="46"/>
      <c r="X78" s="46"/>
      <c r="Y78" s="47"/>
      <c r="Z78" s="47"/>
      <c r="AA78" s="47"/>
      <c r="AB78" s="47"/>
      <c r="AC78" s="47"/>
      <c r="AD78" s="47"/>
    </row>
    <row r="79" spans="1:30" ht="39.950000000000003" customHeight="1" x14ac:dyDescent="0.25">
      <c r="A79" s="55">
        <v>93</v>
      </c>
      <c r="B79" s="56" t="s">
        <v>93</v>
      </c>
      <c r="C79" s="60" t="s">
        <v>302</v>
      </c>
      <c r="D79" s="61" t="s">
        <v>303</v>
      </c>
      <c r="E79" s="62" t="s">
        <v>292</v>
      </c>
      <c r="F79" s="62" t="s">
        <v>293</v>
      </c>
      <c r="G79" s="54" t="s">
        <v>37</v>
      </c>
      <c r="H79" s="62" t="s">
        <v>81</v>
      </c>
      <c r="I79" s="126">
        <v>715</v>
      </c>
      <c r="J79" s="17"/>
      <c r="K79" s="23">
        <f t="shared" si="2"/>
        <v>0</v>
      </c>
      <c r="L79" s="24" t="str">
        <f t="shared" si="3"/>
        <v>OK</v>
      </c>
      <c r="M79" s="103"/>
      <c r="N79" s="100"/>
      <c r="O79" s="46"/>
      <c r="P79" s="47"/>
      <c r="Q79" s="47"/>
      <c r="R79" s="49"/>
      <c r="S79" s="48"/>
      <c r="T79" s="46"/>
      <c r="U79" s="46"/>
      <c r="V79" s="46"/>
      <c r="W79" s="46"/>
      <c r="X79" s="46"/>
      <c r="Y79" s="47"/>
      <c r="Z79" s="47"/>
      <c r="AA79" s="47"/>
      <c r="AB79" s="47"/>
      <c r="AC79" s="47"/>
      <c r="AD79" s="47"/>
    </row>
    <row r="80" spans="1:30" ht="39.950000000000003" customHeight="1" x14ac:dyDescent="0.25">
      <c r="A80" s="55">
        <v>94</v>
      </c>
      <c r="B80" s="56" t="s">
        <v>93</v>
      </c>
      <c r="C80" s="60" t="s">
        <v>304</v>
      </c>
      <c r="D80" s="61" t="s">
        <v>305</v>
      </c>
      <c r="E80" s="62" t="s">
        <v>292</v>
      </c>
      <c r="F80" s="62" t="s">
        <v>293</v>
      </c>
      <c r="G80" s="54" t="s">
        <v>37</v>
      </c>
      <c r="H80" s="62" t="s">
        <v>81</v>
      </c>
      <c r="I80" s="126">
        <v>2850</v>
      </c>
      <c r="J80" s="17"/>
      <c r="K80" s="23">
        <f t="shared" si="2"/>
        <v>0</v>
      </c>
      <c r="L80" s="24" t="str">
        <f t="shared" si="3"/>
        <v>OK</v>
      </c>
      <c r="M80" s="103"/>
      <c r="N80" s="100"/>
      <c r="O80" s="46"/>
      <c r="P80" s="47"/>
      <c r="Q80" s="47"/>
      <c r="R80" s="49"/>
      <c r="S80" s="48"/>
      <c r="T80" s="46"/>
      <c r="U80" s="46"/>
      <c r="V80" s="46"/>
      <c r="W80" s="46"/>
      <c r="X80" s="46"/>
      <c r="Y80" s="47"/>
      <c r="Z80" s="47"/>
      <c r="AA80" s="47"/>
      <c r="AB80" s="47"/>
      <c r="AC80" s="47"/>
      <c r="AD80" s="47"/>
    </row>
    <row r="81" spans="1:30" ht="39.950000000000003" customHeight="1" x14ac:dyDescent="0.25">
      <c r="A81" s="55">
        <v>96</v>
      </c>
      <c r="B81" s="56" t="s">
        <v>47</v>
      </c>
      <c r="C81" s="60" t="s">
        <v>306</v>
      </c>
      <c r="D81" s="61" t="s">
        <v>307</v>
      </c>
      <c r="E81" s="53" t="s">
        <v>129</v>
      </c>
      <c r="F81" s="54" t="s">
        <v>308</v>
      </c>
      <c r="G81" s="54" t="s">
        <v>37</v>
      </c>
      <c r="H81" s="54" t="s">
        <v>81</v>
      </c>
      <c r="I81" s="126">
        <v>2300</v>
      </c>
      <c r="J81" s="17"/>
      <c r="K81" s="23">
        <f t="shared" si="2"/>
        <v>0</v>
      </c>
      <c r="L81" s="24" t="str">
        <f t="shared" si="3"/>
        <v>OK</v>
      </c>
      <c r="M81" s="103"/>
      <c r="N81" s="100"/>
      <c r="O81" s="46"/>
      <c r="P81" s="47"/>
      <c r="Q81" s="47"/>
      <c r="R81" s="49"/>
      <c r="S81" s="48"/>
      <c r="T81" s="46"/>
      <c r="U81" s="46"/>
      <c r="V81" s="46"/>
      <c r="W81" s="46"/>
      <c r="X81" s="46"/>
      <c r="Y81" s="47"/>
      <c r="Z81" s="47"/>
      <c r="AA81" s="47"/>
      <c r="AB81" s="47"/>
      <c r="AC81" s="47"/>
      <c r="AD81" s="47"/>
    </row>
    <row r="82" spans="1:30" ht="39.950000000000003" customHeight="1" x14ac:dyDescent="0.25">
      <c r="A82" s="55">
        <v>97</v>
      </c>
      <c r="B82" s="56" t="s">
        <v>47</v>
      </c>
      <c r="C82" s="60" t="s">
        <v>309</v>
      </c>
      <c r="D82" s="61" t="s">
        <v>310</v>
      </c>
      <c r="E82" s="53" t="s">
        <v>192</v>
      </c>
      <c r="F82" s="70">
        <v>13080064</v>
      </c>
      <c r="G82" s="54" t="s">
        <v>37</v>
      </c>
      <c r="H82" s="54" t="s">
        <v>51</v>
      </c>
      <c r="I82" s="126">
        <v>2280</v>
      </c>
      <c r="J82" s="17"/>
      <c r="K82" s="23">
        <f t="shared" si="2"/>
        <v>0</v>
      </c>
      <c r="L82" s="24" t="str">
        <f t="shared" si="3"/>
        <v>OK</v>
      </c>
      <c r="M82" s="103"/>
      <c r="N82" s="100"/>
      <c r="O82" s="46"/>
      <c r="P82" s="47"/>
      <c r="Q82" s="47"/>
      <c r="R82" s="49"/>
      <c r="S82" s="48"/>
      <c r="T82" s="46"/>
      <c r="U82" s="46"/>
      <c r="V82" s="46"/>
      <c r="W82" s="46"/>
      <c r="X82" s="46"/>
      <c r="Y82" s="47"/>
      <c r="Z82" s="47"/>
      <c r="AA82" s="47"/>
      <c r="AB82" s="47"/>
      <c r="AC82" s="47"/>
      <c r="AD82" s="47"/>
    </row>
    <row r="83" spans="1:30" ht="39.950000000000003" customHeight="1" x14ac:dyDescent="0.25">
      <c r="A83" s="55">
        <v>98</v>
      </c>
      <c r="B83" s="56" t="s">
        <v>135</v>
      </c>
      <c r="C83" s="60" t="s">
        <v>311</v>
      </c>
      <c r="D83" s="61" t="s">
        <v>312</v>
      </c>
      <c r="E83" s="62" t="s">
        <v>124</v>
      </c>
      <c r="F83" s="62" t="s">
        <v>296</v>
      </c>
      <c r="G83" s="54" t="s">
        <v>37</v>
      </c>
      <c r="H83" s="62" t="s">
        <v>81</v>
      </c>
      <c r="I83" s="126">
        <v>3180</v>
      </c>
      <c r="J83" s="17"/>
      <c r="K83" s="23">
        <f t="shared" si="2"/>
        <v>0</v>
      </c>
      <c r="L83" s="24" t="str">
        <f t="shared" si="3"/>
        <v>OK</v>
      </c>
      <c r="M83" s="103"/>
      <c r="N83" s="100"/>
      <c r="O83" s="46"/>
      <c r="P83" s="47"/>
      <c r="Q83" s="47"/>
      <c r="R83" s="49"/>
      <c r="S83" s="48"/>
      <c r="T83" s="46"/>
      <c r="U83" s="46"/>
      <c r="V83" s="46"/>
      <c r="W83" s="46"/>
      <c r="X83" s="46"/>
      <c r="Y83" s="47"/>
      <c r="Z83" s="47"/>
      <c r="AA83" s="47"/>
      <c r="AB83" s="47"/>
      <c r="AC83" s="47"/>
      <c r="AD83" s="47"/>
    </row>
    <row r="84" spans="1:30" ht="39.950000000000003" customHeight="1" x14ac:dyDescent="0.25">
      <c r="A84" s="55">
        <v>99</v>
      </c>
      <c r="B84" s="56" t="s">
        <v>24</v>
      </c>
      <c r="C84" s="68" t="s">
        <v>313</v>
      </c>
      <c r="D84" s="69" t="s">
        <v>314</v>
      </c>
      <c r="E84" s="65">
        <v>2407</v>
      </c>
      <c r="F84" s="65" t="s">
        <v>315</v>
      </c>
      <c r="G84" s="54" t="s">
        <v>37</v>
      </c>
      <c r="H84" s="62" t="s">
        <v>81</v>
      </c>
      <c r="I84" s="126">
        <v>850</v>
      </c>
      <c r="J84" s="17"/>
      <c r="K84" s="23">
        <f t="shared" si="2"/>
        <v>0</v>
      </c>
      <c r="L84" s="24" t="str">
        <f t="shared" si="3"/>
        <v>OK</v>
      </c>
      <c r="M84" s="103"/>
      <c r="N84" s="100"/>
      <c r="O84" s="46"/>
      <c r="P84" s="47"/>
      <c r="Q84" s="47"/>
      <c r="R84" s="49"/>
      <c r="S84" s="48"/>
      <c r="T84" s="46"/>
      <c r="U84" s="46"/>
      <c r="V84" s="46"/>
      <c r="W84" s="46"/>
      <c r="X84" s="46"/>
      <c r="Y84" s="47"/>
      <c r="Z84" s="47"/>
      <c r="AA84" s="47"/>
      <c r="AB84" s="47"/>
      <c r="AC84" s="47"/>
      <c r="AD84" s="47"/>
    </row>
    <row r="85" spans="1:30" ht="39.950000000000003" customHeight="1" x14ac:dyDescent="0.25">
      <c r="A85" s="55">
        <v>100</v>
      </c>
      <c r="B85" s="56" t="s">
        <v>47</v>
      </c>
      <c r="C85" s="60" t="s">
        <v>316</v>
      </c>
      <c r="D85" s="61" t="s">
        <v>317</v>
      </c>
      <c r="E85" s="62" t="s">
        <v>101</v>
      </c>
      <c r="F85" s="62" t="s">
        <v>281</v>
      </c>
      <c r="G85" s="54" t="s">
        <v>37</v>
      </c>
      <c r="H85" s="62" t="s">
        <v>51</v>
      </c>
      <c r="I85" s="126">
        <v>2300</v>
      </c>
      <c r="J85" s="17"/>
      <c r="K85" s="23">
        <f t="shared" si="2"/>
        <v>0</v>
      </c>
      <c r="L85" s="24" t="str">
        <f t="shared" si="3"/>
        <v>OK</v>
      </c>
      <c r="M85" s="103"/>
      <c r="N85" s="100"/>
      <c r="O85" s="46"/>
      <c r="P85" s="47"/>
      <c r="Q85" s="47"/>
      <c r="R85" s="49"/>
      <c r="S85" s="48"/>
      <c r="T85" s="46"/>
      <c r="U85" s="46"/>
      <c r="V85" s="46"/>
      <c r="W85" s="46"/>
      <c r="X85" s="46"/>
      <c r="Y85" s="47"/>
      <c r="Z85" s="47"/>
      <c r="AA85" s="47"/>
      <c r="AB85" s="47"/>
      <c r="AC85" s="47"/>
      <c r="AD85" s="47"/>
    </row>
    <row r="86" spans="1:30" ht="39.950000000000003" customHeight="1" x14ac:dyDescent="0.25">
      <c r="A86" s="55">
        <v>101</v>
      </c>
      <c r="B86" s="56" t="s">
        <v>151</v>
      </c>
      <c r="C86" s="60" t="s">
        <v>318</v>
      </c>
      <c r="D86" s="61" t="s">
        <v>319</v>
      </c>
      <c r="E86" s="62" t="s">
        <v>46</v>
      </c>
      <c r="F86" s="62" t="s">
        <v>54</v>
      </c>
      <c r="G86" s="54" t="s">
        <v>37</v>
      </c>
      <c r="H86" s="62" t="s">
        <v>51</v>
      </c>
      <c r="I86" s="126">
        <v>1900</v>
      </c>
      <c r="J86" s="17"/>
      <c r="K86" s="23">
        <f t="shared" si="2"/>
        <v>0</v>
      </c>
      <c r="L86" s="24" t="str">
        <f t="shared" si="3"/>
        <v>OK</v>
      </c>
      <c r="M86" s="103"/>
      <c r="N86" s="100"/>
      <c r="O86" s="46"/>
      <c r="P86" s="47"/>
      <c r="Q86" s="47"/>
      <c r="R86" s="49"/>
      <c r="S86" s="48"/>
      <c r="T86" s="46"/>
      <c r="U86" s="46"/>
      <c r="V86" s="46"/>
      <c r="W86" s="46"/>
      <c r="X86" s="46"/>
      <c r="Y86" s="47"/>
      <c r="Z86" s="47"/>
      <c r="AA86" s="47"/>
      <c r="AB86" s="47"/>
      <c r="AC86" s="47"/>
      <c r="AD86" s="47"/>
    </row>
    <row r="87" spans="1:30" ht="39.950000000000003" customHeight="1" x14ac:dyDescent="0.25">
      <c r="A87" s="55">
        <v>102</v>
      </c>
      <c r="B87" s="56" t="s">
        <v>114</v>
      </c>
      <c r="C87" s="66" t="s">
        <v>320</v>
      </c>
      <c r="D87" s="67" t="s">
        <v>321</v>
      </c>
      <c r="E87" s="59" t="s">
        <v>62</v>
      </c>
      <c r="F87" s="54" t="s">
        <v>322</v>
      </c>
      <c r="G87" s="54" t="s">
        <v>37</v>
      </c>
      <c r="H87" s="54">
        <v>44905233</v>
      </c>
      <c r="I87" s="126">
        <v>5366</v>
      </c>
      <c r="J87" s="17"/>
      <c r="K87" s="23">
        <f t="shared" si="2"/>
        <v>0</v>
      </c>
      <c r="L87" s="24" t="str">
        <f t="shared" si="3"/>
        <v>OK</v>
      </c>
      <c r="M87" s="103"/>
      <c r="N87" s="100"/>
      <c r="O87" s="46"/>
      <c r="P87" s="47"/>
      <c r="Q87" s="47"/>
      <c r="R87" s="49"/>
      <c r="S87" s="48"/>
      <c r="T87" s="46"/>
      <c r="U87" s="46"/>
      <c r="V87" s="46"/>
      <c r="W87" s="46"/>
      <c r="X87" s="46"/>
      <c r="Y87" s="47"/>
      <c r="Z87" s="47"/>
      <c r="AA87" s="47"/>
      <c r="AB87" s="47"/>
      <c r="AC87" s="47"/>
      <c r="AD87" s="47"/>
    </row>
    <row r="88" spans="1:30" ht="39.950000000000003" customHeight="1" x14ac:dyDescent="0.25">
      <c r="A88" s="55">
        <v>103</v>
      </c>
      <c r="B88" s="56" t="s">
        <v>114</v>
      </c>
      <c r="C88" s="77" t="s">
        <v>323</v>
      </c>
      <c r="D88" s="61" t="s">
        <v>321</v>
      </c>
      <c r="E88" s="59" t="s">
        <v>238</v>
      </c>
      <c r="F88" s="62" t="s">
        <v>324</v>
      </c>
      <c r="G88" s="54" t="s">
        <v>37</v>
      </c>
      <c r="H88" s="62" t="s">
        <v>51</v>
      </c>
      <c r="I88" s="126">
        <v>6900</v>
      </c>
      <c r="J88" s="17"/>
      <c r="K88" s="23">
        <f t="shared" si="2"/>
        <v>0</v>
      </c>
      <c r="L88" s="24" t="str">
        <f t="shared" si="3"/>
        <v>OK</v>
      </c>
      <c r="M88" s="103"/>
      <c r="N88" s="100"/>
      <c r="O88" s="46"/>
      <c r="P88" s="47"/>
      <c r="Q88" s="47"/>
      <c r="R88" s="49"/>
      <c r="S88" s="48"/>
      <c r="T88" s="46"/>
      <c r="U88" s="46"/>
      <c r="V88" s="46"/>
      <c r="W88" s="46"/>
      <c r="X88" s="46"/>
      <c r="Y88" s="47"/>
      <c r="Z88" s="47"/>
      <c r="AA88" s="47"/>
      <c r="AB88" s="47"/>
      <c r="AC88" s="47"/>
      <c r="AD88" s="47"/>
    </row>
    <row r="89" spans="1:30" ht="39.950000000000003" customHeight="1" x14ac:dyDescent="0.25">
      <c r="A89" s="55">
        <v>104</v>
      </c>
      <c r="B89" s="56" t="s">
        <v>126</v>
      </c>
      <c r="C89" s="60" t="s">
        <v>325</v>
      </c>
      <c r="D89" s="61" t="s">
        <v>326</v>
      </c>
      <c r="E89" s="62" t="s">
        <v>124</v>
      </c>
      <c r="F89" s="62" t="s">
        <v>327</v>
      </c>
      <c r="G89" s="54" t="s">
        <v>37</v>
      </c>
      <c r="H89" s="62" t="s">
        <v>51</v>
      </c>
      <c r="I89" s="126">
        <v>2100</v>
      </c>
      <c r="J89" s="17"/>
      <c r="K89" s="23">
        <f t="shared" si="2"/>
        <v>0</v>
      </c>
      <c r="L89" s="24" t="str">
        <f t="shared" si="3"/>
        <v>OK</v>
      </c>
      <c r="M89" s="103"/>
      <c r="N89" s="100"/>
      <c r="O89" s="46"/>
      <c r="P89" s="47"/>
      <c r="Q89" s="47"/>
      <c r="R89" s="49"/>
      <c r="S89" s="48"/>
      <c r="T89" s="46"/>
      <c r="U89" s="46"/>
      <c r="V89" s="46"/>
      <c r="W89" s="46"/>
      <c r="X89" s="46"/>
      <c r="Y89" s="47"/>
      <c r="Z89" s="47"/>
      <c r="AA89" s="47"/>
      <c r="AB89" s="47"/>
      <c r="AC89" s="47"/>
      <c r="AD89" s="47"/>
    </row>
    <row r="90" spans="1:30" ht="39.950000000000003" customHeight="1" x14ac:dyDescent="0.25">
      <c r="A90" s="55">
        <v>105</v>
      </c>
      <c r="B90" s="56" t="s">
        <v>71</v>
      </c>
      <c r="C90" s="60" t="s">
        <v>328</v>
      </c>
      <c r="D90" s="61" t="s">
        <v>329</v>
      </c>
      <c r="E90" s="53" t="s">
        <v>238</v>
      </c>
      <c r="F90" s="54" t="s">
        <v>330</v>
      </c>
      <c r="G90" s="54" t="s">
        <v>37</v>
      </c>
      <c r="H90" s="54" t="s">
        <v>331</v>
      </c>
      <c r="I90" s="126">
        <v>2351.25</v>
      </c>
      <c r="J90" s="17"/>
      <c r="K90" s="23">
        <f t="shared" si="2"/>
        <v>0</v>
      </c>
      <c r="L90" s="24" t="str">
        <f t="shared" si="3"/>
        <v>OK</v>
      </c>
      <c r="M90" s="103"/>
      <c r="N90" s="100"/>
      <c r="O90" s="46"/>
      <c r="P90" s="47"/>
      <c r="Q90" s="47"/>
      <c r="R90" s="49"/>
      <c r="S90" s="48"/>
      <c r="T90" s="46"/>
      <c r="U90" s="46"/>
      <c r="V90" s="46"/>
      <c r="W90" s="46"/>
      <c r="X90" s="46"/>
      <c r="Y90" s="47"/>
      <c r="Z90" s="47"/>
      <c r="AA90" s="47"/>
      <c r="AB90" s="47"/>
      <c r="AC90" s="47"/>
      <c r="AD90" s="47"/>
    </row>
    <row r="91" spans="1:30" ht="39.950000000000003" customHeight="1" x14ac:dyDescent="0.25">
      <c r="A91" s="55">
        <v>106</v>
      </c>
      <c r="B91" s="56" t="s">
        <v>332</v>
      </c>
      <c r="C91" s="73" t="s">
        <v>333</v>
      </c>
      <c r="D91" s="74" t="s">
        <v>334</v>
      </c>
      <c r="E91" s="70" t="s">
        <v>335</v>
      </c>
      <c r="F91" s="62" t="s">
        <v>336</v>
      </c>
      <c r="G91" s="54" t="s">
        <v>37</v>
      </c>
      <c r="H91" s="62" t="s">
        <v>21</v>
      </c>
      <c r="I91" s="126">
        <v>19008</v>
      </c>
      <c r="J91" s="17"/>
      <c r="K91" s="23">
        <f t="shared" si="2"/>
        <v>0</v>
      </c>
      <c r="L91" s="24" t="str">
        <f t="shared" si="3"/>
        <v>OK</v>
      </c>
      <c r="M91" s="103"/>
      <c r="N91" s="100"/>
      <c r="O91" s="46"/>
      <c r="P91" s="47"/>
      <c r="Q91" s="47"/>
      <c r="R91" s="49"/>
      <c r="S91" s="48"/>
      <c r="T91" s="46"/>
      <c r="U91" s="46"/>
      <c r="V91" s="46"/>
      <c r="W91" s="46"/>
      <c r="X91" s="46"/>
      <c r="Y91" s="47"/>
      <c r="Z91" s="47"/>
      <c r="AA91" s="47"/>
      <c r="AB91" s="47"/>
      <c r="AC91" s="47"/>
      <c r="AD91" s="47"/>
    </row>
    <row r="92" spans="1:30" ht="39.950000000000003" customHeight="1" x14ac:dyDescent="0.25">
      <c r="A92" s="55">
        <v>107</v>
      </c>
      <c r="B92" s="56" t="s">
        <v>135</v>
      </c>
      <c r="C92" s="60" t="s">
        <v>337</v>
      </c>
      <c r="D92" s="61" t="s">
        <v>338</v>
      </c>
      <c r="E92" s="62" t="s">
        <v>335</v>
      </c>
      <c r="F92" s="62" t="s">
        <v>336</v>
      </c>
      <c r="G92" s="54" t="s">
        <v>37</v>
      </c>
      <c r="H92" s="62" t="s">
        <v>21</v>
      </c>
      <c r="I92" s="126">
        <v>2370</v>
      </c>
      <c r="J92" s="17"/>
      <c r="K92" s="23">
        <f t="shared" si="2"/>
        <v>0</v>
      </c>
      <c r="L92" s="24" t="str">
        <f t="shared" si="3"/>
        <v>OK</v>
      </c>
      <c r="M92" s="103"/>
      <c r="N92" s="100"/>
      <c r="O92" s="46"/>
      <c r="P92" s="47"/>
      <c r="Q92" s="47"/>
      <c r="R92" s="49"/>
      <c r="S92" s="48"/>
      <c r="T92" s="46"/>
      <c r="U92" s="46"/>
      <c r="V92" s="46"/>
      <c r="W92" s="46"/>
      <c r="X92" s="46"/>
      <c r="Y92" s="47"/>
      <c r="Z92" s="47"/>
      <c r="AA92" s="47"/>
      <c r="AB92" s="47"/>
      <c r="AC92" s="47"/>
      <c r="AD92" s="47"/>
    </row>
    <row r="93" spans="1:30" ht="39.950000000000003" customHeight="1" x14ac:dyDescent="0.25">
      <c r="A93" s="55">
        <v>110</v>
      </c>
      <c r="B93" s="56" t="s">
        <v>86</v>
      </c>
      <c r="C93" s="77" t="s">
        <v>339</v>
      </c>
      <c r="D93" s="61" t="s">
        <v>340</v>
      </c>
      <c r="E93" s="59" t="s">
        <v>238</v>
      </c>
      <c r="F93" s="62" t="s">
        <v>341</v>
      </c>
      <c r="G93" s="54" t="s">
        <v>37</v>
      </c>
      <c r="H93" s="62" t="s">
        <v>51</v>
      </c>
      <c r="I93" s="126">
        <v>20278</v>
      </c>
      <c r="J93" s="17"/>
      <c r="K93" s="23">
        <f t="shared" si="2"/>
        <v>0</v>
      </c>
      <c r="L93" s="24" t="str">
        <f t="shared" si="3"/>
        <v>OK</v>
      </c>
      <c r="M93" s="103"/>
      <c r="N93" s="100"/>
      <c r="O93" s="46"/>
      <c r="P93" s="47"/>
      <c r="Q93" s="47"/>
      <c r="R93" s="49"/>
      <c r="S93" s="48"/>
      <c r="T93" s="46"/>
      <c r="U93" s="46"/>
      <c r="V93" s="46"/>
      <c r="W93" s="46"/>
      <c r="X93" s="46"/>
      <c r="Y93" s="47"/>
      <c r="Z93" s="47"/>
      <c r="AA93" s="47"/>
      <c r="AB93" s="47"/>
      <c r="AC93" s="47"/>
      <c r="AD93" s="47"/>
    </row>
    <row r="94" spans="1:30" ht="39.950000000000003" customHeight="1" x14ac:dyDescent="0.25">
      <c r="A94" s="55">
        <v>111</v>
      </c>
      <c r="B94" s="56" t="s">
        <v>43</v>
      </c>
      <c r="C94" s="60" t="s">
        <v>342</v>
      </c>
      <c r="D94" s="61" t="s">
        <v>343</v>
      </c>
      <c r="E94" s="62" t="s">
        <v>124</v>
      </c>
      <c r="F94" s="62" t="s">
        <v>246</v>
      </c>
      <c r="G94" s="54" t="s">
        <v>37</v>
      </c>
      <c r="H94" s="62" t="s">
        <v>81</v>
      </c>
      <c r="I94" s="126">
        <v>1474.8</v>
      </c>
      <c r="J94" s="17"/>
      <c r="K94" s="23">
        <f t="shared" si="2"/>
        <v>0</v>
      </c>
      <c r="L94" s="24" t="str">
        <f t="shared" si="3"/>
        <v>OK</v>
      </c>
      <c r="M94" s="103"/>
      <c r="N94" s="100"/>
      <c r="O94" s="46"/>
      <c r="P94" s="47"/>
      <c r="Q94" s="47"/>
      <c r="R94" s="49"/>
      <c r="S94" s="48"/>
      <c r="T94" s="46"/>
      <c r="U94" s="46"/>
      <c r="V94" s="46"/>
      <c r="W94" s="46"/>
      <c r="X94" s="46"/>
      <c r="Y94" s="47"/>
      <c r="Z94" s="47"/>
      <c r="AA94" s="47"/>
      <c r="AB94" s="47"/>
      <c r="AC94" s="47"/>
      <c r="AD94" s="47"/>
    </row>
    <row r="95" spans="1:30" ht="39.950000000000003" customHeight="1" x14ac:dyDescent="0.25">
      <c r="A95" s="55">
        <v>112</v>
      </c>
      <c r="B95" s="56" t="s">
        <v>43</v>
      </c>
      <c r="C95" s="60" t="s">
        <v>344</v>
      </c>
      <c r="D95" s="61" t="s">
        <v>345</v>
      </c>
      <c r="E95" s="62" t="s">
        <v>124</v>
      </c>
      <c r="F95" s="62" t="s">
        <v>246</v>
      </c>
      <c r="G95" s="54" t="s">
        <v>37</v>
      </c>
      <c r="H95" s="62" t="s">
        <v>81</v>
      </c>
      <c r="I95" s="126">
        <v>845.2</v>
      </c>
      <c r="J95" s="17"/>
      <c r="K95" s="23">
        <f t="shared" si="2"/>
        <v>0</v>
      </c>
      <c r="L95" s="24" t="str">
        <f t="shared" si="3"/>
        <v>OK</v>
      </c>
      <c r="M95" s="103"/>
      <c r="N95" s="100"/>
      <c r="O95" s="46"/>
      <c r="P95" s="47"/>
      <c r="Q95" s="47"/>
      <c r="R95" s="49"/>
      <c r="S95" s="48"/>
      <c r="T95" s="46"/>
      <c r="U95" s="46"/>
      <c r="V95" s="46"/>
      <c r="W95" s="46"/>
      <c r="X95" s="46"/>
      <c r="Y95" s="47"/>
      <c r="Z95" s="47"/>
      <c r="AA95" s="47"/>
      <c r="AB95" s="47"/>
      <c r="AC95" s="47"/>
      <c r="AD95" s="47"/>
    </row>
    <row r="96" spans="1:30" ht="39.950000000000003" customHeight="1" x14ac:dyDescent="0.25">
      <c r="A96" s="55">
        <v>113</v>
      </c>
      <c r="B96" s="56" t="s">
        <v>151</v>
      </c>
      <c r="C96" s="60" t="s">
        <v>346</v>
      </c>
      <c r="D96" s="61" t="s">
        <v>347</v>
      </c>
      <c r="E96" s="62" t="s">
        <v>124</v>
      </c>
      <c r="F96" s="62" t="s">
        <v>246</v>
      </c>
      <c r="G96" s="54" t="s">
        <v>37</v>
      </c>
      <c r="H96" s="62" t="s">
        <v>81</v>
      </c>
      <c r="I96" s="126">
        <v>2000</v>
      </c>
      <c r="J96" s="17"/>
      <c r="K96" s="23">
        <f t="shared" si="2"/>
        <v>0</v>
      </c>
      <c r="L96" s="24" t="str">
        <f t="shared" si="3"/>
        <v>OK</v>
      </c>
      <c r="M96" s="103"/>
      <c r="N96" s="100"/>
      <c r="O96" s="46"/>
      <c r="P96" s="47"/>
      <c r="Q96" s="47"/>
      <c r="R96" s="49"/>
      <c r="S96" s="48"/>
      <c r="T96" s="46"/>
      <c r="U96" s="46"/>
      <c r="V96" s="46"/>
      <c r="W96" s="46"/>
      <c r="X96" s="46"/>
      <c r="Y96" s="47"/>
      <c r="Z96" s="47"/>
      <c r="AA96" s="47"/>
      <c r="AB96" s="47"/>
      <c r="AC96" s="47"/>
      <c r="AD96" s="47"/>
    </row>
    <row r="97" spans="1:30" ht="39.950000000000003" customHeight="1" x14ac:dyDescent="0.25">
      <c r="A97" s="55">
        <v>114</v>
      </c>
      <c r="B97" s="56" t="s">
        <v>38</v>
      </c>
      <c r="C97" s="60" t="s">
        <v>348</v>
      </c>
      <c r="D97" s="61" t="s">
        <v>349</v>
      </c>
      <c r="E97" s="62" t="s">
        <v>124</v>
      </c>
      <c r="F97" s="62" t="s">
        <v>246</v>
      </c>
      <c r="G97" s="54" t="s">
        <v>37</v>
      </c>
      <c r="H97" s="62" t="s">
        <v>81</v>
      </c>
      <c r="I97" s="126">
        <v>856</v>
      </c>
      <c r="J97" s="17"/>
      <c r="K97" s="23">
        <f t="shared" si="2"/>
        <v>0</v>
      </c>
      <c r="L97" s="24" t="str">
        <f t="shared" si="3"/>
        <v>OK</v>
      </c>
      <c r="M97" s="103"/>
      <c r="N97" s="100"/>
      <c r="O97" s="46"/>
      <c r="P97" s="47"/>
      <c r="Q97" s="47"/>
      <c r="R97" s="49"/>
      <c r="S97" s="48"/>
      <c r="T97" s="46"/>
      <c r="U97" s="46"/>
      <c r="V97" s="46"/>
      <c r="W97" s="46"/>
      <c r="X97" s="46"/>
      <c r="Y97" s="47"/>
      <c r="Z97" s="47"/>
      <c r="AA97" s="47"/>
      <c r="AB97" s="47"/>
      <c r="AC97" s="47"/>
      <c r="AD97" s="47"/>
    </row>
    <row r="98" spans="1:30" ht="39.950000000000003" customHeight="1" x14ac:dyDescent="0.25">
      <c r="A98" s="55">
        <v>115</v>
      </c>
      <c r="B98" s="56" t="s">
        <v>38</v>
      </c>
      <c r="C98" s="60" t="s">
        <v>350</v>
      </c>
      <c r="D98" s="61" t="s">
        <v>351</v>
      </c>
      <c r="E98" s="62" t="s">
        <v>124</v>
      </c>
      <c r="F98" s="62" t="s">
        <v>246</v>
      </c>
      <c r="G98" s="54" t="s">
        <v>37</v>
      </c>
      <c r="H98" s="62" t="s">
        <v>81</v>
      </c>
      <c r="I98" s="126">
        <v>866.2</v>
      </c>
      <c r="J98" s="17"/>
      <c r="K98" s="23">
        <f t="shared" si="2"/>
        <v>0</v>
      </c>
      <c r="L98" s="24" t="str">
        <f t="shared" si="3"/>
        <v>OK</v>
      </c>
      <c r="M98" s="103"/>
      <c r="N98" s="100"/>
      <c r="O98" s="46"/>
      <c r="P98" s="47"/>
      <c r="Q98" s="47"/>
      <c r="R98" s="49"/>
      <c r="S98" s="48"/>
      <c r="T98" s="46"/>
      <c r="U98" s="46"/>
      <c r="V98" s="46"/>
      <c r="W98" s="46"/>
      <c r="X98" s="46"/>
      <c r="Y98" s="47"/>
      <c r="Z98" s="47"/>
      <c r="AA98" s="47"/>
      <c r="AB98" s="47"/>
      <c r="AC98" s="47"/>
      <c r="AD98" s="47"/>
    </row>
    <row r="99" spans="1:30" ht="39.950000000000003" customHeight="1" x14ac:dyDescent="0.25">
      <c r="A99" s="55">
        <v>116</v>
      </c>
      <c r="B99" s="56" t="s">
        <v>151</v>
      </c>
      <c r="C99" s="60" t="s">
        <v>352</v>
      </c>
      <c r="D99" s="61" t="s">
        <v>353</v>
      </c>
      <c r="E99" s="62" t="s">
        <v>124</v>
      </c>
      <c r="F99" s="62" t="s">
        <v>246</v>
      </c>
      <c r="G99" s="54" t="s">
        <v>37</v>
      </c>
      <c r="H99" s="62" t="s">
        <v>81</v>
      </c>
      <c r="I99" s="126">
        <v>1180</v>
      </c>
      <c r="J99" s="17"/>
      <c r="K99" s="23">
        <f t="shared" si="2"/>
        <v>0</v>
      </c>
      <c r="L99" s="24" t="str">
        <f t="shared" si="3"/>
        <v>OK</v>
      </c>
      <c r="M99" s="103"/>
      <c r="N99" s="100"/>
      <c r="O99" s="46"/>
      <c r="P99" s="47"/>
      <c r="Q99" s="47"/>
      <c r="R99" s="49"/>
      <c r="S99" s="48"/>
      <c r="T99" s="46"/>
      <c r="U99" s="46"/>
      <c r="V99" s="46"/>
      <c r="W99" s="46"/>
      <c r="X99" s="46"/>
      <c r="Y99" s="47"/>
      <c r="Z99" s="47"/>
      <c r="AA99" s="47"/>
      <c r="AB99" s="47"/>
      <c r="AC99" s="47"/>
      <c r="AD99" s="47"/>
    </row>
    <row r="100" spans="1:30" ht="39.950000000000003" customHeight="1" x14ac:dyDescent="0.25">
      <c r="A100" s="55">
        <v>117</v>
      </c>
      <c r="B100" s="56" t="s">
        <v>33</v>
      </c>
      <c r="C100" s="78" t="s">
        <v>354</v>
      </c>
      <c r="D100" s="79" t="s">
        <v>355</v>
      </c>
      <c r="E100" s="59" t="s">
        <v>356</v>
      </c>
      <c r="F100" s="62" t="s">
        <v>357</v>
      </c>
      <c r="G100" s="54" t="s">
        <v>37</v>
      </c>
      <c r="H100" s="62" t="s">
        <v>81</v>
      </c>
      <c r="I100" s="126">
        <v>2020</v>
      </c>
      <c r="J100" s="17"/>
      <c r="K100" s="23">
        <f t="shared" si="2"/>
        <v>0</v>
      </c>
      <c r="L100" s="24" t="str">
        <f t="shared" si="3"/>
        <v>OK</v>
      </c>
      <c r="M100" s="103"/>
      <c r="N100" s="100"/>
      <c r="O100" s="46"/>
      <c r="P100" s="47"/>
      <c r="Q100" s="47"/>
      <c r="R100" s="49"/>
      <c r="S100" s="48"/>
      <c r="T100" s="46"/>
      <c r="U100" s="46"/>
      <c r="V100" s="46"/>
      <c r="W100" s="46"/>
      <c r="X100" s="46"/>
      <c r="Y100" s="47"/>
      <c r="Z100" s="47"/>
      <c r="AA100" s="47"/>
      <c r="AB100" s="47"/>
      <c r="AC100" s="47"/>
      <c r="AD100" s="47"/>
    </row>
    <row r="101" spans="1:30" ht="39.950000000000003" customHeight="1" x14ac:dyDescent="0.25">
      <c r="A101" s="55">
        <v>118</v>
      </c>
      <c r="B101" s="56" t="s">
        <v>126</v>
      </c>
      <c r="C101" s="60" t="s">
        <v>358</v>
      </c>
      <c r="D101" s="61" t="s">
        <v>359</v>
      </c>
      <c r="E101" s="62" t="s">
        <v>292</v>
      </c>
      <c r="F101" s="62" t="s">
        <v>360</v>
      </c>
      <c r="G101" s="54" t="s">
        <v>37</v>
      </c>
      <c r="H101" s="62" t="s">
        <v>81</v>
      </c>
      <c r="I101" s="126">
        <v>200</v>
      </c>
      <c r="J101" s="17"/>
      <c r="K101" s="23">
        <f t="shared" si="2"/>
        <v>0</v>
      </c>
      <c r="L101" s="24" t="str">
        <f t="shared" si="3"/>
        <v>OK</v>
      </c>
      <c r="M101" s="103"/>
      <c r="N101" s="100"/>
      <c r="O101" s="46"/>
      <c r="P101" s="47"/>
      <c r="Q101" s="47"/>
      <c r="R101" s="49"/>
      <c r="S101" s="48"/>
      <c r="T101" s="46"/>
      <c r="U101" s="46"/>
      <c r="V101" s="46"/>
      <c r="W101" s="46"/>
      <c r="X101" s="46"/>
      <c r="Y101" s="47"/>
      <c r="Z101" s="47"/>
      <c r="AA101" s="47"/>
      <c r="AB101" s="47"/>
      <c r="AC101" s="47"/>
      <c r="AD101" s="47"/>
    </row>
    <row r="102" spans="1:30" ht="39.950000000000003" customHeight="1" x14ac:dyDescent="0.25">
      <c r="A102" s="55">
        <v>120</v>
      </c>
      <c r="B102" s="56" t="s">
        <v>126</v>
      </c>
      <c r="C102" s="68" t="s">
        <v>361</v>
      </c>
      <c r="D102" s="69" t="s">
        <v>362</v>
      </c>
      <c r="E102" s="65">
        <v>5607</v>
      </c>
      <c r="F102" s="65" t="s">
        <v>363</v>
      </c>
      <c r="G102" s="54" t="s">
        <v>37</v>
      </c>
      <c r="H102" s="62" t="s">
        <v>25</v>
      </c>
      <c r="I102" s="126">
        <v>14.3</v>
      </c>
      <c r="J102" s="17"/>
      <c r="K102" s="23">
        <f t="shared" si="2"/>
        <v>0</v>
      </c>
      <c r="L102" s="24" t="str">
        <f t="shared" si="3"/>
        <v>OK</v>
      </c>
      <c r="M102" s="103"/>
      <c r="N102" s="100"/>
      <c r="O102" s="46"/>
      <c r="P102" s="47"/>
      <c r="Q102" s="47"/>
      <c r="R102" s="49"/>
      <c r="S102" s="48"/>
      <c r="T102" s="46"/>
      <c r="U102" s="46"/>
      <c r="V102" s="46"/>
      <c r="W102" s="46"/>
      <c r="X102" s="46"/>
      <c r="Y102" s="47"/>
      <c r="Z102" s="47"/>
      <c r="AA102" s="47"/>
      <c r="AB102" s="47"/>
      <c r="AC102" s="47"/>
      <c r="AD102" s="47"/>
    </row>
    <row r="103" spans="1:30" ht="39.950000000000003" customHeight="1" x14ac:dyDescent="0.25">
      <c r="A103" s="55">
        <v>121</v>
      </c>
      <c r="B103" s="56" t="s">
        <v>126</v>
      </c>
      <c r="C103" s="68" t="s">
        <v>364</v>
      </c>
      <c r="D103" s="69" t="s">
        <v>365</v>
      </c>
      <c r="E103" s="65">
        <v>5607</v>
      </c>
      <c r="F103" s="65" t="s">
        <v>366</v>
      </c>
      <c r="G103" s="54" t="s">
        <v>37</v>
      </c>
      <c r="H103" s="62" t="s">
        <v>25</v>
      </c>
      <c r="I103" s="126">
        <v>21</v>
      </c>
      <c r="J103" s="17"/>
      <c r="K103" s="23">
        <f t="shared" si="2"/>
        <v>0</v>
      </c>
      <c r="L103" s="24" t="str">
        <f t="shared" si="3"/>
        <v>OK</v>
      </c>
      <c r="M103" s="103"/>
      <c r="N103" s="100"/>
      <c r="O103" s="46"/>
      <c r="P103" s="47"/>
      <c r="Q103" s="47"/>
      <c r="R103" s="49"/>
      <c r="S103" s="48"/>
      <c r="T103" s="46"/>
      <c r="U103" s="46"/>
      <c r="V103" s="46"/>
      <c r="W103" s="46"/>
      <c r="X103" s="46"/>
      <c r="Y103" s="47"/>
      <c r="Z103" s="47"/>
      <c r="AA103" s="47"/>
      <c r="AB103" s="47"/>
      <c r="AC103" s="47"/>
      <c r="AD103" s="47"/>
    </row>
    <row r="104" spans="1:30" ht="39.950000000000003" customHeight="1" x14ac:dyDescent="0.25">
      <c r="A104" s="55">
        <v>122</v>
      </c>
      <c r="B104" s="56" t="s">
        <v>126</v>
      </c>
      <c r="C104" s="68" t="s">
        <v>367</v>
      </c>
      <c r="D104" s="69" t="s">
        <v>368</v>
      </c>
      <c r="E104" s="65">
        <v>5607</v>
      </c>
      <c r="F104" s="65" t="s">
        <v>369</v>
      </c>
      <c r="G104" s="54" t="s">
        <v>37</v>
      </c>
      <c r="H104" s="62" t="s">
        <v>25</v>
      </c>
      <c r="I104" s="126">
        <v>21</v>
      </c>
      <c r="J104" s="17"/>
      <c r="K104" s="23">
        <f t="shared" si="2"/>
        <v>0</v>
      </c>
      <c r="L104" s="24" t="str">
        <f t="shared" si="3"/>
        <v>OK</v>
      </c>
      <c r="M104" s="103"/>
      <c r="N104" s="100"/>
      <c r="O104" s="46"/>
      <c r="P104" s="47"/>
      <c r="Q104" s="47"/>
      <c r="R104" s="49"/>
      <c r="S104" s="48"/>
      <c r="T104" s="46"/>
      <c r="U104" s="46"/>
      <c r="V104" s="46"/>
      <c r="W104" s="46"/>
      <c r="X104" s="46"/>
      <c r="Y104" s="47"/>
      <c r="Z104" s="47"/>
      <c r="AA104" s="47"/>
      <c r="AB104" s="47"/>
      <c r="AC104" s="47"/>
      <c r="AD104" s="47"/>
    </row>
    <row r="105" spans="1:30" ht="39.950000000000003" customHeight="1" x14ac:dyDescent="0.25">
      <c r="A105" s="55">
        <v>123</v>
      </c>
      <c r="B105" s="56" t="s">
        <v>370</v>
      </c>
      <c r="C105" s="66" t="s">
        <v>371</v>
      </c>
      <c r="D105" s="67" t="s">
        <v>372</v>
      </c>
      <c r="E105" s="59" t="s">
        <v>238</v>
      </c>
      <c r="F105" s="54" t="s">
        <v>373</v>
      </c>
      <c r="G105" s="54" t="s">
        <v>37</v>
      </c>
      <c r="H105" s="54">
        <v>44905233</v>
      </c>
      <c r="I105" s="126">
        <v>113000</v>
      </c>
      <c r="J105" s="17"/>
      <c r="K105" s="23">
        <f t="shared" si="2"/>
        <v>0</v>
      </c>
      <c r="L105" s="24" t="str">
        <f t="shared" si="3"/>
        <v>OK</v>
      </c>
      <c r="M105" s="103"/>
      <c r="N105" s="100"/>
      <c r="O105" s="46"/>
      <c r="P105" s="47"/>
      <c r="Q105" s="47"/>
      <c r="R105" s="49"/>
      <c r="S105" s="48"/>
      <c r="T105" s="46"/>
      <c r="U105" s="46"/>
      <c r="V105" s="46"/>
      <c r="W105" s="46"/>
      <c r="X105" s="46"/>
      <c r="Y105" s="47"/>
      <c r="Z105" s="47"/>
      <c r="AA105" s="47"/>
      <c r="AB105" s="47"/>
      <c r="AC105" s="47"/>
      <c r="AD105" s="47"/>
    </row>
    <row r="106" spans="1:30" ht="39.950000000000003" customHeight="1" x14ac:dyDescent="0.25">
      <c r="A106" s="55">
        <v>124</v>
      </c>
      <c r="B106" s="56" t="s">
        <v>71</v>
      </c>
      <c r="C106" s="66" t="s">
        <v>374</v>
      </c>
      <c r="D106" s="67" t="s">
        <v>375</v>
      </c>
      <c r="E106" s="53" t="s">
        <v>376</v>
      </c>
      <c r="F106" s="54" t="s">
        <v>377</v>
      </c>
      <c r="G106" s="54" t="s">
        <v>378</v>
      </c>
      <c r="H106" s="54" t="s">
        <v>26</v>
      </c>
      <c r="I106" s="126">
        <v>990</v>
      </c>
      <c r="J106" s="17"/>
      <c r="K106" s="23">
        <f t="shared" si="2"/>
        <v>0</v>
      </c>
      <c r="L106" s="24" t="str">
        <f t="shared" si="3"/>
        <v>OK</v>
      </c>
      <c r="M106" s="103"/>
      <c r="N106" s="100"/>
      <c r="O106" s="46"/>
      <c r="P106" s="47"/>
      <c r="Q106" s="47"/>
      <c r="R106" s="49"/>
      <c r="S106" s="48"/>
      <c r="T106" s="46"/>
      <c r="U106" s="46"/>
      <c r="V106" s="46"/>
      <c r="W106" s="46"/>
      <c r="X106" s="46"/>
      <c r="Y106" s="47"/>
      <c r="Z106" s="47"/>
      <c r="AA106" s="47"/>
      <c r="AB106" s="47"/>
      <c r="AC106" s="47"/>
      <c r="AD106" s="47"/>
    </row>
    <row r="107" spans="1:30" ht="39.950000000000003" customHeight="1" x14ac:dyDescent="0.25">
      <c r="A107" s="55">
        <v>125</v>
      </c>
      <c r="B107" s="56" t="s">
        <v>151</v>
      </c>
      <c r="C107" s="60" t="s">
        <v>379</v>
      </c>
      <c r="D107" s="67" t="s">
        <v>380</v>
      </c>
      <c r="E107" s="62" t="s">
        <v>62</v>
      </c>
      <c r="F107" s="62" t="s">
        <v>381</v>
      </c>
      <c r="G107" s="54" t="s">
        <v>37</v>
      </c>
      <c r="H107" s="62" t="s">
        <v>201</v>
      </c>
      <c r="I107" s="126">
        <v>7999.99</v>
      </c>
      <c r="J107" s="17"/>
      <c r="K107" s="23">
        <f t="shared" si="2"/>
        <v>0</v>
      </c>
      <c r="L107" s="24" t="str">
        <f t="shared" si="3"/>
        <v>OK</v>
      </c>
      <c r="M107" s="103"/>
      <c r="N107" s="100"/>
      <c r="O107" s="46"/>
      <c r="P107" s="47"/>
      <c r="Q107" s="47"/>
      <c r="R107" s="49"/>
      <c r="S107" s="48"/>
      <c r="T107" s="46"/>
      <c r="U107" s="46"/>
      <c r="V107" s="46"/>
      <c r="W107" s="46"/>
      <c r="X107" s="46"/>
      <c r="Y107" s="47"/>
      <c r="Z107" s="47"/>
      <c r="AA107" s="47"/>
      <c r="AB107" s="47"/>
      <c r="AC107" s="47"/>
      <c r="AD107" s="47"/>
    </row>
    <row r="108" spans="1:30" ht="39.950000000000003" customHeight="1" x14ac:dyDescent="0.25">
      <c r="A108" s="55">
        <v>126</v>
      </c>
      <c r="B108" s="56" t="s">
        <v>151</v>
      </c>
      <c r="C108" s="60" t="s">
        <v>382</v>
      </c>
      <c r="D108" s="61" t="s">
        <v>383</v>
      </c>
      <c r="E108" s="62" t="s">
        <v>62</v>
      </c>
      <c r="F108" s="62" t="s">
        <v>381</v>
      </c>
      <c r="G108" s="54" t="s">
        <v>37</v>
      </c>
      <c r="H108" s="62" t="s">
        <v>201</v>
      </c>
      <c r="I108" s="126">
        <v>9400</v>
      </c>
      <c r="J108" s="17"/>
      <c r="K108" s="23">
        <f t="shared" si="2"/>
        <v>0</v>
      </c>
      <c r="L108" s="24" t="str">
        <f t="shared" si="3"/>
        <v>OK</v>
      </c>
      <c r="M108" s="103"/>
      <c r="N108" s="100"/>
      <c r="O108" s="46"/>
      <c r="P108" s="47"/>
      <c r="Q108" s="47"/>
      <c r="R108" s="49"/>
      <c r="S108" s="48"/>
      <c r="T108" s="46"/>
      <c r="U108" s="46"/>
      <c r="V108" s="46"/>
      <c r="W108" s="46"/>
      <c r="X108" s="46"/>
      <c r="Y108" s="47"/>
      <c r="Z108" s="47"/>
      <c r="AA108" s="47"/>
      <c r="AB108" s="47"/>
      <c r="AC108" s="47"/>
      <c r="AD108" s="47"/>
    </row>
    <row r="109" spans="1:30" ht="39.950000000000003" customHeight="1" x14ac:dyDescent="0.25">
      <c r="A109" s="55">
        <v>127</v>
      </c>
      <c r="B109" s="56" t="s">
        <v>47</v>
      </c>
      <c r="C109" s="60" t="s">
        <v>384</v>
      </c>
      <c r="D109" s="61" t="s">
        <v>385</v>
      </c>
      <c r="E109" s="53" t="s">
        <v>386</v>
      </c>
      <c r="F109" s="54" t="s">
        <v>387</v>
      </c>
      <c r="G109" s="54" t="s">
        <v>37</v>
      </c>
      <c r="H109" s="54" t="s">
        <v>25</v>
      </c>
      <c r="I109" s="126">
        <v>479</v>
      </c>
      <c r="J109" s="17"/>
      <c r="K109" s="23">
        <f t="shared" si="2"/>
        <v>0</v>
      </c>
      <c r="L109" s="24" t="str">
        <f t="shared" si="3"/>
        <v>OK</v>
      </c>
      <c r="M109" s="103"/>
      <c r="N109" s="100"/>
      <c r="O109" s="46"/>
      <c r="P109" s="47"/>
      <c r="Q109" s="47"/>
      <c r="R109" s="49"/>
      <c r="S109" s="48"/>
      <c r="T109" s="46"/>
      <c r="U109" s="46"/>
      <c r="V109" s="46"/>
      <c r="W109" s="46"/>
      <c r="X109" s="46"/>
      <c r="Y109" s="47"/>
      <c r="Z109" s="47"/>
      <c r="AA109" s="47"/>
      <c r="AB109" s="47"/>
      <c r="AC109" s="47"/>
      <c r="AD109" s="47"/>
    </row>
    <row r="110" spans="1:30" ht="39.950000000000003" customHeight="1" x14ac:dyDescent="0.25">
      <c r="A110" s="55">
        <v>129</v>
      </c>
      <c r="B110" s="56" t="s">
        <v>86</v>
      </c>
      <c r="C110" s="60" t="s">
        <v>388</v>
      </c>
      <c r="D110" s="61" t="s">
        <v>389</v>
      </c>
      <c r="E110" s="62" t="s">
        <v>390</v>
      </c>
      <c r="F110" s="62" t="s">
        <v>391</v>
      </c>
      <c r="G110" s="54" t="s">
        <v>37</v>
      </c>
      <c r="H110" s="62" t="s">
        <v>81</v>
      </c>
      <c r="I110" s="126">
        <v>500.42</v>
      </c>
      <c r="J110" s="17"/>
      <c r="K110" s="23">
        <f t="shared" si="2"/>
        <v>0</v>
      </c>
      <c r="L110" s="24" t="str">
        <f t="shared" si="3"/>
        <v>OK</v>
      </c>
      <c r="M110" s="103"/>
      <c r="N110" s="100"/>
      <c r="O110" s="46"/>
      <c r="P110" s="47"/>
      <c r="Q110" s="47"/>
      <c r="R110" s="49"/>
      <c r="S110" s="48"/>
      <c r="T110" s="46"/>
      <c r="U110" s="46"/>
      <c r="V110" s="46"/>
      <c r="W110" s="46"/>
      <c r="X110" s="46"/>
      <c r="Y110" s="47"/>
      <c r="Z110" s="47"/>
      <c r="AA110" s="47"/>
      <c r="AB110" s="47"/>
      <c r="AC110" s="47"/>
      <c r="AD110" s="47"/>
    </row>
    <row r="111" spans="1:30" ht="39.950000000000003" customHeight="1" x14ac:dyDescent="0.25">
      <c r="A111" s="55">
        <v>130</v>
      </c>
      <c r="B111" s="56" t="s">
        <v>55</v>
      </c>
      <c r="C111" s="78" t="s">
        <v>392</v>
      </c>
      <c r="D111" s="79" t="s">
        <v>393</v>
      </c>
      <c r="E111" s="59" t="s">
        <v>192</v>
      </c>
      <c r="F111" s="62" t="s">
        <v>394</v>
      </c>
      <c r="G111" s="54" t="s">
        <v>37</v>
      </c>
      <c r="H111" s="62" t="s">
        <v>81</v>
      </c>
      <c r="I111" s="126">
        <v>730</v>
      </c>
      <c r="J111" s="17"/>
      <c r="K111" s="23">
        <f t="shared" si="2"/>
        <v>0</v>
      </c>
      <c r="L111" s="24" t="str">
        <f t="shared" si="3"/>
        <v>OK</v>
      </c>
      <c r="M111" s="103"/>
      <c r="N111" s="100"/>
      <c r="O111" s="46"/>
      <c r="P111" s="47"/>
      <c r="Q111" s="47"/>
      <c r="R111" s="49"/>
      <c r="S111" s="48"/>
      <c r="T111" s="46"/>
      <c r="U111" s="46"/>
      <c r="V111" s="46"/>
      <c r="W111" s="46"/>
      <c r="X111" s="46"/>
      <c r="Y111" s="47"/>
      <c r="Z111" s="47"/>
      <c r="AA111" s="47"/>
      <c r="AB111" s="47"/>
      <c r="AC111" s="47"/>
      <c r="AD111" s="47"/>
    </row>
    <row r="112" spans="1:30" ht="39.950000000000003" customHeight="1" x14ac:dyDescent="0.25">
      <c r="A112" s="55">
        <v>131</v>
      </c>
      <c r="B112" s="56" t="s">
        <v>55</v>
      </c>
      <c r="C112" s="60" t="s">
        <v>395</v>
      </c>
      <c r="D112" s="61" t="s">
        <v>396</v>
      </c>
      <c r="E112" s="53" t="s">
        <v>179</v>
      </c>
      <c r="F112" s="54" t="s">
        <v>397</v>
      </c>
      <c r="G112" s="54" t="s">
        <v>37</v>
      </c>
      <c r="H112" s="54" t="s">
        <v>21</v>
      </c>
      <c r="I112" s="126">
        <v>11498</v>
      </c>
      <c r="J112" s="17"/>
      <c r="K112" s="23">
        <f t="shared" si="2"/>
        <v>0</v>
      </c>
      <c r="L112" s="24" t="str">
        <f t="shared" si="3"/>
        <v>OK</v>
      </c>
      <c r="M112" s="103"/>
      <c r="N112" s="100"/>
      <c r="O112" s="46"/>
      <c r="P112" s="47"/>
      <c r="Q112" s="47"/>
      <c r="R112" s="49"/>
      <c r="S112" s="48"/>
      <c r="T112" s="46"/>
      <c r="U112" s="46"/>
      <c r="V112" s="46"/>
      <c r="W112" s="46"/>
      <c r="X112" s="46"/>
      <c r="Y112" s="47"/>
      <c r="Z112" s="47"/>
      <c r="AA112" s="47"/>
      <c r="AB112" s="47"/>
      <c r="AC112" s="47"/>
      <c r="AD112" s="47"/>
    </row>
    <row r="113" spans="1:30" ht="39.950000000000003" customHeight="1" x14ac:dyDescent="0.25">
      <c r="A113" s="55">
        <v>132</v>
      </c>
      <c r="B113" s="56" t="s">
        <v>151</v>
      </c>
      <c r="C113" s="60" t="s">
        <v>398</v>
      </c>
      <c r="D113" s="61" t="s">
        <v>399</v>
      </c>
      <c r="E113" s="53" t="s">
        <v>192</v>
      </c>
      <c r="F113" s="54" t="s">
        <v>299</v>
      </c>
      <c r="G113" s="54" t="s">
        <v>37</v>
      </c>
      <c r="H113" s="54" t="s">
        <v>51</v>
      </c>
      <c r="I113" s="126">
        <v>2200</v>
      </c>
      <c r="J113" s="17"/>
      <c r="K113" s="23">
        <f t="shared" si="2"/>
        <v>0</v>
      </c>
      <c r="L113" s="24" t="str">
        <f t="shared" si="3"/>
        <v>OK</v>
      </c>
      <c r="M113" s="103"/>
      <c r="N113" s="100"/>
      <c r="O113" s="46"/>
      <c r="P113" s="47"/>
      <c r="Q113" s="47"/>
      <c r="R113" s="49"/>
      <c r="S113" s="48"/>
      <c r="T113" s="46"/>
      <c r="U113" s="46"/>
      <c r="V113" s="46"/>
      <c r="W113" s="46"/>
      <c r="X113" s="46"/>
      <c r="Y113" s="47"/>
      <c r="Z113" s="47"/>
      <c r="AA113" s="47"/>
      <c r="AB113" s="47"/>
      <c r="AC113" s="47"/>
      <c r="AD113" s="47"/>
    </row>
    <row r="114" spans="1:30" ht="39.950000000000003" customHeight="1" x14ac:dyDescent="0.25">
      <c r="A114" s="55">
        <v>133</v>
      </c>
      <c r="B114" s="56" t="s">
        <v>71</v>
      </c>
      <c r="C114" s="68" t="s">
        <v>400</v>
      </c>
      <c r="D114" s="69" t="s">
        <v>401</v>
      </c>
      <c r="E114" s="65">
        <v>2401</v>
      </c>
      <c r="F114" s="65" t="s">
        <v>402</v>
      </c>
      <c r="G114" s="54" t="s">
        <v>37</v>
      </c>
      <c r="H114" s="54" t="s">
        <v>51</v>
      </c>
      <c r="I114" s="126">
        <v>4731.21</v>
      </c>
      <c r="J114" s="17"/>
      <c r="K114" s="23">
        <f t="shared" si="2"/>
        <v>0</v>
      </c>
      <c r="L114" s="24" t="str">
        <f t="shared" si="3"/>
        <v>OK</v>
      </c>
      <c r="M114" s="103"/>
      <c r="N114" s="100"/>
      <c r="O114" s="46"/>
      <c r="P114" s="47"/>
      <c r="Q114" s="47"/>
      <c r="R114" s="49"/>
      <c r="S114" s="48"/>
      <c r="T114" s="46"/>
      <c r="U114" s="46"/>
      <c r="V114" s="46"/>
      <c r="W114" s="46"/>
      <c r="X114" s="46"/>
      <c r="Y114" s="47"/>
      <c r="Z114" s="47"/>
      <c r="AA114" s="47"/>
      <c r="AB114" s="47"/>
      <c r="AC114" s="47"/>
      <c r="AD114" s="47"/>
    </row>
    <row r="115" spans="1:30" ht="39.950000000000003" customHeight="1" x14ac:dyDescent="0.25">
      <c r="A115" s="55">
        <v>134</v>
      </c>
      <c r="B115" s="56" t="s">
        <v>24</v>
      </c>
      <c r="C115" s="57" t="s">
        <v>403</v>
      </c>
      <c r="D115" s="58" t="s">
        <v>404</v>
      </c>
      <c r="E115" s="53" t="s">
        <v>238</v>
      </c>
      <c r="F115" s="80" t="s">
        <v>405</v>
      </c>
      <c r="G115" s="54" t="s">
        <v>37</v>
      </c>
      <c r="H115" s="54" t="s">
        <v>51</v>
      </c>
      <c r="I115" s="126">
        <v>4340</v>
      </c>
      <c r="J115" s="17"/>
      <c r="K115" s="23">
        <f t="shared" si="2"/>
        <v>0</v>
      </c>
      <c r="L115" s="24" t="str">
        <f t="shared" si="3"/>
        <v>OK</v>
      </c>
      <c r="M115" s="103"/>
      <c r="N115" s="100"/>
      <c r="O115" s="46"/>
      <c r="P115" s="47"/>
      <c r="Q115" s="47"/>
      <c r="R115" s="49"/>
      <c r="S115" s="48"/>
      <c r="T115" s="46"/>
      <c r="U115" s="46"/>
      <c r="V115" s="46"/>
      <c r="W115" s="46"/>
      <c r="X115" s="46"/>
      <c r="Y115" s="47"/>
      <c r="Z115" s="47"/>
      <c r="AA115" s="47"/>
      <c r="AB115" s="47"/>
      <c r="AC115" s="47"/>
      <c r="AD115" s="47"/>
    </row>
    <row r="116" spans="1:30" ht="39.950000000000003" customHeight="1" x14ac:dyDescent="0.25">
      <c r="A116" s="55">
        <v>135</v>
      </c>
      <c r="B116" s="56" t="s">
        <v>93</v>
      </c>
      <c r="C116" s="60" t="s">
        <v>406</v>
      </c>
      <c r="D116" s="61" t="s">
        <v>407</v>
      </c>
      <c r="E116" s="59" t="s">
        <v>62</v>
      </c>
      <c r="F116" s="70">
        <v>12360053</v>
      </c>
      <c r="G116" s="54" t="s">
        <v>37</v>
      </c>
      <c r="H116" s="54">
        <v>44905233</v>
      </c>
      <c r="I116" s="126">
        <v>3500</v>
      </c>
      <c r="J116" s="17"/>
      <c r="K116" s="23">
        <f t="shared" si="2"/>
        <v>0</v>
      </c>
      <c r="L116" s="24" t="str">
        <f t="shared" si="3"/>
        <v>OK</v>
      </c>
      <c r="M116" s="103"/>
      <c r="N116" s="100"/>
      <c r="O116" s="46"/>
      <c r="P116" s="47"/>
      <c r="Q116" s="47"/>
      <c r="R116" s="49"/>
      <c r="S116" s="48"/>
      <c r="T116" s="46"/>
      <c r="U116" s="46"/>
      <c r="V116" s="46"/>
      <c r="W116" s="46"/>
      <c r="X116" s="46"/>
      <c r="Y116" s="47"/>
      <c r="Z116" s="47"/>
      <c r="AA116" s="47"/>
      <c r="AB116" s="47"/>
      <c r="AC116" s="47"/>
      <c r="AD116" s="47"/>
    </row>
    <row r="117" spans="1:30" ht="135" x14ac:dyDescent="0.25">
      <c r="A117" s="55">
        <v>136</v>
      </c>
      <c r="B117" s="56" t="s">
        <v>24</v>
      </c>
      <c r="C117" s="60" t="s">
        <v>408</v>
      </c>
      <c r="D117" s="61" t="s">
        <v>409</v>
      </c>
      <c r="E117" s="59" t="s">
        <v>62</v>
      </c>
      <c r="F117" s="70">
        <v>114332019</v>
      </c>
      <c r="G117" s="54" t="s">
        <v>37</v>
      </c>
      <c r="H117" s="54" t="s">
        <v>51</v>
      </c>
      <c r="I117" s="126">
        <v>4990</v>
      </c>
      <c r="J117" s="17">
        <f>0+1</f>
        <v>1</v>
      </c>
      <c r="K117" s="23">
        <f t="shared" si="2"/>
        <v>0</v>
      </c>
      <c r="L117" s="24" t="str">
        <f t="shared" si="3"/>
        <v>OK</v>
      </c>
      <c r="M117" s="103"/>
      <c r="N117" s="100"/>
      <c r="O117" s="46">
        <v>1</v>
      </c>
      <c r="P117" s="47"/>
      <c r="Q117" s="47"/>
      <c r="R117" s="49"/>
      <c r="S117" s="48"/>
      <c r="T117" s="46"/>
      <c r="U117" s="46"/>
      <c r="V117" s="46"/>
      <c r="W117" s="46"/>
      <c r="X117" s="46"/>
      <c r="Y117" s="47"/>
      <c r="Z117" s="47"/>
      <c r="AA117" s="47"/>
      <c r="AB117" s="47"/>
      <c r="AC117" s="47"/>
      <c r="AD117" s="47"/>
    </row>
    <row r="118" spans="1:30" ht="39.950000000000003" customHeight="1" x14ac:dyDescent="0.25">
      <c r="A118" s="55">
        <v>137</v>
      </c>
      <c r="B118" s="56" t="s">
        <v>370</v>
      </c>
      <c r="C118" s="60" t="s">
        <v>410</v>
      </c>
      <c r="D118" s="61" t="s">
        <v>411</v>
      </c>
      <c r="E118" s="62" t="s">
        <v>242</v>
      </c>
      <c r="F118" s="62" t="s">
        <v>412</v>
      </c>
      <c r="G118" s="54" t="s">
        <v>37</v>
      </c>
      <c r="H118" s="62" t="s">
        <v>51</v>
      </c>
      <c r="I118" s="126">
        <v>7000</v>
      </c>
      <c r="J118" s="17"/>
      <c r="K118" s="23">
        <f t="shared" si="2"/>
        <v>0</v>
      </c>
      <c r="L118" s="24" t="str">
        <f t="shared" si="3"/>
        <v>OK</v>
      </c>
      <c r="M118" s="103"/>
      <c r="N118" s="100"/>
      <c r="O118" s="46"/>
      <c r="P118" s="47"/>
      <c r="Q118" s="47"/>
      <c r="R118" s="49"/>
      <c r="S118" s="48"/>
      <c r="T118" s="46"/>
      <c r="U118" s="46"/>
      <c r="V118" s="46"/>
      <c r="W118" s="46"/>
      <c r="X118" s="46"/>
      <c r="Y118" s="47"/>
      <c r="Z118" s="47"/>
      <c r="AA118" s="47"/>
      <c r="AB118" s="47"/>
      <c r="AC118" s="47"/>
      <c r="AD118" s="47"/>
    </row>
    <row r="119" spans="1:30" ht="39.950000000000003" customHeight="1" x14ac:dyDescent="0.25">
      <c r="A119" s="55">
        <v>138</v>
      </c>
      <c r="B119" s="56" t="s">
        <v>93</v>
      </c>
      <c r="C119" s="60" t="s">
        <v>413</v>
      </c>
      <c r="D119" s="61" t="s">
        <v>414</v>
      </c>
      <c r="E119" s="59" t="s">
        <v>62</v>
      </c>
      <c r="F119" s="70">
        <v>114332024</v>
      </c>
      <c r="G119" s="54" t="s">
        <v>37</v>
      </c>
      <c r="H119" s="54">
        <v>44905233</v>
      </c>
      <c r="I119" s="126">
        <v>2720</v>
      </c>
      <c r="J119" s="17"/>
      <c r="K119" s="23">
        <f t="shared" si="2"/>
        <v>0</v>
      </c>
      <c r="L119" s="24" t="str">
        <f t="shared" si="3"/>
        <v>OK</v>
      </c>
      <c r="M119" s="103"/>
      <c r="N119" s="100"/>
      <c r="O119" s="46"/>
      <c r="P119" s="47"/>
      <c r="Q119" s="47"/>
      <c r="R119" s="49"/>
      <c r="S119" s="48"/>
      <c r="T119" s="46"/>
      <c r="U119" s="46"/>
      <c r="V119" s="46"/>
      <c r="W119" s="46"/>
      <c r="X119" s="46"/>
      <c r="Y119" s="47"/>
      <c r="Z119" s="47"/>
      <c r="AA119" s="47"/>
      <c r="AB119" s="47"/>
      <c r="AC119" s="47"/>
      <c r="AD119" s="47"/>
    </row>
    <row r="120" spans="1:30" ht="39.950000000000003" customHeight="1" x14ac:dyDescent="0.25">
      <c r="A120" s="55">
        <v>139</v>
      </c>
      <c r="B120" s="56" t="s">
        <v>55</v>
      </c>
      <c r="C120" s="57" t="s">
        <v>415</v>
      </c>
      <c r="D120" s="58" t="s">
        <v>416</v>
      </c>
      <c r="E120" s="53" t="s">
        <v>238</v>
      </c>
      <c r="F120" s="80" t="s">
        <v>417</v>
      </c>
      <c r="G120" s="54" t="s">
        <v>37</v>
      </c>
      <c r="H120" s="54" t="s">
        <v>51</v>
      </c>
      <c r="I120" s="126">
        <v>1970</v>
      </c>
      <c r="J120" s="17"/>
      <c r="K120" s="23">
        <f t="shared" si="2"/>
        <v>0</v>
      </c>
      <c r="L120" s="24" t="str">
        <f t="shared" si="3"/>
        <v>OK</v>
      </c>
      <c r="M120" s="103"/>
      <c r="N120" s="100"/>
      <c r="O120" s="46"/>
      <c r="P120" s="47"/>
      <c r="Q120" s="47"/>
      <c r="R120" s="49"/>
      <c r="S120" s="48"/>
      <c r="T120" s="46"/>
      <c r="U120" s="46"/>
      <c r="V120" s="46"/>
      <c r="W120" s="46"/>
      <c r="X120" s="46"/>
      <c r="Y120" s="47"/>
      <c r="Z120" s="47"/>
      <c r="AA120" s="47"/>
      <c r="AB120" s="47"/>
      <c r="AC120" s="47"/>
      <c r="AD120" s="47"/>
    </row>
    <row r="121" spans="1:30" ht="73.5" customHeight="1" x14ac:dyDescent="0.25">
      <c r="A121" s="55">
        <v>140</v>
      </c>
      <c r="B121" s="56" t="s">
        <v>24</v>
      </c>
      <c r="C121" s="66" t="s">
        <v>418</v>
      </c>
      <c r="D121" s="67" t="s">
        <v>419</v>
      </c>
      <c r="E121" s="53" t="s">
        <v>238</v>
      </c>
      <c r="F121" s="54" t="s">
        <v>417</v>
      </c>
      <c r="G121" s="54" t="s">
        <v>37</v>
      </c>
      <c r="H121" s="54" t="s">
        <v>51</v>
      </c>
      <c r="I121" s="126">
        <v>5099</v>
      </c>
      <c r="J121" s="17">
        <f>0+1</f>
        <v>1</v>
      </c>
      <c r="K121" s="23">
        <f t="shared" si="2"/>
        <v>0</v>
      </c>
      <c r="L121" s="24" t="str">
        <f t="shared" si="3"/>
        <v>OK</v>
      </c>
      <c r="M121" s="103"/>
      <c r="N121" s="100"/>
      <c r="O121" s="46"/>
      <c r="P121" s="46">
        <v>1</v>
      </c>
      <c r="Q121" s="47"/>
      <c r="R121" s="49"/>
      <c r="S121" s="48"/>
      <c r="T121" s="46"/>
      <c r="U121" s="46"/>
      <c r="V121" s="46"/>
      <c r="W121" s="46"/>
      <c r="X121" s="46"/>
      <c r="Y121" s="47"/>
      <c r="Z121" s="47"/>
      <c r="AA121" s="47"/>
      <c r="AB121" s="47"/>
      <c r="AC121" s="47"/>
      <c r="AD121" s="47"/>
    </row>
    <row r="122" spans="1:30" ht="131.25" customHeight="1" x14ac:dyDescent="0.25">
      <c r="A122" s="55">
        <v>141</v>
      </c>
      <c r="B122" s="56" t="s">
        <v>186</v>
      </c>
      <c r="C122" s="81" t="s">
        <v>420</v>
      </c>
      <c r="D122" s="67" t="s">
        <v>421</v>
      </c>
      <c r="E122" s="53" t="s">
        <v>238</v>
      </c>
      <c r="F122" s="54" t="s">
        <v>417</v>
      </c>
      <c r="G122" s="54" t="s">
        <v>37</v>
      </c>
      <c r="H122" s="54" t="s">
        <v>51</v>
      </c>
      <c r="I122" s="126">
        <v>1875</v>
      </c>
      <c r="J122" s="17"/>
      <c r="K122" s="23">
        <f t="shared" si="2"/>
        <v>0</v>
      </c>
      <c r="L122" s="24" t="str">
        <f t="shared" si="3"/>
        <v>OK</v>
      </c>
      <c r="M122" s="103"/>
      <c r="N122" s="100"/>
      <c r="O122" s="46"/>
      <c r="P122" s="47"/>
      <c r="Q122" s="47"/>
      <c r="R122" s="49"/>
      <c r="S122" s="48"/>
      <c r="T122" s="46"/>
      <c r="U122" s="46"/>
      <c r="V122" s="46"/>
      <c r="W122" s="46"/>
      <c r="X122" s="46"/>
      <c r="Y122" s="47"/>
      <c r="Z122" s="47"/>
      <c r="AA122" s="47"/>
      <c r="AB122" s="47"/>
      <c r="AC122" s="47"/>
      <c r="AD122" s="47"/>
    </row>
    <row r="123" spans="1:30" ht="39.950000000000003" customHeight="1" x14ac:dyDescent="0.25">
      <c r="A123" s="55">
        <v>142</v>
      </c>
      <c r="B123" s="56" t="s">
        <v>86</v>
      </c>
      <c r="C123" s="60" t="s">
        <v>422</v>
      </c>
      <c r="D123" s="61" t="s">
        <v>423</v>
      </c>
      <c r="E123" s="62" t="s">
        <v>424</v>
      </c>
      <c r="F123" s="62" t="s">
        <v>425</v>
      </c>
      <c r="G123" s="54" t="s">
        <v>37</v>
      </c>
      <c r="H123" s="62" t="s">
        <v>81</v>
      </c>
      <c r="I123" s="126">
        <v>1289.94</v>
      </c>
      <c r="J123" s="17"/>
      <c r="K123" s="23">
        <f t="shared" si="2"/>
        <v>0</v>
      </c>
      <c r="L123" s="24" t="str">
        <f t="shared" si="3"/>
        <v>OK</v>
      </c>
      <c r="M123" s="103"/>
      <c r="N123" s="100"/>
      <c r="O123" s="46"/>
      <c r="P123" s="47"/>
      <c r="Q123" s="47"/>
      <c r="R123" s="49"/>
      <c r="S123" s="48"/>
      <c r="T123" s="46"/>
      <c r="U123" s="46"/>
      <c r="V123" s="46"/>
      <c r="W123" s="46"/>
      <c r="X123" s="46"/>
      <c r="Y123" s="47"/>
      <c r="Z123" s="47"/>
      <c r="AA123" s="47"/>
      <c r="AB123" s="47"/>
      <c r="AC123" s="47"/>
      <c r="AD123" s="47"/>
    </row>
    <row r="124" spans="1:30" ht="39.950000000000003" customHeight="1" x14ac:dyDescent="0.25">
      <c r="A124" s="55">
        <v>143</v>
      </c>
      <c r="B124" s="56" t="s">
        <v>86</v>
      </c>
      <c r="C124" s="60" t="s">
        <v>426</v>
      </c>
      <c r="D124" s="61" t="s">
        <v>427</v>
      </c>
      <c r="E124" s="62" t="s">
        <v>424</v>
      </c>
      <c r="F124" s="62" t="s">
        <v>425</v>
      </c>
      <c r="G124" s="54" t="s">
        <v>37</v>
      </c>
      <c r="H124" s="62" t="s">
        <v>81</v>
      </c>
      <c r="I124" s="126">
        <v>387.82</v>
      </c>
      <c r="J124" s="17"/>
      <c r="K124" s="23">
        <f t="shared" si="2"/>
        <v>0</v>
      </c>
      <c r="L124" s="24" t="str">
        <f t="shared" si="3"/>
        <v>OK</v>
      </c>
      <c r="M124" s="103"/>
      <c r="N124" s="100"/>
      <c r="O124" s="46"/>
      <c r="P124" s="47"/>
      <c r="Q124" s="47"/>
      <c r="R124" s="49"/>
      <c r="S124" s="48"/>
      <c r="T124" s="46"/>
      <c r="U124" s="46"/>
      <c r="V124" s="46"/>
      <c r="W124" s="46"/>
      <c r="X124" s="46"/>
      <c r="Y124" s="47"/>
      <c r="Z124" s="47"/>
      <c r="AA124" s="47"/>
      <c r="AB124" s="47"/>
      <c r="AC124" s="47"/>
      <c r="AD124" s="47"/>
    </row>
    <row r="125" spans="1:30" ht="39.950000000000003" customHeight="1" x14ac:dyDescent="0.25">
      <c r="A125" s="55">
        <v>145</v>
      </c>
      <c r="B125" s="56" t="s">
        <v>126</v>
      </c>
      <c r="C125" s="60" t="s">
        <v>428</v>
      </c>
      <c r="D125" s="61" t="s">
        <v>429</v>
      </c>
      <c r="E125" s="62" t="s">
        <v>124</v>
      </c>
      <c r="F125" s="62" t="s">
        <v>125</v>
      </c>
      <c r="G125" s="54" t="s">
        <v>37</v>
      </c>
      <c r="H125" s="62" t="s">
        <v>51</v>
      </c>
      <c r="I125" s="126">
        <v>5100</v>
      </c>
      <c r="J125" s="17"/>
      <c r="K125" s="23">
        <f t="shared" si="2"/>
        <v>0</v>
      </c>
      <c r="L125" s="24" t="str">
        <f t="shared" si="3"/>
        <v>OK</v>
      </c>
      <c r="M125" s="103"/>
      <c r="N125" s="100"/>
      <c r="O125" s="46"/>
      <c r="P125" s="47"/>
      <c r="Q125" s="47"/>
      <c r="R125" s="49"/>
      <c r="S125" s="48"/>
      <c r="T125" s="46"/>
      <c r="U125" s="46"/>
      <c r="V125" s="46"/>
      <c r="W125" s="46"/>
      <c r="X125" s="46"/>
      <c r="Y125" s="47"/>
      <c r="Z125" s="47"/>
      <c r="AA125" s="47"/>
      <c r="AB125" s="47"/>
      <c r="AC125" s="47"/>
      <c r="AD125" s="47"/>
    </row>
    <row r="126" spans="1:30" ht="39.950000000000003" customHeight="1" x14ac:dyDescent="0.25">
      <c r="A126" s="55">
        <v>146</v>
      </c>
      <c r="B126" s="56" t="s">
        <v>86</v>
      </c>
      <c r="C126" s="51" t="s">
        <v>430</v>
      </c>
      <c r="D126" s="61" t="s">
        <v>431</v>
      </c>
      <c r="E126" s="53" t="s">
        <v>432</v>
      </c>
      <c r="F126" s="54" t="s">
        <v>433</v>
      </c>
      <c r="G126" s="54" t="s">
        <v>37</v>
      </c>
      <c r="H126" s="54" t="s">
        <v>168</v>
      </c>
      <c r="I126" s="126">
        <v>338.6</v>
      </c>
      <c r="J126" s="17"/>
      <c r="K126" s="23">
        <f t="shared" si="2"/>
        <v>0</v>
      </c>
      <c r="L126" s="24" t="str">
        <f t="shared" si="3"/>
        <v>OK</v>
      </c>
      <c r="M126" s="103"/>
      <c r="N126" s="100"/>
      <c r="O126" s="46"/>
      <c r="P126" s="47"/>
      <c r="Q126" s="47"/>
      <c r="R126" s="49"/>
      <c r="S126" s="48"/>
      <c r="T126" s="46"/>
      <c r="U126" s="46"/>
      <c r="V126" s="46"/>
      <c r="W126" s="46"/>
      <c r="X126" s="46"/>
      <c r="Y126" s="47"/>
      <c r="Z126" s="47"/>
      <c r="AA126" s="47"/>
      <c r="AB126" s="47"/>
      <c r="AC126" s="47"/>
      <c r="AD126" s="47"/>
    </row>
    <row r="127" spans="1:30" ht="39.950000000000003" customHeight="1" x14ac:dyDescent="0.25">
      <c r="A127" s="55">
        <v>147</v>
      </c>
      <c r="B127" s="56" t="s">
        <v>126</v>
      </c>
      <c r="C127" s="51" t="s">
        <v>434</v>
      </c>
      <c r="D127" s="52" t="s">
        <v>435</v>
      </c>
      <c r="E127" s="53" t="s">
        <v>129</v>
      </c>
      <c r="F127" s="54" t="s">
        <v>436</v>
      </c>
      <c r="G127" s="54" t="s">
        <v>37</v>
      </c>
      <c r="H127" s="54" t="s">
        <v>51</v>
      </c>
      <c r="I127" s="126">
        <v>130</v>
      </c>
      <c r="J127" s="17"/>
      <c r="K127" s="23">
        <f t="shared" si="2"/>
        <v>0</v>
      </c>
      <c r="L127" s="24" t="str">
        <f t="shared" si="3"/>
        <v>OK</v>
      </c>
      <c r="M127" s="103"/>
      <c r="N127" s="100"/>
      <c r="O127" s="46"/>
      <c r="P127" s="47"/>
      <c r="Q127" s="47"/>
      <c r="R127" s="49"/>
      <c r="S127" s="48"/>
      <c r="T127" s="46"/>
      <c r="U127" s="46"/>
      <c r="V127" s="46"/>
      <c r="W127" s="46"/>
      <c r="X127" s="46"/>
      <c r="Y127" s="47"/>
      <c r="Z127" s="47"/>
      <c r="AA127" s="47"/>
      <c r="AB127" s="47"/>
      <c r="AC127" s="47"/>
      <c r="AD127" s="47"/>
    </row>
    <row r="128" spans="1:30" ht="39.950000000000003" customHeight="1" x14ac:dyDescent="0.25">
      <c r="A128" s="55">
        <v>150</v>
      </c>
      <c r="B128" s="56" t="s">
        <v>86</v>
      </c>
      <c r="C128" s="73" t="s">
        <v>437</v>
      </c>
      <c r="D128" s="74" t="s">
        <v>438</v>
      </c>
      <c r="E128" s="53" t="s">
        <v>439</v>
      </c>
      <c r="F128" s="62" t="s">
        <v>440</v>
      </c>
      <c r="G128" s="54" t="s">
        <v>37</v>
      </c>
      <c r="H128" s="62" t="s">
        <v>168</v>
      </c>
      <c r="I128" s="126">
        <v>549.99</v>
      </c>
      <c r="J128" s="17"/>
      <c r="K128" s="23">
        <f t="shared" si="2"/>
        <v>0</v>
      </c>
      <c r="L128" s="24" t="str">
        <f t="shared" si="3"/>
        <v>OK</v>
      </c>
      <c r="M128" s="103"/>
      <c r="N128" s="100"/>
      <c r="O128" s="46"/>
      <c r="P128" s="47"/>
      <c r="Q128" s="47"/>
      <c r="R128" s="49"/>
      <c r="S128" s="48"/>
      <c r="T128" s="46"/>
      <c r="U128" s="46"/>
      <c r="V128" s="46"/>
      <c r="W128" s="46"/>
      <c r="X128" s="46"/>
      <c r="Y128" s="47"/>
      <c r="Z128" s="47"/>
      <c r="AA128" s="47"/>
      <c r="AB128" s="47"/>
      <c r="AC128" s="47"/>
      <c r="AD128" s="47"/>
    </row>
    <row r="129" spans="1:30" ht="39.950000000000003" customHeight="1" x14ac:dyDescent="0.25">
      <c r="A129" s="55">
        <v>152</v>
      </c>
      <c r="B129" s="56" t="s">
        <v>86</v>
      </c>
      <c r="C129" s="60" t="s">
        <v>441</v>
      </c>
      <c r="D129" s="61" t="s">
        <v>442</v>
      </c>
      <c r="E129" s="59" t="s">
        <v>292</v>
      </c>
      <c r="F129" s="70" t="s">
        <v>391</v>
      </c>
      <c r="G129" s="54" t="s">
        <v>37</v>
      </c>
      <c r="H129" s="54">
        <v>44905233</v>
      </c>
      <c r="I129" s="126">
        <v>1354.16</v>
      </c>
      <c r="J129" s="17"/>
      <c r="K129" s="23">
        <f t="shared" si="2"/>
        <v>0</v>
      </c>
      <c r="L129" s="24" t="str">
        <f t="shared" si="3"/>
        <v>OK</v>
      </c>
      <c r="M129" s="103"/>
      <c r="N129" s="100"/>
      <c r="O129" s="46"/>
      <c r="P129" s="47"/>
      <c r="Q129" s="47"/>
      <c r="R129" s="49"/>
      <c r="S129" s="48"/>
      <c r="T129" s="46"/>
      <c r="U129" s="46"/>
      <c r="V129" s="46"/>
      <c r="W129" s="46"/>
      <c r="X129" s="46"/>
      <c r="Y129" s="47"/>
      <c r="Z129" s="47"/>
      <c r="AA129" s="47"/>
      <c r="AB129" s="47"/>
      <c r="AC129" s="47"/>
      <c r="AD129" s="47"/>
    </row>
    <row r="130" spans="1:30" ht="39.950000000000003" customHeight="1" x14ac:dyDescent="0.25">
      <c r="A130" s="55">
        <v>153</v>
      </c>
      <c r="B130" s="56" t="s">
        <v>443</v>
      </c>
      <c r="C130" s="60" t="s">
        <v>444</v>
      </c>
      <c r="D130" s="61" t="s">
        <v>445</v>
      </c>
      <c r="E130" s="59" t="s">
        <v>164</v>
      </c>
      <c r="F130" s="70" t="s">
        <v>446</v>
      </c>
      <c r="G130" s="54" t="s">
        <v>37</v>
      </c>
      <c r="H130" s="54">
        <v>44905235</v>
      </c>
      <c r="I130" s="126">
        <v>19484</v>
      </c>
      <c r="J130" s="17"/>
      <c r="K130" s="23">
        <f t="shared" si="2"/>
        <v>0</v>
      </c>
      <c r="L130" s="24" t="str">
        <f t="shared" si="3"/>
        <v>OK</v>
      </c>
      <c r="M130" s="103"/>
      <c r="N130" s="100"/>
      <c r="O130" s="46"/>
      <c r="P130" s="47"/>
      <c r="Q130" s="47"/>
      <c r="R130" s="49"/>
      <c r="S130" s="48"/>
      <c r="T130" s="46"/>
      <c r="U130" s="46"/>
      <c r="V130" s="46"/>
      <c r="W130" s="46"/>
      <c r="X130" s="46"/>
      <c r="Y130" s="47"/>
      <c r="Z130" s="47"/>
      <c r="AA130" s="47"/>
      <c r="AB130" s="47"/>
      <c r="AC130" s="47"/>
      <c r="AD130" s="47"/>
    </row>
    <row r="131" spans="1:30" ht="39.950000000000003" customHeight="1" x14ac:dyDescent="0.25">
      <c r="A131" s="55">
        <v>154</v>
      </c>
      <c r="B131" s="56" t="s">
        <v>86</v>
      </c>
      <c r="C131" s="60" t="s">
        <v>447</v>
      </c>
      <c r="D131" s="61" t="s">
        <v>448</v>
      </c>
      <c r="E131" s="59" t="s">
        <v>62</v>
      </c>
      <c r="F131" s="62" t="s">
        <v>449</v>
      </c>
      <c r="G131" s="54" t="s">
        <v>37</v>
      </c>
      <c r="H131" s="62" t="s">
        <v>51</v>
      </c>
      <c r="I131" s="126">
        <v>2498.19</v>
      </c>
      <c r="J131" s="17"/>
      <c r="K131" s="23">
        <f t="shared" si="2"/>
        <v>0</v>
      </c>
      <c r="L131" s="24" t="str">
        <f t="shared" si="3"/>
        <v>OK</v>
      </c>
      <c r="M131" s="103"/>
      <c r="N131" s="100"/>
      <c r="O131" s="46"/>
      <c r="P131" s="47"/>
      <c r="Q131" s="47"/>
      <c r="R131" s="49"/>
      <c r="S131" s="48"/>
      <c r="T131" s="46"/>
      <c r="U131" s="46"/>
      <c r="V131" s="46"/>
      <c r="W131" s="46"/>
      <c r="X131" s="46"/>
      <c r="Y131" s="47"/>
      <c r="Z131" s="47"/>
      <c r="AA131" s="47"/>
      <c r="AB131" s="47"/>
      <c r="AC131" s="47"/>
      <c r="AD131" s="47"/>
    </row>
    <row r="132" spans="1:30" ht="39.950000000000003" customHeight="1" x14ac:dyDescent="0.25">
      <c r="A132" s="55">
        <v>155</v>
      </c>
      <c r="B132" s="56" t="s">
        <v>450</v>
      </c>
      <c r="C132" s="77" t="s">
        <v>451</v>
      </c>
      <c r="D132" s="61" t="s">
        <v>452</v>
      </c>
      <c r="E132" s="59" t="s">
        <v>238</v>
      </c>
      <c r="F132" s="62" t="s">
        <v>453</v>
      </c>
      <c r="G132" s="54" t="s">
        <v>37</v>
      </c>
      <c r="H132" s="62" t="s">
        <v>51</v>
      </c>
      <c r="I132" s="126">
        <v>38300</v>
      </c>
      <c r="J132" s="17"/>
      <c r="K132" s="23">
        <f t="shared" ref="K132:K135" si="4">J132-(SUM(M132:AD132))</f>
        <v>0</v>
      </c>
      <c r="L132" s="24" t="str">
        <f t="shared" ref="L132:L136" si="5">IF(K132&lt;0,"ATENÇÃO","OK")</f>
        <v>OK</v>
      </c>
      <c r="M132" s="103"/>
      <c r="N132" s="100"/>
      <c r="O132" s="46"/>
      <c r="P132" s="47"/>
      <c r="Q132" s="47"/>
      <c r="R132" s="49"/>
      <c r="S132" s="48"/>
      <c r="T132" s="46"/>
      <c r="U132" s="46"/>
      <c r="V132" s="46"/>
      <c r="W132" s="46"/>
      <c r="X132" s="46"/>
      <c r="Y132" s="47"/>
      <c r="Z132" s="47"/>
      <c r="AA132" s="47"/>
      <c r="AB132" s="47"/>
      <c r="AC132" s="47"/>
      <c r="AD132" s="47"/>
    </row>
    <row r="133" spans="1:30" ht="39.950000000000003" customHeight="1" x14ac:dyDescent="0.25">
      <c r="A133" s="55">
        <v>156</v>
      </c>
      <c r="B133" s="56" t="s">
        <v>114</v>
      </c>
      <c r="C133" s="60" t="s">
        <v>454</v>
      </c>
      <c r="D133" s="61" t="s">
        <v>455</v>
      </c>
      <c r="E133" s="62" t="s">
        <v>129</v>
      </c>
      <c r="F133" s="62" t="s">
        <v>456</v>
      </c>
      <c r="G133" s="54" t="s">
        <v>37</v>
      </c>
      <c r="H133" s="62" t="s">
        <v>81</v>
      </c>
      <c r="I133" s="126">
        <v>327.5</v>
      </c>
      <c r="J133" s="17"/>
      <c r="K133" s="23">
        <f t="shared" si="4"/>
        <v>0</v>
      </c>
      <c r="L133" s="24" t="str">
        <f t="shared" si="5"/>
        <v>OK</v>
      </c>
      <c r="M133" s="103"/>
      <c r="N133" s="100"/>
      <c r="O133" s="46"/>
      <c r="P133" s="47"/>
      <c r="Q133" s="47"/>
      <c r="R133" s="49"/>
      <c r="S133" s="48"/>
      <c r="T133" s="46"/>
      <c r="U133" s="46"/>
      <c r="V133" s="46"/>
      <c r="W133" s="46"/>
      <c r="X133" s="46"/>
      <c r="Y133" s="47"/>
      <c r="Z133" s="47"/>
      <c r="AA133" s="47"/>
      <c r="AB133" s="47"/>
      <c r="AC133" s="47"/>
      <c r="AD133" s="47"/>
    </row>
    <row r="134" spans="1:30" ht="39.950000000000003" customHeight="1" x14ac:dyDescent="0.25">
      <c r="A134" s="55">
        <v>158</v>
      </c>
      <c r="B134" s="56" t="s">
        <v>38</v>
      </c>
      <c r="C134" s="60" t="s">
        <v>457</v>
      </c>
      <c r="D134" s="61" t="s">
        <v>458</v>
      </c>
      <c r="E134" s="62">
        <v>2407</v>
      </c>
      <c r="F134" s="62" t="s">
        <v>459</v>
      </c>
      <c r="G134" s="54" t="s">
        <v>37</v>
      </c>
      <c r="H134" s="62" t="s">
        <v>81</v>
      </c>
      <c r="I134" s="126">
        <v>1240</v>
      </c>
      <c r="J134" s="17"/>
      <c r="K134" s="23">
        <f t="shared" si="4"/>
        <v>0</v>
      </c>
      <c r="L134" s="24" t="str">
        <f t="shared" si="5"/>
        <v>OK</v>
      </c>
      <c r="M134" s="103"/>
      <c r="N134" s="100"/>
      <c r="O134" s="46"/>
      <c r="P134" s="47"/>
      <c r="Q134" s="47"/>
      <c r="R134" s="49"/>
      <c r="S134" s="48"/>
      <c r="T134" s="46"/>
      <c r="U134" s="46"/>
      <c r="V134" s="46"/>
      <c r="W134" s="46"/>
      <c r="X134" s="46"/>
      <c r="Y134" s="47"/>
      <c r="Z134" s="47"/>
      <c r="AA134" s="47"/>
      <c r="AB134" s="47"/>
      <c r="AC134" s="47"/>
      <c r="AD134" s="47"/>
    </row>
    <row r="135" spans="1:30" ht="39.950000000000003" customHeight="1" x14ac:dyDescent="0.25">
      <c r="A135" s="55">
        <v>159</v>
      </c>
      <c r="B135" s="56" t="s">
        <v>86</v>
      </c>
      <c r="C135" s="60" t="s">
        <v>460</v>
      </c>
      <c r="D135" s="61" t="s">
        <v>461</v>
      </c>
      <c r="E135" s="62">
        <v>2407</v>
      </c>
      <c r="F135" s="62" t="s">
        <v>459</v>
      </c>
      <c r="G135" s="54" t="s">
        <v>37</v>
      </c>
      <c r="H135" s="62" t="s">
        <v>81</v>
      </c>
      <c r="I135" s="126">
        <v>376.13</v>
      </c>
      <c r="J135" s="17"/>
      <c r="K135" s="23">
        <f t="shared" si="4"/>
        <v>0</v>
      </c>
      <c r="L135" s="24" t="str">
        <f t="shared" si="5"/>
        <v>OK</v>
      </c>
      <c r="M135" s="103"/>
      <c r="N135" s="100"/>
      <c r="O135" s="46"/>
      <c r="P135" s="47"/>
      <c r="Q135" s="47"/>
      <c r="R135" s="49"/>
      <c r="S135" s="48"/>
      <c r="T135" s="46"/>
      <c r="U135" s="46"/>
      <c r="V135" s="46"/>
      <c r="W135" s="46"/>
      <c r="X135" s="46"/>
      <c r="Y135" s="47"/>
      <c r="Z135" s="47"/>
      <c r="AA135" s="47"/>
      <c r="AB135" s="47"/>
      <c r="AC135" s="47"/>
      <c r="AD135" s="47"/>
    </row>
    <row r="136" spans="1:30" ht="39.950000000000003" customHeight="1" x14ac:dyDescent="0.25">
      <c r="A136" s="55">
        <v>161</v>
      </c>
      <c r="B136" s="56" t="s">
        <v>38</v>
      </c>
      <c r="C136" s="60" t="s">
        <v>462</v>
      </c>
      <c r="D136" s="61" t="s">
        <v>463</v>
      </c>
      <c r="E136" s="62" t="s">
        <v>292</v>
      </c>
      <c r="F136" s="62" t="s">
        <v>464</v>
      </c>
      <c r="G136" s="54" t="s">
        <v>37</v>
      </c>
      <c r="H136" s="62" t="s">
        <v>81</v>
      </c>
      <c r="I136" s="126">
        <v>485.5</v>
      </c>
      <c r="J136" s="17"/>
      <c r="K136" s="23">
        <f>J136-(SUM(M136:AD136))</f>
        <v>0</v>
      </c>
      <c r="L136" s="24" t="str">
        <f t="shared" si="5"/>
        <v>OK</v>
      </c>
      <c r="M136" s="103"/>
      <c r="N136" s="100"/>
      <c r="O136" s="46"/>
      <c r="P136" s="47"/>
      <c r="Q136" s="47"/>
      <c r="R136" s="49"/>
      <c r="S136" s="48"/>
      <c r="T136" s="46"/>
      <c r="U136" s="46"/>
      <c r="V136" s="46"/>
      <c r="W136" s="46"/>
      <c r="X136" s="46"/>
      <c r="Y136" s="47"/>
      <c r="Z136" s="47"/>
      <c r="AA136" s="47"/>
      <c r="AB136" s="47"/>
      <c r="AC136" s="47"/>
      <c r="AD136" s="47"/>
    </row>
    <row r="137" spans="1:30" ht="39.950000000000003" customHeight="1" x14ac:dyDescent="0.25">
      <c r="M137" s="106">
        <f>SUMPRODUCT($I$4:$I$136,M4:M136)</f>
        <v>80</v>
      </c>
      <c r="N137" s="106">
        <f t="shared" ref="N137:P137" si="6">SUMPRODUCT($I$4:$I$136,N4:N136)</f>
        <v>84.99</v>
      </c>
      <c r="O137" s="111">
        <f t="shared" si="6"/>
        <v>4990</v>
      </c>
      <c r="P137" s="106">
        <f t="shared" si="6"/>
        <v>5099</v>
      </c>
      <c r="Q137" s="106">
        <f t="shared" ref="Q137" si="7">SUMPRODUCT($I$4:$I$136,Q4:Q136)</f>
        <v>0</v>
      </c>
      <c r="R137" s="106">
        <f t="shared" ref="R137:S137" si="8">SUMPRODUCT($I$4:$I$136,R4:R136)</f>
        <v>0</v>
      </c>
      <c r="S137" s="106">
        <f t="shared" si="8"/>
        <v>0</v>
      </c>
      <c r="T137" s="106">
        <f t="shared" ref="T137" si="9">SUMPRODUCT($I$4:$I$136,T4:T136)</f>
        <v>0</v>
      </c>
      <c r="U137" s="106">
        <f t="shared" ref="U137:V137" si="10">SUMPRODUCT($I$4:$I$136,U4:U136)</f>
        <v>0</v>
      </c>
      <c r="V137" s="106">
        <f t="shared" si="10"/>
        <v>0</v>
      </c>
      <c r="W137" s="106">
        <f t="shared" ref="W137" si="11">SUMPRODUCT($I$4:$I$136,W4:W136)</f>
        <v>0</v>
      </c>
      <c r="X137" s="106">
        <f t="shared" ref="X137:Y137" si="12">SUMPRODUCT($I$4:$I$136,X4:X136)</f>
        <v>0</v>
      </c>
      <c r="Y137" s="106">
        <f t="shared" si="12"/>
        <v>0</v>
      </c>
      <c r="Z137" s="106">
        <f t="shared" ref="Z137" si="13">SUMPRODUCT($I$4:$I$136,Z4:Z136)</f>
        <v>0</v>
      </c>
      <c r="AA137" s="106">
        <f t="shared" ref="AA137:AB137" si="14">SUMPRODUCT($I$4:$I$136,AA4:AA136)</f>
        <v>0</v>
      </c>
      <c r="AB137" s="106">
        <f t="shared" si="14"/>
        <v>0</v>
      </c>
      <c r="AC137" s="106">
        <f t="shared" ref="AC137" si="15">SUMPRODUCT($I$4:$I$136,AC4:AC136)</f>
        <v>0</v>
      </c>
      <c r="AD137" s="106">
        <f t="shared" ref="AD137" si="16">SUMPRODUCT($I$4:$I$136,AD4:AD136)</f>
        <v>0</v>
      </c>
    </row>
  </sheetData>
  <mergeCells count="22">
    <mergeCell ref="AD1:AD2"/>
    <mergeCell ref="A2:L2"/>
    <mergeCell ref="W1:W2"/>
    <mergeCell ref="S1:S2"/>
    <mergeCell ref="T1:T2"/>
    <mergeCell ref="V1:V2"/>
    <mergeCell ref="U1:U2"/>
    <mergeCell ref="O1:O2"/>
    <mergeCell ref="P1:P2"/>
    <mergeCell ref="Q1:Q2"/>
    <mergeCell ref="R1:R2"/>
    <mergeCell ref="AC1:AC2"/>
    <mergeCell ref="AA1:AA2"/>
    <mergeCell ref="AB1:AB2"/>
    <mergeCell ref="J1:L1"/>
    <mergeCell ref="A1:B1"/>
    <mergeCell ref="C1:I1"/>
    <mergeCell ref="X1:X2"/>
    <mergeCell ref="Y1:Y2"/>
    <mergeCell ref="Z1:Z2"/>
    <mergeCell ref="M1:M2"/>
    <mergeCell ref="N1:N2"/>
  </mergeCells>
  <conditionalFormatting sqref="S4:X136 O4:O136">
    <cfRule type="cellIs" dxfId="122" priority="7" stopIfTrue="1" operator="greaterThan">
      <formula>0</formula>
    </cfRule>
    <cfRule type="cellIs" dxfId="121" priority="8" stopIfTrue="1" operator="greaterThan">
      <formula>0</formula>
    </cfRule>
    <cfRule type="cellIs" dxfId="120" priority="9" stopIfTrue="1" operator="greaterThan">
      <formula>0</formula>
    </cfRule>
  </conditionalFormatting>
  <conditionalFormatting sqref="M4:N136">
    <cfRule type="cellIs" dxfId="119" priority="4" stopIfTrue="1" operator="greaterThan">
      <formula>0</formula>
    </cfRule>
    <cfRule type="cellIs" dxfId="118" priority="5" stopIfTrue="1" operator="greaterThan">
      <formula>0</formula>
    </cfRule>
    <cfRule type="cellIs" dxfId="117" priority="6" stopIfTrue="1" operator="greaterThan">
      <formula>0</formula>
    </cfRule>
  </conditionalFormatting>
  <conditionalFormatting sqref="P121">
    <cfRule type="cellIs" dxfId="116" priority="1" stopIfTrue="1" operator="greaterThan">
      <formula>0</formula>
    </cfRule>
    <cfRule type="cellIs" dxfId="115" priority="2" stopIfTrue="1" operator="greaterThan">
      <formula>0</formula>
    </cfRule>
    <cfRule type="cellIs" dxfId="114" priority="3" stopIfTrue="1" operator="greaterThan">
      <formula>0</formula>
    </cfRule>
  </conditionalFormatting>
  <hyperlinks>
    <hyperlink ref="D577" r:id="rId1" display="https://www.havan.com.br/mangueira-para-gas-de-cozinha-glp-1-20m-durin-05207.html" xr:uid="{6427EF91-5581-4698-8089-24E8A066D432}"/>
  </hyperlinks>
  <pageMargins left="0.511811024" right="0.511811024" top="0.78740157499999996" bottom="0.78740157499999996" header="0.31496062000000002" footer="0.31496062000000002"/>
  <pageSetup paperSize="9" orientation="portrait" r:id="rId2"/>
  <legacyDrawing r:id="rId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30EA1F-CB0F-4E77-A5DF-65C33D081FE8}">
  <sheetPr>
    <tabColor rgb="FFFF0000"/>
  </sheetPr>
  <dimension ref="A1:AD136"/>
  <sheetViews>
    <sheetView topLeftCell="A106" zoomScale="82" zoomScaleNormal="82" workbookViewId="0">
      <selection activeCell="D134" sqref="D134"/>
    </sheetView>
  </sheetViews>
  <sheetFormatPr defaultColWidth="9.7109375" defaultRowHeight="39.950000000000003" customHeight="1" x14ac:dyDescent="0.25"/>
  <cols>
    <col min="1" max="1" width="7" style="31" customWidth="1"/>
    <col min="2" max="2" width="38.5703125" style="1" customWidth="1"/>
    <col min="3" max="3" width="55.28515625" style="35" customWidth="1"/>
    <col min="4" max="4" width="34.85546875" style="36" bestFit="1" customWidth="1"/>
    <col min="5" max="5" width="19.42578125" style="36" customWidth="1"/>
    <col min="6" max="7" width="10" style="1" customWidth="1"/>
    <col min="8" max="8" width="16.7109375" style="1" customWidth="1"/>
    <col min="9" max="9" width="16.140625" style="27" bestFit="1" customWidth="1"/>
    <col min="10" max="10" width="13.85546875" style="4" customWidth="1"/>
    <col min="11" max="11" width="13.28515625" style="26" customWidth="1"/>
    <col min="12" max="12" width="12.5703125" style="5" customWidth="1"/>
    <col min="13" max="24" width="13.7109375" style="6" customWidth="1"/>
    <col min="25" max="30" width="13.7109375" style="2" customWidth="1"/>
    <col min="31" max="16384" width="9.7109375" style="2"/>
  </cols>
  <sheetData>
    <row r="1" spans="1:30" ht="39.950000000000003" customHeight="1" x14ac:dyDescent="0.25">
      <c r="A1" s="236" t="s">
        <v>27</v>
      </c>
      <c r="B1" s="236"/>
      <c r="C1" s="236" t="s">
        <v>28</v>
      </c>
      <c r="D1" s="236"/>
      <c r="E1" s="236"/>
      <c r="F1" s="236"/>
      <c r="G1" s="236"/>
      <c r="H1" s="236"/>
      <c r="I1" s="236"/>
      <c r="J1" s="230" t="s">
        <v>492</v>
      </c>
      <c r="K1" s="230"/>
      <c r="L1" s="230"/>
      <c r="M1" s="231" t="s">
        <v>29</v>
      </c>
      <c r="N1" s="231" t="s">
        <v>29</v>
      </c>
      <c r="O1" s="231" t="s">
        <v>29</v>
      </c>
      <c r="P1" s="231" t="s">
        <v>29</v>
      </c>
      <c r="Q1" s="231" t="s">
        <v>29</v>
      </c>
      <c r="R1" s="231" t="s">
        <v>29</v>
      </c>
      <c r="S1" s="231" t="s">
        <v>29</v>
      </c>
      <c r="T1" s="231" t="s">
        <v>29</v>
      </c>
      <c r="U1" s="231" t="s">
        <v>29</v>
      </c>
      <c r="V1" s="231" t="s">
        <v>29</v>
      </c>
      <c r="W1" s="231" t="s">
        <v>29</v>
      </c>
      <c r="X1" s="231" t="s">
        <v>29</v>
      </c>
      <c r="Y1" s="231" t="s">
        <v>29</v>
      </c>
      <c r="Z1" s="231" t="s">
        <v>29</v>
      </c>
      <c r="AA1" s="231" t="s">
        <v>29</v>
      </c>
      <c r="AB1" s="231" t="s">
        <v>29</v>
      </c>
      <c r="AC1" s="231" t="s">
        <v>29</v>
      </c>
      <c r="AD1" s="231" t="s">
        <v>29</v>
      </c>
    </row>
    <row r="2" spans="1:30" ht="39.950000000000003" customHeight="1" x14ac:dyDescent="0.25">
      <c r="A2" s="236" t="s">
        <v>12</v>
      </c>
      <c r="B2" s="236"/>
      <c r="C2" s="236"/>
      <c r="D2" s="236"/>
      <c r="E2" s="236"/>
      <c r="F2" s="236"/>
      <c r="G2" s="236"/>
      <c r="H2" s="236"/>
      <c r="I2" s="236"/>
      <c r="J2" s="236"/>
      <c r="K2" s="236"/>
      <c r="L2" s="236"/>
      <c r="M2" s="231"/>
      <c r="N2" s="231"/>
      <c r="O2" s="231"/>
      <c r="P2" s="231"/>
      <c r="Q2" s="231"/>
      <c r="R2" s="231"/>
      <c r="S2" s="231"/>
      <c r="T2" s="231"/>
      <c r="U2" s="231"/>
      <c r="V2" s="231"/>
      <c r="W2" s="231"/>
      <c r="X2" s="231"/>
      <c r="Y2" s="231"/>
      <c r="Z2" s="231"/>
      <c r="AA2" s="231"/>
      <c r="AB2" s="231"/>
      <c r="AC2" s="231"/>
      <c r="AD2" s="231"/>
    </row>
    <row r="3" spans="1:30" s="3" customFormat="1" ht="57.2" customHeight="1" x14ac:dyDescent="0.2">
      <c r="A3" s="32" t="s">
        <v>18</v>
      </c>
      <c r="B3" s="33" t="s">
        <v>13</v>
      </c>
      <c r="C3" s="32" t="s">
        <v>14</v>
      </c>
      <c r="D3" s="32" t="s">
        <v>23</v>
      </c>
      <c r="E3" s="33" t="s">
        <v>30</v>
      </c>
      <c r="F3" s="33" t="s">
        <v>31</v>
      </c>
      <c r="G3" s="33" t="s">
        <v>32</v>
      </c>
      <c r="H3" s="33" t="s">
        <v>15</v>
      </c>
      <c r="I3" s="34" t="s">
        <v>19</v>
      </c>
      <c r="J3" s="33" t="s">
        <v>20</v>
      </c>
      <c r="K3" s="37" t="s">
        <v>0</v>
      </c>
      <c r="L3" s="38" t="s">
        <v>2</v>
      </c>
      <c r="M3" s="44" t="s">
        <v>1</v>
      </c>
      <c r="N3" s="44" t="s">
        <v>1</v>
      </c>
      <c r="O3" s="44" t="s">
        <v>1</v>
      </c>
      <c r="P3" s="44" t="s">
        <v>1</v>
      </c>
      <c r="Q3" s="44" t="s">
        <v>1</v>
      </c>
      <c r="R3" s="44" t="s">
        <v>1</v>
      </c>
      <c r="S3" s="44" t="s">
        <v>1</v>
      </c>
      <c r="T3" s="44" t="s">
        <v>1</v>
      </c>
      <c r="U3" s="44" t="s">
        <v>1</v>
      </c>
      <c r="V3" s="44" t="s">
        <v>1</v>
      </c>
      <c r="W3" s="44" t="s">
        <v>1</v>
      </c>
      <c r="X3" s="44" t="s">
        <v>1</v>
      </c>
      <c r="Y3" s="44" t="s">
        <v>1</v>
      </c>
      <c r="Z3" s="44" t="s">
        <v>1</v>
      </c>
      <c r="AA3" s="44" t="s">
        <v>1</v>
      </c>
      <c r="AB3" s="44" t="s">
        <v>1</v>
      </c>
      <c r="AC3" s="44" t="s">
        <v>1</v>
      </c>
      <c r="AD3" s="44" t="s">
        <v>1</v>
      </c>
    </row>
    <row r="4" spans="1:30" ht="39.950000000000003" customHeight="1" x14ac:dyDescent="0.25">
      <c r="A4" s="55">
        <v>1</v>
      </c>
      <c r="B4" s="56" t="s">
        <v>33</v>
      </c>
      <c r="C4" s="60" t="s">
        <v>34</v>
      </c>
      <c r="D4" s="61" t="s">
        <v>35</v>
      </c>
      <c r="E4" s="59" t="s">
        <v>36</v>
      </c>
      <c r="F4" s="70">
        <v>117366023</v>
      </c>
      <c r="G4" s="54" t="s">
        <v>37</v>
      </c>
      <c r="H4" s="54">
        <v>33903035</v>
      </c>
      <c r="I4" s="42">
        <v>54</v>
      </c>
      <c r="J4" s="17"/>
      <c r="K4" s="23">
        <f t="shared" ref="K4:K67" si="0">J4-(SUM(M4:AD4))</f>
        <v>0</v>
      </c>
      <c r="L4" s="24" t="str">
        <f t="shared" ref="L4:L67" si="1">IF(K4&lt;0,"ATENÇÃO","OK")</f>
        <v>OK</v>
      </c>
      <c r="M4" s="46"/>
      <c r="N4" s="50"/>
      <c r="O4" s="46"/>
      <c r="P4" s="47"/>
      <c r="Q4" s="47"/>
      <c r="R4" s="47"/>
      <c r="S4" s="47"/>
      <c r="T4" s="46"/>
      <c r="U4" s="46"/>
      <c r="V4" s="46"/>
      <c r="W4" s="46"/>
      <c r="X4" s="46"/>
      <c r="Y4" s="47"/>
      <c r="Z4" s="47"/>
      <c r="AA4" s="47"/>
      <c r="AB4" s="47"/>
      <c r="AC4" s="47"/>
      <c r="AD4" s="47"/>
    </row>
    <row r="5" spans="1:30" ht="39.950000000000003" customHeight="1" x14ac:dyDescent="0.25">
      <c r="A5" s="55">
        <v>2</v>
      </c>
      <c r="B5" s="56" t="s">
        <v>38</v>
      </c>
      <c r="C5" s="60" t="s">
        <v>39</v>
      </c>
      <c r="D5" s="61" t="s">
        <v>40</v>
      </c>
      <c r="E5" s="53" t="s">
        <v>41</v>
      </c>
      <c r="F5" s="54" t="s">
        <v>42</v>
      </c>
      <c r="G5" s="54" t="s">
        <v>37</v>
      </c>
      <c r="H5" s="54">
        <v>33903029</v>
      </c>
      <c r="I5" s="42">
        <v>1262.5999999999999</v>
      </c>
      <c r="J5" s="17"/>
      <c r="K5" s="23">
        <f t="shared" si="0"/>
        <v>0</v>
      </c>
      <c r="L5" s="24" t="str">
        <f t="shared" si="1"/>
        <v>OK</v>
      </c>
      <c r="M5" s="46"/>
      <c r="N5" s="50"/>
      <c r="O5" s="46"/>
      <c r="P5" s="47"/>
      <c r="Q5" s="47"/>
      <c r="R5" s="47"/>
      <c r="S5" s="47"/>
      <c r="T5" s="46"/>
      <c r="U5" s="46"/>
      <c r="V5" s="46"/>
      <c r="W5" s="46"/>
      <c r="X5" s="46"/>
      <c r="Y5" s="47"/>
      <c r="Z5" s="47"/>
      <c r="AA5" s="47"/>
      <c r="AB5" s="47"/>
      <c r="AC5" s="47"/>
      <c r="AD5" s="47"/>
    </row>
    <row r="6" spans="1:30" ht="39.950000000000003" customHeight="1" x14ac:dyDescent="0.25">
      <c r="A6" s="55">
        <v>3</v>
      </c>
      <c r="B6" s="56" t="s">
        <v>43</v>
      </c>
      <c r="C6" s="60" t="s">
        <v>44</v>
      </c>
      <c r="D6" s="61" t="s">
        <v>45</v>
      </c>
      <c r="E6" s="59" t="s">
        <v>46</v>
      </c>
      <c r="F6" s="70">
        <v>79812016</v>
      </c>
      <c r="G6" s="54" t="s">
        <v>37</v>
      </c>
      <c r="H6" s="54">
        <v>33903017</v>
      </c>
      <c r="I6" s="42">
        <v>70.59</v>
      </c>
      <c r="J6" s="17"/>
      <c r="K6" s="23">
        <f t="shared" si="0"/>
        <v>0</v>
      </c>
      <c r="L6" s="24" t="str">
        <f t="shared" si="1"/>
        <v>OK</v>
      </c>
      <c r="M6" s="46"/>
      <c r="N6" s="50"/>
      <c r="O6" s="46"/>
      <c r="P6" s="47"/>
      <c r="Q6" s="47"/>
      <c r="R6" s="47"/>
      <c r="S6" s="47"/>
      <c r="T6" s="46"/>
      <c r="U6" s="46"/>
      <c r="V6" s="46"/>
      <c r="W6" s="46"/>
      <c r="X6" s="46"/>
      <c r="Y6" s="47"/>
      <c r="Z6" s="47"/>
      <c r="AA6" s="47"/>
      <c r="AB6" s="47"/>
      <c r="AC6" s="47"/>
      <c r="AD6" s="47"/>
    </row>
    <row r="7" spans="1:30" ht="39.950000000000003" customHeight="1" x14ac:dyDescent="0.25">
      <c r="A7" s="55">
        <v>4</v>
      </c>
      <c r="B7" s="56" t="s">
        <v>47</v>
      </c>
      <c r="C7" s="68" t="s">
        <v>48</v>
      </c>
      <c r="D7" s="69" t="s">
        <v>49</v>
      </c>
      <c r="E7" s="65">
        <v>2401</v>
      </c>
      <c r="F7" s="65" t="s">
        <v>50</v>
      </c>
      <c r="G7" s="54" t="s">
        <v>37</v>
      </c>
      <c r="H7" s="54" t="s">
        <v>51</v>
      </c>
      <c r="I7" s="42">
        <v>2050</v>
      </c>
      <c r="J7" s="17"/>
      <c r="K7" s="23">
        <f t="shared" si="0"/>
        <v>0</v>
      </c>
      <c r="L7" s="24" t="str">
        <f t="shared" si="1"/>
        <v>OK</v>
      </c>
      <c r="M7" s="46"/>
      <c r="N7" s="50"/>
      <c r="O7" s="46"/>
      <c r="P7" s="47"/>
      <c r="Q7" s="47"/>
      <c r="R7" s="47"/>
      <c r="S7" s="47"/>
      <c r="T7" s="46"/>
      <c r="U7" s="46"/>
      <c r="V7" s="46"/>
      <c r="W7" s="46"/>
      <c r="X7" s="46"/>
      <c r="Y7" s="47"/>
      <c r="Z7" s="47"/>
      <c r="AA7" s="47"/>
      <c r="AB7" s="47"/>
      <c r="AC7" s="47"/>
      <c r="AD7" s="47"/>
    </row>
    <row r="8" spans="1:30" ht="39.950000000000003" customHeight="1" x14ac:dyDescent="0.25">
      <c r="A8" s="55">
        <v>5</v>
      </c>
      <c r="B8" s="56" t="s">
        <v>43</v>
      </c>
      <c r="C8" s="60" t="s">
        <v>52</v>
      </c>
      <c r="D8" s="61" t="s">
        <v>53</v>
      </c>
      <c r="E8" s="62" t="s">
        <v>46</v>
      </c>
      <c r="F8" s="62" t="s">
        <v>54</v>
      </c>
      <c r="G8" s="54" t="s">
        <v>37</v>
      </c>
      <c r="H8" s="62" t="s">
        <v>51</v>
      </c>
      <c r="I8" s="42">
        <v>1426.25</v>
      </c>
      <c r="J8" s="17"/>
      <c r="K8" s="23">
        <f t="shared" si="0"/>
        <v>0</v>
      </c>
      <c r="L8" s="24" t="str">
        <f t="shared" si="1"/>
        <v>OK</v>
      </c>
      <c r="M8" s="46"/>
      <c r="N8" s="50"/>
      <c r="O8" s="46"/>
      <c r="P8" s="47"/>
      <c r="Q8" s="47"/>
      <c r="R8" s="47"/>
      <c r="S8" s="47"/>
      <c r="T8" s="46"/>
      <c r="U8" s="46"/>
      <c r="V8" s="46"/>
      <c r="W8" s="46"/>
      <c r="X8" s="46"/>
      <c r="Y8" s="47"/>
      <c r="Z8" s="47"/>
      <c r="AA8" s="47"/>
      <c r="AB8" s="47"/>
      <c r="AC8" s="47"/>
      <c r="AD8" s="47"/>
    </row>
    <row r="9" spans="1:30" ht="39.950000000000003" customHeight="1" x14ac:dyDescent="0.25">
      <c r="A9" s="55">
        <v>6</v>
      </c>
      <c r="B9" s="56" t="s">
        <v>55</v>
      </c>
      <c r="C9" s="66" t="s">
        <v>56</v>
      </c>
      <c r="D9" s="67" t="s">
        <v>57</v>
      </c>
      <c r="E9" s="59" t="s">
        <v>58</v>
      </c>
      <c r="F9" s="54" t="s">
        <v>59</v>
      </c>
      <c r="G9" s="54" t="s">
        <v>37</v>
      </c>
      <c r="H9" s="54">
        <v>33903030</v>
      </c>
      <c r="I9" s="42">
        <v>12556.89</v>
      </c>
      <c r="J9" s="17"/>
      <c r="K9" s="23">
        <f t="shared" si="0"/>
        <v>0</v>
      </c>
      <c r="L9" s="24" t="str">
        <f t="shared" si="1"/>
        <v>OK</v>
      </c>
      <c r="M9" s="46"/>
      <c r="N9" s="50"/>
      <c r="O9" s="46"/>
      <c r="P9" s="47"/>
      <c r="Q9" s="47"/>
      <c r="R9" s="47"/>
      <c r="S9" s="47"/>
      <c r="T9" s="46"/>
      <c r="U9" s="46"/>
      <c r="V9" s="46"/>
      <c r="W9" s="46"/>
      <c r="X9" s="46"/>
      <c r="Y9" s="47"/>
      <c r="Z9" s="47"/>
      <c r="AA9" s="47"/>
      <c r="AB9" s="47"/>
      <c r="AC9" s="47"/>
      <c r="AD9" s="47"/>
    </row>
    <row r="10" spans="1:30" ht="39.950000000000003" customHeight="1" x14ac:dyDescent="0.25">
      <c r="A10" s="55">
        <v>7</v>
      </c>
      <c r="B10" s="56" t="s">
        <v>38</v>
      </c>
      <c r="C10" s="66" t="s">
        <v>60</v>
      </c>
      <c r="D10" s="67" t="s">
        <v>61</v>
      </c>
      <c r="E10" s="59" t="s">
        <v>62</v>
      </c>
      <c r="F10" s="54" t="s">
        <v>63</v>
      </c>
      <c r="G10" s="54" t="s">
        <v>37</v>
      </c>
      <c r="H10" s="54">
        <v>44905233</v>
      </c>
      <c r="I10" s="42">
        <v>1170</v>
      </c>
      <c r="J10" s="17"/>
      <c r="K10" s="23">
        <f t="shared" si="0"/>
        <v>0</v>
      </c>
      <c r="L10" s="24" t="str">
        <f t="shared" si="1"/>
        <v>OK</v>
      </c>
      <c r="M10" s="46"/>
      <c r="N10" s="50"/>
      <c r="O10" s="46"/>
      <c r="P10" s="47"/>
      <c r="Q10" s="47"/>
      <c r="R10" s="47"/>
      <c r="S10" s="47"/>
      <c r="T10" s="46"/>
      <c r="U10" s="46"/>
      <c r="V10" s="46"/>
      <c r="W10" s="46"/>
      <c r="X10" s="46"/>
      <c r="Y10" s="47"/>
      <c r="Z10" s="47"/>
      <c r="AA10" s="47"/>
      <c r="AB10" s="47"/>
      <c r="AC10" s="47"/>
      <c r="AD10" s="47"/>
    </row>
    <row r="11" spans="1:30" ht="39.950000000000003" customHeight="1" x14ac:dyDescent="0.25">
      <c r="A11" s="55">
        <v>8</v>
      </c>
      <c r="B11" s="56" t="s">
        <v>64</v>
      </c>
      <c r="C11" s="68" t="s">
        <v>65</v>
      </c>
      <c r="D11" s="69" t="s">
        <v>66</v>
      </c>
      <c r="E11" s="62">
        <v>2402</v>
      </c>
      <c r="F11" s="82" t="s">
        <v>67</v>
      </c>
      <c r="G11" s="54" t="s">
        <v>37</v>
      </c>
      <c r="H11" s="54" t="s">
        <v>51</v>
      </c>
      <c r="I11" s="42">
        <v>1617</v>
      </c>
      <c r="J11" s="17"/>
      <c r="K11" s="23">
        <f t="shared" si="0"/>
        <v>0</v>
      </c>
      <c r="L11" s="24" t="str">
        <f t="shared" si="1"/>
        <v>OK</v>
      </c>
      <c r="M11" s="46"/>
      <c r="N11" s="50"/>
      <c r="O11" s="46"/>
      <c r="P11" s="47"/>
      <c r="Q11" s="47"/>
      <c r="R11" s="47"/>
      <c r="S11" s="50"/>
      <c r="T11" s="46"/>
      <c r="U11" s="46"/>
      <c r="V11" s="46"/>
      <c r="W11" s="46"/>
      <c r="X11" s="46"/>
      <c r="Y11" s="47"/>
      <c r="Z11" s="47"/>
      <c r="AA11" s="47"/>
      <c r="AB11" s="47"/>
      <c r="AC11" s="47"/>
      <c r="AD11" s="47"/>
    </row>
    <row r="12" spans="1:30" ht="39.950000000000003" customHeight="1" x14ac:dyDescent="0.25">
      <c r="A12" s="55">
        <v>10</v>
      </c>
      <c r="B12" s="56" t="s">
        <v>33</v>
      </c>
      <c r="C12" s="60" t="s">
        <v>68</v>
      </c>
      <c r="D12" s="61" t="s">
        <v>69</v>
      </c>
      <c r="E12" s="62">
        <v>5506</v>
      </c>
      <c r="F12" s="62" t="s">
        <v>70</v>
      </c>
      <c r="G12" s="54" t="s">
        <v>37</v>
      </c>
      <c r="H12" s="62" t="s">
        <v>25</v>
      </c>
      <c r="I12" s="42">
        <v>134.99</v>
      </c>
      <c r="J12" s="17"/>
      <c r="K12" s="23">
        <f t="shared" si="0"/>
        <v>0</v>
      </c>
      <c r="L12" s="24" t="str">
        <f t="shared" si="1"/>
        <v>OK</v>
      </c>
      <c r="M12" s="46"/>
      <c r="N12" s="50"/>
      <c r="O12" s="46"/>
      <c r="P12" s="47"/>
      <c r="Q12" s="47"/>
      <c r="R12" s="47"/>
      <c r="S12" s="47"/>
      <c r="T12" s="46"/>
      <c r="U12" s="46"/>
      <c r="V12" s="46"/>
      <c r="W12" s="46"/>
      <c r="X12" s="46"/>
      <c r="Y12" s="47"/>
      <c r="Z12" s="47"/>
      <c r="AA12" s="47"/>
      <c r="AB12" s="47"/>
      <c r="AC12" s="47"/>
      <c r="AD12" s="47"/>
    </row>
    <row r="13" spans="1:30" ht="39.950000000000003" customHeight="1" x14ac:dyDescent="0.25">
      <c r="A13" s="55">
        <v>11</v>
      </c>
      <c r="B13" s="56" t="s">
        <v>71</v>
      </c>
      <c r="C13" s="60" t="s">
        <v>72</v>
      </c>
      <c r="D13" s="61" t="s">
        <v>73</v>
      </c>
      <c r="E13" s="53" t="s">
        <v>41</v>
      </c>
      <c r="F13" s="54" t="s">
        <v>74</v>
      </c>
      <c r="G13" s="54" t="s">
        <v>37</v>
      </c>
      <c r="H13" s="54" t="s">
        <v>75</v>
      </c>
      <c r="I13" s="42">
        <v>860.99</v>
      </c>
      <c r="J13" s="17"/>
      <c r="K13" s="23">
        <f t="shared" si="0"/>
        <v>0</v>
      </c>
      <c r="L13" s="24" t="str">
        <f t="shared" si="1"/>
        <v>OK</v>
      </c>
      <c r="M13" s="46"/>
      <c r="N13" s="50"/>
      <c r="O13" s="46"/>
      <c r="P13" s="47"/>
      <c r="Q13" s="47"/>
      <c r="R13" s="47"/>
      <c r="S13" s="47"/>
      <c r="T13" s="46"/>
      <c r="U13" s="46"/>
      <c r="V13" s="46"/>
      <c r="W13" s="46"/>
      <c r="X13" s="46"/>
      <c r="Y13" s="47"/>
      <c r="Z13" s="47"/>
      <c r="AA13" s="47"/>
      <c r="AB13" s="47"/>
      <c r="AC13" s="47"/>
      <c r="AD13" s="47"/>
    </row>
    <row r="14" spans="1:30" ht="105" x14ac:dyDescent="0.25">
      <c r="A14" s="55">
        <v>12</v>
      </c>
      <c r="B14" s="56" t="s">
        <v>76</v>
      </c>
      <c r="C14" s="60" t="s">
        <v>77</v>
      </c>
      <c r="D14" s="61" t="s">
        <v>78</v>
      </c>
      <c r="E14" s="62" t="s">
        <v>79</v>
      </c>
      <c r="F14" s="62" t="s">
        <v>80</v>
      </c>
      <c r="G14" s="54" t="s">
        <v>37</v>
      </c>
      <c r="H14" s="62" t="s">
        <v>81</v>
      </c>
      <c r="I14" s="42">
        <v>350</v>
      </c>
      <c r="J14" s="17"/>
      <c r="K14" s="23">
        <f t="shared" si="0"/>
        <v>0</v>
      </c>
      <c r="L14" s="24" t="str">
        <f t="shared" si="1"/>
        <v>OK</v>
      </c>
      <c r="M14" s="46"/>
      <c r="N14" s="50"/>
      <c r="O14" s="46"/>
      <c r="P14" s="47"/>
      <c r="Q14" s="49"/>
      <c r="R14" s="48"/>
      <c r="S14" s="47"/>
      <c r="T14" s="46"/>
      <c r="U14" s="46"/>
      <c r="V14" s="46"/>
      <c r="W14" s="46"/>
      <c r="X14" s="46"/>
      <c r="Y14" s="47"/>
      <c r="Z14" s="47"/>
      <c r="AA14" s="47"/>
      <c r="AB14" s="47"/>
      <c r="AC14" s="47"/>
      <c r="AD14" s="47"/>
    </row>
    <row r="15" spans="1:30" ht="39.950000000000003" customHeight="1" x14ac:dyDescent="0.25">
      <c r="A15" s="55">
        <v>14</v>
      </c>
      <c r="B15" s="56" t="s">
        <v>33</v>
      </c>
      <c r="C15" s="60" t="s">
        <v>82</v>
      </c>
      <c r="D15" s="61" t="s">
        <v>83</v>
      </c>
      <c r="E15" s="62" t="s">
        <v>84</v>
      </c>
      <c r="F15" s="62" t="s">
        <v>85</v>
      </c>
      <c r="G15" s="54" t="s">
        <v>37</v>
      </c>
      <c r="H15" s="62" t="s">
        <v>81</v>
      </c>
      <c r="I15" s="42">
        <v>108.63</v>
      </c>
      <c r="J15" s="17"/>
      <c r="K15" s="23">
        <f t="shared" si="0"/>
        <v>0</v>
      </c>
      <c r="L15" s="24" t="str">
        <f t="shared" si="1"/>
        <v>OK</v>
      </c>
      <c r="M15" s="46"/>
      <c r="N15" s="50"/>
      <c r="O15" s="46"/>
      <c r="P15" s="47"/>
      <c r="Q15" s="49"/>
      <c r="R15" s="48"/>
      <c r="S15" s="47"/>
      <c r="T15" s="46"/>
      <c r="U15" s="46"/>
      <c r="V15" s="46"/>
      <c r="W15" s="46"/>
      <c r="X15" s="46"/>
      <c r="Y15" s="47"/>
      <c r="Z15" s="47"/>
      <c r="AA15" s="47"/>
      <c r="AB15" s="47"/>
      <c r="AC15" s="47"/>
      <c r="AD15" s="47"/>
    </row>
    <row r="16" spans="1:30" ht="39.950000000000003" customHeight="1" x14ac:dyDescent="0.25">
      <c r="A16" s="55">
        <v>15</v>
      </c>
      <c r="B16" s="56" t="s">
        <v>86</v>
      </c>
      <c r="C16" s="83" t="s">
        <v>87</v>
      </c>
      <c r="D16" s="54" t="s">
        <v>88</v>
      </c>
      <c r="E16" s="59" t="s">
        <v>41</v>
      </c>
      <c r="F16" s="54" t="s">
        <v>89</v>
      </c>
      <c r="G16" s="54" t="s">
        <v>37</v>
      </c>
      <c r="H16" s="54" t="s">
        <v>81</v>
      </c>
      <c r="I16" s="42">
        <v>112.33</v>
      </c>
      <c r="J16" s="17"/>
      <c r="K16" s="23">
        <f t="shared" si="0"/>
        <v>0</v>
      </c>
      <c r="L16" s="24" t="str">
        <f t="shared" si="1"/>
        <v>OK</v>
      </c>
      <c r="M16" s="46"/>
      <c r="N16" s="50"/>
      <c r="O16" s="46"/>
      <c r="P16" s="47"/>
      <c r="Q16" s="49"/>
      <c r="R16" s="48"/>
      <c r="S16" s="47"/>
      <c r="T16" s="46"/>
      <c r="U16" s="46"/>
      <c r="V16" s="46"/>
      <c r="W16" s="46"/>
      <c r="X16" s="46"/>
      <c r="Y16" s="47"/>
      <c r="Z16" s="47"/>
      <c r="AA16" s="47"/>
      <c r="AB16" s="47"/>
      <c r="AC16" s="47"/>
      <c r="AD16" s="47"/>
    </row>
    <row r="17" spans="1:30" ht="39.950000000000003" customHeight="1" x14ac:dyDescent="0.25">
      <c r="A17" s="55">
        <v>16</v>
      </c>
      <c r="B17" s="56" t="s">
        <v>55</v>
      </c>
      <c r="C17" s="60" t="s">
        <v>90</v>
      </c>
      <c r="D17" s="61" t="s">
        <v>91</v>
      </c>
      <c r="E17" s="59" t="s">
        <v>92</v>
      </c>
      <c r="F17" s="70">
        <v>105570006</v>
      </c>
      <c r="G17" s="54" t="s">
        <v>37</v>
      </c>
      <c r="H17" s="54">
        <v>33903017</v>
      </c>
      <c r="I17" s="42">
        <v>256</v>
      </c>
      <c r="J17" s="17"/>
      <c r="K17" s="23">
        <f t="shared" si="0"/>
        <v>0</v>
      </c>
      <c r="L17" s="24" t="str">
        <f t="shared" si="1"/>
        <v>OK</v>
      </c>
      <c r="M17" s="46"/>
      <c r="N17" s="50"/>
      <c r="O17" s="46"/>
      <c r="P17" s="47"/>
      <c r="Q17" s="49"/>
      <c r="R17" s="48"/>
      <c r="S17" s="47"/>
      <c r="T17" s="46"/>
      <c r="U17" s="46"/>
      <c r="V17" s="46"/>
      <c r="W17" s="46"/>
      <c r="X17" s="46"/>
      <c r="Y17" s="47"/>
      <c r="Z17" s="47"/>
      <c r="AA17" s="47"/>
      <c r="AB17" s="47"/>
      <c r="AC17" s="47"/>
      <c r="AD17" s="47"/>
    </row>
    <row r="18" spans="1:30" ht="39.950000000000003" customHeight="1" x14ac:dyDescent="0.25">
      <c r="A18" s="55">
        <v>17</v>
      </c>
      <c r="B18" s="56" t="s">
        <v>93</v>
      </c>
      <c r="C18" s="68" t="s">
        <v>94</v>
      </c>
      <c r="D18" s="69" t="s">
        <v>95</v>
      </c>
      <c r="E18" s="65">
        <v>2401</v>
      </c>
      <c r="F18" s="65" t="s">
        <v>96</v>
      </c>
      <c r="G18" s="54" t="s">
        <v>37</v>
      </c>
      <c r="H18" s="62" t="s">
        <v>81</v>
      </c>
      <c r="I18" s="42">
        <v>91.9</v>
      </c>
      <c r="J18" s="17"/>
      <c r="K18" s="23">
        <f t="shared" si="0"/>
        <v>0</v>
      </c>
      <c r="L18" s="24" t="str">
        <f t="shared" si="1"/>
        <v>OK</v>
      </c>
      <c r="M18" s="46"/>
      <c r="N18" s="50"/>
      <c r="O18" s="46"/>
      <c r="P18" s="47"/>
      <c r="Q18" s="49"/>
      <c r="R18" s="48"/>
      <c r="S18" s="47"/>
      <c r="T18" s="46"/>
      <c r="U18" s="46"/>
      <c r="V18" s="46"/>
      <c r="W18" s="46"/>
      <c r="X18" s="46"/>
      <c r="Y18" s="47"/>
      <c r="Z18" s="47"/>
      <c r="AA18" s="47"/>
      <c r="AB18" s="47"/>
      <c r="AC18" s="47"/>
      <c r="AD18" s="47"/>
    </row>
    <row r="19" spans="1:30" ht="39.950000000000003" customHeight="1" x14ac:dyDescent="0.25">
      <c r="A19" s="55">
        <v>19</v>
      </c>
      <c r="B19" s="56" t="s">
        <v>43</v>
      </c>
      <c r="C19" s="60" t="s">
        <v>97</v>
      </c>
      <c r="D19" s="61" t="s">
        <v>98</v>
      </c>
      <c r="E19" s="59" t="s">
        <v>62</v>
      </c>
      <c r="F19" s="70">
        <v>104159010</v>
      </c>
      <c r="G19" s="54" t="s">
        <v>37</v>
      </c>
      <c r="H19" s="54">
        <v>33903029</v>
      </c>
      <c r="I19" s="42">
        <v>37.5</v>
      </c>
      <c r="J19" s="17"/>
      <c r="K19" s="23">
        <f t="shared" si="0"/>
        <v>0</v>
      </c>
      <c r="L19" s="24" t="str">
        <f t="shared" si="1"/>
        <v>OK</v>
      </c>
      <c r="M19" s="46"/>
      <c r="N19" s="50"/>
      <c r="O19" s="46"/>
      <c r="P19" s="47"/>
      <c r="Q19" s="49"/>
      <c r="R19" s="48"/>
      <c r="S19" s="47"/>
      <c r="T19" s="46"/>
      <c r="U19" s="46"/>
      <c r="V19" s="46"/>
      <c r="W19" s="46"/>
      <c r="X19" s="46"/>
      <c r="Y19" s="47"/>
      <c r="Z19" s="47"/>
      <c r="AA19" s="47"/>
      <c r="AB19" s="47"/>
      <c r="AC19" s="47"/>
      <c r="AD19" s="47"/>
    </row>
    <row r="20" spans="1:30" ht="39.950000000000003" customHeight="1" x14ac:dyDescent="0.25">
      <c r="A20" s="55">
        <v>23</v>
      </c>
      <c r="B20" s="56" t="s">
        <v>93</v>
      </c>
      <c r="C20" s="60" t="s">
        <v>99</v>
      </c>
      <c r="D20" s="61" t="s">
        <v>100</v>
      </c>
      <c r="E20" s="62" t="s">
        <v>101</v>
      </c>
      <c r="F20" s="62" t="s">
        <v>102</v>
      </c>
      <c r="G20" s="54" t="s">
        <v>37</v>
      </c>
      <c r="H20" s="62" t="s">
        <v>81</v>
      </c>
      <c r="I20" s="42">
        <v>75</v>
      </c>
      <c r="J20" s="17"/>
      <c r="K20" s="23">
        <f t="shared" si="0"/>
        <v>0</v>
      </c>
      <c r="L20" s="24" t="str">
        <f t="shared" si="1"/>
        <v>OK</v>
      </c>
      <c r="M20" s="46"/>
      <c r="N20" s="50"/>
      <c r="O20" s="46"/>
      <c r="P20" s="47"/>
      <c r="Q20" s="49"/>
      <c r="R20" s="48"/>
      <c r="S20" s="47"/>
      <c r="T20" s="46"/>
      <c r="U20" s="46"/>
      <c r="V20" s="46"/>
      <c r="W20" s="46"/>
      <c r="X20" s="46"/>
      <c r="Y20" s="47"/>
      <c r="Z20" s="47"/>
      <c r="AA20" s="47"/>
      <c r="AB20" s="47"/>
      <c r="AC20" s="47"/>
      <c r="AD20" s="47"/>
    </row>
    <row r="21" spans="1:30" ht="39.950000000000003" customHeight="1" x14ac:dyDescent="0.25">
      <c r="A21" s="55">
        <v>24</v>
      </c>
      <c r="B21" s="56" t="s">
        <v>43</v>
      </c>
      <c r="C21" s="68" t="s">
        <v>103</v>
      </c>
      <c r="D21" s="69" t="s">
        <v>104</v>
      </c>
      <c r="E21" s="65">
        <v>1305</v>
      </c>
      <c r="F21" s="65" t="s">
        <v>105</v>
      </c>
      <c r="G21" s="54" t="s">
        <v>37</v>
      </c>
      <c r="H21" s="62" t="s">
        <v>22</v>
      </c>
      <c r="I21" s="42">
        <v>247.5</v>
      </c>
      <c r="J21" s="17"/>
      <c r="K21" s="23">
        <f t="shared" si="0"/>
        <v>0</v>
      </c>
      <c r="L21" s="24" t="str">
        <f t="shared" si="1"/>
        <v>OK</v>
      </c>
      <c r="M21" s="46"/>
      <c r="N21" s="50"/>
      <c r="O21" s="46"/>
      <c r="P21" s="47"/>
      <c r="Q21" s="49"/>
      <c r="R21" s="48"/>
      <c r="S21" s="47"/>
      <c r="T21" s="46"/>
      <c r="U21" s="46"/>
      <c r="V21" s="46"/>
      <c r="W21" s="46"/>
      <c r="X21" s="46"/>
      <c r="Y21" s="47"/>
      <c r="Z21" s="47"/>
      <c r="AA21" s="47"/>
      <c r="AB21" s="47"/>
      <c r="AC21" s="47"/>
      <c r="AD21" s="47"/>
    </row>
    <row r="22" spans="1:30" ht="39.950000000000003" customHeight="1" x14ac:dyDescent="0.25">
      <c r="A22" s="55">
        <v>25</v>
      </c>
      <c r="B22" s="56" t="s">
        <v>24</v>
      </c>
      <c r="C22" s="60" t="s">
        <v>106</v>
      </c>
      <c r="D22" s="61" t="s">
        <v>107</v>
      </c>
      <c r="E22" s="59" t="s">
        <v>108</v>
      </c>
      <c r="F22" s="62" t="s">
        <v>109</v>
      </c>
      <c r="G22" s="54" t="s">
        <v>37</v>
      </c>
      <c r="H22" s="62" t="s">
        <v>110</v>
      </c>
      <c r="I22" s="42">
        <v>2088</v>
      </c>
      <c r="J22" s="17"/>
      <c r="K22" s="23">
        <f t="shared" si="0"/>
        <v>0</v>
      </c>
      <c r="L22" s="24" t="str">
        <f t="shared" si="1"/>
        <v>OK</v>
      </c>
      <c r="M22" s="46"/>
      <c r="N22" s="50"/>
      <c r="O22" s="46"/>
      <c r="P22" s="47"/>
      <c r="Q22" s="49"/>
      <c r="R22" s="48"/>
      <c r="S22" s="47"/>
      <c r="T22" s="46"/>
      <c r="U22" s="46"/>
      <c r="V22" s="46"/>
      <c r="W22" s="46"/>
      <c r="X22" s="46"/>
      <c r="Y22" s="47"/>
      <c r="Z22" s="47"/>
      <c r="AA22" s="47"/>
      <c r="AB22" s="47"/>
      <c r="AC22" s="47"/>
      <c r="AD22" s="47"/>
    </row>
    <row r="23" spans="1:30" ht="39.950000000000003" customHeight="1" x14ac:dyDescent="0.25">
      <c r="A23" s="55">
        <v>26</v>
      </c>
      <c r="B23" s="56" t="s">
        <v>38</v>
      </c>
      <c r="C23" s="68" t="s">
        <v>111</v>
      </c>
      <c r="D23" s="69" t="s">
        <v>112</v>
      </c>
      <c r="E23" s="65">
        <v>2407</v>
      </c>
      <c r="F23" s="65" t="s">
        <v>113</v>
      </c>
      <c r="G23" s="54" t="s">
        <v>37</v>
      </c>
      <c r="H23" s="54" t="s">
        <v>51</v>
      </c>
      <c r="I23" s="42">
        <v>910.8</v>
      </c>
      <c r="J23" s="17"/>
      <c r="K23" s="23">
        <f t="shared" si="0"/>
        <v>0</v>
      </c>
      <c r="L23" s="24" t="str">
        <f t="shared" si="1"/>
        <v>OK</v>
      </c>
      <c r="M23" s="46"/>
      <c r="N23" s="50"/>
      <c r="O23" s="46"/>
      <c r="P23" s="47"/>
      <c r="Q23" s="49"/>
      <c r="R23" s="48"/>
      <c r="S23" s="47"/>
      <c r="T23" s="46"/>
      <c r="U23" s="46"/>
      <c r="V23" s="46"/>
      <c r="W23" s="46"/>
      <c r="X23" s="46"/>
      <c r="Y23" s="47"/>
      <c r="Z23" s="47"/>
      <c r="AA23" s="47"/>
      <c r="AB23" s="47"/>
      <c r="AC23" s="47"/>
      <c r="AD23" s="47"/>
    </row>
    <row r="24" spans="1:30" ht="39.950000000000003" customHeight="1" x14ac:dyDescent="0.25">
      <c r="A24" s="55">
        <v>27</v>
      </c>
      <c r="B24" s="56" t="s">
        <v>114</v>
      </c>
      <c r="C24" s="68" t="s">
        <v>115</v>
      </c>
      <c r="D24" s="69" t="s">
        <v>116</v>
      </c>
      <c r="E24" s="65">
        <v>2407</v>
      </c>
      <c r="F24" s="65" t="s">
        <v>113</v>
      </c>
      <c r="G24" s="54" t="s">
        <v>37</v>
      </c>
      <c r="H24" s="54" t="s">
        <v>51</v>
      </c>
      <c r="I24" s="42">
        <v>2240</v>
      </c>
      <c r="J24" s="17"/>
      <c r="K24" s="23">
        <f t="shared" si="0"/>
        <v>0</v>
      </c>
      <c r="L24" s="24" t="str">
        <f t="shared" si="1"/>
        <v>OK</v>
      </c>
      <c r="M24" s="46"/>
      <c r="N24" s="50"/>
      <c r="O24" s="46"/>
      <c r="P24" s="47"/>
      <c r="Q24" s="49"/>
      <c r="R24" s="48"/>
      <c r="S24" s="47"/>
      <c r="T24" s="46"/>
      <c r="U24" s="46"/>
      <c r="V24" s="46"/>
      <c r="W24" s="46"/>
      <c r="X24" s="46"/>
      <c r="Y24" s="47"/>
      <c r="Z24" s="47"/>
      <c r="AA24" s="47"/>
      <c r="AB24" s="47"/>
      <c r="AC24" s="47"/>
      <c r="AD24" s="47"/>
    </row>
    <row r="25" spans="1:30" ht="39.950000000000003" customHeight="1" x14ac:dyDescent="0.25">
      <c r="A25" s="55">
        <v>28</v>
      </c>
      <c r="B25" s="56" t="s">
        <v>117</v>
      </c>
      <c r="C25" s="60" t="s">
        <v>118</v>
      </c>
      <c r="D25" s="61" t="s">
        <v>119</v>
      </c>
      <c r="E25" s="59" t="s">
        <v>108</v>
      </c>
      <c r="F25" s="62" t="s">
        <v>109</v>
      </c>
      <c r="G25" s="54" t="s">
        <v>37</v>
      </c>
      <c r="H25" s="62" t="s">
        <v>110</v>
      </c>
      <c r="I25" s="42">
        <v>810</v>
      </c>
      <c r="J25" s="17"/>
      <c r="K25" s="23">
        <f t="shared" si="0"/>
        <v>0</v>
      </c>
      <c r="L25" s="24" t="str">
        <f t="shared" si="1"/>
        <v>OK</v>
      </c>
      <c r="M25" s="46"/>
      <c r="N25" s="50"/>
      <c r="O25" s="46"/>
      <c r="P25" s="47"/>
      <c r="Q25" s="49"/>
      <c r="R25" s="48"/>
      <c r="S25" s="47"/>
      <c r="T25" s="46"/>
      <c r="U25" s="46"/>
      <c r="V25" s="46"/>
      <c r="W25" s="46"/>
      <c r="X25" s="46"/>
      <c r="Y25" s="47"/>
      <c r="Z25" s="47"/>
      <c r="AA25" s="47"/>
      <c r="AB25" s="47"/>
      <c r="AC25" s="47"/>
      <c r="AD25" s="47"/>
    </row>
    <row r="26" spans="1:30" ht="39.950000000000003" customHeight="1" x14ac:dyDescent="0.25">
      <c r="A26" s="55">
        <v>29</v>
      </c>
      <c r="B26" s="56" t="s">
        <v>24</v>
      </c>
      <c r="C26" s="60" t="s">
        <v>120</v>
      </c>
      <c r="D26" s="61" t="s">
        <v>121</v>
      </c>
      <c r="E26" s="62">
        <v>2411</v>
      </c>
      <c r="F26" s="62" t="s">
        <v>109</v>
      </c>
      <c r="G26" s="54" t="s">
        <v>37</v>
      </c>
      <c r="H26" s="62" t="s">
        <v>110</v>
      </c>
      <c r="I26" s="42">
        <v>4998</v>
      </c>
      <c r="J26" s="17"/>
      <c r="K26" s="23">
        <f t="shared" si="0"/>
        <v>0</v>
      </c>
      <c r="L26" s="24" t="str">
        <f t="shared" si="1"/>
        <v>OK</v>
      </c>
      <c r="M26" s="46"/>
      <c r="N26" s="50"/>
      <c r="O26" s="46"/>
      <c r="P26" s="47"/>
      <c r="Q26" s="49"/>
      <c r="R26" s="48"/>
      <c r="S26" s="47"/>
      <c r="T26" s="46"/>
      <c r="U26" s="46"/>
      <c r="V26" s="46"/>
      <c r="W26" s="46"/>
      <c r="X26" s="46"/>
      <c r="Y26" s="47"/>
      <c r="Z26" s="47"/>
      <c r="AA26" s="47"/>
      <c r="AB26" s="47"/>
      <c r="AC26" s="47"/>
      <c r="AD26" s="47"/>
    </row>
    <row r="27" spans="1:30" ht="57.2" customHeight="1" x14ac:dyDescent="0.25">
      <c r="A27" s="55">
        <v>30</v>
      </c>
      <c r="B27" s="56" t="s">
        <v>38</v>
      </c>
      <c r="C27" s="60" t="s">
        <v>122</v>
      </c>
      <c r="D27" s="61" t="s">
        <v>123</v>
      </c>
      <c r="E27" s="62" t="s">
        <v>124</v>
      </c>
      <c r="F27" s="62" t="s">
        <v>125</v>
      </c>
      <c r="G27" s="54" t="s">
        <v>37</v>
      </c>
      <c r="H27" s="62" t="s">
        <v>51</v>
      </c>
      <c r="I27" s="42">
        <v>495</v>
      </c>
      <c r="J27" s="17"/>
      <c r="K27" s="23">
        <f t="shared" si="0"/>
        <v>0</v>
      </c>
      <c r="L27" s="24" t="str">
        <f t="shared" si="1"/>
        <v>OK</v>
      </c>
      <c r="M27" s="46"/>
      <c r="N27" s="50"/>
      <c r="O27" s="46"/>
      <c r="P27" s="49"/>
      <c r="Q27" s="47"/>
      <c r="R27" s="47"/>
      <c r="S27" s="47"/>
      <c r="T27" s="46"/>
      <c r="U27" s="46"/>
      <c r="V27" s="46"/>
      <c r="W27" s="46"/>
      <c r="X27" s="46"/>
      <c r="Y27" s="47"/>
      <c r="Z27" s="47"/>
      <c r="AA27" s="47"/>
      <c r="AB27" s="47"/>
      <c r="AC27" s="47"/>
      <c r="AD27" s="47"/>
    </row>
    <row r="28" spans="1:30" ht="57.2" customHeight="1" x14ac:dyDescent="0.25">
      <c r="A28" s="55">
        <v>31</v>
      </c>
      <c r="B28" s="56" t="s">
        <v>126</v>
      </c>
      <c r="C28" s="51" t="s">
        <v>127</v>
      </c>
      <c r="D28" s="52" t="s">
        <v>128</v>
      </c>
      <c r="E28" s="53" t="s">
        <v>129</v>
      </c>
      <c r="F28" s="54" t="s">
        <v>130</v>
      </c>
      <c r="G28" s="54" t="s">
        <v>37</v>
      </c>
      <c r="H28" s="54" t="s">
        <v>51</v>
      </c>
      <c r="I28" s="42">
        <v>2360</v>
      </c>
      <c r="J28" s="17"/>
      <c r="K28" s="23">
        <f t="shared" si="0"/>
        <v>0</v>
      </c>
      <c r="L28" s="24" t="str">
        <f t="shared" si="1"/>
        <v>OK</v>
      </c>
      <c r="M28" s="46"/>
      <c r="N28" s="50"/>
      <c r="O28" s="46"/>
      <c r="P28" s="49"/>
      <c r="Q28" s="47"/>
      <c r="R28" s="47"/>
      <c r="S28" s="47"/>
      <c r="T28" s="46"/>
      <c r="U28" s="46"/>
      <c r="V28" s="46"/>
      <c r="W28" s="46"/>
      <c r="X28" s="46"/>
      <c r="Y28" s="47"/>
      <c r="Z28" s="47"/>
      <c r="AA28" s="47"/>
      <c r="AB28" s="47"/>
      <c r="AC28" s="47"/>
      <c r="AD28" s="47"/>
    </row>
    <row r="29" spans="1:30" ht="57.2" customHeight="1" x14ac:dyDescent="0.25">
      <c r="A29" s="55">
        <v>32</v>
      </c>
      <c r="B29" s="56" t="s">
        <v>47</v>
      </c>
      <c r="C29" s="57" t="s">
        <v>131</v>
      </c>
      <c r="D29" s="58" t="s">
        <v>132</v>
      </c>
      <c r="E29" s="59" t="s">
        <v>133</v>
      </c>
      <c r="F29" s="54" t="s">
        <v>134</v>
      </c>
      <c r="G29" s="54" t="s">
        <v>37</v>
      </c>
      <c r="H29" s="54" t="s">
        <v>51</v>
      </c>
      <c r="I29" s="42">
        <v>290</v>
      </c>
      <c r="J29" s="17"/>
      <c r="K29" s="23">
        <f t="shared" si="0"/>
        <v>0</v>
      </c>
      <c r="L29" s="24" t="str">
        <f t="shared" si="1"/>
        <v>OK</v>
      </c>
      <c r="M29" s="46"/>
      <c r="N29" s="50"/>
      <c r="O29" s="46"/>
      <c r="P29" s="49"/>
      <c r="Q29" s="47"/>
      <c r="R29" s="47"/>
      <c r="S29" s="47"/>
      <c r="T29" s="46"/>
      <c r="U29" s="46"/>
      <c r="V29" s="46"/>
      <c r="W29" s="46"/>
      <c r="X29" s="46"/>
      <c r="Y29" s="47"/>
      <c r="Z29" s="47"/>
      <c r="AA29" s="47"/>
      <c r="AB29" s="47"/>
      <c r="AC29" s="47"/>
      <c r="AD29" s="47"/>
    </row>
    <row r="30" spans="1:30" ht="69" customHeight="1" x14ac:dyDescent="0.25">
      <c r="A30" s="55">
        <v>33</v>
      </c>
      <c r="B30" s="56" t="s">
        <v>135</v>
      </c>
      <c r="C30" s="60" t="s">
        <v>136</v>
      </c>
      <c r="D30" s="61" t="s">
        <v>137</v>
      </c>
      <c r="E30" s="62">
        <v>2402</v>
      </c>
      <c r="F30" s="62" t="s">
        <v>138</v>
      </c>
      <c r="G30" s="54" t="s">
        <v>37</v>
      </c>
      <c r="H30" s="62" t="s">
        <v>51</v>
      </c>
      <c r="I30" s="42">
        <v>5700</v>
      </c>
      <c r="J30" s="17"/>
      <c r="K30" s="23">
        <f t="shared" si="0"/>
        <v>0</v>
      </c>
      <c r="L30" s="24" t="str">
        <f t="shared" si="1"/>
        <v>OK</v>
      </c>
      <c r="M30" s="46"/>
      <c r="N30" s="50"/>
      <c r="O30" s="46"/>
      <c r="P30" s="47"/>
      <c r="Q30" s="47"/>
      <c r="R30" s="47"/>
      <c r="S30" s="47"/>
      <c r="T30" s="46"/>
      <c r="U30" s="46"/>
      <c r="V30" s="46"/>
      <c r="W30" s="46"/>
      <c r="X30" s="46"/>
      <c r="Y30" s="47"/>
      <c r="Z30" s="47"/>
      <c r="AA30" s="47"/>
      <c r="AB30" s="47"/>
      <c r="AC30" s="47"/>
      <c r="AD30" s="47"/>
    </row>
    <row r="31" spans="1:30" ht="39.950000000000003" customHeight="1" x14ac:dyDescent="0.25">
      <c r="A31" s="55">
        <v>34</v>
      </c>
      <c r="B31" s="56" t="s">
        <v>93</v>
      </c>
      <c r="C31" s="63" t="s">
        <v>139</v>
      </c>
      <c r="D31" s="64" t="s">
        <v>140</v>
      </c>
      <c r="E31" s="65">
        <v>2402</v>
      </c>
      <c r="F31" s="65" t="s">
        <v>141</v>
      </c>
      <c r="G31" s="54" t="s">
        <v>37</v>
      </c>
      <c r="H31" s="54" t="s">
        <v>51</v>
      </c>
      <c r="I31" s="42">
        <v>2180</v>
      </c>
      <c r="J31" s="17"/>
      <c r="K31" s="23">
        <f t="shared" si="0"/>
        <v>0</v>
      </c>
      <c r="L31" s="24" t="str">
        <f t="shared" si="1"/>
        <v>OK</v>
      </c>
      <c r="M31" s="46"/>
      <c r="N31" s="50"/>
      <c r="O31" s="46"/>
      <c r="P31" s="47"/>
      <c r="Q31" s="47"/>
      <c r="R31" s="47"/>
      <c r="S31" s="47"/>
      <c r="T31" s="46"/>
      <c r="U31" s="46"/>
      <c r="V31" s="46"/>
      <c r="W31" s="46"/>
      <c r="X31" s="46"/>
      <c r="Y31" s="47"/>
      <c r="Z31" s="47"/>
      <c r="AA31" s="47"/>
      <c r="AB31" s="47"/>
      <c r="AC31" s="47"/>
      <c r="AD31" s="47"/>
    </row>
    <row r="32" spans="1:30" ht="39.950000000000003" customHeight="1" x14ac:dyDescent="0.25">
      <c r="A32" s="55">
        <v>35</v>
      </c>
      <c r="B32" s="56" t="s">
        <v>93</v>
      </c>
      <c r="C32" s="66" t="s">
        <v>142</v>
      </c>
      <c r="D32" s="67" t="s">
        <v>143</v>
      </c>
      <c r="E32" s="59" t="s">
        <v>41</v>
      </c>
      <c r="F32" s="54" t="s">
        <v>138</v>
      </c>
      <c r="G32" s="54" t="s">
        <v>37</v>
      </c>
      <c r="H32" s="54">
        <v>44905233</v>
      </c>
      <c r="I32" s="42">
        <v>4785</v>
      </c>
      <c r="J32" s="17"/>
      <c r="K32" s="23">
        <f t="shared" si="0"/>
        <v>0</v>
      </c>
      <c r="L32" s="24" t="str">
        <f t="shared" si="1"/>
        <v>OK</v>
      </c>
      <c r="M32" s="46"/>
      <c r="N32" s="50"/>
      <c r="O32" s="46"/>
      <c r="P32" s="47"/>
      <c r="Q32" s="47"/>
      <c r="R32" s="47"/>
      <c r="S32" s="47"/>
      <c r="T32" s="46"/>
      <c r="U32" s="46"/>
      <c r="V32" s="46"/>
      <c r="W32" s="46"/>
      <c r="X32" s="46"/>
      <c r="Y32" s="47"/>
      <c r="Z32" s="47"/>
      <c r="AA32" s="47"/>
      <c r="AB32" s="47"/>
      <c r="AC32" s="47"/>
      <c r="AD32" s="47"/>
    </row>
    <row r="33" spans="1:30" ht="39.950000000000003" customHeight="1" x14ac:dyDescent="0.25">
      <c r="A33" s="55">
        <v>36</v>
      </c>
      <c r="B33" s="56" t="s">
        <v>93</v>
      </c>
      <c r="C33" s="60" t="s">
        <v>144</v>
      </c>
      <c r="D33" s="61" t="s">
        <v>145</v>
      </c>
      <c r="E33" s="62">
        <v>2402</v>
      </c>
      <c r="F33" s="62" t="s">
        <v>138</v>
      </c>
      <c r="G33" s="54" t="s">
        <v>37</v>
      </c>
      <c r="H33" s="62" t="s">
        <v>51</v>
      </c>
      <c r="I33" s="42">
        <v>3150</v>
      </c>
      <c r="J33" s="17"/>
      <c r="K33" s="23">
        <f t="shared" si="0"/>
        <v>0</v>
      </c>
      <c r="L33" s="24" t="str">
        <f t="shared" si="1"/>
        <v>OK</v>
      </c>
      <c r="M33" s="46"/>
      <c r="N33" s="50"/>
      <c r="O33" s="46"/>
      <c r="P33" s="47"/>
      <c r="Q33" s="47"/>
      <c r="R33" s="47"/>
      <c r="S33" s="47"/>
      <c r="T33" s="46"/>
      <c r="U33" s="46"/>
      <c r="V33" s="46"/>
      <c r="W33" s="46"/>
      <c r="X33" s="46"/>
      <c r="Y33" s="47"/>
      <c r="Z33" s="47"/>
      <c r="AA33" s="47"/>
      <c r="AB33" s="47"/>
      <c r="AC33" s="47"/>
      <c r="AD33" s="47"/>
    </row>
    <row r="34" spans="1:30" ht="39.950000000000003" customHeight="1" x14ac:dyDescent="0.25">
      <c r="A34" s="55">
        <v>37</v>
      </c>
      <c r="B34" s="56" t="s">
        <v>71</v>
      </c>
      <c r="C34" s="68" t="s">
        <v>146</v>
      </c>
      <c r="D34" s="69" t="s">
        <v>147</v>
      </c>
      <c r="E34" s="54">
        <v>2402</v>
      </c>
      <c r="F34" s="54" t="s">
        <v>148</v>
      </c>
      <c r="G34" s="54" t="s">
        <v>37</v>
      </c>
      <c r="H34" s="54" t="s">
        <v>51</v>
      </c>
      <c r="I34" s="42">
        <v>8890.2000000000007</v>
      </c>
      <c r="J34" s="17"/>
      <c r="K34" s="23">
        <f t="shared" si="0"/>
        <v>0</v>
      </c>
      <c r="L34" s="24" t="str">
        <f t="shared" si="1"/>
        <v>OK</v>
      </c>
      <c r="M34" s="46"/>
      <c r="N34" s="50"/>
      <c r="O34" s="46"/>
      <c r="P34" s="47"/>
      <c r="Q34" s="47"/>
      <c r="R34" s="47"/>
      <c r="S34" s="47"/>
      <c r="T34" s="46"/>
      <c r="U34" s="46"/>
      <c r="V34" s="46"/>
      <c r="W34" s="46"/>
      <c r="X34" s="46"/>
      <c r="Y34" s="47"/>
      <c r="Z34" s="47"/>
      <c r="AA34" s="47"/>
      <c r="AB34" s="47"/>
      <c r="AC34" s="47"/>
      <c r="AD34" s="47"/>
    </row>
    <row r="35" spans="1:30" ht="39.950000000000003" customHeight="1" x14ac:dyDescent="0.25">
      <c r="A35" s="55">
        <v>39</v>
      </c>
      <c r="B35" s="56" t="s">
        <v>38</v>
      </c>
      <c r="C35" s="57" t="s">
        <v>149</v>
      </c>
      <c r="D35" s="58" t="s">
        <v>150</v>
      </c>
      <c r="E35" s="53" t="s">
        <v>41</v>
      </c>
      <c r="F35" s="54" t="s">
        <v>138</v>
      </c>
      <c r="G35" s="54" t="s">
        <v>37</v>
      </c>
      <c r="H35" s="54" t="s">
        <v>51</v>
      </c>
      <c r="I35" s="42">
        <v>4920</v>
      </c>
      <c r="J35" s="17"/>
      <c r="K35" s="23">
        <f t="shared" si="0"/>
        <v>0</v>
      </c>
      <c r="L35" s="24" t="str">
        <f t="shared" si="1"/>
        <v>OK</v>
      </c>
      <c r="M35" s="46"/>
      <c r="N35" s="50"/>
      <c r="O35" s="46"/>
      <c r="P35" s="47"/>
      <c r="Q35" s="47"/>
      <c r="R35" s="47"/>
      <c r="S35" s="47"/>
      <c r="T35" s="46"/>
      <c r="U35" s="46"/>
      <c r="V35" s="46"/>
      <c r="W35" s="46"/>
      <c r="X35" s="46"/>
      <c r="Y35" s="47"/>
      <c r="Z35" s="47"/>
      <c r="AA35" s="47"/>
      <c r="AB35" s="47"/>
      <c r="AC35" s="47"/>
      <c r="AD35" s="47"/>
    </row>
    <row r="36" spans="1:30" ht="39.950000000000003" customHeight="1" x14ac:dyDescent="0.25">
      <c r="A36" s="55">
        <v>40</v>
      </c>
      <c r="B36" s="56" t="s">
        <v>151</v>
      </c>
      <c r="C36" s="60" t="s">
        <v>152</v>
      </c>
      <c r="D36" s="61" t="s">
        <v>153</v>
      </c>
      <c r="E36" s="59" t="s">
        <v>41</v>
      </c>
      <c r="F36" s="54" t="s">
        <v>138</v>
      </c>
      <c r="G36" s="54" t="s">
        <v>37</v>
      </c>
      <c r="H36" s="54" t="s">
        <v>154</v>
      </c>
      <c r="I36" s="42">
        <v>10035</v>
      </c>
      <c r="J36" s="17"/>
      <c r="K36" s="23">
        <f t="shared" si="0"/>
        <v>0</v>
      </c>
      <c r="L36" s="24" t="str">
        <f t="shared" si="1"/>
        <v>OK</v>
      </c>
      <c r="M36" s="46"/>
      <c r="N36" s="50"/>
      <c r="O36" s="46"/>
      <c r="P36" s="47"/>
      <c r="Q36" s="47"/>
      <c r="R36" s="47"/>
      <c r="S36" s="47"/>
      <c r="T36" s="46"/>
      <c r="U36" s="46"/>
      <c r="V36" s="46"/>
      <c r="W36" s="46"/>
      <c r="X36" s="46"/>
      <c r="Y36" s="47"/>
      <c r="Z36" s="47"/>
      <c r="AA36" s="47"/>
      <c r="AB36" s="47"/>
      <c r="AC36" s="47"/>
      <c r="AD36" s="47"/>
    </row>
    <row r="37" spans="1:30" ht="39.950000000000003" customHeight="1" x14ac:dyDescent="0.25">
      <c r="A37" s="55">
        <v>41</v>
      </c>
      <c r="B37" s="56" t="s">
        <v>24</v>
      </c>
      <c r="C37" s="60" t="s">
        <v>155</v>
      </c>
      <c r="D37" s="61" t="s">
        <v>156</v>
      </c>
      <c r="E37" s="62" t="s">
        <v>157</v>
      </c>
      <c r="F37" s="62" t="s">
        <v>158</v>
      </c>
      <c r="G37" s="54" t="s">
        <v>37</v>
      </c>
      <c r="H37" s="62" t="s">
        <v>81</v>
      </c>
      <c r="I37" s="42">
        <v>40</v>
      </c>
      <c r="J37" s="17"/>
      <c r="K37" s="23">
        <f t="shared" si="0"/>
        <v>0</v>
      </c>
      <c r="L37" s="24" t="str">
        <f t="shared" si="1"/>
        <v>OK</v>
      </c>
      <c r="M37" s="46"/>
      <c r="N37" s="50"/>
      <c r="O37" s="46"/>
      <c r="P37" s="47"/>
      <c r="Q37" s="47"/>
      <c r="R37" s="47"/>
      <c r="S37" s="47"/>
      <c r="T37" s="46"/>
      <c r="U37" s="46"/>
      <c r="V37" s="46"/>
      <c r="W37" s="46"/>
      <c r="X37" s="46"/>
      <c r="Y37" s="47"/>
      <c r="Z37" s="47"/>
      <c r="AA37" s="47"/>
      <c r="AB37" s="47"/>
      <c r="AC37" s="47"/>
      <c r="AD37" s="47"/>
    </row>
    <row r="38" spans="1:30" ht="39.950000000000003" customHeight="1" x14ac:dyDescent="0.25">
      <c r="A38" s="55">
        <v>42</v>
      </c>
      <c r="B38" s="56" t="s">
        <v>71</v>
      </c>
      <c r="C38" s="60" t="s">
        <v>159</v>
      </c>
      <c r="D38" s="61" t="s">
        <v>160</v>
      </c>
      <c r="E38" s="62" t="s">
        <v>157</v>
      </c>
      <c r="F38" s="62" t="s">
        <v>161</v>
      </c>
      <c r="G38" s="54" t="s">
        <v>37</v>
      </c>
      <c r="H38" s="62" t="s">
        <v>81</v>
      </c>
      <c r="I38" s="42">
        <v>84.99</v>
      </c>
      <c r="J38" s="17"/>
      <c r="K38" s="23">
        <f t="shared" si="0"/>
        <v>0</v>
      </c>
      <c r="L38" s="24" t="str">
        <f t="shared" si="1"/>
        <v>OK</v>
      </c>
      <c r="M38" s="45"/>
      <c r="N38" s="50"/>
      <c r="O38" s="46"/>
      <c r="P38" s="47"/>
      <c r="Q38" s="47"/>
      <c r="R38" s="49"/>
      <c r="S38" s="48"/>
      <c r="T38" s="46"/>
      <c r="U38" s="46"/>
      <c r="V38" s="46"/>
      <c r="W38" s="46"/>
      <c r="X38" s="46"/>
      <c r="Y38" s="47"/>
      <c r="Z38" s="47"/>
      <c r="AA38" s="47"/>
      <c r="AB38" s="47"/>
      <c r="AC38" s="47"/>
      <c r="AD38" s="47"/>
    </row>
    <row r="39" spans="1:30" ht="39.950000000000003" customHeight="1" x14ac:dyDescent="0.25">
      <c r="A39" s="55">
        <v>43</v>
      </c>
      <c r="B39" s="56" t="s">
        <v>24</v>
      </c>
      <c r="C39" s="60" t="s">
        <v>162</v>
      </c>
      <c r="D39" s="61" t="s">
        <v>163</v>
      </c>
      <c r="E39" s="59" t="s">
        <v>164</v>
      </c>
      <c r="F39" s="70">
        <v>28738071</v>
      </c>
      <c r="G39" s="54" t="s">
        <v>37</v>
      </c>
      <c r="H39" s="54">
        <v>33903017</v>
      </c>
      <c r="I39" s="42">
        <v>350</v>
      </c>
      <c r="J39" s="17"/>
      <c r="K39" s="23">
        <f t="shared" si="0"/>
        <v>0</v>
      </c>
      <c r="L39" s="24" t="str">
        <f t="shared" si="1"/>
        <v>OK</v>
      </c>
      <c r="M39" s="45"/>
      <c r="N39" s="50"/>
      <c r="O39" s="46"/>
      <c r="P39" s="47"/>
      <c r="Q39" s="47"/>
      <c r="R39" s="49"/>
      <c r="S39" s="48"/>
      <c r="T39" s="46"/>
      <c r="U39" s="46"/>
      <c r="V39" s="46"/>
      <c r="W39" s="46"/>
      <c r="X39" s="46"/>
      <c r="Y39" s="47"/>
      <c r="Z39" s="47"/>
      <c r="AA39" s="47"/>
      <c r="AB39" s="47"/>
      <c r="AC39" s="47"/>
      <c r="AD39" s="47"/>
    </row>
    <row r="40" spans="1:30" ht="39.950000000000003" customHeight="1" x14ac:dyDescent="0.25">
      <c r="A40" s="55">
        <v>44</v>
      </c>
      <c r="B40" s="56" t="s">
        <v>114</v>
      </c>
      <c r="C40" s="68" t="s">
        <v>165</v>
      </c>
      <c r="D40" s="69" t="s">
        <v>166</v>
      </c>
      <c r="E40" s="65">
        <v>2103</v>
      </c>
      <c r="F40" s="65" t="s">
        <v>167</v>
      </c>
      <c r="G40" s="54" t="s">
        <v>37</v>
      </c>
      <c r="H40" s="54" t="s">
        <v>168</v>
      </c>
      <c r="I40" s="42">
        <v>3000</v>
      </c>
      <c r="J40" s="17"/>
      <c r="K40" s="23">
        <f t="shared" si="0"/>
        <v>0</v>
      </c>
      <c r="L40" s="24" t="str">
        <f t="shared" si="1"/>
        <v>OK</v>
      </c>
      <c r="M40" s="45"/>
      <c r="N40" s="50"/>
      <c r="O40" s="46"/>
      <c r="P40" s="47"/>
      <c r="Q40" s="47"/>
      <c r="R40" s="49"/>
      <c r="S40" s="48"/>
      <c r="T40" s="46"/>
      <c r="U40" s="46"/>
      <c r="V40" s="46"/>
      <c r="W40" s="46"/>
      <c r="X40" s="46"/>
      <c r="Y40" s="47"/>
      <c r="Z40" s="47"/>
      <c r="AA40" s="47"/>
      <c r="AB40" s="47"/>
      <c r="AC40" s="47"/>
      <c r="AD40" s="47"/>
    </row>
    <row r="41" spans="1:30" ht="39.950000000000003" customHeight="1" x14ac:dyDescent="0.25">
      <c r="A41" s="55">
        <v>46</v>
      </c>
      <c r="B41" s="56" t="s">
        <v>93</v>
      </c>
      <c r="C41" s="60" t="s">
        <v>169</v>
      </c>
      <c r="D41" s="61" t="s">
        <v>170</v>
      </c>
      <c r="E41" s="62" t="s">
        <v>171</v>
      </c>
      <c r="F41" s="62" t="s">
        <v>172</v>
      </c>
      <c r="G41" s="54" t="s">
        <v>37</v>
      </c>
      <c r="H41" s="62" t="s">
        <v>173</v>
      </c>
      <c r="I41" s="42">
        <v>2150</v>
      </c>
      <c r="J41" s="17"/>
      <c r="K41" s="23">
        <f t="shared" si="0"/>
        <v>0</v>
      </c>
      <c r="L41" s="24" t="str">
        <f t="shared" si="1"/>
        <v>OK</v>
      </c>
      <c r="M41" s="45"/>
      <c r="N41" s="50"/>
      <c r="O41" s="46"/>
      <c r="P41" s="47"/>
      <c r="Q41" s="47"/>
      <c r="R41" s="49"/>
      <c r="S41" s="48"/>
      <c r="T41" s="46"/>
      <c r="U41" s="46"/>
      <c r="V41" s="46"/>
      <c r="W41" s="46"/>
      <c r="X41" s="46"/>
      <c r="Y41" s="47"/>
      <c r="Z41" s="47"/>
      <c r="AA41" s="47"/>
      <c r="AB41" s="47"/>
      <c r="AC41" s="47"/>
      <c r="AD41" s="47"/>
    </row>
    <row r="42" spans="1:30" ht="39.950000000000003" customHeight="1" x14ac:dyDescent="0.25">
      <c r="A42" s="55">
        <v>48</v>
      </c>
      <c r="B42" s="56" t="s">
        <v>114</v>
      </c>
      <c r="C42" s="60" t="s">
        <v>174</v>
      </c>
      <c r="D42" s="61" t="s">
        <v>175</v>
      </c>
      <c r="E42" s="59" t="s">
        <v>62</v>
      </c>
      <c r="F42" s="70">
        <v>12629002</v>
      </c>
      <c r="G42" s="54" t="s">
        <v>37</v>
      </c>
      <c r="H42" s="54">
        <v>44905233</v>
      </c>
      <c r="I42" s="42">
        <v>90</v>
      </c>
      <c r="J42" s="17"/>
      <c r="K42" s="23">
        <f t="shared" si="0"/>
        <v>0</v>
      </c>
      <c r="L42" s="24" t="str">
        <f t="shared" si="1"/>
        <v>OK</v>
      </c>
      <c r="M42" s="45"/>
      <c r="N42" s="50"/>
      <c r="O42" s="46"/>
      <c r="P42" s="47"/>
      <c r="Q42" s="47"/>
      <c r="R42" s="49"/>
      <c r="S42" s="48"/>
      <c r="T42" s="46"/>
      <c r="U42" s="46"/>
      <c r="V42" s="46"/>
      <c r="W42" s="46"/>
      <c r="X42" s="46"/>
      <c r="Y42" s="47"/>
      <c r="Z42" s="47"/>
      <c r="AA42" s="47"/>
      <c r="AB42" s="47"/>
      <c r="AC42" s="47"/>
      <c r="AD42" s="47"/>
    </row>
    <row r="43" spans="1:30" ht="39.950000000000003" customHeight="1" x14ac:dyDescent="0.25">
      <c r="A43" s="55">
        <v>49</v>
      </c>
      <c r="B43" s="56" t="s">
        <v>176</v>
      </c>
      <c r="C43" s="60" t="s">
        <v>177</v>
      </c>
      <c r="D43" s="61" t="s">
        <v>178</v>
      </c>
      <c r="E43" s="53" t="s">
        <v>179</v>
      </c>
      <c r="F43" s="54" t="s">
        <v>180</v>
      </c>
      <c r="G43" s="54" t="s">
        <v>37</v>
      </c>
      <c r="H43" s="54" t="s">
        <v>21</v>
      </c>
      <c r="I43" s="42">
        <v>4423</v>
      </c>
      <c r="J43" s="17"/>
      <c r="K43" s="23">
        <f t="shared" si="0"/>
        <v>0</v>
      </c>
      <c r="L43" s="24" t="str">
        <f t="shared" si="1"/>
        <v>OK</v>
      </c>
      <c r="M43" s="45"/>
      <c r="N43" s="50"/>
      <c r="O43" s="46"/>
      <c r="P43" s="47"/>
      <c r="Q43" s="47"/>
      <c r="R43" s="49"/>
      <c r="S43" s="48"/>
      <c r="T43" s="46"/>
      <c r="U43" s="46"/>
      <c r="V43" s="46"/>
      <c r="W43" s="46"/>
      <c r="X43" s="46"/>
      <c r="Y43" s="47"/>
      <c r="Z43" s="47"/>
      <c r="AA43" s="47"/>
      <c r="AB43" s="47"/>
      <c r="AC43" s="47"/>
      <c r="AD43" s="47"/>
    </row>
    <row r="44" spans="1:30" ht="39.950000000000003" customHeight="1" x14ac:dyDescent="0.25">
      <c r="A44" s="55">
        <v>51</v>
      </c>
      <c r="B44" s="56" t="s">
        <v>24</v>
      </c>
      <c r="C44" s="60" t="s">
        <v>181</v>
      </c>
      <c r="D44" s="61" t="s">
        <v>182</v>
      </c>
      <c r="E44" s="53" t="s">
        <v>183</v>
      </c>
      <c r="F44" s="54" t="s">
        <v>184</v>
      </c>
      <c r="G44" s="54" t="s">
        <v>37</v>
      </c>
      <c r="H44" s="54" t="s">
        <v>185</v>
      </c>
      <c r="I44" s="42">
        <v>5500</v>
      </c>
      <c r="J44" s="17"/>
      <c r="K44" s="23">
        <f t="shared" si="0"/>
        <v>0</v>
      </c>
      <c r="L44" s="24" t="str">
        <f t="shared" si="1"/>
        <v>OK</v>
      </c>
      <c r="M44" s="45"/>
      <c r="N44" s="50"/>
      <c r="O44" s="46"/>
      <c r="P44" s="47"/>
      <c r="Q44" s="47"/>
      <c r="R44" s="49"/>
      <c r="S44" s="48"/>
      <c r="T44" s="46"/>
      <c r="U44" s="46"/>
      <c r="V44" s="46"/>
      <c r="W44" s="46"/>
      <c r="X44" s="46"/>
      <c r="Y44" s="47"/>
      <c r="Z44" s="47"/>
      <c r="AA44" s="47"/>
      <c r="AB44" s="47"/>
      <c r="AC44" s="47"/>
      <c r="AD44" s="47"/>
    </row>
    <row r="45" spans="1:30" ht="39.950000000000003" customHeight="1" x14ac:dyDescent="0.25">
      <c r="A45" s="55">
        <v>52</v>
      </c>
      <c r="B45" s="56" t="s">
        <v>186</v>
      </c>
      <c r="C45" s="60" t="s">
        <v>187</v>
      </c>
      <c r="D45" s="61" t="s">
        <v>188</v>
      </c>
      <c r="E45" s="59" t="s">
        <v>189</v>
      </c>
      <c r="F45" s="70">
        <v>122238001</v>
      </c>
      <c r="G45" s="54" t="s">
        <v>37</v>
      </c>
      <c r="H45" s="54">
        <v>44905202</v>
      </c>
      <c r="I45" s="42">
        <v>23199</v>
      </c>
      <c r="J45" s="17"/>
      <c r="K45" s="23">
        <f t="shared" si="0"/>
        <v>0</v>
      </c>
      <c r="L45" s="24" t="str">
        <f t="shared" si="1"/>
        <v>OK</v>
      </c>
      <c r="M45" s="45"/>
      <c r="N45" s="50"/>
      <c r="O45" s="46"/>
      <c r="P45" s="47"/>
      <c r="Q45" s="47"/>
      <c r="R45" s="49"/>
      <c r="S45" s="48"/>
      <c r="T45" s="46"/>
      <c r="U45" s="46"/>
      <c r="V45" s="46"/>
      <c r="W45" s="46"/>
      <c r="X45" s="46"/>
      <c r="Y45" s="47"/>
      <c r="Z45" s="47"/>
      <c r="AA45" s="47"/>
      <c r="AB45" s="47"/>
      <c r="AC45" s="47"/>
      <c r="AD45" s="47"/>
    </row>
    <row r="46" spans="1:30" ht="39.950000000000003" customHeight="1" x14ac:dyDescent="0.25">
      <c r="A46" s="55">
        <v>53</v>
      </c>
      <c r="B46" s="56" t="s">
        <v>43</v>
      </c>
      <c r="C46" s="71" t="s">
        <v>190</v>
      </c>
      <c r="D46" s="72" t="s">
        <v>191</v>
      </c>
      <c r="E46" s="59" t="s">
        <v>192</v>
      </c>
      <c r="F46" s="62" t="s">
        <v>193</v>
      </c>
      <c r="G46" s="54" t="s">
        <v>37</v>
      </c>
      <c r="H46" s="62" t="s">
        <v>81</v>
      </c>
      <c r="I46" s="42">
        <v>170</v>
      </c>
      <c r="J46" s="17"/>
      <c r="K46" s="23">
        <f t="shared" si="0"/>
        <v>0</v>
      </c>
      <c r="L46" s="24" t="str">
        <f t="shared" si="1"/>
        <v>OK</v>
      </c>
      <c r="M46" s="45"/>
      <c r="N46" s="50"/>
      <c r="O46" s="46"/>
      <c r="P46" s="47"/>
      <c r="Q46" s="47"/>
      <c r="R46" s="49"/>
      <c r="S46" s="48"/>
      <c r="T46" s="46"/>
      <c r="U46" s="46"/>
      <c r="V46" s="46"/>
      <c r="W46" s="46"/>
      <c r="X46" s="46"/>
      <c r="Y46" s="47"/>
      <c r="Z46" s="47"/>
      <c r="AA46" s="47"/>
      <c r="AB46" s="47"/>
      <c r="AC46" s="47"/>
      <c r="AD46" s="47"/>
    </row>
    <row r="47" spans="1:30" ht="39.950000000000003" customHeight="1" x14ac:dyDescent="0.25">
      <c r="A47" s="55">
        <v>54</v>
      </c>
      <c r="B47" s="56" t="s">
        <v>55</v>
      </c>
      <c r="C47" s="73" t="s">
        <v>194</v>
      </c>
      <c r="D47" s="74" t="s">
        <v>195</v>
      </c>
      <c r="E47" s="74">
        <v>4104</v>
      </c>
      <c r="F47" s="74" t="s">
        <v>196</v>
      </c>
      <c r="G47" s="74" t="s">
        <v>37</v>
      </c>
      <c r="H47" s="74" t="s">
        <v>197</v>
      </c>
      <c r="I47" s="42">
        <v>499</v>
      </c>
      <c r="J47" s="17"/>
      <c r="K47" s="23">
        <f t="shared" si="0"/>
        <v>0</v>
      </c>
      <c r="L47" s="24" t="str">
        <f t="shared" si="1"/>
        <v>OK</v>
      </c>
      <c r="M47" s="45"/>
      <c r="N47" s="50"/>
      <c r="O47" s="46"/>
      <c r="P47" s="47"/>
      <c r="Q47" s="47"/>
      <c r="R47" s="49"/>
      <c r="S47" s="48"/>
      <c r="T47" s="46"/>
      <c r="U47" s="46"/>
      <c r="V47" s="46"/>
      <c r="W47" s="46"/>
      <c r="X47" s="46"/>
      <c r="Y47" s="47"/>
      <c r="Z47" s="47"/>
      <c r="AA47" s="47"/>
      <c r="AB47" s="47"/>
      <c r="AC47" s="47"/>
      <c r="AD47" s="47"/>
    </row>
    <row r="48" spans="1:30" ht="39.950000000000003" customHeight="1" x14ac:dyDescent="0.25">
      <c r="A48" s="55">
        <v>55</v>
      </c>
      <c r="B48" s="56" t="s">
        <v>38</v>
      </c>
      <c r="C48" s="73" t="s">
        <v>198</v>
      </c>
      <c r="D48" s="74" t="s">
        <v>199</v>
      </c>
      <c r="E48" s="75" t="s">
        <v>129</v>
      </c>
      <c r="F48" s="74" t="s">
        <v>200</v>
      </c>
      <c r="G48" s="74" t="s">
        <v>37</v>
      </c>
      <c r="H48" s="74" t="s">
        <v>201</v>
      </c>
      <c r="I48" s="42">
        <v>1943</v>
      </c>
      <c r="J48" s="17"/>
      <c r="K48" s="23">
        <f t="shared" si="0"/>
        <v>0</v>
      </c>
      <c r="L48" s="24" t="str">
        <f t="shared" si="1"/>
        <v>OK</v>
      </c>
      <c r="M48" s="45"/>
      <c r="N48" s="50"/>
      <c r="O48" s="46"/>
      <c r="P48" s="47"/>
      <c r="Q48" s="47"/>
      <c r="R48" s="49"/>
      <c r="S48" s="48"/>
      <c r="T48" s="46"/>
      <c r="U48" s="46"/>
      <c r="V48" s="46"/>
      <c r="W48" s="46"/>
      <c r="X48" s="46"/>
      <c r="Y48" s="47"/>
      <c r="Z48" s="47"/>
      <c r="AA48" s="47"/>
      <c r="AB48" s="47"/>
      <c r="AC48" s="47"/>
      <c r="AD48" s="47"/>
    </row>
    <row r="49" spans="1:30" ht="39.950000000000003" customHeight="1" x14ac:dyDescent="0.25">
      <c r="A49" s="55">
        <v>56</v>
      </c>
      <c r="B49" s="56" t="s">
        <v>202</v>
      </c>
      <c r="C49" s="66" t="s">
        <v>203</v>
      </c>
      <c r="D49" s="67" t="s">
        <v>204</v>
      </c>
      <c r="E49" s="53" t="s">
        <v>41</v>
      </c>
      <c r="F49" s="54" t="s">
        <v>205</v>
      </c>
      <c r="G49" s="54" t="s">
        <v>37</v>
      </c>
      <c r="H49" s="54" t="s">
        <v>51</v>
      </c>
      <c r="I49" s="42">
        <v>20700</v>
      </c>
      <c r="J49" s="17"/>
      <c r="K49" s="23">
        <f t="shared" si="0"/>
        <v>0</v>
      </c>
      <c r="L49" s="24" t="str">
        <f t="shared" si="1"/>
        <v>OK</v>
      </c>
      <c r="M49" s="45"/>
      <c r="N49" s="50"/>
      <c r="O49" s="46"/>
      <c r="P49" s="47"/>
      <c r="Q49" s="47"/>
      <c r="R49" s="49"/>
      <c r="S49" s="48"/>
      <c r="T49" s="46"/>
      <c r="U49" s="46"/>
      <c r="V49" s="46"/>
      <c r="W49" s="46"/>
      <c r="X49" s="46"/>
      <c r="Y49" s="47"/>
      <c r="Z49" s="47"/>
      <c r="AA49" s="47"/>
      <c r="AB49" s="47"/>
      <c r="AC49" s="47"/>
      <c r="AD49" s="47"/>
    </row>
    <row r="50" spans="1:30" ht="39.950000000000003" customHeight="1" x14ac:dyDescent="0.25">
      <c r="A50" s="55">
        <v>57</v>
      </c>
      <c r="B50" s="56" t="s">
        <v>135</v>
      </c>
      <c r="C50" s="60" t="s">
        <v>206</v>
      </c>
      <c r="D50" s="61" t="s">
        <v>207</v>
      </c>
      <c r="E50" s="62" t="s">
        <v>208</v>
      </c>
      <c r="F50" s="62" t="s">
        <v>209</v>
      </c>
      <c r="G50" s="54" t="s">
        <v>37</v>
      </c>
      <c r="H50" s="62" t="s">
        <v>51</v>
      </c>
      <c r="I50" s="42">
        <v>9385</v>
      </c>
      <c r="J50" s="17"/>
      <c r="K50" s="23">
        <f t="shared" si="0"/>
        <v>0</v>
      </c>
      <c r="L50" s="24" t="str">
        <f t="shared" si="1"/>
        <v>OK</v>
      </c>
      <c r="M50" s="45"/>
      <c r="N50" s="50"/>
      <c r="O50" s="46"/>
      <c r="P50" s="47"/>
      <c r="Q50" s="47"/>
      <c r="R50" s="49"/>
      <c r="S50" s="48"/>
      <c r="T50" s="46"/>
      <c r="U50" s="46"/>
      <c r="V50" s="46"/>
      <c r="W50" s="46"/>
      <c r="X50" s="46"/>
      <c r="Y50" s="47"/>
      <c r="Z50" s="47"/>
      <c r="AA50" s="47"/>
      <c r="AB50" s="47"/>
      <c r="AC50" s="47"/>
      <c r="AD50" s="47"/>
    </row>
    <row r="51" spans="1:30" ht="39.950000000000003" customHeight="1" x14ac:dyDescent="0.25">
      <c r="A51" s="55">
        <v>59</v>
      </c>
      <c r="B51" s="56" t="s">
        <v>93</v>
      </c>
      <c r="C51" s="66" t="s">
        <v>210</v>
      </c>
      <c r="D51" s="67" t="s">
        <v>211</v>
      </c>
      <c r="E51" s="59" t="s">
        <v>212</v>
      </c>
      <c r="F51" s="62" t="s">
        <v>213</v>
      </c>
      <c r="G51" s="54" t="s">
        <v>37</v>
      </c>
      <c r="H51" s="62" t="s">
        <v>81</v>
      </c>
      <c r="I51" s="42">
        <v>1140</v>
      </c>
      <c r="J51" s="17"/>
      <c r="K51" s="23">
        <f t="shared" si="0"/>
        <v>0</v>
      </c>
      <c r="L51" s="24" t="str">
        <f t="shared" si="1"/>
        <v>OK</v>
      </c>
      <c r="M51" s="45"/>
      <c r="N51" s="50"/>
      <c r="O51" s="46"/>
      <c r="P51" s="47"/>
      <c r="Q51" s="47"/>
      <c r="R51" s="49"/>
      <c r="S51" s="48"/>
      <c r="T51" s="46"/>
      <c r="U51" s="46"/>
      <c r="V51" s="46"/>
      <c r="W51" s="46"/>
      <c r="X51" s="46"/>
      <c r="Y51" s="47"/>
      <c r="Z51" s="47"/>
      <c r="AA51" s="47"/>
      <c r="AB51" s="47"/>
      <c r="AC51" s="47"/>
      <c r="AD51" s="47"/>
    </row>
    <row r="52" spans="1:30" ht="39.950000000000003" customHeight="1" x14ac:dyDescent="0.25">
      <c r="A52" s="55">
        <v>60</v>
      </c>
      <c r="B52" s="56" t="s">
        <v>93</v>
      </c>
      <c r="C52" s="66" t="s">
        <v>214</v>
      </c>
      <c r="D52" s="67" t="s">
        <v>215</v>
      </c>
      <c r="E52" s="59" t="s">
        <v>212</v>
      </c>
      <c r="F52" s="62" t="s">
        <v>213</v>
      </c>
      <c r="G52" s="54" t="s">
        <v>37</v>
      </c>
      <c r="H52" s="62" t="s">
        <v>81</v>
      </c>
      <c r="I52" s="42">
        <v>685</v>
      </c>
      <c r="J52" s="17"/>
      <c r="K52" s="23">
        <f t="shared" si="0"/>
        <v>0</v>
      </c>
      <c r="L52" s="24" t="str">
        <f t="shared" si="1"/>
        <v>OK</v>
      </c>
      <c r="M52" s="45"/>
      <c r="N52" s="50"/>
      <c r="O52" s="46"/>
      <c r="P52" s="47"/>
      <c r="Q52" s="47"/>
      <c r="R52" s="49"/>
      <c r="S52" s="48"/>
      <c r="T52" s="46"/>
      <c r="U52" s="46"/>
      <c r="V52" s="46"/>
      <c r="W52" s="46"/>
      <c r="X52" s="46"/>
      <c r="Y52" s="47"/>
      <c r="Z52" s="47"/>
      <c r="AA52" s="47"/>
      <c r="AB52" s="47"/>
      <c r="AC52" s="47"/>
      <c r="AD52" s="47"/>
    </row>
    <row r="53" spans="1:30" ht="39.950000000000003" customHeight="1" x14ac:dyDescent="0.25">
      <c r="A53" s="55">
        <v>61</v>
      </c>
      <c r="B53" s="56" t="s">
        <v>71</v>
      </c>
      <c r="C53" s="66" t="s">
        <v>216</v>
      </c>
      <c r="D53" s="67" t="s">
        <v>217</v>
      </c>
      <c r="E53" s="59" t="s">
        <v>212</v>
      </c>
      <c r="F53" s="76" t="s">
        <v>218</v>
      </c>
      <c r="G53" s="54" t="s">
        <v>37</v>
      </c>
      <c r="H53" s="76" t="s">
        <v>81</v>
      </c>
      <c r="I53" s="42">
        <v>2296.8000000000002</v>
      </c>
      <c r="J53" s="17"/>
      <c r="K53" s="23">
        <f t="shared" si="0"/>
        <v>0</v>
      </c>
      <c r="L53" s="24" t="str">
        <f t="shared" si="1"/>
        <v>OK</v>
      </c>
      <c r="M53" s="45"/>
      <c r="N53" s="50"/>
      <c r="O53" s="46"/>
      <c r="P53" s="47"/>
      <c r="Q53" s="47"/>
      <c r="R53" s="49"/>
      <c r="S53" s="48"/>
      <c r="T53" s="46"/>
      <c r="U53" s="46"/>
      <c r="V53" s="46"/>
      <c r="W53" s="46"/>
      <c r="X53" s="46"/>
      <c r="Y53" s="47"/>
      <c r="Z53" s="47"/>
      <c r="AA53" s="47"/>
      <c r="AB53" s="47"/>
      <c r="AC53" s="47"/>
      <c r="AD53" s="47"/>
    </row>
    <row r="54" spans="1:30" ht="39.950000000000003" customHeight="1" x14ac:dyDescent="0.25">
      <c r="A54" s="55">
        <v>62</v>
      </c>
      <c r="B54" s="56" t="s">
        <v>43</v>
      </c>
      <c r="C54" s="60" t="s">
        <v>219</v>
      </c>
      <c r="D54" s="61" t="s">
        <v>220</v>
      </c>
      <c r="E54" s="62" t="s">
        <v>221</v>
      </c>
      <c r="F54" s="62" t="s">
        <v>222</v>
      </c>
      <c r="G54" s="54" t="s">
        <v>37</v>
      </c>
      <c r="H54" s="62" t="s">
        <v>25</v>
      </c>
      <c r="I54" s="42">
        <v>1291</v>
      </c>
      <c r="J54" s="17"/>
      <c r="K54" s="23">
        <f t="shared" si="0"/>
        <v>0</v>
      </c>
      <c r="L54" s="24" t="str">
        <f t="shared" si="1"/>
        <v>OK</v>
      </c>
      <c r="M54" s="45"/>
      <c r="N54" s="50"/>
      <c r="O54" s="46"/>
      <c r="P54" s="47"/>
      <c r="Q54" s="47"/>
      <c r="R54" s="49"/>
      <c r="S54" s="48"/>
      <c r="T54" s="46"/>
      <c r="U54" s="46"/>
      <c r="V54" s="46"/>
      <c r="W54" s="46"/>
      <c r="X54" s="46"/>
      <c r="Y54" s="47"/>
      <c r="Z54" s="47"/>
      <c r="AA54" s="47"/>
      <c r="AB54" s="47"/>
      <c r="AC54" s="47"/>
      <c r="AD54" s="47"/>
    </row>
    <row r="55" spans="1:30" ht="39.950000000000003" customHeight="1" x14ac:dyDescent="0.25">
      <c r="A55" s="55">
        <v>63</v>
      </c>
      <c r="B55" s="56" t="s">
        <v>55</v>
      </c>
      <c r="C55" s="60" t="s">
        <v>223</v>
      </c>
      <c r="D55" s="61" t="s">
        <v>224</v>
      </c>
      <c r="E55" s="62" t="s">
        <v>225</v>
      </c>
      <c r="F55" s="62" t="s">
        <v>226</v>
      </c>
      <c r="G55" s="54" t="s">
        <v>37</v>
      </c>
      <c r="H55" s="62" t="s">
        <v>227</v>
      </c>
      <c r="I55" s="42">
        <v>1785</v>
      </c>
      <c r="J55" s="17"/>
      <c r="K55" s="23">
        <f t="shared" si="0"/>
        <v>0</v>
      </c>
      <c r="L55" s="24" t="str">
        <f t="shared" si="1"/>
        <v>OK</v>
      </c>
      <c r="M55" s="45"/>
      <c r="N55" s="50"/>
      <c r="O55" s="46"/>
      <c r="P55" s="47"/>
      <c r="Q55" s="47"/>
      <c r="R55" s="49"/>
      <c r="S55" s="48"/>
      <c r="T55" s="46"/>
      <c r="U55" s="46"/>
      <c r="V55" s="46"/>
      <c r="W55" s="46"/>
      <c r="X55" s="46"/>
      <c r="Y55" s="47"/>
      <c r="Z55" s="47"/>
      <c r="AA55" s="47"/>
      <c r="AB55" s="47"/>
      <c r="AC55" s="47"/>
      <c r="AD55" s="47"/>
    </row>
    <row r="56" spans="1:30" ht="39.950000000000003" customHeight="1" x14ac:dyDescent="0.25">
      <c r="A56" s="55">
        <v>65</v>
      </c>
      <c r="B56" s="56" t="s">
        <v>86</v>
      </c>
      <c r="C56" s="60" t="s">
        <v>228</v>
      </c>
      <c r="D56" s="61" t="s">
        <v>229</v>
      </c>
      <c r="E56" s="62" t="s">
        <v>230</v>
      </c>
      <c r="F56" s="62" t="s">
        <v>231</v>
      </c>
      <c r="G56" s="54" t="s">
        <v>37</v>
      </c>
      <c r="H56" s="62" t="s">
        <v>232</v>
      </c>
      <c r="I56" s="42">
        <v>2649.99</v>
      </c>
      <c r="J56" s="17"/>
      <c r="K56" s="23">
        <f t="shared" si="0"/>
        <v>0</v>
      </c>
      <c r="L56" s="24" t="str">
        <f t="shared" si="1"/>
        <v>OK</v>
      </c>
      <c r="M56" s="45"/>
      <c r="N56" s="50"/>
      <c r="O56" s="46"/>
      <c r="P56" s="47"/>
      <c r="Q56" s="47"/>
      <c r="R56" s="49"/>
      <c r="S56" s="48"/>
      <c r="T56" s="46"/>
      <c r="U56" s="46"/>
      <c r="V56" s="46"/>
      <c r="W56" s="46"/>
      <c r="X56" s="46"/>
      <c r="Y56" s="47"/>
      <c r="Z56" s="47"/>
      <c r="AA56" s="47"/>
      <c r="AB56" s="47"/>
      <c r="AC56" s="47"/>
      <c r="AD56" s="47"/>
    </row>
    <row r="57" spans="1:30" ht="39.950000000000003" customHeight="1" x14ac:dyDescent="0.25">
      <c r="A57" s="55">
        <v>66</v>
      </c>
      <c r="B57" s="56" t="s">
        <v>176</v>
      </c>
      <c r="C57" s="66" t="s">
        <v>233</v>
      </c>
      <c r="D57" s="67" t="s">
        <v>234</v>
      </c>
      <c r="E57" s="59" t="s">
        <v>62</v>
      </c>
      <c r="F57" s="54" t="s">
        <v>235</v>
      </c>
      <c r="G57" s="54" t="s">
        <v>37</v>
      </c>
      <c r="H57" s="54">
        <v>44900533</v>
      </c>
      <c r="I57" s="42">
        <v>4765</v>
      </c>
      <c r="J57" s="17"/>
      <c r="K57" s="23">
        <f t="shared" si="0"/>
        <v>0</v>
      </c>
      <c r="L57" s="24" t="str">
        <f t="shared" si="1"/>
        <v>OK</v>
      </c>
      <c r="M57" s="45"/>
      <c r="N57" s="50"/>
      <c r="O57" s="46"/>
      <c r="P57" s="47"/>
      <c r="Q57" s="47"/>
      <c r="R57" s="49"/>
      <c r="S57" s="48"/>
      <c r="T57" s="46"/>
      <c r="U57" s="46"/>
      <c r="V57" s="46"/>
      <c r="W57" s="46"/>
      <c r="X57" s="46"/>
      <c r="Y57" s="47"/>
      <c r="Z57" s="47"/>
      <c r="AA57" s="47"/>
      <c r="AB57" s="47"/>
      <c r="AC57" s="47"/>
      <c r="AD57" s="47"/>
    </row>
    <row r="58" spans="1:30" ht="39.950000000000003" customHeight="1" x14ac:dyDescent="0.25">
      <c r="A58" s="55">
        <v>68</v>
      </c>
      <c r="B58" s="56" t="s">
        <v>38</v>
      </c>
      <c r="C58" s="66" t="s">
        <v>236</v>
      </c>
      <c r="D58" s="67" t="s">
        <v>237</v>
      </c>
      <c r="E58" s="53" t="s">
        <v>238</v>
      </c>
      <c r="F58" s="54" t="s">
        <v>239</v>
      </c>
      <c r="G58" s="54" t="s">
        <v>37</v>
      </c>
      <c r="H58" s="54" t="s">
        <v>51</v>
      </c>
      <c r="I58" s="42">
        <v>673</v>
      </c>
      <c r="J58" s="17"/>
      <c r="K58" s="23">
        <f t="shared" si="0"/>
        <v>0</v>
      </c>
      <c r="L58" s="24" t="str">
        <f t="shared" si="1"/>
        <v>OK</v>
      </c>
      <c r="M58" s="45"/>
      <c r="N58" s="50"/>
      <c r="O58" s="46"/>
      <c r="P58" s="47"/>
      <c r="Q58" s="47"/>
      <c r="R58" s="49"/>
      <c r="S58" s="48"/>
      <c r="T58" s="46"/>
      <c r="U58" s="46"/>
      <c r="V58" s="46"/>
      <c r="W58" s="46"/>
      <c r="X58" s="46"/>
      <c r="Y58" s="47"/>
      <c r="Z58" s="47"/>
      <c r="AA58" s="47"/>
      <c r="AB58" s="47"/>
      <c r="AC58" s="47"/>
      <c r="AD58" s="47"/>
    </row>
    <row r="59" spans="1:30" ht="39.950000000000003" customHeight="1" x14ac:dyDescent="0.25">
      <c r="A59" s="55">
        <v>69</v>
      </c>
      <c r="B59" s="56" t="s">
        <v>71</v>
      </c>
      <c r="C59" s="60" t="s">
        <v>240</v>
      </c>
      <c r="D59" s="61" t="s">
        <v>241</v>
      </c>
      <c r="E59" s="62" t="s">
        <v>242</v>
      </c>
      <c r="F59" s="62" t="s">
        <v>239</v>
      </c>
      <c r="G59" s="54" t="s">
        <v>37</v>
      </c>
      <c r="H59" s="62" t="s">
        <v>51</v>
      </c>
      <c r="I59" s="42">
        <v>2128.5</v>
      </c>
      <c r="J59" s="17"/>
      <c r="K59" s="23">
        <f t="shared" si="0"/>
        <v>0</v>
      </c>
      <c r="L59" s="24" t="str">
        <f t="shared" si="1"/>
        <v>OK</v>
      </c>
      <c r="M59" s="45"/>
      <c r="N59" s="50"/>
      <c r="O59" s="46"/>
      <c r="P59" s="47"/>
      <c r="Q59" s="47"/>
      <c r="R59" s="49"/>
      <c r="S59" s="48"/>
      <c r="T59" s="46"/>
      <c r="U59" s="46"/>
      <c r="V59" s="46"/>
      <c r="W59" s="46"/>
      <c r="X59" s="46"/>
      <c r="Y59" s="47"/>
      <c r="Z59" s="47"/>
      <c r="AA59" s="47"/>
      <c r="AB59" s="47"/>
      <c r="AC59" s="47"/>
      <c r="AD59" s="47"/>
    </row>
    <row r="60" spans="1:30" ht="39.950000000000003" customHeight="1" x14ac:dyDescent="0.25">
      <c r="A60" s="55">
        <v>70</v>
      </c>
      <c r="B60" s="56" t="s">
        <v>243</v>
      </c>
      <c r="C60" s="60" t="s">
        <v>244</v>
      </c>
      <c r="D60" s="61" t="s">
        <v>245</v>
      </c>
      <c r="E60" s="62" t="s">
        <v>124</v>
      </c>
      <c r="F60" s="62" t="s">
        <v>246</v>
      </c>
      <c r="G60" s="54" t="s">
        <v>37</v>
      </c>
      <c r="H60" s="62" t="s">
        <v>81</v>
      </c>
      <c r="I60" s="42">
        <v>3800</v>
      </c>
      <c r="J60" s="17"/>
      <c r="K60" s="23">
        <f t="shared" si="0"/>
        <v>0</v>
      </c>
      <c r="L60" s="24" t="str">
        <f t="shared" si="1"/>
        <v>OK</v>
      </c>
      <c r="M60" s="45"/>
      <c r="N60" s="50"/>
      <c r="O60" s="46"/>
      <c r="P60" s="47"/>
      <c r="Q60" s="47"/>
      <c r="R60" s="49"/>
      <c r="S60" s="48"/>
      <c r="T60" s="46"/>
      <c r="U60" s="46"/>
      <c r="V60" s="46"/>
      <c r="W60" s="46"/>
      <c r="X60" s="46"/>
      <c r="Y60" s="47"/>
      <c r="Z60" s="47"/>
      <c r="AA60" s="47"/>
      <c r="AB60" s="47"/>
      <c r="AC60" s="47"/>
      <c r="AD60" s="47"/>
    </row>
    <row r="61" spans="1:30" ht="39.950000000000003" customHeight="1" x14ac:dyDescent="0.25">
      <c r="A61" s="55">
        <v>71</v>
      </c>
      <c r="B61" s="56" t="s">
        <v>64</v>
      </c>
      <c r="C61" s="60" t="s">
        <v>247</v>
      </c>
      <c r="D61" s="61" t="s">
        <v>248</v>
      </c>
      <c r="E61" s="62" t="s">
        <v>124</v>
      </c>
      <c r="F61" s="62" t="s">
        <v>246</v>
      </c>
      <c r="G61" s="54" t="s">
        <v>37</v>
      </c>
      <c r="H61" s="62" t="s">
        <v>81</v>
      </c>
      <c r="I61" s="42">
        <v>5700</v>
      </c>
      <c r="J61" s="17"/>
      <c r="K61" s="23">
        <f t="shared" si="0"/>
        <v>0</v>
      </c>
      <c r="L61" s="24" t="str">
        <f t="shared" si="1"/>
        <v>OK</v>
      </c>
      <c r="M61" s="45"/>
      <c r="N61" s="50"/>
      <c r="O61" s="46"/>
      <c r="P61" s="47"/>
      <c r="Q61" s="47"/>
      <c r="R61" s="49"/>
      <c r="S61" s="48"/>
      <c r="T61" s="46"/>
      <c r="U61" s="46"/>
      <c r="V61" s="46"/>
      <c r="W61" s="46"/>
      <c r="X61" s="46"/>
      <c r="Y61" s="47"/>
      <c r="Z61" s="47"/>
      <c r="AA61" s="47"/>
      <c r="AB61" s="47"/>
      <c r="AC61" s="47"/>
      <c r="AD61" s="47"/>
    </row>
    <row r="62" spans="1:30" ht="39.950000000000003" customHeight="1" x14ac:dyDescent="0.25">
      <c r="A62" s="55">
        <v>73</v>
      </c>
      <c r="B62" s="56" t="s">
        <v>126</v>
      </c>
      <c r="C62" s="60" t="s">
        <v>249</v>
      </c>
      <c r="D62" s="61" t="s">
        <v>250</v>
      </c>
      <c r="E62" s="59" t="s">
        <v>62</v>
      </c>
      <c r="F62" s="70">
        <v>17418028</v>
      </c>
      <c r="G62" s="54" t="s">
        <v>37</v>
      </c>
      <c r="H62" s="54" t="s">
        <v>251</v>
      </c>
      <c r="I62" s="42">
        <v>2825</v>
      </c>
      <c r="J62" s="17"/>
      <c r="K62" s="23">
        <f t="shared" si="0"/>
        <v>0</v>
      </c>
      <c r="L62" s="24" t="str">
        <f t="shared" si="1"/>
        <v>OK</v>
      </c>
      <c r="M62" s="45"/>
      <c r="N62" s="50"/>
      <c r="O62" s="46"/>
      <c r="P62" s="47"/>
      <c r="Q62" s="47"/>
      <c r="R62" s="49"/>
      <c r="S62" s="48"/>
      <c r="T62" s="46"/>
      <c r="U62" s="46"/>
      <c r="V62" s="46"/>
      <c r="W62" s="46"/>
      <c r="X62" s="46"/>
      <c r="Y62" s="47"/>
      <c r="Z62" s="47"/>
      <c r="AA62" s="47"/>
      <c r="AB62" s="47"/>
      <c r="AC62" s="47"/>
      <c r="AD62" s="47"/>
    </row>
    <row r="63" spans="1:30" ht="39.950000000000003" customHeight="1" x14ac:dyDescent="0.25">
      <c r="A63" s="55">
        <v>74</v>
      </c>
      <c r="B63" s="56" t="s">
        <v>126</v>
      </c>
      <c r="C63" s="57" t="s">
        <v>252</v>
      </c>
      <c r="D63" s="58" t="s">
        <v>253</v>
      </c>
      <c r="E63" s="59" t="s">
        <v>46</v>
      </c>
      <c r="F63" s="54" t="s">
        <v>254</v>
      </c>
      <c r="G63" s="54" t="s">
        <v>37</v>
      </c>
      <c r="H63" s="54">
        <v>44905235</v>
      </c>
      <c r="I63" s="42">
        <v>5480</v>
      </c>
      <c r="J63" s="17"/>
      <c r="K63" s="23">
        <f t="shared" si="0"/>
        <v>0</v>
      </c>
      <c r="L63" s="24" t="str">
        <f t="shared" si="1"/>
        <v>OK</v>
      </c>
      <c r="M63" s="45"/>
      <c r="N63" s="50"/>
      <c r="O63" s="46"/>
      <c r="P63" s="47"/>
      <c r="Q63" s="47"/>
      <c r="R63" s="49"/>
      <c r="S63" s="48"/>
      <c r="T63" s="46"/>
      <c r="U63" s="46"/>
      <c r="V63" s="46"/>
      <c r="W63" s="46"/>
      <c r="X63" s="46"/>
      <c r="Y63" s="47"/>
      <c r="Z63" s="47"/>
      <c r="AA63" s="47"/>
      <c r="AB63" s="47"/>
      <c r="AC63" s="47"/>
      <c r="AD63" s="47"/>
    </row>
    <row r="64" spans="1:30" ht="39.950000000000003" customHeight="1" x14ac:dyDescent="0.25">
      <c r="A64" s="55">
        <v>75</v>
      </c>
      <c r="B64" s="56" t="s">
        <v>71</v>
      </c>
      <c r="C64" s="60" t="s">
        <v>255</v>
      </c>
      <c r="D64" s="61" t="s">
        <v>256</v>
      </c>
      <c r="E64" s="62" t="s">
        <v>129</v>
      </c>
      <c r="F64" s="62" t="s">
        <v>257</v>
      </c>
      <c r="G64" s="54" t="s">
        <v>37</v>
      </c>
      <c r="H64" s="62" t="s">
        <v>81</v>
      </c>
      <c r="I64" s="42">
        <v>1373.13</v>
      </c>
      <c r="J64" s="17"/>
      <c r="K64" s="23">
        <f t="shared" si="0"/>
        <v>0</v>
      </c>
      <c r="L64" s="24" t="str">
        <f t="shared" si="1"/>
        <v>OK</v>
      </c>
      <c r="M64" s="45"/>
      <c r="N64" s="50"/>
      <c r="O64" s="46"/>
      <c r="P64" s="47"/>
      <c r="Q64" s="47"/>
      <c r="R64" s="49"/>
      <c r="S64" s="48"/>
      <c r="T64" s="46"/>
      <c r="U64" s="46"/>
      <c r="V64" s="46"/>
      <c r="W64" s="46"/>
      <c r="X64" s="46"/>
      <c r="Y64" s="47"/>
      <c r="Z64" s="47"/>
      <c r="AA64" s="47"/>
      <c r="AB64" s="47"/>
      <c r="AC64" s="47"/>
      <c r="AD64" s="47"/>
    </row>
    <row r="65" spans="1:30" ht="39.950000000000003" customHeight="1" x14ac:dyDescent="0.25">
      <c r="A65" s="55">
        <v>76</v>
      </c>
      <c r="B65" s="56" t="s">
        <v>38</v>
      </c>
      <c r="C65" s="60" t="s">
        <v>258</v>
      </c>
      <c r="D65" s="61" t="s">
        <v>259</v>
      </c>
      <c r="E65" s="53" t="s">
        <v>129</v>
      </c>
      <c r="F65" s="54" t="s">
        <v>260</v>
      </c>
      <c r="G65" s="54" t="s">
        <v>37</v>
      </c>
      <c r="H65" s="54" t="s">
        <v>261</v>
      </c>
      <c r="I65" s="42">
        <v>1946.5</v>
      </c>
      <c r="J65" s="17"/>
      <c r="K65" s="23">
        <f t="shared" si="0"/>
        <v>0</v>
      </c>
      <c r="L65" s="24" t="str">
        <f t="shared" si="1"/>
        <v>OK</v>
      </c>
      <c r="M65" s="45"/>
      <c r="N65" s="50"/>
      <c r="O65" s="46"/>
      <c r="P65" s="47"/>
      <c r="Q65" s="47"/>
      <c r="R65" s="49"/>
      <c r="S65" s="48"/>
      <c r="T65" s="46"/>
      <c r="U65" s="46"/>
      <c r="V65" s="46"/>
      <c r="W65" s="46"/>
      <c r="X65" s="46"/>
      <c r="Y65" s="47"/>
      <c r="Z65" s="47"/>
      <c r="AA65" s="47"/>
      <c r="AB65" s="47"/>
      <c r="AC65" s="47"/>
      <c r="AD65" s="47"/>
    </row>
    <row r="66" spans="1:30" ht="39.950000000000003" customHeight="1" x14ac:dyDescent="0.25">
      <c r="A66" s="55">
        <v>78</v>
      </c>
      <c r="B66" s="56" t="s">
        <v>55</v>
      </c>
      <c r="C66" s="68" t="s">
        <v>262</v>
      </c>
      <c r="D66" s="69" t="s">
        <v>263</v>
      </c>
      <c r="E66" s="65">
        <v>1301</v>
      </c>
      <c r="F66" s="65" t="s">
        <v>264</v>
      </c>
      <c r="G66" s="54" t="s">
        <v>37</v>
      </c>
      <c r="H66" s="54" t="s">
        <v>21</v>
      </c>
      <c r="I66" s="42">
        <v>169</v>
      </c>
      <c r="J66" s="17"/>
      <c r="K66" s="23">
        <f t="shared" si="0"/>
        <v>0</v>
      </c>
      <c r="L66" s="24" t="str">
        <f t="shared" si="1"/>
        <v>OK</v>
      </c>
      <c r="M66" s="45"/>
      <c r="N66" s="50"/>
      <c r="O66" s="46"/>
      <c r="P66" s="47"/>
      <c r="Q66" s="47"/>
      <c r="R66" s="49"/>
      <c r="S66" s="48"/>
      <c r="T66" s="46"/>
      <c r="U66" s="46"/>
      <c r="V66" s="46"/>
      <c r="W66" s="46"/>
      <c r="X66" s="46"/>
      <c r="Y66" s="47"/>
      <c r="Z66" s="47"/>
      <c r="AA66" s="47"/>
      <c r="AB66" s="47"/>
      <c r="AC66" s="47"/>
      <c r="AD66" s="47"/>
    </row>
    <row r="67" spans="1:30" ht="39.950000000000003" customHeight="1" x14ac:dyDescent="0.25">
      <c r="A67" s="55">
        <v>79</v>
      </c>
      <c r="B67" s="56" t="s">
        <v>93</v>
      </c>
      <c r="C67" s="60" t="s">
        <v>265</v>
      </c>
      <c r="D67" s="61" t="s">
        <v>266</v>
      </c>
      <c r="E67" s="62" t="s">
        <v>267</v>
      </c>
      <c r="F67" s="62" t="s">
        <v>268</v>
      </c>
      <c r="G67" s="54" t="s">
        <v>37</v>
      </c>
      <c r="H67" s="62" t="s">
        <v>81</v>
      </c>
      <c r="I67" s="42">
        <v>795</v>
      </c>
      <c r="J67" s="17"/>
      <c r="K67" s="23">
        <f t="shared" si="0"/>
        <v>0</v>
      </c>
      <c r="L67" s="24" t="str">
        <f t="shared" si="1"/>
        <v>OK</v>
      </c>
      <c r="M67" s="45"/>
      <c r="N67" s="50"/>
      <c r="O67" s="46"/>
      <c r="P67" s="47"/>
      <c r="Q67" s="47"/>
      <c r="R67" s="49"/>
      <c r="S67" s="48"/>
      <c r="T67" s="46"/>
      <c r="U67" s="46"/>
      <c r="V67" s="46"/>
      <c r="W67" s="46"/>
      <c r="X67" s="46"/>
      <c r="Y67" s="47"/>
      <c r="Z67" s="47"/>
      <c r="AA67" s="47"/>
      <c r="AB67" s="47"/>
      <c r="AC67" s="47"/>
      <c r="AD67" s="47"/>
    </row>
    <row r="68" spans="1:30" ht="39.950000000000003" customHeight="1" x14ac:dyDescent="0.25">
      <c r="A68" s="55">
        <v>80</v>
      </c>
      <c r="B68" s="56" t="s">
        <v>71</v>
      </c>
      <c r="C68" s="68" t="s">
        <v>269</v>
      </c>
      <c r="D68" s="69" t="s">
        <v>270</v>
      </c>
      <c r="E68" s="54">
        <v>2407</v>
      </c>
      <c r="F68" s="54" t="s">
        <v>271</v>
      </c>
      <c r="G68" s="54" t="s">
        <v>37</v>
      </c>
      <c r="H68" s="54" t="s">
        <v>51</v>
      </c>
      <c r="I68" s="42">
        <v>12721.5</v>
      </c>
      <c r="J68" s="17"/>
      <c r="K68" s="23">
        <f t="shared" ref="K68:K131" si="2">J68-(SUM(M68:AD68))</f>
        <v>0</v>
      </c>
      <c r="L68" s="24" t="str">
        <f t="shared" ref="L68:L131" si="3">IF(K68&lt;0,"ATENÇÃO","OK")</f>
        <v>OK</v>
      </c>
      <c r="M68" s="45"/>
      <c r="N68" s="50"/>
      <c r="O68" s="46"/>
      <c r="P68" s="47"/>
      <c r="Q68" s="47"/>
      <c r="R68" s="49"/>
      <c r="S68" s="48"/>
      <c r="T68" s="46"/>
      <c r="U68" s="46"/>
      <c r="V68" s="46"/>
      <c r="W68" s="46"/>
      <c r="X68" s="46"/>
      <c r="Y68" s="47"/>
      <c r="Z68" s="47"/>
      <c r="AA68" s="47"/>
      <c r="AB68" s="47"/>
      <c r="AC68" s="47"/>
      <c r="AD68" s="47"/>
    </row>
    <row r="69" spans="1:30" ht="39.950000000000003" customHeight="1" x14ac:dyDescent="0.25">
      <c r="A69" s="55">
        <v>81</v>
      </c>
      <c r="B69" s="56" t="s">
        <v>151</v>
      </c>
      <c r="C69" s="60" t="s">
        <v>272</v>
      </c>
      <c r="D69" s="61" t="s">
        <v>273</v>
      </c>
      <c r="E69" s="53" t="s">
        <v>129</v>
      </c>
      <c r="F69" s="54" t="s">
        <v>274</v>
      </c>
      <c r="G69" s="54" t="s">
        <v>37</v>
      </c>
      <c r="H69" s="54" t="s">
        <v>275</v>
      </c>
      <c r="I69" s="42">
        <v>1537</v>
      </c>
      <c r="J69" s="17"/>
      <c r="K69" s="23">
        <f t="shared" si="2"/>
        <v>0</v>
      </c>
      <c r="L69" s="24" t="str">
        <f t="shared" si="3"/>
        <v>OK</v>
      </c>
      <c r="M69" s="45"/>
      <c r="N69" s="50"/>
      <c r="O69" s="46"/>
      <c r="P69" s="47"/>
      <c r="Q69" s="47"/>
      <c r="R69" s="49"/>
      <c r="S69" s="48"/>
      <c r="T69" s="46"/>
      <c r="U69" s="46"/>
      <c r="V69" s="46"/>
      <c r="W69" s="46"/>
      <c r="X69" s="46"/>
      <c r="Y69" s="47"/>
      <c r="Z69" s="47"/>
      <c r="AA69" s="47"/>
      <c r="AB69" s="47"/>
      <c r="AC69" s="47"/>
      <c r="AD69" s="47"/>
    </row>
    <row r="70" spans="1:30" ht="39.950000000000003" customHeight="1" x14ac:dyDescent="0.25">
      <c r="A70" s="55">
        <v>82</v>
      </c>
      <c r="B70" s="56" t="s">
        <v>176</v>
      </c>
      <c r="C70" s="73" t="s">
        <v>276</v>
      </c>
      <c r="D70" s="74" t="s">
        <v>277</v>
      </c>
      <c r="E70" s="59" t="s">
        <v>62</v>
      </c>
      <c r="F70" s="54" t="s">
        <v>278</v>
      </c>
      <c r="G70" s="54" t="s">
        <v>37</v>
      </c>
      <c r="H70" s="54">
        <v>44905233</v>
      </c>
      <c r="I70" s="42">
        <v>19125.66</v>
      </c>
      <c r="J70" s="17"/>
      <c r="K70" s="23">
        <f t="shared" si="2"/>
        <v>0</v>
      </c>
      <c r="L70" s="24" t="str">
        <f t="shared" si="3"/>
        <v>OK</v>
      </c>
      <c r="M70" s="45"/>
      <c r="N70" s="50"/>
      <c r="O70" s="46"/>
      <c r="P70" s="47"/>
      <c r="Q70" s="47"/>
      <c r="R70" s="49"/>
      <c r="S70" s="48"/>
      <c r="T70" s="46"/>
      <c r="U70" s="46"/>
      <c r="V70" s="46"/>
      <c r="W70" s="46"/>
      <c r="X70" s="46"/>
      <c r="Y70" s="47"/>
      <c r="Z70" s="47"/>
      <c r="AA70" s="47"/>
      <c r="AB70" s="47"/>
      <c r="AC70" s="47"/>
      <c r="AD70" s="47"/>
    </row>
    <row r="71" spans="1:30" ht="39.950000000000003" customHeight="1" x14ac:dyDescent="0.25">
      <c r="A71" s="55">
        <v>84</v>
      </c>
      <c r="B71" s="56" t="s">
        <v>47</v>
      </c>
      <c r="C71" s="60" t="s">
        <v>279</v>
      </c>
      <c r="D71" s="61" t="s">
        <v>280</v>
      </c>
      <c r="E71" s="62" t="s">
        <v>101</v>
      </c>
      <c r="F71" s="62" t="s">
        <v>281</v>
      </c>
      <c r="G71" s="54" t="s">
        <v>37</v>
      </c>
      <c r="H71" s="62" t="s">
        <v>51</v>
      </c>
      <c r="I71" s="42">
        <v>1350</v>
      </c>
      <c r="J71" s="17"/>
      <c r="K71" s="23">
        <f t="shared" si="2"/>
        <v>0</v>
      </c>
      <c r="L71" s="24" t="str">
        <f t="shared" si="3"/>
        <v>OK</v>
      </c>
      <c r="M71" s="45"/>
      <c r="N71" s="50"/>
      <c r="O71" s="46"/>
      <c r="P71" s="47"/>
      <c r="Q71" s="47"/>
      <c r="R71" s="49"/>
      <c r="S71" s="48"/>
      <c r="T71" s="46"/>
      <c r="U71" s="46"/>
      <c r="V71" s="46"/>
      <c r="W71" s="46"/>
      <c r="X71" s="46"/>
      <c r="Y71" s="47"/>
      <c r="Z71" s="47"/>
      <c r="AA71" s="47"/>
      <c r="AB71" s="47"/>
      <c r="AC71" s="47"/>
      <c r="AD71" s="47"/>
    </row>
    <row r="72" spans="1:30" ht="39.950000000000003" customHeight="1" x14ac:dyDescent="0.25">
      <c r="A72" s="55">
        <v>85</v>
      </c>
      <c r="B72" s="56" t="s">
        <v>126</v>
      </c>
      <c r="C72" s="66" t="s">
        <v>282</v>
      </c>
      <c r="D72" s="67" t="s">
        <v>283</v>
      </c>
      <c r="E72" s="59" t="s">
        <v>238</v>
      </c>
      <c r="F72" s="54" t="s">
        <v>284</v>
      </c>
      <c r="G72" s="54" t="s">
        <v>37</v>
      </c>
      <c r="H72" s="54">
        <v>44905233</v>
      </c>
      <c r="I72" s="42">
        <v>3700</v>
      </c>
      <c r="J72" s="17"/>
      <c r="K72" s="23">
        <f t="shared" si="2"/>
        <v>0</v>
      </c>
      <c r="L72" s="24" t="str">
        <f t="shared" si="3"/>
        <v>OK</v>
      </c>
      <c r="M72" s="45"/>
      <c r="N72" s="50"/>
      <c r="O72" s="46"/>
      <c r="P72" s="47"/>
      <c r="Q72" s="47"/>
      <c r="R72" s="49"/>
      <c r="S72" s="48"/>
      <c r="T72" s="46"/>
      <c r="U72" s="46"/>
      <c r="V72" s="46"/>
      <c r="W72" s="46"/>
      <c r="X72" s="46"/>
      <c r="Y72" s="47"/>
      <c r="Z72" s="47"/>
      <c r="AA72" s="47"/>
      <c r="AB72" s="47"/>
      <c r="AC72" s="47"/>
      <c r="AD72" s="47"/>
    </row>
    <row r="73" spans="1:30" ht="39.950000000000003" customHeight="1" x14ac:dyDescent="0.25">
      <c r="A73" s="55">
        <v>86</v>
      </c>
      <c r="B73" s="56" t="s">
        <v>47</v>
      </c>
      <c r="C73" s="60" t="s">
        <v>285</v>
      </c>
      <c r="D73" s="61" t="s">
        <v>286</v>
      </c>
      <c r="E73" s="62" t="s">
        <v>101</v>
      </c>
      <c r="F73" s="62" t="s">
        <v>281</v>
      </c>
      <c r="G73" s="54" t="s">
        <v>37</v>
      </c>
      <c r="H73" s="62" t="s">
        <v>51</v>
      </c>
      <c r="I73" s="42">
        <v>4900</v>
      </c>
      <c r="J73" s="17"/>
      <c r="K73" s="23">
        <f t="shared" si="2"/>
        <v>0</v>
      </c>
      <c r="L73" s="24" t="str">
        <f t="shared" si="3"/>
        <v>OK</v>
      </c>
      <c r="M73" s="45"/>
      <c r="N73" s="50"/>
      <c r="O73" s="46"/>
      <c r="P73" s="47"/>
      <c r="Q73" s="47"/>
      <c r="R73" s="49"/>
      <c r="S73" s="48"/>
      <c r="T73" s="46"/>
      <c r="U73" s="46"/>
      <c r="V73" s="46"/>
      <c r="W73" s="46"/>
      <c r="X73" s="46"/>
      <c r="Y73" s="47"/>
      <c r="Z73" s="47"/>
      <c r="AA73" s="47"/>
      <c r="AB73" s="47"/>
      <c r="AC73" s="47"/>
      <c r="AD73" s="47"/>
    </row>
    <row r="74" spans="1:30" ht="39.950000000000003" customHeight="1" x14ac:dyDescent="0.25">
      <c r="A74" s="55">
        <v>88</v>
      </c>
      <c r="B74" s="56" t="s">
        <v>47</v>
      </c>
      <c r="C74" s="51" t="s">
        <v>287</v>
      </c>
      <c r="D74" s="52" t="s">
        <v>288</v>
      </c>
      <c r="E74" s="53" t="s">
        <v>129</v>
      </c>
      <c r="F74" s="54" t="s">
        <v>289</v>
      </c>
      <c r="G74" s="54" t="s">
        <v>37</v>
      </c>
      <c r="H74" s="54" t="s">
        <v>81</v>
      </c>
      <c r="I74" s="42">
        <v>600</v>
      </c>
      <c r="J74" s="17"/>
      <c r="K74" s="23">
        <f t="shared" si="2"/>
        <v>0</v>
      </c>
      <c r="L74" s="24" t="str">
        <f t="shared" si="3"/>
        <v>OK</v>
      </c>
      <c r="M74" s="45"/>
      <c r="N74" s="50"/>
      <c r="O74" s="46"/>
      <c r="P74" s="47"/>
      <c r="Q74" s="47"/>
      <c r="R74" s="49"/>
      <c r="S74" s="48"/>
      <c r="T74" s="46"/>
      <c r="U74" s="46"/>
      <c r="V74" s="46"/>
      <c r="W74" s="46"/>
      <c r="X74" s="46"/>
      <c r="Y74" s="47"/>
      <c r="Z74" s="47"/>
      <c r="AA74" s="47"/>
      <c r="AB74" s="47"/>
      <c r="AC74" s="47"/>
      <c r="AD74" s="47"/>
    </row>
    <row r="75" spans="1:30" ht="39.950000000000003" customHeight="1" x14ac:dyDescent="0.25">
      <c r="A75" s="55">
        <v>89</v>
      </c>
      <c r="B75" s="56" t="s">
        <v>71</v>
      </c>
      <c r="C75" s="60" t="s">
        <v>290</v>
      </c>
      <c r="D75" s="61" t="s">
        <v>291</v>
      </c>
      <c r="E75" s="62" t="s">
        <v>292</v>
      </c>
      <c r="F75" s="62" t="s">
        <v>293</v>
      </c>
      <c r="G75" s="54" t="s">
        <v>37</v>
      </c>
      <c r="H75" s="62" t="s">
        <v>81</v>
      </c>
      <c r="I75" s="42">
        <v>3316.5</v>
      </c>
      <c r="J75" s="17"/>
      <c r="K75" s="23">
        <f t="shared" si="2"/>
        <v>0</v>
      </c>
      <c r="L75" s="24" t="str">
        <f t="shared" si="3"/>
        <v>OK</v>
      </c>
      <c r="M75" s="45"/>
      <c r="N75" s="50"/>
      <c r="O75" s="46"/>
      <c r="P75" s="47"/>
      <c r="Q75" s="47"/>
      <c r="R75" s="49"/>
      <c r="S75" s="48"/>
      <c r="T75" s="46"/>
      <c r="U75" s="46"/>
      <c r="V75" s="46"/>
      <c r="W75" s="46"/>
      <c r="X75" s="46"/>
      <c r="Y75" s="47"/>
      <c r="Z75" s="47"/>
      <c r="AA75" s="47"/>
      <c r="AB75" s="47"/>
      <c r="AC75" s="47"/>
      <c r="AD75" s="47"/>
    </row>
    <row r="76" spans="1:30" ht="39.950000000000003" customHeight="1" x14ac:dyDescent="0.25">
      <c r="A76" s="55">
        <v>90</v>
      </c>
      <c r="B76" s="56" t="s">
        <v>151</v>
      </c>
      <c r="C76" s="60" t="s">
        <v>294</v>
      </c>
      <c r="D76" s="61" t="s">
        <v>295</v>
      </c>
      <c r="E76" s="62" t="s">
        <v>124</v>
      </c>
      <c r="F76" s="62" t="s">
        <v>296</v>
      </c>
      <c r="G76" s="54" t="s">
        <v>37</v>
      </c>
      <c r="H76" s="62" t="s">
        <v>81</v>
      </c>
      <c r="I76" s="42">
        <v>3100</v>
      </c>
      <c r="J76" s="17"/>
      <c r="K76" s="23">
        <f t="shared" si="2"/>
        <v>0</v>
      </c>
      <c r="L76" s="24" t="str">
        <f t="shared" si="3"/>
        <v>OK</v>
      </c>
      <c r="M76" s="45"/>
      <c r="N76" s="50"/>
      <c r="O76" s="46"/>
      <c r="P76" s="47"/>
      <c r="Q76" s="47"/>
      <c r="R76" s="49"/>
      <c r="S76" s="48"/>
      <c r="T76" s="46"/>
      <c r="U76" s="46"/>
      <c r="V76" s="46"/>
      <c r="W76" s="46"/>
      <c r="X76" s="46"/>
      <c r="Y76" s="47"/>
      <c r="Z76" s="47"/>
      <c r="AA76" s="47"/>
      <c r="AB76" s="47"/>
      <c r="AC76" s="47"/>
      <c r="AD76" s="47"/>
    </row>
    <row r="77" spans="1:30" ht="39.950000000000003" customHeight="1" x14ac:dyDescent="0.25">
      <c r="A77" s="55">
        <v>91</v>
      </c>
      <c r="B77" s="56" t="s">
        <v>93</v>
      </c>
      <c r="C77" s="66" t="s">
        <v>297</v>
      </c>
      <c r="D77" s="67" t="s">
        <v>298</v>
      </c>
      <c r="E77" s="53" t="s">
        <v>192</v>
      </c>
      <c r="F77" s="54" t="s">
        <v>299</v>
      </c>
      <c r="G77" s="54" t="s">
        <v>37</v>
      </c>
      <c r="H77" s="54" t="s">
        <v>51</v>
      </c>
      <c r="I77" s="42">
        <v>400</v>
      </c>
      <c r="J77" s="17"/>
      <c r="K77" s="23">
        <f t="shared" si="2"/>
        <v>0</v>
      </c>
      <c r="L77" s="24" t="str">
        <f t="shared" si="3"/>
        <v>OK</v>
      </c>
      <c r="M77" s="45"/>
      <c r="N77" s="50"/>
      <c r="O77" s="46"/>
      <c r="P77" s="47"/>
      <c r="Q77" s="47"/>
      <c r="R77" s="49"/>
      <c r="S77" s="48"/>
      <c r="T77" s="46"/>
      <c r="U77" s="46"/>
      <c r="V77" s="46"/>
      <c r="W77" s="46"/>
      <c r="X77" s="46"/>
      <c r="Y77" s="47"/>
      <c r="Z77" s="47"/>
      <c r="AA77" s="47"/>
      <c r="AB77" s="47"/>
      <c r="AC77" s="47"/>
      <c r="AD77" s="47"/>
    </row>
    <row r="78" spans="1:30" ht="39.950000000000003" customHeight="1" x14ac:dyDescent="0.25">
      <c r="A78" s="55">
        <v>92</v>
      </c>
      <c r="B78" s="56" t="s">
        <v>243</v>
      </c>
      <c r="C78" s="60" t="s">
        <v>300</v>
      </c>
      <c r="D78" s="61" t="s">
        <v>301</v>
      </c>
      <c r="E78" s="62" t="s">
        <v>292</v>
      </c>
      <c r="F78" s="62" t="s">
        <v>293</v>
      </c>
      <c r="G78" s="54" t="s">
        <v>37</v>
      </c>
      <c r="H78" s="62" t="s">
        <v>81</v>
      </c>
      <c r="I78" s="42">
        <v>2438</v>
      </c>
      <c r="J78" s="17"/>
      <c r="K78" s="23">
        <f t="shared" si="2"/>
        <v>0</v>
      </c>
      <c r="L78" s="24" t="str">
        <f t="shared" si="3"/>
        <v>OK</v>
      </c>
      <c r="M78" s="45"/>
      <c r="N78" s="50"/>
      <c r="O78" s="46"/>
      <c r="P78" s="47"/>
      <c r="Q78" s="47"/>
      <c r="R78" s="49"/>
      <c r="S78" s="48"/>
      <c r="T78" s="46"/>
      <c r="U78" s="46"/>
      <c r="V78" s="46"/>
      <c r="W78" s="46"/>
      <c r="X78" s="46"/>
      <c r="Y78" s="47"/>
      <c r="Z78" s="47"/>
      <c r="AA78" s="47"/>
      <c r="AB78" s="47"/>
      <c r="AC78" s="47"/>
      <c r="AD78" s="47"/>
    </row>
    <row r="79" spans="1:30" ht="39.950000000000003" customHeight="1" x14ac:dyDescent="0.25">
      <c r="A79" s="55">
        <v>93</v>
      </c>
      <c r="B79" s="56" t="s">
        <v>93</v>
      </c>
      <c r="C79" s="60" t="s">
        <v>302</v>
      </c>
      <c r="D79" s="61" t="s">
        <v>303</v>
      </c>
      <c r="E79" s="62" t="s">
        <v>292</v>
      </c>
      <c r="F79" s="62" t="s">
        <v>293</v>
      </c>
      <c r="G79" s="54" t="s">
        <v>37</v>
      </c>
      <c r="H79" s="62" t="s">
        <v>81</v>
      </c>
      <c r="I79" s="42">
        <v>715</v>
      </c>
      <c r="J79" s="17"/>
      <c r="K79" s="23">
        <f t="shared" si="2"/>
        <v>0</v>
      </c>
      <c r="L79" s="24" t="str">
        <f t="shared" si="3"/>
        <v>OK</v>
      </c>
      <c r="M79" s="45"/>
      <c r="N79" s="50"/>
      <c r="O79" s="46"/>
      <c r="P79" s="47"/>
      <c r="Q79" s="47"/>
      <c r="R79" s="49"/>
      <c r="S79" s="48"/>
      <c r="T79" s="46"/>
      <c r="U79" s="46"/>
      <c r="V79" s="46"/>
      <c r="W79" s="46"/>
      <c r="X79" s="46"/>
      <c r="Y79" s="47"/>
      <c r="Z79" s="47"/>
      <c r="AA79" s="47"/>
      <c r="AB79" s="47"/>
      <c r="AC79" s="47"/>
      <c r="AD79" s="47"/>
    </row>
    <row r="80" spans="1:30" ht="39.950000000000003" customHeight="1" x14ac:dyDescent="0.25">
      <c r="A80" s="55">
        <v>94</v>
      </c>
      <c r="B80" s="56" t="s">
        <v>93</v>
      </c>
      <c r="C80" s="60" t="s">
        <v>304</v>
      </c>
      <c r="D80" s="61" t="s">
        <v>305</v>
      </c>
      <c r="E80" s="62" t="s">
        <v>292</v>
      </c>
      <c r="F80" s="62" t="s">
        <v>293</v>
      </c>
      <c r="G80" s="54" t="s">
        <v>37</v>
      </c>
      <c r="H80" s="62" t="s">
        <v>81</v>
      </c>
      <c r="I80" s="42">
        <v>2850</v>
      </c>
      <c r="J80" s="17"/>
      <c r="K80" s="23">
        <f t="shared" si="2"/>
        <v>0</v>
      </c>
      <c r="L80" s="24" t="str">
        <f t="shared" si="3"/>
        <v>OK</v>
      </c>
      <c r="M80" s="45"/>
      <c r="N80" s="50"/>
      <c r="O80" s="46"/>
      <c r="P80" s="47"/>
      <c r="Q80" s="47"/>
      <c r="R80" s="49"/>
      <c r="S80" s="48"/>
      <c r="T80" s="46"/>
      <c r="U80" s="46"/>
      <c r="V80" s="46"/>
      <c r="W80" s="46"/>
      <c r="X80" s="46"/>
      <c r="Y80" s="47"/>
      <c r="Z80" s="47"/>
      <c r="AA80" s="47"/>
      <c r="AB80" s="47"/>
      <c r="AC80" s="47"/>
      <c r="AD80" s="47"/>
    </row>
    <row r="81" spans="1:30" ht="39.950000000000003" customHeight="1" x14ac:dyDescent="0.25">
      <c r="A81" s="55">
        <v>96</v>
      </c>
      <c r="B81" s="56" t="s">
        <v>47</v>
      </c>
      <c r="C81" s="60" t="s">
        <v>306</v>
      </c>
      <c r="D81" s="61" t="s">
        <v>307</v>
      </c>
      <c r="E81" s="53" t="s">
        <v>129</v>
      </c>
      <c r="F81" s="54" t="s">
        <v>308</v>
      </c>
      <c r="G81" s="54" t="s">
        <v>37</v>
      </c>
      <c r="H81" s="54" t="s">
        <v>81</v>
      </c>
      <c r="I81" s="42">
        <v>2300</v>
      </c>
      <c r="J81" s="17"/>
      <c r="K81" s="23">
        <f t="shared" si="2"/>
        <v>0</v>
      </c>
      <c r="L81" s="24" t="str">
        <f t="shared" si="3"/>
        <v>OK</v>
      </c>
      <c r="M81" s="45"/>
      <c r="N81" s="50"/>
      <c r="O81" s="46"/>
      <c r="P81" s="47"/>
      <c r="Q81" s="47"/>
      <c r="R81" s="49"/>
      <c r="S81" s="48"/>
      <c r="T81" s="46"/>
      <c r="U81" s="46"/>
      <c r="V81" s="46"/>
      <c r="W81" s="46"/>
      <c r="X81" s="46"/>
      <c r="Y81" s="47"/>
      <c r="Z81" s="47"/>
      <c r="AA81" s="47"/>
      <c r="AB81" s="47"/>
      <c r="AC81" s="47"/>
      <c r="AD81" s="47"/>
    </row>
    <row r="82" spans="1:30" ht="39.950000000000003" customHeight="1" x14ac:dyDescent="0.25">
      <c r="A82" s="55">
        <v>97</v>
      </c>
      <c r="B82" s="56" t="s">
        <v>47</v>
      </c>
      <c r="C82" s="60" t="s">
        <v>309</v>
      </c>
      <c r="D82" s="61" t="s">
        <v>310</v>
      </c>
      <c r="E82" s="53" t="s">
        <v>192</v>
      </c>
      <c r="F82" s="70">
        <v>13080064</v>
      </c>
      <c r="G82" s="54" t="s">
        <v>37</v>
      </c>
      <c r="H82" s="54" t="s">
        <v>51</v>
      </c>
      <c r="I82" s="42">
        <v>2280</v>
      </c>
      <c r="J82" s="17"/>
      <c r="K82" s="23">
        <f t="shared" si="2"/>
        <v>0</v>
      </c>
      <c r="L82" s="24" t="str">
        <f t="shared" si="3"/>
        <v>OK</v>
      </c>
      <c r="M82" s="45"/>
      <c r="N82" s="50"/>
      <c r="O82" s="46"/>
      <c r="P82" s="47"/>
      <c r="Q82" s="47"/>
      <c r="R82" s="49"/>
      <c r="S82" s="48"/>
      <c r="T82" s="46"/>
      <c r="U82" s="46"/>
      <c r="V82" s="46"/>
      <c r="W82" s="46"/>
      <c r="X82" s="46"/>
      <c r="Y82" s="47"/>
      <c r="Z82" s="47"/>
      <c r="AA82" s="47"/>
      <c r="AB82" s="47"/>
      <c r="AC82" s="47"/>
      <c r="AD82" s="47"/>
    </row>
    <row r="83" spans="1:30" ht="39.950000000000003" customHeight="1" x14ac:dyDescent="0.25">
      <c r="A83" s="55">
        <v>98</v>
      </c>
      <c r="B83" s="56" t="s">
        <v>135</v>
      </c>
      <c r="C83" s="60" t="s">
        <v>311</v>
      </c>
      <c r="D83" s="61" t="s">
        <v>312</v>
      </c>
      <c r="E83" s="62" t="s">
        <v>124</v>
      </c>
      <c r="F83" s="62" t="s">
        <v>296</v>
      </c>
      <c r="G83" s="54" t="s">
        <v>37</v>
      </c>
      <c r="H83" s="62" t="s">
        <v>81</v>
      </c>
      <c r="I83" s="42">
        <v>3180</v>
      </c>
      <c r="J83" s="17"/>
      <c r="K83" s="23">
        <f t="shared" si="2"/>
        <v>0</v>
      </c>
      <c r="L83" s="24" t="str">
        <f t="shared" si="3"/>
        <v>OK</v>
      </c>
      <c r="M83" s="45"/>
      <c r="N83" s="50"/>
      <c r="O83" s="46"/>
      <c r="P83" s="47"/>
      <c r="Q83" s="47"/>
      <c r="R83" s="49"/>
      <c r="S83" s="48"/>
      <c r="T83" s="46"/>
      <c r="U83" s="46"/>
      <c r="V83" s="46"/>
      <c r="W83" s="46"/>
      <c r="X83" s="46"/>
      <c r="Y83" s="47"/>
      <c r="Z83" s="47"/>
      <c r="AA83" s="47"/>
      <c r="AB83" s="47"/>
      <c r="AC83" s="47"/>
      <c r="AD83" s="47"/>
    </row>
    <row r="84" spans="1:30" ht="39.950000000000003" customHeight="1" x14ac:dyDescent="0.25">
      <c r="A84" s="55">
        <v>99</v>
      </c>
      <c r="B84" s="56" t="s">
        <v>24</v>
      </c>
      <c r="C84" s="68" t="s">
        <v>313</v>
      </c>
      <c r="D84" s="69" t="s">
        <v>314</v>
      </c>
      <c r="E84" s="65">
        <v>2407</v>
      </c>
      <c r="F84" s="65" t="s">
        <v>315</v>
      </c>
      <c r="G84" s="54" t="s">
        <v>37</v>
      </c>
      <c r="H84" s="62" t="s">
        <v>81</v>
      </c>
      <c r="I84" s="42">
        <v>850</v>
      </c>
      <c r="J84" s="17"/>
      <c r="K84" s="23">
        <f t="shared" si="2"/>
        <v>0</v>
      </c>
      <c r="L84" s="24" t="str">
        <f t="shared" si="3"/>
        <v>OK</v>
      </c>
      <c r="M84" s="45"/>
      <c r="N84" s="50"/>
      <c r="O84" s="46"/>
      <c r="P84" s="47"/>
      <c r="Q84" s="47"/>
      <c r="R84" s="49"/>
      <c r="S84" s="48"/>
      <c r="T84" s="46"/>
      <c r="U84" s="46"/>
      <c r="V84" s="46"/>
      <c r="W84" s="46"/>
      <c r="X84" s="46"/>
      <c r="Y84" s="47"/>
      <c r="Z84" s="47"/>
      <c r="AA84" s="47"/>
      <c r="AB84" s="47"/>
      <c r="AC84" s="47"/>
      <c r="AD84" s="47"/>
    </row>
    <row r="85" spans="1:30" ht="39.950000000000003" customHeight="1" x14ac:dyDescent="0.25">
      <c r="A85" s="55">
        <v>100</v>
      </c>
      <c r="B85" s="56" t="s">
        <v>47</v>
      </c>
      <c r="C85" s="60" t="s">
        <v>316</v>
      </c>
      <c r="D85" s="61" t="s">
        <v>317</v>
      </c>
      <c r="E85" s="62" t="s">
        <v>101</v>
      </c>
      <c r="F85" s="62" t="s">
        <v>281</v>
      </c>
      <c r="G85" s="54" t="s">
        <v>37</v>
      </c>
      <c r="H85" s="62" t="s">
        <v>51</v>
      </c>
      <c r="I85" s="42">
        <v>2300</v>
      </c>
      <c r="J85" s="17"/>
      <c r="K85" s="23">
        <f t="shared" si="2"/>
        <v>0</v>
      </c>
      <c r="L85" s="24" t="str">
        <f t="shared" si="3"/>
        <v>OK</v>
      </c>
      <c r="M85" s="45"/>
      <c r="N85" s="50"/>
      <c r="O85" s="46"/>
      <c r="P85" s="47"/>
      <c r="Q85" s="47"/>
      <c r="R85" s="49"/>
      <c r="S85" s="48"/>
      <c r="T85" s="46"/>
      <c r="U85" s="46"/>
      <c r="V85" s="46"/>
      <c r="W85" s="46"/>
      <c r="X85" s="46"/>
      <c r="Y85" s="47"/>
      <c r="Z85" s="47"/>
      <c r="AA85" s="47"/>
      <c r="AB85" s="47"/>
      <c r="AC85" s="47"/>
      <c r="AD85" s="47"/>
    </row>
    <row r="86" spans="1:30" ht="39.950000000000003" customHeight="1" x14ac:dyDescent="0.25">
      <c r="A86" s="55">
        <v>101</v>
      </c>
      <c r="B86" s="56" t="s">
        <v>151</v>
      </c>
      <c r="C86" s="60" t="s">
        <v>318</v>
      </c>
      <c r="D86" s="61" t="s">
        <v>319</v>
      </c>
      <c r="E86" s="62" t="s">
        <v>46</v>
      </c>
      <c r="F86" s="62" t="s">
        <v>54</v>
      </c>
      <c r="G86" s="54" t="s">
        <v>37</v>
      </c>
      <c r="H86" s="62" t="s">
        <v>51</v>
      </c>
      <c r="I86" s="42">
        <v>1900</v>
      </c>
      <c r="J86" s="17"/>
      <c r="K86" s="23">
        <f t="shared" si="2"/>
        <v>0</v>
      </c>
      <c r="L86" s="24" t="str">
        <f t="shared" si="3"/>
        <v>OK</v>
      </c>
      <c r="M86" s="45"/>
      <c r="N86" s="50"/>
      <c r="O86" s="46"/>
      <c r="P86" s="47"/>
      <c r="Q86" s="47"/>
      <c r="R86" s="49"/>
      <c r="S86" s="48"/>
      <c r="T86" s="46"/>
      <c r="U86" s="46"/>
      <c r="V86" s="46"/>
      <c r="W86" s="46"/>
      <c r="X86" s="46"/>
      <c r="Y86" s="47"/>
      <c r="Z86" s="47"/>
      <c r="AA86" s="47"/>
      <c r="AB86" s="47"/>
      <c r="AC86" s="47"/>
      <c r="AD86" s="47"/>
    </row>
    <row r="87" spans="1:30" ht="39.950000000000003" customHeight="1" x14ac:dyDescent="0.25">
      <c r="A87" s="55">
        <v>102</v>
      </c>
      <c r="B87" s="56" t="s">
        <v>114</v>
      </c>
      <c r="C87" s="66" t="s">
        <v>320</v>
      </c>
      <c r="D87" s="67" t="s">
        <v>321</v>
      </c>
      <c r="E87" s="59" t="s">
        <v>62</v>
      </c>
      <c r="F87" s="54" t="s">
        <v>322</v>
      </c>
      <c r="G87" s="54" t="s">
        <v>37</v>
      </c>
      <c r="H87" s="54">
        <v>44905233</v>
      </c>
      <c r="I87" s="42">
        <v>5366</v>
      </c>
      <c r="J87" s="17"/>
      <c r="K87" s="23">
        <f t="shared" si="2"/>
        <v>0</v>
      </c>
      <c r="L87" s="24" t="str">
        <f t="shared" si="3"/>
        <v>OK</v>
      </c>
      <c r="M87" s="45"/>
      <c r="N87" s="50"/>
      <c r="O87" s="46"/>
      <c r="P87" s="47"/>
      <c r="Q87" s="47"/>
      <c r="R87" s="49"/>
      <c r="S87" s="48"/>
      <c r="T87" s="46"/>
      <c r="U87" s="46"/>
      <c r="V87" s="46"/>
      <c r="W87" s="46"/>
      <c r="X87" s="46"/>
      <c r="Y87" s="47"/>
      <c r="Z87" s="47"/>
      <c r="AA87" s="47"/>
      <c r="AB87" s="47"/>
      <c r="AC87" s="47"/>
      <c r="AD87" s="47"/>
    </row>
    <row r="88" spans="1:30" ht="39.950000000000003" customHeight="1" x14ac:dyDescent="0.25">
      <c r="A88" s="55">
        <v>103</v>
      </c>
      <c r="B88" s="56" t="s">
        <v>114</v>
      </c>
      <c r="C88" s="77" t="s">
        <v>323</v>
      </c>
      <c r="D88" s="61" t="s">
        <v>321</v>
      </c>
      <c r="E88" s="59" t="s">
        <v>238</v>
      </c>
      <c r="F88" s="62" t="s">
        <v>324</v>
      </c>
      <c r="G88" s="54" t="s">
        <v>37</v>
      </c>
      <c r="H88" s="62" t="s">
        <v>51</v>
      </c>
      <c r="I88" s="42">
        <v>6900</v>
      </c>
      <c r="J88" s="17"/>
      <c r="K88" s="23">
        <f t="shared" si="2"/>
        <v>0</v>
      </c>
      <c r="L88" s="24" t="str">
        <f t="shared" si="3"/>
        <v>OK</v>
      </c>
      <c r="M88" s="45"/>
      <c r="N88" s="50"/>
      <c r="O88" s="46"/>
      <c r="P88" s="47"/>
      <c r="Q88" s="47"/>
      <c r="R88" s="49"/>
      <c r="S88" s="48"/>
      <c r="T88" s="46"/>
      <c r="U88" s="46"/>
      <c r="V88" s="46"/>
      <c r="W88" s="46"/>
      <c r="X88" s="46"/>
      <c r="Y88" s="47"/>
      <c r="Z88" s="47"/>
      <c r="AA88" s="47"/>
      <c r="AB88" s="47"/>
      <c r="AC88" s="47"/>
      <c r="AD88" s="47"/>
    </row>
    <row r="89" spans="1:30" ht="39.950000000000003" customHeight="1" x14ac:dyDescent="0.25">
      <c r="A89" s="55">
        <v>104</v>
      </c>
      <c r="B89" s="56" t="s">
        <v>126</v>
      </c>
      <c r="C89" s="60" t="s">
        <v>325</v>
      </c>
      <c r="D89" s="61" t="s">
        <v>326</v>
      </c>
      <c r="E89" s="62" t="s">
        <v>124</v>
      </c>
      <c r="F89" s="62" t="s">
        <v>327</v>
      </c>
      <c r="G89" s="54" t="s">
        <v>37</v>
      </c>
      <c r="H89" s="62" t="s">
        <v>51</v>
      </c>
      <c r="I89" s="42">
        <v>2100</v>
      </c>
      <c r="J89" s="17"/>
      <c r="K89" s="23">
        <f t="shared" si="2"/>
        <v>0</v>
      </c>
      <c r="L89" s="24" t="str">
        <f t="shared" si="3"/>
        <v>OK</v>
      </c>
      <c r="M89" s="45"/>
      <c r="N89" s="50"/>
      <c r="O89" s="46"/>
      <c r="P89" s="47"/>
      <c r="Q89" s="47"/>
      <c r="R89" s="49"/>
      <c r="S89" s="48"/>
      <c r="T89" s="46"/>
      <c r="U89" s="46"/>
      <c r="V89" s="46"/>
      <c r="W89" s="46"/>
      <c r="X89" s="46"/>
      <c r="Y89" s="47"/>
      <c r="Z89" s="47"/>
      <c r="AA89" s="47"/>
      <c r="AB89" s="47"/>
      <c r="AC89" s="47"/>
      <c r="AD89" s="47"/>
    </row>
    <row r="90" spans="1:30" ht="39.950000000000003" customHeight="1" x14ac:dyDescent="0.25">
      <c r="A90" s="55">
        <v>105</v>
      </c>
      <c r="B90" s="56" t="s">
        <v>71</v>
      </c>
      <c r="C90" s="60" t="s">
        <v>328</v>
      </c>
      <c r="D90" s="61" t="s">
        <v>329</v>
      </c>
      <c r="E90" s="53" t="s">
        <v>238</v>
      </c>
      <c r="F90" s="54" t="s">
        <v>330</v>
      </c>
      <c r="G90" s="54" t="s">
        <v>37</v>
      </c>
      <c r="H90" s="54" t="s">
        <v>331</v>
      </c>
      <c r="I90" s="42">
        <v>2351.25</v>
      </c>
      <c r="J90" s="17"/>
      <c r="K90" s="23">
        <f t="shared" si="2"/>
        <v>0</v>
      </c>
      <c r="L90" s="24" t="str">
        <f t="shared" si="3"/>
        <v>OK</v>
      </c>
      <c r="M90" s="45"/>
      <c r="N90" s="50"/>
      <c r="O90" s="46"/>
      <c r="P90" s="47"/>
      <c r="Q90" s="47"/>
      <c r="R90" s="49"/>
      <c r="S90" s="48"/>
      <c r="T90" s="46"/>
      <c r="U90" s="46"/>
      <c r="V90" s="46"/>
      <c r="W90" s="46"/>
      <c r="X90" s="46"/>
      <c r="Y90" s="47"/>
      <c r="Z90" s="47"/>
      <c r="AA90" s="47"/>
      <c r="AB90" s="47"/>
      <c r="AC90" s="47"/>
      <c r="AD90" s="47"/>
    </row>
    <row r="91" spans="1:30" ht="39.950000000000003" customHeight="1" x14ac:dyDescent="0.25">
      <c r="A91" s="55">
        <v>106</v>
      </c>
      <c r="B91" s="56" t="s">
        <v>332</v>
      </c>
      <c r="C91" s="73" t="s">
        <v>333</v>
      </c>
      <c r="D91" s="74" t="s">
        <v>334</v>
      </c>
      <c r="E91" s="70" t="s">
        <v>335</v>
      </c>
      <c r="F91" s="62" t="s">
        <v>336</v>
      </c>
      <c r="G91" s="54" t="s">
        <v>37</v>
      </c>
      <c r="H91" s="62" t="s">
        <v>21</v>
      </c>
      <c r="I91" s="42">
        <v>19008</v>
      </c>
      <c r="J91" s="17"/>
      <c r="K91" s="23">
        <f t="shared" si="2"/>
        <v>0</v>
      </c>
      <c r="L91" s="24" t="str">
        <f t="shared" si="3"/>
        <v>OK</v>
      </c>
      <c r="M91" s="45"/>
      <c r="N91" s="50"/>
      <c r="O91" s="46"/>
      <c r="P91" s="47"/>
      <c r="Q91" s="47"/>
      <c r="R91" s="49"/>
      <c r="S91" s="48"/>
      <c r="T91" s="46"/>
      <c r="U91" s="46"/>
      <c r="V91" s="46"/>
      <c r="W91" s="46"/>
      <c r="X91" s="46"/>
      <c r="Y91" s="47"/>
      <c r="Z91" s="47"/>
      <c r="AA91" s="47"/>
      <c r="AB91" s="47"/>
      <c r="AC91" s="47"/>
      <c r="AD91" s="47"/>
    </row>
    <row r="92" spans="1:30" ht="39.950000000000003" customHeight="1" x14ac:dyDescent="0.25">
      <c r="A92" s="55">
        <v>107</v>
      </c>
      <c r="B92" s="56" t="s">
        <v>135</v>
      </c>
      <c r="C92" s="60" t="s">
        <v>337</v>
      </c>
      <c r="D92" s="61" t="s">
        <v>338</v>
      </c>
      <c r="E92" s="62" t="s">
        <v>335</v>
      </c>
      <c r="F92" s="62" t="s">
        <v>336</v>
      </c>
      <c r="G92" s="54" t="s">
        <v>37</v>
      </c>
      <c r="H92" s="62" t="s">
        <v>21</v>
      </c>
      <c r="I92" s="42">
        <v>2370</v>
      </c>
      <c r="J92" s="17"/>
      <c r="K92" s="23">
        <f t="shared" si="2"/>
        <v>0</v>
      </c>
      <c r="L92" s="24" t="str">
        <f t="shared" si="3"/>
        <v>OK</v>
      </c>
      <c r="M92" s="45"/>
      <c r="N92" s="50"/>
      <c r="O92" s="46"/>
      <c r="P92" s="47"/>
      <c r="Q92" s="47"/>
      <c r="R92" s="49"/>
      <c r="S92" s="48"/>
      <c r="T92" s="46"/>
      <c r="U92" s="46"/>
      <c r="V92" s="46"/>
      <c r="W92" s="46"/>
      <c r="X92" s="46"/>
      <c r="Y92" s="47"/>
      <c r="Z92" s="47"/>
      <c r="AA92" s="47"/>
      <c r="AB92" s="47"/>
      <c r="AC92" s="47"/>
      <c r="AD92" s="47"/>
    </row>
    <row r="93" spans="1:30" ht="39.950000000000003" customHeight="1" x14ac:dyDescent="0.25">
      <c r="A93" s="55">
        <v>110</v>
      </c>
      <c r="B93" s="56" t="s">
        <v>86</v>
      </c>
      <c r="C93" s="77" t="s">
        <v>339</v>
      </c>
      <c r="D93" s="61" t="s">
        <v>340</v>
      </c>
      <c r="E93" s="59" t="s">
        <v>238</v>
      </c>
      <c r="F93" s="62" t="s">
        <v>341</v>
      </c>
      <c r="G93" s="54" t="s">
        <v>37</v>
      </c>
      <c r="H93" s="62" t="s">
        <v>51</v>
      </c>
      <c r="I93" s="42">
        <v>20278</v>
      </c>
      <c r="J93" s="17"/>
      <c r="K93" s="23">
        <f t="shared" si="2"/>
        <v>0</v>
      </c>
      <c r="L93" s="24" t="str">
        <f t="shared" si="3"/>
        <v>OK</v>
      </c>
      <c r="M93" s="45"/>
      <c r="N93" s="50"/>
      <c r="O93" s="46"/>
      <c r="P93" s="47"/>
      <c r="Q93" s="47"/>
      <c r="R93" s="49"/>
      <c r="S93" s="48"/>
      <c r="T93" s="46"/>
      <c r="U93" s="46"/>
      <c r="V93" s="46"/>
      <c r="W93" s="46"/>
      <c r="X93" s="46"/>
      <c r="Y93" s="47"/>
      <c r="Z93" s="47"/>
      <c r="AA93" s="47"/>
      <c r="AB93" s="47"/>
      <c r="AC93" s="47"/>
      <c r="AD93" s="47"/>
    </row>
    <row r="94" spans="1:30" ht="39.950000000000003" customHeight="1" x14ac:dyDescent="0.25">
      <c r="A94" s="55">
        <v>111</v>
      </c>
      <c r="B94" s="56" t="s">
        <v>43</v>
      </c>
      <c r="C94" s="60" t="s">
        <v>342</v>
      </c>
      <c r="D94" s="61" t="s">
        <v>343</v>
      </c>
      <c r="E94" s="62" t="s">
        <v>124</v>
      </c>
      <c r="F94" s="62" t="s">
        <v>246</v>
      </c>
      <c r="G94" s="54" t="s">
        <v>37</v>
      </c>
      <c r="H94" s="62" t="s">
        <v>81</v>
      </c>
      <c r="I94" s="42">
        <v>1474.8</v>
      </c>
      <c r="J94" s="17"/>
      <c r="K94" s="23">
        <f t="shared" si="2"/>
        <v>0</v>
      </c>
      <c r="L94" s="24" t="str">
        <f t="shared" si="3"/>
        <v>OK</v>
      </c>
      <c r="M94" s="45"/>
      <c r="N94" s="50"/>
      <c r="O94" s="46"/>
      <c r="P94" s="47"/>
      <c r="Q94" s="47"/>
      <c r="R94" s="49"/>
      <c r="S94" s="48"/>
      <c r="T94" s="46"/>
      <c r="U94" s="46"/>
      <c r="V94" s="46"/>
      <c r="W94" s="46"/>
      <c r="X94" s="46"/>
      <c r="Y94" s="47"/>
      <c r="Z94" s="47"/>
      <c r="AA94" s="47"/>
      <c r="AB94" s="47"/>
      <c r="AC94" s="47"/>
      <c r="AD94" s="47"/>
    </row>
    <row r="95" spans="1:30" ht="39.950000000000003" customHeight="1" x14ac:dyDescent="0.25">
      <c r="A95" s="55">
        <v>112</v>
      </c>
      <c r="B95" s="56" t="s">
        <v>43</v>
      </c>
      <c r="C95" s="60" t="s">
        <v>344</v>
      </c>
      <c r="D95" s="61" t="s">
        <v>345</v>
      </c>
      <c r="E95" s="62" t="s">
        <v>124</v>
      </c>
      <c r="F95" s="62" t="s">
        <v>246</v>
      </c>
      <c r="G95" s="54" t="s">
        <v>37</v>
      </c>
      <c r="H95" s="62" t="s">
        <v>81</v>
      </c>
      <c r="I95" s="42">
        <v>845.2</v>
      </c>
      <c r="J95" s="17"/>
      <c r="K95" s="23">
        <f t="shared" si="2"/>
        <v>0</v>
      </c>
      <c r="L95" s="24" t="str">
        <f t="shared" si="3"/>
        <v>OK</v>
      </c>
      <c r="M95" s="45"/>
      <c r="N95" s="50"/>
      <c r="O95" s="46"/>
      <c r="P95" s="47"/>
      <c r="Q95" s="47"/>
      <c r="R95" s="49"/>
      <c r="S95" s="48"/>
      <c r="T95" s="46"/>
      <c r="U95" s="46"/>
      <c r="V95" s="46"/>
      <c r="W95" s="46"/>
      <c r="X95" s="46"/>
      <c r="Y95" s="47"/>
      <c r="Z95" s="47"/>
      <c r="AA95" s="47"/>
      <c r="AB95" s="47"/>
      <c r="AC95" s="47"/>
      <c r="AD95" s="47"/>
    </row>
    <row r="96" spans="1:30" ht="39.950000000000003" customHeight="1" x14ac:dyDescent="0.25">
      <c r="A96" s="55">
        <v>113</v>
      </c>
      <c r="B96" s="56" t="s">
        <v>151</v>
      </c>
      <c r="C96" s="60" t="s">
        <v>346</v>
      </c>
      <c r="D96" s="61" t="s">
        <v>347</v>
      </c>
      <c r="E96" s="62" t="s">
        <v>124</v>
      </c>
      <c r="F96" s="62" t="s">
        <v>246</v>
      </c>
      <c r="G96" s="54" t="s">
        <v>37</v>
      </c>
      <c r="H96" s="62" t="s">
        <v>81</v>
      </c>
      <c r="I96" s="42">
        <v>2000</v>
      </c>
      <c r="J96" s="17"/>
      <c r="K96" s="23">
        <f t="shared" si="2"/>
        <v>0</v>
      </c>
      <c r="L96" s="24" t="str">
        <f t="shared" si="3"/>
        <v>OK</v>
      </c>
      <c r="M96" s="45"/>
      <c r="N96" s="50"/>
      <c r="O96" s="46"/>
      <c r="P96" s="47"/>
      <c r="Q96" s="47"/>
      <c r="R96" s="49"/>
      <c r="S96" s="48"/>
      <c r="T96" s="46"/>
      <c r="U96" s="46"/>
      <c r="V96" s="46"/>
      <c r="W96" s="46"/>
      <c r="X96" s="46"/>
      <c r="Y96" s="47"/>
      <c r="Z96" s="47"/>
      <c r="AA96" s="47"/>
      <c r="AB96" s="47"/>
      <c r="AC96" s="47"/>
      <c r="AD96" s="47"/>
    </row>
    <row r="97" spans="1:30" ht="39.950000000000003" customHeight="1" x14ac:dyDescent="0.25">
      <c r="A97" s="55">
        <v>114</v>
      </c>
      <c r="B97" s="56" t="s">
        <v>38</v>
      </c>
      <c r="C97" s="60" t="s">
        <v>348</v>
      </c>
      <c r="D97" s="61" t="s">
        <v>349</v>
      </c>
      <c r="E97" s="62" t="s">
        <v>124</v>
      </c>
      <c r="F97" s="62" t="s">
        <v>246</v>
      </c>
      <c r="G97" s="54" t="s">
        <v>37</v>
      </c>
      <c r="H97" s="62" t="s">
        <v>81</v>
      </c>
      <c r="I97" s="42">
        <v>856</v>
      </c>
      <c r="J97" s="17"/>
      <c r="K97" s="23">
        <f t="shared" si="2"/>
        <v>0</v>
      </c>
      <c r="L97" s="24" t="str">
        <f t="shared" si="3"/>
        <v>OK</v>
      </c>
      <c r="M97" s="45"/>
      <c r="N97" s="50"/>
      <c r="O97" s="46"/>
      <c r="P97" s="47"/>
      <c r="Q97" s="47"/>
      <c r="R97" s="49"/>
      <c r="S97" s="48"/>
      <c r="T97" s="46"/>
      <c r="U97" s="46"/>
      <c r="V97" s="46"/>
      <c r="W97" s="46"/>
      <c r="X97" s="46"/>
      <c r="Y97" s="47"/>
      <c r="Z97" s="47"/>
      <c r="AA97" s="47"/>
      <c r="AB97" s="47"/>
      <c r="AC97" s="47"/>
      <c r="AD97" s="47"/>
    </row>
    <row r="98" spans="1:30" ht="39.950000000000003" customHeight="1" x14ac:dyDescent="0.25">
      <c r="A98" s="55">
        <v>115</v>
      </c>
      <c r="B98" s="56" t="s">
        <v>38</v>
      </c>
      <c r="C98" s="60" t="s">
        <v>350</v>
      </c>
      <c r="D98" s="61" t="s">
        <v>351</v>
      </c>
      <c r="E98" s="62" t="s">
        <v>124</v>
      </c>
      <c r="F98" s="62" t="s">
        <v>246</v>
      </c>
      <c r="G98" s="54" t="s">
        <v>37</v>
      </c>
      <c r="H98" s="62" t="s">
        <v>81</v>
      </c>
      <c r="I98" s="42">
        <v>866.2</v>
      </c>
      <c r="J98" s="17"/>
      <c r="K98" s="23">
        <f t="shared" si="2"/>
        <v>0</v>
      </c>
      <c r="L98" s="24" t="str">
        <f t="shared" si="3"/>
        <v>OK</v>
      </c>
      <c r="M98" s="45"/>
      <c r="N98" s="50"/>
      <c r="O98" s="46"/>
      <c r="P98" s="47"/>
      <c r="Q98" s="47"/>
      <c r="R98" s="49"/>
      <c r="S98" s="48"/>
      <c r="T98" s="46"/>
      <c r="U98" s="46"/>
      <c r="V98" s="46"/>
      <c r="W98" s="46"/>
      <c r="X98" s="46"/>
      <c r="Y98" s="47"/>
      <c r="Z98" s="47"/>
      <c r="AA98" s="47"/>
      <c r="AB98" s="47"/>
      <c r="AC98" s="47"/>
      <c r="AD98" s="47"/>
    </row>
    <row r="99" spans="1:30" ht="39.950000000000003" customHeight="1" x14ac:dyDescent="0.25">
      <c r="A99" s="55">
        <v>116</v>
      </c>
      <c r="B99" s="56" t="s">
        <v>151</v>
      </c>
      <c r="C99" s="60" t="s">
        <v>352</v>
      </c>
      <c r="D99" s="61" t="s">
        <v>353</v>
      </c>
      <c r="E99" s="62" t="s">
        <v>124</v>
      </c>
      <c r="F99" s="62" t="s">
        <v>246</v>
      </c>
      <c r="G99" s="54" t="s">
        <v>37</v>
      </c>
      <c r="H99" s="62" t="s">
        <v>81</v>
      </c>
      <c r="I99" s="42">
        <v>1180</v>
      </c>
      <c r="J99" s="17"/>
      <c r="K99" s="23">
        <f t="shared" si="2"/>
        <v>0</v>
      </c>
      <c r="L99" s="24" t="str">
        <f t="shared" si="3"/>
        <v>OK</v>
      </c>
      <c r="M99" s="45"/>
      <c r="N99" s="50"/>
      <c r="O99" s="46"/>
      <c r="P99" s="47"/>
      <c r="Q99" s="47"/>
      <c r="R99" s="49"/>
      <c r="S99" s="48"/>
      <c r="T99" s="46"/>
      <c r="U99" s="46"/>
      <c r="V99" s="46"/>
      <c r="W99" s="46"/>
      <c r="X99" s="46"/>
      <c r="Y99" s="47"/>
      <c r="Z99" s="47"/>
      <c r="AA99" s="47"/>
      <c r="AB99" s="47"/>
      <c r="AC99" s="47"/>
      <c r="AD99" s="47"/>
    </row>
    <row r="100" spans="1:30" ht="39.950000000000003" customHeight="1" x14ac:dyDescent="0.25">
      <c r="A100" s="55">
        <v>117</v>
      </c>
      <c r="B100" s="56" t="s">
        <v>33</v>
      </c>
      <c r="C100" s="78" t="s">
        <v>354</v>
      </c>
      <c r="D100" s="79" t="s">
        <v>355</v>
      </c>
      <c r="E100" s="59" t="s">
        <v>356</v>
      </c>
      <c r="F100" s="62" t="s">
        <v>357</v>
      </c>
      <c r="G100" s="54" t="s">
        <v>37</v>
      </c>
      <c r="H100" s="62" t="s">
        <v>81</v>
      </c>
      <c r="I100" s="42">
        <v>2020</v>
      </c>
      <c r="J100" s="17"/>
      <c r="K100" s="23">
        <f t="shared" si="2"/>
        <v>0</v>
      </c>
      <c r="L100" s="24" t="str">
        <f t="shared" si="3"/>
        <v>OK</v>
      </c>
      <c r="M100" s="45"/>
      <c r="N100" s="50"/>
      <c r="O100" s="46"/>
      <c r="P100" s="47"/>
      <c r="Q100" s="47"/>
      <c r="R100" s="49"/>
      <c r="S100" s="48"/>
      <c r="T100" s="46"/>
      <c r="U100" s="46"/>
      <c r="V100" s="46"/>
      <c r="W100" s="46"/>
      <c r="X100" s="46"/>
      <c r="Y100" s="47"/>
      <c r="Z100" s="47"/>
      <c r="AA100" s="47"/>
      <c r="AB100" s="47"/>
      <c r="AC100" s="47"/>
      <c r="AD100" s="47"/>
    </row>
    <row r="101" spans="1:30" ht="39.950000000000003" customHeight="1" x14ac:dyDescent="0.25">
      <c r="A101" s="55">
        <v>118</v>
      </c>
      <c r="B101" s="56" t="s">
        <v>126</v>
      </c>
      <c r="C101" s="60" t="s">
        <v>358</v>
      </c>
      <c r="D101" s="61" t="s">
        <v>359</v>
      </c>
      <c r="E101" s="62" t="s">
        <v>292</v>
      </c>
      <c r="F101" s="62" t="s">
        <v>360</v>
      </c>
      <c r="G101" s="54" t="s">
        <v>37</v>
      </c>
      <c r="H101" s="62" t="s">
        <v>81</v>
      </c>
      <c r="I101" s="42">
        <v>200</v>
      </c>
      <c r="J101" s="17"/>
      <c r="K101" s="23">
        <f t="shared" si="2"/>
        <v>0</v>
      </c>
      <c r="L101" s="24" t="str">
        <f t="shared" si="3"/>
        <v>OK</v>
      </c>
      <c r="M101" s="45"/>
      <c r="N101" s="50"/>
      <c r="O101" s="46"/>
      <c r="P101" s="47"/>
      <c r="Q101" s="47"/>
      <c r="R101" s="49"/>
      <c r="S101" s="48"/>
      <c r="T101" s="46"/>
      <c r="U101" s="46"/>
      <c r="V101" s="46"/>
      <c r="W101" s="46"/>
      <c r="X101" s="46"/>
      <c r="Y101" s="47"/>
      <c r="Z101" s="47"/>
      <c r="AA101" s="47"/>
      <c r="AB101" s="47"/>
      <c r="AC101" s="47"/>
      <c r="AD101" s="47"/>
    </row>
    <row r="102" spans="1:30" ht="39.950000000000003" customHeight="1" x14ac:dyDescent="0.25">
      <c r="A102" s="55">
        <v>120</v>
      </c>
      <c r="B102" s="56" t="s">
        <v>126</v>
      </c>
      <c r="C102" s="68" t="s">
        <v>361</v>
      </c>
      <c r="D102" s="69" t="s">
        <v>362</v>
      </c>
      <c r="E102" s="65">
        <v>5607</v>
      </c>
      <c r="F102" s="65" t="s">
        <v>363</v>
      </c>
      <c r="G102" s="54" t="s">
        <v>37</v>
      </c>
      <c r="H102" s="62" t="s">
        <v>25</v>
      </c>
      <c r="I102" s="42">
        <v>14.3</v>
      </c>
      <c r="J102" s="17"/>
      <c r="K102" s="23">
        <f t="shared" si="2"/>
        <v>0</v>
      </c>
      <c r="L102" s="24" t="str">
        <f t="shared" si="3"/>
        <v>OK</v>
      </c>
      <c r="M102" s="45"/>
      <c r="N102" s="50"/>
      <c r="O102" s="46"/>
      <c r="P102" s="47"/>
      <c r="Q102" s="47"/>
      <c r="R102" s="49"/>
      <c r="S102" s="48"/>
      <c r="T102" s="46"/>
      <c r="U102" s="46"/>
      <c r="V102" s="46"/>
      <c r="W102" s="46"/>
      <c r="X102" s="46"/>
      <c r="Y102" s="47"/>
      <c r="Z102" s="47"/>
      <c r="AA102" s="47"/>
      <c r="AB102" s="47"/>
      <c r="AC102" s="47"/>
      <c r="AD102" s="47"/>
    </row>
    <row r="103" spans="1:30" ht="39.950000000000003" customHeight="1" x14ac:dyDescent="0.25">
      <c r="A103" s="55">
        <v>121</v>
      </c>
      <c r="B103" s="56" t="s">
        <v>126</v>
      </c>
      <c r="C103" s="68" t="s">
        <v>364</v>
      </c>
      <c r="D103" s="69" t="s">
        <v>365</v>
      </c>
      <c r="E103" s="65">
        <v>5607</v>
      </c>
      <c r="F103" s="65" t="s">
        <v>366</v>
      </c>
      <c r="G103" s="54" t="s">
        <v>37</v>
      </c>
      <c r="H103" s="62" t="s">
        <v>25</v>
      </c>
      <c r="I103" s="42">
        <v>21</v>
      </c>
      <c r="J103" s="17"/>
      <c r="K103" s="23">
        <f t="shared" si="2"/>
        <v>0</v>
      </c>
      <c r="L103" s="24" t="str">
        <f t="shared" si="3"/>
        <v>OK</v>
      </c>
      <c r="M103" s="45"/>
      <c r="N103" s="50"/>
      <c r="O103" s="46"/>
      <c r="P103" s="47"/>
      <c r="Q103" s="47"/>
      <c r="R103" s="49"/>
      <c r="S103" s="48"/>
      <c r="T103" s="46"/>
      <c r="U103" s="46"/>
      <c r="V103" s="46"/>
      <c r="W103" s="46"/>
      <c r="X103" s="46"/>
      <c r="Y103" s="47"/>
      <c r="Z103" s="47"/>
      <c r="AA103" s="47"/>
      <c r="AB103" s="47"/>
      <c r="AC103" s="47"/>
      <c r="AD103" s="47"/>
    </row>
    <row r="104" spans="1:30" ht="39.950000000000003" customHeight="1" x14ac:dyDescent="0.25">
      <c r="A104" s="55">
        <v>122</v>
      </c>
      <c r="B104" s="56" t="s">
        <v>126</v>
      </c>
      <c r="C104" s="68" t="s">
        <v>367</v>
      </c>
      <c r="D104" s="69" t="s">
        <v>368</v>
      </c>
      <c r="E104" s="65">
        <v>5607</v>
      </c>
      <c r="F104" s="65" t="s">
        <v>369</v>
      </c>
      <c r="G104" s="54" t="s">
        <v>37</v>
      </c>
      <c r="H104" s="62" t="s">
        <v>25</v>
      </c>
      <c r="I104" s="42">
        <v>21</v>
      </c>
      <c r="J104" s="17"/>
      <c r="K104" s="23">
        <f t="shared" si="2"/>
        <v>0</v>
      </c>
      <c r="L104" s="24" t="str">
        <f t="shared" si="3"/>
        <v>OK</v>
      </c>
      <c r="M104" s="45"/>
      <c r="N104" s="50"/>
      <c r="O104" s="46"/>
      <c r="P104" s="47"/>
      <c r="Q104" s="47"/>
      <c r="R104" s="49"/>
      <c r="S104" s="48"/>
      <c r="T104" s="46"/>
      <c r="U104" s="46"/>
      <c r="V104" s="46"/>
      <c r="W104" s="46"/>
      <c r="X104" s="46"/>
      <c r="Y104" s="47"/>
      <c r="Z104" s="47"/>
      <c r="AA104" s="47"/>
      <c r="AB104" s="47"/>
      <c r="AC104" s="47"/>
      <c r="AD104" s="47"/>
    </row>
    <row r="105" spans="1:30" ht="39.950000000000003" customHeight="1" x14ac:dyDescent="0.25">
      <c r="A105" s="55">
        <v>123</v>
      </c>
      <c r="B105" s="56" t="s">
        <v>370</v>
      </c>
      <c r="C105" s="66" t="s">
        <v>371</v>
      </c>
      <c r="D105" s="67" t="s">
        <v>372</v>
      </c>
      <c r="E105" s="59" t="s">
        <v>238</v>
      </c>
      <c r="F105" s="54" t="s">
        <v>373</v>
      </c>
      <c r="G105" s="54" t="s">
        <v>37</v>
      </c>
      <c r="H105" s="54">
        <v>44905233</v>
      </c>
      <c r="I105" s="42">
        <v>113000</v>
      </c>
      <c r="J105" s="17"/>
      <c r="K105" s="23">
        <f t="shared" si="2"/>
        <v>0</v>
      </c>
      <c r="L105" s="24" t="str">
        <f t="shared" si="3"/>
        <v>OK</v>
      </c>
      <c r="M105" s="45"/>
      <c r="N105" s="50"/>
      <c r="O105" s="46"/>
      <c r="P105" s="47"/>
      <c r="Q105" s="47"/>
      <c r="R105" s="49"/>
      <c r="S105" s="48"/>
      <c r="T105" s="46"/>
      <c r="U105" s="46"/>
      <c r="V105" s="46"/>
      <c r="W105" s="46"/>
      <c r="X105" s="46"/>
      <c r="Y105" s="47"/>
      <c r="Z105" s="47"/>
      <c r="AA105" s="47"/>
      <c r="AB105" s="47"/>
      <c r="AC105" s="47"/>
      <c r="AD105" s="47"/>
    </row>
    <row r="106" spans="1:30" ht="39.950000000000003" customHeight="1" x14ac:dyDescent="0.25">
      <c r="A106" s="55">
        <v>124</v>
      </c>
      <c r="B106" s="56" t="s">
        <v>71</v>
      </c>
      <c r="C106" s="66" t="s">
        <v>374</v>
      </c>
      <c r="D106" s="67" t="s">
        <v>375</v>
      </c>
      <c r="E106" s="53" t="s">
        <v>376</v>
      </c>
      <c r="F106" s="54" t="s">
        <v>377</v>
      </c>
      <c r="G106" s="54" t="s">
        <v>378</v>
      </c>
      <c r="H106" s="54" t="s">
        <v>26</v>
      </c>
      <c r="I106" s="42">
        <v>990</v>
      </c>
      <c r="J106" s="17"/>
      <c r="K106" s="23">
        <f t="shared" si="2"/>
        <v>0</v>
      </c>
      <c r="L106" s="24" t="str">
        <f t="shared" si="3"/>
        <v>OK</v>
      </c>
      <c r="M106" s="45"/>
      <c r="N106" s="50"/>
      <c r="O106" s="46"/>
      <c r="P106" s="47"/>
      <c r="Q106" s="47"/>
      <c r="R106" s="49"/>
      <c r="S106" s="48"/>
      <c r="T106" s="46"/>
      <c r="U106" s="46"/>
      <c r="V106" s="46"/>
      <c r="W106" s="46"/>
      <c r="X106" s="46"/>
      <c r="Y106" s="47"/>
      <c r="Z106" s="47"/>
      <c r="AA106" s="47"/>
      <c r="AB106" s="47"/>
      <c r="AC106" s="47"/>
      <c r="AD106" s="47"/>
    </row>
    <row r="107" spans="1:30" ht="39.950000000000003" customHeight="1" x14ac:dyDescent="0.25">
      <c r="A107" s="55">
        <v>125</v>
      </c>
      <c r="B107" s="56" t="s">
        <v>151</v>
      </c>
      <c r="C107" s="60" t="s">
        <v>379</v>
      </c>
      <c r="D107" s="67" t="s">
        <v>380</v>
      </c>
      <c r="E107" s="62" t="s">
        <v>62</v>
      </c>
      <c r="F107" s="62" t="s">
        <v>381</v>
      </c>
      <c r="G107" s="54" t="s">
        <v>37</v>
      </c>
      <c r="H107" s="62" t="s">
        <v>201</v>
      </c>
      <c r="I107" s="42">
        <v>7999.99</v>
      </c>
      <c r="J107" s="17"/>
      <c r="K107" s="23">
        <f t="shared" si="2"/>
        <v>0</v>
      </c>
      <c r="L107" s="24" t="str">
        <f t="shared" si="3"/>
        <v>OK</v>
      </c>
      <c r="M107" s="45"/>
      <c r="N107" s="50"/>
      <c r="O107" s="46"/>
      <c r="P107" s="47"/>
      <c r="Q107" s="47"/>
      <c r="R107" s="49"/>
      <c r="S107" s="48"/>
      <c r="T107" s="46"/>
      <c r="U107" s="46"/>
      <c r="V107" s="46"/>
      <c r="W107" s="46"/>
      <c r="X107" s="46"/>
      <c r="Y107" s="47"/>
      <c r="Z107" s="47"/>
      <c r="AA107" s="47"/>
      <c r="AB107" s="47"/>
      <c r="AC107" s="47"/>
      <c r="AD107" s="47"/>
    </row>
    <row r="108" spans="1:30" ht="39.950000000000003" customHeight="1" x14ac:dyDescent="0.25">
      <c r="A108" s="55">
        <v>126</v>
      </c>
      <c r="B108" s="56" t="s">
        <v>151</v>
      </c>
      <c r="C108" s="60" t="s">
        <v>382</v>
      </c>
      <c r="D108" s="61" t="s">
        <v>383</v>
      </c>
      <c r="E108" s="62" t="s">
        <v>62</v>
      </c>
      <c r="F108" s="62" t="s">
        <v>381</v>
      </c>
      <c r="G108" s="54" t="s">
        <v>37</v>
      </c>
      <c r="H108" s="62" t="s">
        <v>201</v>
      </c>
      <c r="I108" s="42">
        <v>9400</v>
      </c>
      <c r="J108" s="17"/>
      <c r="K108" s="23">
        <f t="shared" si="2"/>
        <v>0</v>
      </c>
      <c r="L108" s="24" t="str">
        <f t="shared" si="3"/>
        <v>OK</v>
      </c>
      <c r="M108" s="45"/>
      <c r="N108" s="50"/>
      <c r="O108" s="46"/>
      <c r="P108" s="47"/>
      <c r="Q108" s="47"/>
      <c r="R108" s="49"/>
      <c r="S108" s="48"/>
      <c r="T108" s="46"/>
      <c r="U108" s="46"/>
      <c r="V108" s="46"/>
      <c r="W108" s="46"/>
      <c r="X108" s="46"/>
      <c r="Y108" s="47"/>
      <c r="Z108" s="47"/>
      <c r="AA108" s="47"/>
      <c r="AB108" s="47"/>
      <c r="AC108" s="47"/>
      <c r="AD108" s="47"/>
    </row>
    <row r="109" spans="1:30" ht="39.950000000000003" customHeight="1" x14ac:dyDescent="0.25">
      <c r="A109" s="55">
        <v>127</v>
      </c>
      <c r="B109" s="56" t="s">
        <v>47</v>
      </c>
      <c r="C109" s="60" t="s">
        <v>384</v>
      </c>
      <c r="D109" s="61" t="s">
        <v>385</v>
      </c>
      <c r="E109" s="53" t="s">
        <v>386</v>
      </c>
      <c r="F109" s="54" t="s">
        <v>387</v>
      </c>
      <c r="G109" s="54" t="s">
        <v>37</v>
      </c>
      <c r="H109" s="54" t="s">
        <v>25</v>
      </c>
      <c r="I109" s="42">
        <v>479</v>
      </c>
      <c r="J109" s="17"/>
      <c r="K109" s="23">
        <f t="shared" si="2"/>
        <v>0</v>
      </c>
      <c r="L109" s="24" t="str">
        <f t="shared" si="3"/>
        <v>OK</v>
      </c>
      <c r="M109" s="45"/>
      <c r="N109" s="50"/>
      <c r="O109" s="46"/>
      <c r="P109" s="47"/>
      <c r="Q109" s="47"/>
      <c r="R109" s="49"/>
      <c r="S109" s="48"/>
      <c r="T109" s="46"/>
      <c r="U109" s="46"/>
      <c r="V109" s="46"/>
      <c r="W109" s="46"/>
      <c r="X109" s="46"/>
      <c r="Y109" s="47"/>
      <c r="Z109" s="47"/>
      <c r="AA109" s="47"/>
      <c r="AB109" s="47"/>
      <c r="AC109" s="47"/>
      <c r="AD109" s="47"/>
    </row>
    <row r="110" spans="1:30" ht="39.950000000000003" customHeight="1" x14ac:dyDescent="0.25">
      <c r="A110" s="55">
        <v>129</v>
      </c>
      <c r="B110" s="56" t="s">
        <v>86</v>
      </c>
      <c r="C110" s="60" t="s">
        <v>388</v>
      </c>
      <c r="D110" s="61" t="s">
        <v>389</v>
      </c>
      <c r="E110" s="62" t="s">
        <v>390</v>
      </c>
      <c r="F110" s="62" t="s">
        <v>391</v>
      </c>
      <c r="G110" s="54" t="s">
        <v>37</v>
      </c>
      <c r="H110" s="62" t="s">
        <v>81</v>
      </c>
      <c r="I110" s="42">
        <v>500.42</v>
      </c>
      <c r="J110" s="17"/>
      <c r="K110" s="23">
        <f t="shared" si="2"/>
        <v>0</v>
      </c>
      <c r="L110" s="24" t="str">
        <f t="shared" si="3"/>
        <v>OK</v>
      </c>
      <c r="M110" s="45"/>
      <c r="N110" s="50"/>
      <c r="O110" s="46"/>
      <c r="P110" s="47"/>
      <c r="Q110" s="47"/>
      <c r="R110" s="49"/>
      <c r="S110" s="48"/>
      <c r="T110" s="46"/>
      <c r="U110" s="46"/>
      <c r="V110" s="46"/>
      <c r="W110" s="46"/>
      <c r="X110" s="46"/>
      <c r="Y110" s="47"/>
      <c r="Z110" s="47"/>
      <c r="AA110" s="47"/>
      <c r="AB110" s="47"/>
      <c r="AC110" s="47"/>
      <c r="AD110" s="47"/>
    </row>
    <row r="111" spans="1:30" ht="39.950000000000003" customHeight="1" x14ac:dyDescent="0.25">
      <c r="A111" s="55">
        <v>130</v>
      </c>
      <c r="B111" s="56" t="s">
        <v>55</v>
      </c>
      <c r="C111" s="78" t="s">
        <v>392</v>
      </c>
      <c r="D111" s="79" t="s">
        <v>393</v>
      </c>
      <c r="E111" s="59" t="s">
        <v>192</v>
      </c>
      <c r="F111" s="62" t="s">
        <v>394</v>
      </c>
      <c r="G111" s="54" t="s">
        <v>37</v>
      </c>
      <c r="H111" s="62" t="s">
        <v>81</v>
      </c>
      <c r="I111" s="42">
        <v>730</v>
      </c>
      <c r="J111" s="17"/>
      <c r="K111" s="23">
        <f t="shared" si="2"/>
        <v>0</v>
      </c>
      <c r="L111" s="24" t="str">
        <f t="shared" si="3"/>
        <v>OK</v>
      </c>
      <c r="M111" s="45"/>
      <c r="N111" s="50"/>
      <c r="O111" s="46"/>
      <c r="P111" s="47"/>
      <c r="Q111" s="47"/>
      <c r="R111" s="49"/>
      <c r="S111" s="48"/>
      <c r="T111" s="46"/>
      <c r="U111" s="46"/>
      <c r="V111" s="46"/>
      <c r="W111" s="46"/>
      <c r="X111" s="46"/>
      <c r="Y111" s="47"/>
      <c r="Z111" s="47"/>
      <c r="AA111" s="47"/>
      <c r="AB111" s="47"/>
      <c r="AC111" s="47"/>
      <c r="AD111" s="47"/>
    </row>
    <row r="112" spans="1:30" ht="39.950000000000003" customHeight="1" x14ac:dyDescent="0.25">
      <c r="A112" s="55">
        <v>131</v>
      </c>
      <c r="B112" s="56" t="s">
        <v>55</v>
      </c>
      <c r="C112" s="60" t="s">
        <v>395</v>
      </c>
      <c r="D112" s="61" t="s">
        <v>396</v>
      </c>
      <c r="E112" s="53" t="s">
        <v>179</v>
      </c>
      <c r="F112" s="54" t="s">
        <v>397</v>
      </c>
      <c r="G112" s="54" t="s">
        <v>37</v>
      </c>
      <c r="H112" s="54" t="s">
        <v>21</v>
      </c>
      <c r="I112" s="42">
        <v>11498</v>
      </c>
      <c r="J112" s="17"/>
      <c r="K112" s="23">
        <f t="shared" si="2"/>
        <v>0</v>
      </c>
      <c r="L112" s="24" t="str">
        <f t="shared" si="3"/>
        <v>OK</v>
      </c>
      <c r="M112" s="45"/>
      <c r="N112" s="50"/>
      <c r="O112" s="46"/>
      <c r="P112" s="47"/>
      <c r="Q112" s="47"/>
      <c r="R112" s="49"/>
      <c r="S112" s="48"/>
      <c r="T112" s="46"/>
      <c r="U112" s="46"/>
      <c r="V112" s="46"/>
      <c r="W112" s="46"/>
      <c r="X112" s="46"/>
      <c r="Y112" s="47"/>
      <c r="Z112" s="47"/>
      <c r="AA112" s="47"/>
      <c r="AB112" s="47"/>
      <c r="AC112" s="47"/>
      <c r="AD112" s="47"/>
    </row>
    <row r="113" spans="1:30" ht="39.950000000000003" customHeight="1" x14ac:dyDescent="0.25">
      <c r="A113" s="55">
        <v>132</v>
      </c>
      <c r="B113" s="56" t="s">
        <v>151</v>
      </c>
      <c r="C113" s="60" t="s">
        <v>398</v>
      </c>
      <c r="D113" s="61" t="s">
        <v>399</v>
      </c>
      <c r="E113" s="53" t="s">
        <v>192</v>
      </c>
      <c r="F113" s="54" t="s">
        <v>299</v>
      </c>
      <c r="G113" s="54" t="s">
        <v>37</v>
      </c>
      <c r="H113" s="54" t="s">
        <v>51</v>
      </c>
      <c r="I113" s="42">
        <v>2200</v>
      </c>
      <c r="J113" s="17"/>
      <c r="K113" s="23">
        <f t="shared" si="2"/>
        <v>0</v>
      </c>
      <c r="L113" s="24" t="str">
        <f t="shared" si="3"/>
        <v>OK</v>
      </c>
      <c r="M113" s="45"/>
      <c r="N113" s="50"/>
      <c r="O113" s="46"/>
      <c r="P113" s="47"/>
      <c r="Q113" s="47"/>
      <c r="R113" s="49"/>
      <c r="S113" s="48"/>
      <c r="T113" s="46"/>
      <c r="U113" s="46"/>
      <c r="V113" s="46"/>
      <c r="W113" s="46"/>
      <c r="X113" s="46"/>
      <c r="Y113" s="47"/>
      <c r="Z113" s="47"/>
      <c r="AA113" s="47"/>
      <c r="AB113" s="47"/>
      <c r="AC113" s="47"/>
      <c r="AD113" s="47"/>
    </row>
    <row r="114" spans="1:30" ht="39.950000000000003" customHeight="1" x14ac:dyDescent="0.25">
      <c r="A114" s="55">
        <v>133</v>
      </c>
      <c r="B114" s="56" t="s">
        <v>71</v>
      </c>
      <c r="C114" s="68" t="s">
        <v>400</v>
      </c>
      <c r="D114" s="69" t="s">
        <v>401</v>
      </c>
      <c r="E114" s="65">
        <v>2401</v>
      </c>
      <c r="F114" s="65" t="s">
        <v>402</v>
      </c>
      <c r="G114" s="54" t="s">
        <v>37</v>
      </c>
      <c r="H114" s="54" t="s">
        <v>51</v>
      </c>
      <c r="I114" s="42">
        <v>4731.21</v>
      </c>
      <c r="J114" s="17"/>
      <c r="K114" s="23">
        <f t="shared" si="2"/>
        <v>0</v>
      </c>
      <c r="L114" s="24" t="str">
        <f t="shared" si="3"/>
        <v>OK</v>
      </c>
      <c r="M114" s="45"/>
      <c r="N114" s="50"/>
      <c r="O114" s="46"/>
      <c r="P114" s="47"/>
      <c r="Q114" s="47"/>
      <c r="R114" s="49"/>
      <c r="S114" s="48"/>
      <c r="T114" s="46"/>
      <c r="U114" s="46"/>
      <c r="V114" s="46"/>
      <c r="W114" s="46"/>
      <c r="X114" s="46"/>
      <c r="Y114" s="47"/>
      <c r="Z114" s="47"/>
      <c r="AA114" s="47"/>
      <c r="AB114" s="47"/>
      <c r="AC114" s="47"/>
      <c r="AD114" s="47"/>
    </row>
    <row r="115" spans="1:30" ht="39.950000000000003" customHeight="1" x14ac:dyDescent="0.25">
      <c r="A115" s="55">
        <v>134</v>
      </c>
      <c r="B115" s="56" t="s">
        <v>24</v>
      </c>
      <c r="C115" s="57" t="s">
        <v>403</v>
      </c>
      <c r="D115" s="58" t="s">
        <v>404</v>
      </c>
      <c r="E115" s="53" t="s">
        <v>238</v>
      </c>
      <c r="F115" s="80" t="s">
        <v>405</v>
      </c>
      <c r="G115" s="54" t="s">
        <v>37</v>
      </c>
      <c r="H115" s="54" t="s">
        <v>51</v>
      </c>
      <c r="I115" s="42">
        <v>4340</v>
      </c>
      <c r="J115" s="17"/>
      <c r="K115" s="23">
        <f t="shared" si="2"/>
        <v>0</v>
      </c>
      <c r="L115" s="24" t="str">
        <f t="shared" si="3"/>
        <v>OK</v>
      </c>
      <c r="M115" s="45"/>
      <c r="N115" s="50"/>
      <c r="O115" s="46"/>
      <c r="P115" s="47"/>
      <c r="Q115" s="47"/>
      <c r="R115" s="49"/>
      <c r="S115" s="48"/>
      <c r="T115" s="46"/>
      <c r="U115" s="46"/>
      <c r="V115" s="46"/>
      <c r="W115" s="46"/>
      <c r="X115" s="46"/>
      <c r="Y115" s="47"/>
      <c r="Z115" s="47"/>
      <c r="AA115" s="47"/>
      <c r="AB115" s="47"/>
      <c r="AC115" s="47"/>
      <c r="AD115" s="47"/>
    </row>
    <row r="116" spans="1:30" ht="39.950000000000003" customHeight="1" x14ac:dyDescent="0.25">
      <c r="A116" s="55">
        <v>135</v>
      </c>
      <c r="B116" s="56" t="s">
        <v>93</v>
      </c>
      <c r="C116" s="60" t="s">
        <v>406</v>
      </c>
      <c r="D116" s="61" t="s">
        <v>407</v>
      </c>
      <c r="E116" s="59" t="s">
        <v>62</v>
      </c>
      <c r="F116" s="70">
        <v>12360053</v>
      </c>
      <c r="G116" s="54" t="s">
        <v>37</v>
      </c>
      <c r="H116" s="54">
        <v>44905233</v>
      </c>
      <c r="I116" s="42">
        <v>3500</v>
      </c>
      <c r="J116" s="17"/>
      <c r="K116" s="23">
        <f t="shared" si="2"/>
        <v>0</v>
      </c>
      <c r="L116" s="24" t="str">
        <f t="shared" si="3"/>
        <v>OK</v>
      </c>
      <c r="M116" s="45"/>
      <c r="N116" s="50"/>
      <c r="O116" s="46"/>
      <c r="P116" s="47"/>
      <c r="Q116" s="47"/>
      <c r="R116" s="49"/>
      <c r="S116" s="48"/>
      <c r="T116" s="46"/>
      <c r="U116" s="46"/>
      <c r="V116" s="46"/>
      <c r="W116" s="46"/>
      <c r="X116" s="46"/>
      <c r="Y116" s="47"/>
      <c r="Z116" s="47"/>
      <c r="AA116" s="47"/>
      <c r="AB116" s="47"/>
      <c r="AC116" s="47"/>
      <c r="AD116" s="47"/>
    </row>
    <row r="117" spans="1:30" ht="39.950000000000003" customHeight="1" x14ac:dyDescent="0.25">
      <c r="A117" s="55">
        <v>136</v>
      </c>
      <c r="B117" s="56" t="s">
        <v>24</v>
      </c>
      <c r="C117" s="60" t="s">
        <v>408</v>
      </c>
      <c r="D117" s="61" t="s">
        <v>409</v>
      </c>
      <c r="E117" s="59" t="s">
        <v>62</v>
      </c>
      <c r="F117" s="70">
        <v>114332019</v>
      </c>
      <c r="G117" s="54" t="s">
        <v>37</v>
      </c>
      <c r="H117" s="54">
        <v>44905233</v>
      </c>
      <c r="I117" s="42">
        <v>4990</v>
      </c>
      <c r="J117" s="17"/>
      <c r="K117" s="23">
        <f t="shared" si="2"/>
        <v>0</v>
      </c>
      <c r="L117" s="24" t="str">
        <f t="shared" si="3"/>
        <v>OK</v>
      </c>
      <c r="M117" s="45"/>
      <c r="N117" s="50"/>
      <c r="O117" s="46"/>
      <c r="P117" s="47"/>
      <c r="Q117" s="47"/>
      <c r="R117" s="49"/>
      <c r="S117" s="48"/>
      <c r="T117" s="46"/>
      <c r="U117" s="46"/>
      <c r="V117" s="46"/>
      <c r="W117" s="46"/>
      <c r="X117" s="46"/>
      <c r="Y117" s="47"/>
      <c r="Z117" s="47"/>
      <c r="AA117" s="47"/>
      <c r="AB117" s="47"/>
      <c r="AC117" s="47"/>
      <c r="AD117" s="47"/>
    </row>
    <row r="118" spans="1:30" ht="39.950000000000003" customHeight="1" x14ac:dyDescent="0.25">
      <c r="A118" s="55">
        <v>137</v>
      </c>
      <c r="B118" s="56" t="s">
        <v>370</v>
      </c>
      <c r="C118" s="60" t="s">
        <v>410</v>
      </c>
      <c r="D118" s="61" t="s">
        <v>411</v>
      </c>
      <c r="E118" s="62" t="s">
        <v>242</v>
      </c>
      <c r="F118" s="62" t="s">
        <v>412</v>
      </c>
      <c r="G118" s="54" t="s">
        <v>37</v>
      </c>
      <c r="H118" s="62" t="s">
        <v>51</v>
      </c>
      <c r="I118" s="42">
        <v>7000</v>
      </c>
      <c r="J118" s="17"/>
      <c r="K118" s="23">
        <f t="shared" si="2"/>
        <v>0</v>
      </c>
      <c r="L118" s="24" t="str">
        <f t="shared" si="3"/>
        <v>OK</v>
      </c>
      <c r="M118" s="45"/>
      <c r="N118" s="50"/>
      <c r="O118" s="46"/>
      <c r="P118" s="47"/>
      <c r="Q118" s="47"/>
      <c r="R118" s="49"/>
      <c r="S118" s="48"/>
      <c r="T118" s="46"/>
      <c r="U118" s="46"/>
      <c r="V118" s="46"/>
      <c r="W118" s="46"/>
      <c r="X118" s="46"/>
      <c r="Y118" s="47"/>
      <c r="Z118" s="47"/>
      <c r="AA118" s="47"/>
      <c r="AB118" s="47"/>
      <c r="AC118" s="47"/>
      <c r="AD118" s="47"/>
    </row>
    <row r="119" spans="1:30" ht="39.950000000000003" customHeight="1" x14ac:dyDescent="0.25">
      <c r="A119" s="55">
        <v>138</v>
      </c>
      <c r="B119" s="56" t="s">
        <v>93</v>
      </c>
      <c r="C119" s="60" t="s">
        <v>413</v>
      </c>
      <c r="D119" s="61" t="s">
        <v>414</v>
      </c>
      <c r="E119" s="59" t="s">
        <v>62</v>
      </c>
      <c r="F119" s="70">
        <v>114332024</v>
      </c>
      <c r="G119" s="54" t="s">
        <v>37</v>
      </c>
      <c r="H119" s="54">
        <v>44905233</v>
      </c>
      <c r="I119" s="42">
        <v>2720</v>
      </c>
      <c r="J119" s="17"/>
      <c r="K119" s="23">
        <f t="shared" si="2"/>
        <v>0</v>
      </c>
      <c r="L119" s="24" t="str">
        <f t="shared" si="3"/>
        <v>OK</v>
      </c>
      <c r="M119" s="45"/>
      <c r="N119" s="50"/>
      <c r="O119" s="46"/>
      <c r="P119" s="47"/>
      <c r="Q119" s="47"/>
      <c r="R119" s="49"/>
      <c r="S119" s="48"/>
      <c r="T119" s="46"/>
      <c r="U119" s="46"/>
      <c r="V119" s="46"/>
      <c r="W119" s="46"/>
      <c r="X119" s="46"/>
      <c r="Y119" s="47"/>
      <c r="Z119" s="47"/>
      <c r="AA119" s="47"/>
      <c r="AB119" s="47"/>
      <c r="AC119" s="47"/>
      <c r="AD119" s="47"/>
    </row>
    <row r="120" spans="1:30" ht="39.950000000000003" customHeight="1" x14ac:dyDescent="0.25">
      <c r="A120" s="55">
        <v>139</v>
      </c>
      <c r="B120" s="56" t="s">
        <v>55</v>
      </c>
      <c r="C120" s="57" t="s">
        <v>415</v>
      </c>
      <c r="D120" s="58" t="s">
        <v>416</v>
      </c>
      <c r="E120" s="53" t="s">
        <v>238</v>
      </c>
      <c r="F120" s="80" t="s">
        <v>417</v>
      </c>
      <c r="G120" s="54" t="s">
        <v>37</v>
      </c>
      <c r="H120" s="54" t="s">
        <v>51</v>
      </c>
      <c r="I120" s="42">
        <v>1970</v>
      </c>
      <c r="J120" s="17"/>
      <c r="K120" s="23">
        <f t="shared" si="2"/>
        <v>0</v>
      </c>
      <c r="L120" s="24" t="str">
        <f t="shared" si="3"/>
        <v>OK</v>
      </c>
      <c r="M120" s="45"/>
      <c r="N120" s="50"/>
      <c r="O120" s="46"/>
      <c r="P120" s="47"/>
      <c r="Q120" s="47"/>
      <c r="R120" s="49"/>
      <c r="S120" s="48"/>
      <c r="T120" s="46"/>
      <c r="U120" s="46"/>
      <c r="V120" s="46"/>
      <c r="W120" s="46"/>
      <c r="X120" s="46"/>
      <c r="Y120" s="47"/>
      <c r="Z120" s="47"/>
      <c r="AA120" s="47"/>
      <c r="AB120" s="47"/>
      <c r="AC120" s="47"/>
      <c r="AD120" s="47"/>
    </row>
    <row r="121" spans="1:30" ht="39.950000000000003" customHeight="1" x14ac:dyDescent="0.25">
      <c r="A121" s="55">
        <v>140</v>
      </c>
      <c r="B121" s="56" t="s">
        <v>24</v>
      </c>
      <c r="C121" s="66" t="s">
        <v>418</v>
      </c>
      <c r="D121" s="67" t="s">
        <v>419</v>
      </c>
      <c r="E121" s="53" t="s">
        <v>238</v>
      </c>
      <c r="F121" s="54" t="s">
        <v>417</v>
      </c>
      <c r="G121" s="54" t="s">
        <v>37</v>
      </c>
      <c r="H121" s="54" t="s">
        <v>51</v>
      </c>
      <c r="I121" s="42">
        <v>5099</v>
      </c>
      <c r="J121" s="17"/>
      <c r="K121" s="23">
        <f t="shared" si="2"/>
        <v>0</v>
      </c>
      <c r="L121" s="24" t="str">
        <f t="shared" si="3"/>
        <v>OK</v>
      </c>
      <c r="M121" s="45"/>
      <c r="N121" s="50"/>
      <c r="O121" s="46"/>
      <c r="P121" s="47"/>
      <c r="Q121" s="47"/>
      <c r="R121" s="49"/>
      <c r="S121" s="48"/>
      <c r="T121" s="46"/>
      <c r="U121" s="46"/>
      <c r="V121" s="46"/>
      <c r="W121" s="46"/>
      <c r="X121" s="46"/>
      <c r="Y121" s="47"/>
      <c r="Z121" s="47"/>
      <c r="AA121" s="47"/>
      <c r="AB121" s="47"/>
      <c r="AC121" s="47"/>
      <c r="AD121" s="47"/>
    </row>
    <row r="122" spans="1:30" ht="39.950000000000003" customHeight="1" x14ac:dyDescent="0.25">
      <c r="A122" s="55">
        <v>141</v>
      </c>
      <c r="B122" s="56" t="s">
        <v>186</v>
      </c>
      <c r="C122" s="81" t="s">
        <v>420</v>
      </c>
      <c r="D122" s="67" t="s">
        <v>421</v>
      </c>
      <c r="E122" s="53" t="s">
        <v>238</v>
      </c>
      <c r="F122" s="54" t="s">
        <v>417</v>
      </c>
      <c r="G122" s="54" t="s">
        <v>37</v>
      </c>
      <c r="H122" s="54" t="s">
        <v>51</v>
      </c>
      <c r="I122" s="42">
        <v>1875</v>
      </c>
      <c r="J122" s="17"/>
      <c r="K122" s="23">
        <f t="shared" si="2"/>
        <v>0</v>
      </c>
      <c r="L122" s="24" t="str">
        <f t="shared" si="3"/>
        <v>OK</v>
      </c>
      <c r="M122" s="45"/>
      <c r="N122" s="50"/>
      <c r="O122" s="46"/>
      <c r="P122" s="47"/>
      <c r="Q122" s="47"/>
      <c r="R122" s="49"/>
      <c r="S122" s="48"/>
      <c r="T122" s="46"/>
      <c r="U122" s="46"/>
      <c r="V122" s="46"/>
      <c r="W122" s="46"/>
      <c r="X122" s="46"/>
      <c r="Y122" s="47"/>
      <c r="Z122" s="47"/>
      <c r="AA122" s="47"/>
      <c r="AB122" s="47"/>
      <c r="AC122" s="47"/>
      <c r="AD122" s="47"/>
    </row>
    <row r="123" spans="1:30" ht="39.950000000000003" customHeight="1" x14ac:dyDescent="0.25">
      <c r="A123" s="55">
        <v>142</v>
      </c>
      <c r="B123" s="56" t="s">
        <v>86</v>
      </c>
      <c r="C123" s="60" t="s">
        <v>422</v>
      </c>
      <c r="D123" s="61" t="s">
        <v>423</v>
      </c>
      <c r="E123" s="62" t="s">
        <v>424</v>
      </c>
      <c r="F123" s="62" t="s">
        <v>425</v>
      </c>
      <c r="G123" s="54" t="s">
        <v>37</v>
      </c>
      <c r="H123" s="62" t="s">
        <v>81</v>
      </c>
      <c r="I123" s="42">
        <v>1289.94</v>
      </c>
      <c r="J123" s="17"/>
      <c r="K123" s="23">
        <f t="shared" si="2"/>
        <v>0</v>
      </c>
      <c r="L123" s="24" t="str">
        <f t="shared" si="3"/>
        <v>OK</v>
      </c>
      <c r="M123" s="45"/>
      <c r="N123" s="50"/>
      <c r="O123" s="46"/>
      <c r="P123" s="47"/>
      <c r="Q123" s="47"/>
      <c r="R123" s="49"/>
      <c r="S123" s="48"/>
      <c r="T123" s="46"/>
      <c r="U123" s="46"/>
      <c r="V123" s="46"/>
      <c r="W123" s="46"/>
      <c r="X123" s="46"/>
      <c r="Y123" s="47"/>
      <c r="Z123" s="47"/>
      <c r="AA123" s="47"/>
      <c r="AB123" s="47"/>
      <c r="AC123" s="47"/>
      <c r="AD123" s="47"/>
    </row>
    <row r="124" spans="1:30" ht="39.950000000000003" customHeight="1" x14ac:dyDescent="0.25">
      <c r="A124" s="55">
        <v>143</v>
      </c>
      <c r="B124" s="56" t="s">
        <v>86</v>
      </c>
      <c r="C124" s="60" t="s">
        <v>426</v>
      </c>
      <c r="D124" s="61" t="s">
        <v>427</v>
      </c>
      <c r="E124" s="62" t="s">
        <v>424</v>
      </c>
      <c r="F124" s="62" t="s">
        <v>425</v>
      </c>
      <c r="G124" s="54" t="s">
        <v>37</v>
      </c>
      <c r="H124" s="62" t="s">
        <v>81</v>
      </c>
      <c r="I124" s="42">
        <v>387.82</v>
      </c>
      <c r="J124" s="17"/>
      <c r="K124" s="23">
        <f t="shared" si="2"/>
        <v>0</v>
      </c>
      <c r="L124" s="24" t="str">
        <f t="shared" si="3"/>
        <v>OK</v>
      </c>
      <c r="M124" s="45"/>
      <c r="N124" s="50"/>
      <c r="O124" s="46"/>
      <c r="P124" s="47"/>
      <c r="Q124" s="47"/>
      <c r="R124" s="49"/>
      <c r="S124" s="48"/>
      <c r="T124" s="46"/>
      <c r="U124" s="46"/>
      <c r="V124" s="46"/>
      <c r="W124" s="46"/>
      <c r="X124" s="46"/>
      <c r="Y124" s="47"/>
      <c r="Z124" s="47"/>
      <c r="AA124" s="47"/>
      <c r="AB124" s="47"/>
      <c r="AC124" s="47"/>
      <c r="AD124" s="47"/>
    </row>
    <row r="125" spans="1:30" ht="39.950000000000003" customHeight="1" x14ac:dyDescent="0.25">
      <c r="A125" s="55">
        <v>145</v>
      </c>
      <c r="B125" s="56" t="s">
        <v>126</v>
      </c>
      <c r="C125" s="60" t="s">
        <v>428</v>
      </c>
      <c r="D125" s="61" t="s">
        <v>429</v>
      </c>
      <c r="E125" s="62" t="s">
        <v>124</v>
      </c>
      <c r="F125" s="62" t="s">
        <v>125</v>
      </c>
      <c r="G125" s="54" t="s">
        <v>37</v>
      </c>
      <c r="H125" s="62" t="s">
        <v>51</v>
      </c>
      <c r="I125" s="42">
        <v>5100</v>
      </c>
      <c r="J125" s="17"/>
      <c r="K125" s="23">
        <f t="shared" si="2"/>
        <v>0</v>
      </c>
      <c r="L125" s="24" t="str">
        <f t="shared" si="3"/>
        <v>OK</v>
      </c>
      <c r="M125" s="45"/>
      <c r="N125" s="50"/>
      <c r="O125" s="46"/>
      <c r="P125" s="47"/>
      <c r="Q125" s="47"/>
      <c r="R125" s="49"/>
      <c r="S125" s="48"/>
      <c r="T125" s="46"/>
      <c r="U125" s="46"/>
      <c r="V125" s="46"/>
      <c r="W125" s="46"/>
      <c r="X125" s="46"/>
      <c r="Y125" s="47"/>
      <c r="Z125" s="47"/>
      <c r="AA125" s="47"/>
      <c r="AB125" s="47"/>
      <c r="AC125" s="47"/>
      <c r="AD125" s="47"/>
    </row>
    <row r="126" spans="1:30" ht="39.950000000000003" customHeight="1" x14ac:dyDescent="0.25">
      <c r="A126" s="55">
        <v>146</v>
      </c>
      <c r="B126" s="56" t="s">
        <v>86</v>
      </c>
      <c r="C126" s="51" t="s">
        <v>430</v>
      </c>
      <c r="D126" s="61" t="s">
        <v>431</v>
      </c>
      <c r="E126" s="53" t="s">
        <v>432</v>
      </c>
      <c r="F126" s="54" t="s">
        <v>433</v>
      </c>
      <c r="G126" s="54" t="s">
        <v>37</v>
      </c>
      <c r="H126" s="54" t="s">
        <v>168</v>
      </c>
      <c r="I126" s="42">
        <v>338.6</v>
      </c>
      <c r="J126" s="17"/>
      <c r="K126" s="23">
        <f t="shared" si="2"/>
        <v>0</v>
      </c>
      <c r="L126" s="24" t="str">
        <f t="shared" si="3"/>
        <v>OK</v>
      </c>
      <c r="M126" s="45"/>
      <c r="N126" s="50"/>
      <c r="O126" s="46"/>
      <c r="P126" s="47"/>
      <c r="Q126" s="47"/>
      <c r="R126" s="49"/>
      <c r="S126" s="48"/>
      <c r="T126" s="46"/>
      <c r="U126" s="46"/>
      <c r="V126" s="46"/>
      <c r="W126" s="46"/>
      <c r="X126" s="46"/>
      <c r="Y126" s="47"/>
      <c r="Z126" s="47"/>
      <c r="AA126" s="47"/>
      <c r="AB126" s="47"/>
      <c r="AC126" s="47"/>
      <c r="AD126" s="47"/>
    </row>
    <row r="127" spans="1:30" ht="39.950000000000003" customHeight="1" x14ac:dyDescent="0.25">
      <c r="A127" s="55">
        <v>147</v>
      </c>
      <c r="B127" s="56" t="s">
        <v>126</v>
      </c>
      <c r="C127" s="51" t="s">
        <v>434</v>
      </c>
      <c r="D127" s="52" t="s">
        <v>435</v>
      </c>
      <c r="E127" s="53" t="s">
        <v>129</v>
      </c>
      <c r="F127" s="54" t="s">
        <v>436</v>
      </c>
      <c r="G127" s="54" t="s">
        <v>37</v>
      </c>
      <c r="H127" s="54" t="s">
        <v>51</v>
      </c>
      <c r="I127" s="42">
        <v>130</v>
      </c>
      <c r="J127" s="17"/>
      <c r="K127" s="23">
        <f t="shared" si="2"/>
        <v>0</v>
      </c>
      <c r="L127" s="24" t="str">
        <f t="shared" si="3"/>
        <v>OK</v>
      </c>
      <c r="M127" s="45"/>
      <c r="N127" s="50"/>
      <c r="O127" s="46"/>
      <c r="P127" s="47"/>
      <c r="Q127" s="47"/>
      <c r="R127" s="49"/>
      <c r="S127" s="48"/>
      <c r="T127" s="46"/>
      <c r="U127" s="46"/>
      <c r="V127" s="46"/>
      <c r="W127" s="46"/>
      <c r="X127" s="46"/>
      <c r="Y127" s="47"/>
      <c r="Z127" s="47"/>
      <c r="AA127" s="47"/>
      <c r="AB127" s="47"/>
      <c r="AC127" s="47"/>
      <c r="AD127" s="47"/>
    </row>
    <row r="128" spans="1:30" ht="39.950000000000003" customHeight="1" x14ac:dyDescent="0.25">
      <c r="A128" s="55">
        <v>150</v>
      </c>
      <c r="B128" s="56" t="s">
        <v>86</v>
      </c>
      <c r="C128" s="73" t="s">
        <v>437</v>
      </c>
      <c r="D128" s="74" t="s">
        <v>438</v>
      </c>
      <c r="E128" s="53" t="s">
        <v>439</v>
      </c>
      <c r="F128" s="62" t="s">
        <v>440</v>
      </c>
      <c r="G128" s="54" t="s">
        <v>37</v>
      </c>
      <c r="H128" s="62" t="s">
        <v>168</v>
      </c>
      <c r="I128" s="42">
        <v>549.99</v>
      </c>
      <c r="J128" s="17"/>
      <c r="K128" s="23">
        <f t="shared" si="2"/>
        <v>0</v>
      </c>
      <c r="L128" s="24" t="str">
        <f t="shared" si="3"/>
        <v>OK</v>
      </c>
      <c r="M128" s="45"/>
      <c r="N128" s="50"/>
      <c r="O128" s="46"/>
      <c r="P128" s="47"/>
      <c r="Q128" s="47"/>
      <c r="R128" s="49"/>
      <c r="S128" s="48"/>
      <c r="T128" s="46"/>
      <c r="U128" s="46"/>
      <c r="V128" s="46"/>
      <c r="W128" s="46"/>
      <c r="X128" s="46"/>
      <c r="Y128" s="47"/>
      <c r="Z128" s="47"/>
      <c r="AA128" s="47"/>
      <c r="AB128" s="47"/>
      <c r="AC128" s="47"/>
      <c r="AD128" s="47"/>
    </row>
    <row r="129" spans="1:30" ht="39.950000000000003" customHeight="1" x14ac:dyDescent="0.25">
      <c r="A129" s="55">
        <v>152</v>
      </c>
      <c r="B129" s="56" t="s">
        <v>86</v>
      </c>
      <c r="C129" s="60" t="s">
        <v>441</v>
      </c>
      <c r="D129" s="61" t="s">
        <v>442</v>
      </c>
      <c r="E129" s="59" t="s">
        <v>292</v>
      </c>
      <c r="F129" s="70" t="s">
        <v>391</v>
      </c>
      <c r="G129" s="54" t="s">
        <v>37</v>
      </c>
      <c r="H129" s="54">
        <v>44905233</v>
      </c>
      <c r="I129" s="42">
        <v>1354.16</v>
      </c>
      <c r="J129" s="17"/>
      <c r="K129" s="23">
        <f t="shared" si="2"/>
        <v>0</v>
      </c>
      <c r="L129" s="24" t="str">
        <f t="shared" si="3"/>
        <v>OK</v>
      </c>
      <c r="M129" s="45"/>
      <c r="N129" s="50"/>
      <c r="O129" s="46"/>
      <c r="P129" s="47"/>
      <c r="Q129" s="47"/>
      <c r="R129" s="49"/>
      <c r="S129" s="48"/>
      <c r="T129" s="46"/>
      <c r="U129" s="46"/>
      <c r="V129" s="46"/>
      <c r="W129" s="46"/>
      <c r="X129" s="46"/>
      <c r="Y129" s="47"/>
      <c r="Z129" s="47"/>
      <c r="AA129" s="47"/>
      <c r="AB129" s="47"/>
      <c r="AC129" s="47"/>
      <c r="AD129" s="47"/>
    </row>
    <row r="130" spans="1:30" ht="39.950000000000003" customHeight="1" x14ac:dyDescent="0.25">
      <c r="A130" s="55">
        <v>153</v>
      </c>
      <c r="B130" s="56" t="s">
        <v>443</v>
      </c>
      <c r="C130" s="60" t="s">
        <v>444</v>
      </c>
      <c r="D130" s="61" t="s">
        <v>445</v>
      </c>
      <c r="E130" s="59" t="s">
        <v>164</v>
      </c>
      <c r="F130" s="70" t="s">
        <v>446</v>
      </c>
      <c r="G130" s="54" t="s">
        <v>37</v>
      </c>
      <c r="H130" s="54">
        <v>44905235</v>
      </c>
      <c r="I130" s="42">
        <v>19484</v>
      </c>
      <c r="J130" s="17"/>
      <c r="K130" s="23">
        <f t="shared" si="2"/>
        <v>0</v>
      </c>
      <c r="L130" s="24" t="str">
        <f t="shared" si="3"/>
        <v>OK</v>
      </c>
      <c r="M130" s="45"/>
      <c r="N130" s="50"/>
      <c r="O130" s="46"/>
      <c r="P130" s="47"/>
      <c r="Q130" s="47"/>
      <c r="R130" s="49"/>
      <c r="S130" s="48"/>
      <c r="T130" s="46"/>
      <c r="U130" s="46"/>
      <c r="V130" s="46"/>
      <c r="W130" s="46"/>
      <c r="X130" s="46"/>
      <c r="Y130" s="47"/>
      <c r="Z130" s="47"/>
      <c r="AA130" s="47"/>
      <c r="AB130" s="47"/>
      <c r="AC130" s="47"/>
      <c r="AD130" s="47"/>
    </row>
    <row r="131" spans="1:30" ht="39.950000000000003" customHeight="1" x14ac:dyDescent="0.25">
      <c r="A131" s="55">
        <v>154</v>
      </c>
      <c r="B131" s="56" t="s">
        <v>86</v>
      </c>
      <c r="C131" s="60" t="s">
        <v>447</v>
      </c>
      <c r="D131" s="61" t="s">
        <v>448</v>
      </c>
      <c r="E131" s="59" t="s">
        <v>62</v>
      </c>
      <c r="F131" s="62" t="s">
        <v>449</v>
      </c>
      <c r="G131" s="54" t="s">
        <v>37</v>
      </c>
      <c r="H131" s="62" t="s">
        <v>51</v>
      </c>
      <c r="I131" s="42">
        <v>2498.19</v>
      </c>
      <c r="J131" s="17"/>
      <c r="K131" s="23">
        <f t="shared" si="2"/>
        <v>0</v>
      </c>
      <c r="L131" s="24" t="str">
        <f t="shared" si="3"/>
        <v>OK</v>
      </c>
      <c r="M131" s="45"/>
      <c r="N131" s="50"/>
      <c r="O131" s="46"/>
      <c r="P131" s="47"/>
      <c r="Q131" s="47"/>
      <c r="R131" s="49"/>
      <c r="S131" s="48"/>
      <c r="T131" s="46"/>
      <c r="U131" s="46"/>
      <c r="V131" s="46"/>
      <c r="W131" s="46"/>
      <c r="X131" s="46"/>
      <c r="Y131" s="47"/>
      <c r="Z131" s="47"/>
      <c r="AA131" s="47"/>
      <c r="AB131" s="47"/>
      <c r="AC131" s="47"/>
      <c r="AD131" s="47"/>
    </row>
    <row r="132" spans="1:30" ht="39.950000000000003" customHeight="1" x14ac:dyDescent="0.25">
      <c r="A132" s="55">
        <v>155</v>
      </c>
      <c r="B132" s="56" t="s">
        <v>450</v>
      </c>
      <c r="C132" s="77" t="s">
        <v>451</v>
      </c>
      <c r="D132" s="61" t="s">
        <v>452</v>
      </c>
      <c r="E132" s="59" t="s">
        <v>238</v>
      </c>
      <c r="F132" s="62" t="s">
        <v>453</v>
      </c>
      <c r="G132" s="54" t="s">
        <v>37</v>
      </c>
      <c r="H132" s="62" t="s">
        <v>51</v>
      </c>
      <c r="I132" s="42">
        <v>38300</v>
      </c>
      <c r="J132" s="17"/>
      <c r="K132" s="23">
        <f t="shared" ref="K132:K135" si="4">J132-(SUM(M132:AD132))</f>
        <v>0</v>
      </c>
      <c r="L132" s="24" t="str">
        <f t="shared" ref="L132:L136" si="5">IF(K132&lt;0,"ATENÇÃO","OK")</f>
        <v>OK</v>
      </c>
      <c r="M132" s="45"/>
      <c r="N132" s="50"/>
      <c r="O132" s="46"/>
      <c r="P132" s="47"/>
      <c r="Q132" s="47"/>
      <c r="R132" s="49"/>
      <c r="S132" s="48"/>
      <c r="T132" s="46"/>
      <c r="U132" s="46"/>
      <c r="V132" s="46"/>
      <c r="W132" s="46"/>
      <c r="X132" s="46"/>
      <c r="Y132" s="47"/>
      <c r="Z132" s="47"/>
      <c r="AA132" s="47"/>
      <c r="AB132" s="47"/>
      <c r="AC132" s="47"/>
      <c r="AD132" s="47"/>
    </row>
    <row r="133" spans="1:30" ht="39.950000000000003" customHeight="1" x14ac:dyDescent="0.25">
      <c r="A133" s="55">
        <v>156</v>
      </c>
      <c r="B133" s="56" t="s">
        <v>114</v>
      </c>
      <c r="C133" s="60" t="s">
        <v>454</v>
      </c>
      <c r="D133" s="61" t="s">
        <v>455</v>
      </c>
      <c r="E133" s="62" t="s">
        <v>129</v>
      </c>
      <c r="F133" s="62" t="s">
        <v>456</v>
      </c>
      <c r="G133" s="54" t="s">
        <v>37</v>
      </c>
      <c r="H133" s="62" t="s">
        <v>81</v>
      </c>
      <c r="I133" s="42">
        <v>327.5</v>
      </c>
      <c r="J133" s="17"/>
      <c r="K133" s="23">
        <f t="shared" si="4"/>
        <v>0</v>
      </c>
      <c r="L133" s="24" t="str">
        <f t="shared" si="5"/>
        <v>OK</v>
      </c>
      <c r="M133" s="45"/>
      <c r="N133" s="50"/>
      <c r="O133" s="46"/>
      <c r="P133" s="47"/>
      <c r="Q133" s="47"/>
      <c r="R133" s="49"/>
      <c r="S133" s="48"/>
      <c r="T133" s="46"/>
      <c r="U133" s="46"/>
      <c r="V133" s="46"/>
      <c r="W133" s="46"/>
      <c r="X133" s="46"/>
      <c r="Y133" s="47"/>
      <c r="Z133" s="47"/>
      <c r="AA133" s="47"/>
      <c r="AB133" s="47"/>
      <c r="AC133" s="47"/>
      <c r="AD133" s="47"/>
    </row>
    <row r="134" spans="1:30" ht="39.950000000000003" customHeight="1" x14ac:dyDescent="0.25">
      <c r="A134" s="55">
        <v>158</v>
      </c>
      <c r="B134" s="56" t="s">
        <v>38</v>
      </c>
      <c r="C134" s="60" t="s">
        <v>457</v>
      </c>
      <c r="D134" s="61" t="s">
        <v>458</v>
      </c>
      <c r="E134" s="62">
        <v>2407</v>
      </c>
      <c r="F134" s="62" t="s">
        <v>459</v>
      </c>
      <c r="G134" s="54" t="s">
        <v>37</v>
      </c>
      <c r="H134" s="62" t="s">
        <v>81</v>
      </c>
      <c r="I134" s="42">
        <v>1240</v>
      </c>
      <c r="J134" s="17"/>
      <c r="K134" s="23">
        <f t="shared" si="4"/>
        <v>0</v>
      </c>
      <c r="L134" s="24" t="str">
        <f t="shared" si="5"/>
        <v>OK</v>
      </c>
      <c r="M134" s="45"/>
      <c r="N134" s="50"/>
      <c r="O134" s="46"/>
      <c r="P134" s="47"/>
      <c r="Q134" s="47"/>
      <c r="R134" s="49"/>
      <c r="S134" s="48"/>
      <c r="T134" s="46"/>
      <c r="U134" s="46"/>
      <c r="V134" s="46"/>
      <c r="W134" s="46"/>
      <c r="X134" s="46"/>
      <c r="Y134" s="47"/>
      <c r="Z134" s="47"/>
      <c r="AA134" s="47"/>
      <c r="AB134" s="47"/>
      <c r="AC134" s="47"/>
      <c r="AD134" s="47"/>
    </row>
    <row r="135" spans="1:30" ht="39.950000000000003" customHeight="1" x14ac:dyDescent="0.25">
      <c r="A135" s="55">
        <v>159</v>
      </c>
      <c r="B135" s="56" t="s">
        <v>86</v>
      </c>
      <c r="C135" s="60" t="s">
        <v>460</v>
      </c>
      <c r="D135" s="61" t="s">
        <v>461</v>
      </c>
      <c r="E135" s="62">
        <v>2407</v>
      </c>
      <c r="F135" s="62" t="s">
        <v>459</v>
      </c>
      <c r="G135" s="54" t="s">
        <v>37</v>
      </c>
      <c r="H135" s="62" t="s">
        <v>81</v>
      </c>
      <c r="I135" s="42">
        <v>376.13</v>
      </c>
      <c r="J135" s="17"/>
      <c r="K135" s="23">
        <f t="shared" si="4"/>
        <v>0</v>
      </c>
      <c r="L135" s="24" t="str">
        <f t="shared" si="5"/>
        <v>OK</v>
      </c>
      <c r="M135" s="45"/>
      <c r="N135" s="50"/>
      <c r="O135" s="46"/>
      <c r="P135" s="47"/>
      <c r="Q135" s="47"/>
      <c r="R135" s="49"/>
      <c r="S135" s="48"/>
      <c r="T135" s="46"/>
      <c r="U135" s="46"/>
      <c r="V135" s="46"/>
      <c r="W135" s="46"/>
      <c r="X135" s="46"/>
      <c r="Y135" s="47"/>
      <c r="Z135" s="47"/>
      <c r="AA135" s="47"/>
      <c r="AB135" s="47"/>
      <c r="AC135" s="47"/>
      <c r="AD135" s="47"/>
    </row>
    <row r="136" spans="1:30" ht="39.950000000000003" customHeight="1" x14ac:dyDescent="0.25">
      <c r="A136" s="55">
        <v>161</v>
      </c>
      <c r="B136" s="56" t="s">
        <v>38</v>
      </c>
      <c r="C136" s="60" t="s">
        <v>462</v>
      </c>
      <c r="D136" s="61" t="s">
        <v>463</v>
      </c>
      <c r="E136" s="62" t="s">
        <v>292</v>
      </c>
      <c r="F136" s="62" t="s">
        <v>464</v>
      </c>
      <c r="G136" s="54" t="s">
        <v>37</v>
      </c>
      <c r="H136" s="62" t="s">
        <v>81</v>
      </c>
      <c r="I136" s="42">
        <v>485.5</v>
      </c>
      <c r="J136" s="17"/>
      <c r="K136" s="23">
        <f>J136-(SUM(M136:AD136))</f>
        <v>0</v>
      </c>
      <c r="L136" s="24" t="str">
        <f t="shared" si="5"/>
        <v>OK</v>
      </c>
      <c r="M136" s="45"/>
      <c r="N136" s="50"/>
      <c r="O136" s="46"/>
      <c r="P136" s="47"/>
      <c r="Q136" s="47"/>
      <c r="R136" s="49"/>
      <c r="S136" s="48"/>
      <c r="T136" s="46"/>
      <c r="U136" s="46"/>
      <c r="V136" s="46"/>
      <c r="W136" s="46"/>
      <c r="X136" s="46"/>
      <c r="Y136" s="47"/>
      <c r="Z136" s="47"/>
      <c r="AA136" s="47"/>
      <c r="AB136" s="47"/>
      <c r="AC136" s="47"/>
      <c r="AD136" s="47"/>
    </row>
  </sheetData>
  <mergeCells count="22">
    <mergeCell ref="A1:B1"/>
    <mergeCell ref="C1:I1"/>
    <mergeCell ref="AD1:AD2"/>
    <mergeCell ref="A2:L2"/>
    <mergeCell ref="AA1:AA2"/>
    <mergeCell ref="T1:T2"/>
    <mergeCell ref="J1:L1"/>
    <mergeCell ref="O1:O2"/>
    <mergeCell ref="P1:P2"/>
    <mergeCell ref="Q1:Q2"/>
    <mergeCell ref="R1:R2"/>
    <mergeCell ref="S1:S2"/>
    <mergeCell ref="AB1:AB2"/>
    <mergeCell ref="AC1:AC2"/>
    <mergeCell ref="Z1:Z2"/>
    <mergeCell ref="V1:V2"/>
    <mergeCell ref="W1:W2"/>
    <mergeCell ref="X1:X2"/>
    <mergeCell ref="Y1:Y2"/>
    <mergeCell ref="M1:M2"/>
    <mergeCell ref="N1:N2"/>
    <mergeCell ref="U1:U2"/>
  </mergeCells>
  <conditionalFormatting sqref="S4:X136 M4:O136">
    <cfRule type="cellIs" dxfId="71" priority="1" stopIfTrue="1" operator="greaterThan">
      <formula>0</formula>
    </cfRule>
    <cfRule type="cellIs" dxfId="70" priority="2" stopIfTrue="1" operator="greaterThan">
      <formula>0</formula>
    </cfRule>
    <cfRule type="cellIs" dxfId="69" priority="3" stopIfTrue="1" operator="greaterThan">
      <formula>0</formula>
    </cfRule>
  </conditionalFormatting>
  <hyperlinks>
    <hyperlink ref="D577" r:id="rId1" display="https://www.havan.com.br/mangueira-para-gas-de-cozinha-glp-1-20m-durin-05207.html" xr:uid="{1E00FC0C-69B5-4E5B-A6F7-C4AB99343628}"/>
  </hyperlinks>
  <pageMargins left="0.511811024" right="0.511811024" top="0.78740157499999996" bottom="0.78740157499999996" header="0.31496062000000002" footer="0.31496062000000002"/>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D142"/>
  <sheetViews>
    <sheetView topLeftCell="A33" zoomScale="70" zoomScaleNormal="70" workbookViewId="0">
      <selection activeCell="J38" sqref="J38"/>
    </sheetView>
  </sheetViews>
  <sheetFormatPr defaultColWidth="9.7109375" defaultRowHeight="39.950000000000003" customHeight="1" x14ac:dyDescent="0.25"/>
  <cols>
    <col min="1" max="1" width="7" style="31" customWidth="1"/>
    <col min="2" max="2" width="18.42578125" style="1" customWidth="1"/>
    <col min="3" max="3" width="28" style="35" customWidth="1"/>
    <col min="4" max="4" width="20.42578125" style="36" customWidth="1"/>
    <col min="5" max="5" width="19.42578125" style="36" customWidth="1"/>
    <col min="6" max="7" width="10" style="1" customWidth="1"/>
    <col min="8" max="8" width="16.7109375" style="1" customWidth="1"/>
    <col min="9" max="9" width="16.140625" style="27" bestFit="1" customWidth="1"/>
    <col min="10" max="10" width="13.85546875" style="4" customWidth="1"/>
    <col min="11" max="11" width="13.28515625" style="26" customWidth="1"/>
    <col min="12" max="12" width="12.5703125" style="5" customWidth="1"/>
    <col min="13" max="23" width="15.42578125" style="157" customWidth="1"/>
    <col min="24" max="26" width="15.42578125" style="158" customWidth="1"/>
    <col min="27" max="30" width="13.7109375" style="2" customWidth="1"/>
    <col min="31" max="16384" width="9.7109375" style="2"/>
  </cols>
  <sheetData>
    <row r="1" spans="1:30" ht="39.950000000000003" customHeight="1" x14ac:dyDescent="0.25">
      <c r="A1" s="236" t="s">
        <v>27</v>
      </c>
      <c r="B1" s="236"/>
      <c r="C1" s="236" t="s">
        <v>28</v>
      </c>
      <c r="D1" s="236"/>
      <c r="E1" s="236"/>
      <c r="F1" s="236"/>
      <c r="G1" s="236"/>
      <c r="H1" s="236"/>
      <c r="I1" s="236"/>
      <c r="J1" s="230" t="s">
        <v>492</v>
      </c>
      <c r="K1" s="230"/>
      <c r="L1" s="230"/>
      <c r="M1" s="237" t="s">
        <v>537</v>
      </c>
      <c r="N1" s="237" t="s">
        <v>538</v>
      </c>
      <c r="O1" s="237" t="s">
        <v>539</v>
      </c>
      <c r="P1" s="237" t="s">
        <v>540</v>
      </c>
      <c r="Q1" s="237" t="s">
        <v>541</v>
      </c>
      <c r="R1" s="237" t="s">
        <v>542</v>
      </c>
      <c r="S1" s="237" t="s">
        <v>543</v>
      </c>
      <c r="T1" s="237" t="s">
        <v>544</v>
      </c>
      <c r="U1" s="237" t="s">
        <v>545</v>
      </c>
      <c r="V1" s="237" t="s">
        <v>546</v>
      </c>
      <c r="W1" s="237" t="s">
        <v>547</v>
      </c>
      <c r="X1" s="237" t="s">
        <v>548</v>
      </c>
      <c r="Y1" s="237" t="s">
        <v>549</v>
      </c>
      <c r="Z1" s="237" t="s">
        <v>550</v>
      </c>
      <c r="AA1" s="231" t="s">
        <v>29</v>
      </c>
      <c r="AB1" s="231" t="s">
        <v>29</v>
      </c>
      <c r="AC1" s="231" t="s">
        <v>29</v>
      </c>
      <c r="AD1" s="231" t="s">
        <v>29</v>
      </c>
    </row>
    <row r="2" spans="1:30" ht="39.950000000000003" customHeight="1" x14ac:dyDescent="0.25">
      <c r="A2" s="236" t="s">
        <v>12</v>
      </c>
      <c r="B2" s="236"/>
      <c r="C2" s="236"/>
      <c r="D2" s="236"/>
      <c r="E2" s="236"/>
      <c r="F2" s="236"/>
      <c r="G2" s="236"/>
      <c r="H2" s="236"/>
      <c r="I2" s="236"/>
      <c r="J2" s="236"/>
      <c r="K2" s="236"/>
      <c r="L2" s="236"/>
      <c r="M2" s="237"/>
      <c r="N2" s="237"/>
      <c r="O2" s="237"/>
      <c r="P2" s="237"/>
      <c r="Q2" s="237"/>
      <c r="R2" s="237"/>
      <c r="S2" s="237"/>
      <c r="T2" s="237"/>
      <c r="U2" s="237"/>
      <c r="V2" s="237"/>
      <c r="W2" s="237"/>
      <c r="X2" s="237"/>
      <c r="Y2" s="237"/>
      <c r="Z2" s="237"/>
      <c r="AA2" s="231"/>
      <c r="AB2" s="231"/>
      <c r="AC2" s="231"/>
      <c r="AD2" s="231"/>
    </row>
    <row r="3" spans="1:30" s="3" customFormat="1" ht="57.2" customHeight="1" x14ac:dyDescent="0.2">
      <c r="A3" s="32" t="s">
        <v>18</v>
      </c>
      <c r="B3" s="33" t="s">
        <v>13</v>
      </c>
      <c r="C3" s="32" t="s">
        <v>14</v>
      </c>
      <c r="D3" s="32" t="s">
        <v>23</v>
      </c>
      <c r="E3" s="33" t="s">
        <v>30</v>
      </c>
      <c r="F3" s="33" t="s">
        <v>31</v>
      </c>
      <c r="G3" s="33" t="s">
        <v>32</v>
      </c>
      <c r="H3" s="33" t="s">
        <v>15</v>
      </c>
      <c r="I3" s="34" t="s">
        <v>19</v>
      </c>
      <c r="J3" s="33" t="s">
        <v>20</v>
      </c>
      <c r="K3" s="37" t="s">
        <v>0</v>
      </c>
      <c r="L3" s="38" t="s">
        <v>2</v>
      </c>
      <c r="M3" s="147">
        <v>45406</v>
      </c>
      <c r="N3" s="147">
        <v>45406</v>
      </c>
      <c r="O3" s="147">
        <v>45406</v>
      </c>
      <c r="P3" s="148">
        <v>30042024</v>
      </c>
      <c r="Q3" s="148">
        <v>30042024</v>
      </c>
      <c r="R3" s="147">
        <v>45428</v>
      </c>
      <c r="S3" s="148">
        <v>24052024</v>
      </c>
      <c r="T3" s="148">
        <v>28052024</v>
      </c>
      <c r="U3" s="148">
        <v>28052024</v>
      </c>
      <c r="V3" s="148">
        <v>3062024</v>
      </c>
      <c r="W3" s="147">
        <v>45456</v>
      </c>
      <c r="X3" s="147">
        <v>45456</v>
      </c>
      <c r="Y3" s="147">
        <v>45457</v>
      </c>
      <c r="Z3" s="147">
        <v>45457</v>
      </c>
      <c r="AA3" s="22" t="s">
        <v>1</v>
      </c>
      <c r="AB3" s="22" t="s">
        <v>1</v>
      </c>
      <c r="AC3" s="22" t="s">
        <v>1</v>
      </c>
      <c r="AD3" s="22" t="s">
        <v>1</v>
      </c>
    </row>
    <row r="4" spans="1:30" ht="39.950000000000003" customHeight="1" x14ac:dyDescent="0.25">
      <c r="A4" s="55">
        <v>1</v>
      </c>
      <c r="B4" s="56" t="s">
        <v>33</v>
      </c>
      <c r="C4" s="60" t="s">
        <v>34</v>
      </c>
      <c r="D4" s="61" t="s">
        <v>35</v>
      </c>
      <c r="E4" s="59" t="s">
        <v>36</v>
      </c>
      <c r="F4" s="70">
        <v>117366023</v>
      </c>
      <c r="G4" s="54" t="s">
        <v>37</v>
      </c>
      <c r="H4" s="54">
        <v>33903035</v>
      </c>
      <c r="I4" s="42">
        <v>54</v>
      </c>
      <c r="J4" s="17"/>
      <c r="K4" s="23">
        <f t="shared" ref="K4:K39" si="0">J4-(SUM(M4:AD4))</f>
        <v>0</v>
      </c>
      <c r="L4" s="24" t="str">
        <f t="shared" ref="L4:L39" si="1">IF(K4&lt;0,"ATENÇÃO","OK")</f>
        <v>OK</v>
      </c>
      <c r="M4" s="100"/>
      <c r="N4" s="100"/>
      <c r="O4" s="133"/>
      <c r="P4" s="133"/>
      <c r="Q4" s="133"/>
      <c r="R4" s="133"/>
      <c r="S4" s="100"/>
      <c r="T4" s="100"/>
      <c r="U4" s="100"/>
      <c r="V4" s="100"/>
      <c r="W4" s="100"/>
      <c r="X4" s="133"/>
      <c r="Y4" s="133"/>
      <c r="Z4" s="133"/>
      <c r="AA4" s="30"/>
      <c r="AB4" s="30"/>
      <c r="AC4" s="30"/>
      <c r="AD4" s="30"/>
    </row>
    <row r="5" spans="1:30" ht="39.950000000000003" customHeight="1" x14ac:dyDescent="0.25">
      <c r="A5" s="55">
        <v>2</v>
      </c>
      <c r="B5" s="56" t="s">
        <v>38</v>
      </c>
      <c r="C5" s="60" t="s">
        <v>39</v>
      </c>
      <c r="D5" s="61" t="s">
        <v>40</v>
      </c>
      <c r="E5" s="53" t="s">
        <v>41</v>
      </c>
      <c r="F5" s="54" t="s">
        <v>42</v>
      </c>
      <c r="G5" s="54" t="s">
        <v>37</v>
      </c>
      <c r="H5" s="54">
        <v>33903029</v>
      </c>
      <c r="I5" s="42">
        <v>1262.5999999999999</v>
      </c>
      <c r="J5" s="17"/>
      <c r="K5" s="23">
        <f t="shared" si="0"/>
        <v>0</v>
      </c>
      <c r="L5" s="24" t="str">
        <f t="shared" si="1"/>
        <v>OK</v>
      </c>
      <c r="M5" s="100"/>
      <c r="N5" s="100"/>
      <c r="O5" s="133"/>
      <c r="P5" s="133"/>
      <c r="Q5" s="133"/>
      <c r="R5" s="133"/>
      <c r="S5" s="100"/>
      <c r="T5" s="100"/>
      <c r="U5" s="100"/>
      <c r="V5" s="100"/>
      <c r="W5" s="100"/>
      <c r="X5" s="133"/>
      <c r="Y5" s="133"/>
      <c r="Z5" s="133"/>
      <c r="AA5" s="30"/>
      <c r="AB5" s="30"/>
      <c r="AC5" s="30"/>
      <c r="AD5" s="30"/>
    </row>
    <row r="6" spans="1:30" ht="39.950000000000003" customHeight="1" x14ac:dyDescent="0.25">
      <c r="A6" s="55">
        <v>3</v>
      </c>
      <c r="B6" s="56" t="s">
        <v>43</v>
      </c>
      <c r="C6" s="60" t="s">
        <v>44</v>
      </c>
      <c r="D6" s="61" t="s">
        <v>45</v>
      </c>
      <c r="E6" s="59" t="s">
        <v>46</v>
      </c>
      <c r="F6" s="70">
        <v>79812016</v>
      </c>
      <c r="G6" s="54" t="s">
        <v>37</v>
      </c>
      <c r="H6" s="54">
        <v>33903017</v>
      </c>
      <c r="I6" s="42">
        <v>70.59</v>
      </c>
      <c r="J6" s="17"/>
      <c r="K6" s="23">
        <f t="shared" si="0"/>
        <v>0</v>
      </c>
      <c r="L6" s="24" t="str">
        <f t="shared" si="1"/>
        <v>OK</v>
      </c>
      <c r="M6" s="100"/>
      <c r="N6" s="100"/>
      <c r="O6" s="133"/>
      <c r="P6" s="133"/>
      <c r="Q6" s="133"/>
      <c r="R6" s="133"/>
      <c r="S6" s="100"/>
      <c r="T6" s="100"/>
      <c r="U6" s="100"/>
      <c r="V6" s="100"/>
      <c r="W6" s="100"/>
      <c r="X6" s="133"/>
      <c r="Y6" s="133"/>
      <c r="Z6" s="133"/>
      <c r="AA6" s="30"/>
      <c r="AB6" s="30"/>
      <c r="AC6" s="30"/>
      <c r="AD6" s="30"/>
    </row>
    <row r="7" spans="1:30" ht="39.950000000000003" customHeight="1" x14ac:dyDescent="0.25">
      <c r="A7" s="55">
        <v>4</v>
      </c>
      <c r="B7" s="56" t="s">
        <v>47</v>
      </c>
      <c r="C7" s="68" t="s">
        <v>48</v>
      </c>
      <c r="D7" s="69" t="s">
        <v>49</v>
      </c>
      <c r="E7" s="65">
        <v>2401</v>
      </c>
      <c r="F7" s="65" t="s">
        <v>50</v>
      </c>
      <c r="G7" s="54" t="s">
        <v>37</v>
      </c>
      <c r="H7" s="54" t="s">
        <v>51</v>
      </c>
      <c r="I7" s="42">
        <v>2050</v>
      </c>
      <c r="J7" s="17"/>
      <c r="K7" s="23">
        <f t="shared" si="0"/>
        <v>0</v>
      </c>
      <c r="L7" s="24" t="str">
        <f t="shared" si="1"/>
        <v>OK</v>
      </c>
      <c r="M7" s="100"/>
      <c r="N7" s="100"/>
      <c r="O7" s="133"/>
      <c r="P7" s="133"/>
      <c r="Q7" s="133"/>
      <c r="R7" s="133"/>
      <c r="S7" s="100"/>
      <c r="T7" s="100"/>
      <c r="U7" s="100"/>
      <c r="V7" s="100"/>
      <c r="W7" s="100"/>
      <c r="X7" s="133"/>
      <c r="Y7" s="133"/>
      <c r="Z7" s="133"/>
      <c r="AA7" s="30"/>
      <c r="AB7" s="30"/>
      <c r="AC7" s="30"/>
      <c r="AD7" s="30"/>
    </row>
    <row r="8" spans="1:30" ht="39.950000000000003" customHeight="1" x14ac:dyDescent="0.25">
      <c r="A8" s="55">
        <v>5</v>
      </c>
      <c r="B8" s="56" t="s">
        <v>43</v>
      </c>
      <c r="C8" s="60" t="s">
        <v>52</v>
      </c>
      <c r="D8" s="61" t="s">
        <v>53</v>
      </c>
      <c r="E8" s="62" t="s">
        <v>46</v>
      </c>
      <c r="F8" s="62" t="s">
        <v>54</v>
      </c>
      <c r="G8" s="54" t="s">
        <v>37</v>
      </c>
      <c r="H8" s="62" t="s">
        <v>51</v>
      </c>
      <c r="I8" s="42">
        <v>1426.25</v>
      </c>
      <c r="J8" s="17">
        <v>4</v>
      </c>
      <c r="K8" s="23">
        <f t="shared" si="0"/>
        <v>4</v>
      </c>
      <c r="L8" s="24" t="str">
        <f t="shared" si="1"/>
        <v>OK</v>
      </c>
      <c r="M8" s="100"/>
      <c r="N8" s="100"/>
      <c r="O8" s="133"/>
      <c r="P8" s="133"/>
      <c r="Q8" s="133"/>
      <c r="R8" s="133"/>
      <c r="S8" s="100"/>
      <c r="T8" s="100"/>
      <c r="U8" s="100"/>
      <c r="V8" s="100"/>
      <c r="W8" s="100"/>
      <c r="X8" s="133"/>
      <c r="Y8" s="133"/>
      <c r="Z8" s="133"/>
      <c r="AA8" s="30"/>
      <c r="AB8" s="30"/>
      <c r="AC8" s="30"/>
      <c r="AD8" s="30"/>
    </row>
    <row r="9" spans="1:30" ht="39.950000000000003" customHeight="1" x14ac:dyDescent="0.25">
      <c r="A9" s="55">
        <v>6</v>
      </c>
      <c r="B9" s="56" t="s">
        <v>55</v>
      </c>
      <c r="C9" s="66" t="s">
        <v>56</v>
      </c>
      <c r="D9" s="67" t="s">
        <v>57</v>
      </c>
      <c r="E9" s="59" t="s">
        <v>58</v>
      </c>
      <c r="F9" s="54" t="s">
        <v>59</v>
      </c>
      <c r="G9" s="54" t="s">
        <v>37</v>
      </c>
      <c r="H9" s="54">
        <v>33903030</v>
      </c>
      <c r="I9" s="42">
        <v>12556.89</v>
      </c>
      <c r="J9" s="17"/>
      <c r="K9" s="23">
        <f t="shared" si="0"/>
        <v>0</v>
      </c>
      <c r="L9" s="24" t="str">
        <f t="shared" si="1"/>
        <v>OK</v>
      </c>
      <c r="M9" s="100"/>
      <c r="N9" s="100"/>
      <c r="O9" s="133"/>
      <c r="P9" s="133"/>
      <c r="Q9" s="133"/>
      <c r="R9" s="133"/>
      <c r="S9" s="100"/>
      <c r="T9" s="100"/>
      <c r="U9" s="100"/>
      <c r="V9" s="100"/>
      <c r="W9" s="100"/>
      <c r="X9" s="133"/>
      <c r="Y9" s="133"/>
      <c r="Z9" s="133"/>
      <c r="AA9" s="30"/>
      <c r="AB9" s="30"/>
      <c r="AC9" s="30"/>
      <c r="AD9" s="30"/>
    </row>
    <row r="10" spans="1:30" ht="39.950000000000003" customHeight="1" x14ac:dyDescent="0.25">
      <c r="A10" s="55">
        <v>7</v>
      </c>
      <c r="B10" s="56" t="s">
        <v>38</v>
      </c>
      <c r="C10" s="66" t="s">
        <v>60</v>
      </c>
      <c r="D10" s="67" t="s">
        <v>61</v>
      </c>
      <c r="E10" s="59" t="s">
        <v>62</v>
      </c>
      <c r="F10" s="54" t="s">
        <v>63</v>
      </c>
      <c r="G10" s="54" t="s">
        <v>37</v>
      </c>
      <c r="H10" s="54">
        <v>44905233</v>
      </c>
      <c r="I10" s="42">
        <v>1170</v>
      </c>
      <c r="J10" s="17"/>
      <c r="K10" s="23">
        <f t="shared" si="0"/>
        <v>0</v>
      </c>
      <c r="L10" s="24" t="str">
        <f t="shared" si="1"/>
        <v>OK</v>
      </c>
      <c r="M10" s="100"/>
      <c r="N10" s="100"/>
      <c r="O10" s="133"/>
      <c r="P10" s="133"/>
      <c r="Q10" s="133"/>
      <c r="R10" s="133"/>
      <c r="S10" s="100"/>
      <c r="T10" s="100"/>
      <c r="U10" s="100"/>
      <c r="V10" s="100"/>
      <c r="W10" s="100"/>
      <c r="X10" s="133"/>
      <c r="Y10" s="133"/>
      <c r="Z10" s="133"/>
      <c r="AA10" s="30"/>
      <c r="AB10" s="30"/>
      <c r="AC10" s="30"/>
      <c r="AD10" s="30"/>
    </row>
    <row r="11" spans="1:30" ht="39.950000000000003" customHeight="1" x14ac:dyDescent="0.25">
      <c r="A11" s="55">
        <v>8</v>
      </c>
      <c r="B11" s="56" t="s">
        <v>64</v>
      </c>
      <c r="C11" s="68" t="s">
        <v>65</v>
      </c>
      <c r="D11" s="69" t="s">
        <v>66</v>
      </c>
      <c r="E11" s="62">
        <v>2402</v>
      </c>
      <c r="F11" s="82" t="s">
        <v>67</v>
      </c>
      <c r="G11" s="54" t="s">
        <v>37</v>
      </c>
      <c r="H11" s="54" t="s">
        <v>51</v>
      </c>
      <c r="I11" s="42">
        <v>1617</v>
      </c>
      <c r="J11" s="17"/>
      <c r="K11" s="23">
        <f t="shared" si="0"/>
        <v>0</v>
      </c>
      <c r="L11" s="24" t="str">
        <f t="shared" si="1"/>
        <v>OK</v>
      </c>
      <c r="M11" s="100"/>
      <c r="N11" s="100"/>
      <c r="O11" s="133"/>
      <c r="P11" s="133"/>
      <c r="Q11" s="133"/>
      <c r="R11" s="100"/>
      <c r="S11" s="100"/>
      <c r="T11" s="100"/>
      <c r="U11" s="100"/>
      <c r="V11" s="100"/>
      <c r="W11" s="100"/>
      <c r="X11" s="133"/>
      <c r="Y11" s="133"/>
      <c r="Z11" s="133"/>
      <c r="AA11" s="30"/>
      <c r="AB11" s="30"/>
      <c r="AC11" s="30"/>
      <c r="AD11" s="30"/>
    </row>
    <row r="12" spans="1:30" ht="39.950000000000003" customHeight="1" x14ac:dyDescent="0.25">
      <c r="A12" s="55">
        <v>10</v>
      </c>
      <c r="B12" s="56" t="s">
        <v>33</v>
      </c>
      <c r="C12" s="60" t="s">
        <v>68</v>
      </c>
      <c r="D12" s="61" t="s">
        <v>69</v>
      </c>
      <c r="E12" s="62">
        <v>5506</v>
      </c>
      <c r="F12" s="62" t="s">
        <v>70</v>
      </c>
      <c r="G12" s="54" t="s">
        <v>37</v>
      </c>
      <c r="H12" s="62" t="s">
        <v>25</v>
      </c>
      <c r="I12" s="42">
        <v>134.99</v>
      </c>
      <c r="J12" s="17">
        <v>12</v>
      </c>
      <c r="K12" s="23">
        <f t="shared" si="0"/>
        <v>2</v>
      </c>
      <c r="L12" s="24" t="str">
        <f t="shared" si="1"/>
        <v>OK</v>
      </c>
      <c r="M12" s="100">
        <v>10</v>
      </c>
      <c r="N12" s="100"/>
      <c r="O12" s="133"/>
      <c r="P12" s="133"/>
      <c r="Q12" s="133"/>
      <c r="R12" s="133"/>
      <c r="S12" s="100"/>
      <c r="T12" s="100"/>
      <c r="U12" s="100"/>
      <c r="V12" s="100"/>
      <c r="W12" s="100"/>
      <c r="X12" s="133"/>
      <c r="Y12" s="133"/>
      <c r="Z12" s="133"/>
      <c r="AA12" s="30"/>
      <c r="AB12" s="30"/>
      <c r="AC12" s="30"/>
      <c r="AD12" s="30"/>
    </row>
    <row r="13" spans="1:30" ht="39.950000000000003" customHeight="1" x14ac:dyDescent="0.25">
      <c r="A13" s="55">
        <v>11</v>
      </c>
      <c r="B13" s="56" t="s">
        <v>71</v>
      </c>
      <c r="C13" s="60" t="s">
        <v>72</v>
      </c>
      <c r="D13" s="61" t="s">
        <v>73</v>
      </c>
      <c r="E13" s="53" t="s">
        <v>41</v>
      </c>
      <c r="F13" s="54" t="s">
        <v>74</v>
      </c>
      <c r="G13" s="54" t="s">
        <v>37</v>
      </c>
      <c r="H13" s="54" t="s">
        <v>75</v>
      </c>
      <c r="I13" s="42">
        <v>860.99</v>
      </c>
      <c r="J13" s="17"/>
      <c r="K13" s="23">
        <f t="shared" si="0"/>
        <v>0</v>
      </c>
      <c r="L13" s="24" t="str">
        <f t="shared" si="1"/>
        <v>OK</v>
      </c>
      <c r="M13" s="100"/>
      <c r="N13" s="100"/>
      <c r="O13" s="133"/>
      <c r="P13" s="133"/>
      <c r="Q13" s="133"/>
      <c r="R13" s="133"/>
      <c r="S13" s="100"/>
      <c r="T13" s="100"/>
      <c r="U13" s="100"/>
      <c r="V13" s="100"/>
      <c r="W13" s="100"/>
      <c r="X13" s="133"/>
      <c r="Y13" s="133"/>
      <c r="Z13" s="133"/>
      <c r="AA13" s="30"/>
      <c r="AB13" s="30"/>
      <c r="AC13" s="30"/>
      <c r="AD13" s="30"/>
    </row>
    <row r="14" spans="1:30" ht="105" customHeight="1" x14ac:dyDescent="0.25">
      <c r="A14" s="55">
        <v>12</v>
      </c>
      <c r="B14" s="56" t="s">
        <v>76</v>
      </c>
      <c r="C14" s="60" t="s">
        <v>77</v>
      </c>
      <c r="D14" s="61" t="s">
        <v>78</v>
      </c>
      <c r="E14" s="62" t="s">
        <v>79</v>
      </c>
      <c r="F14" s="62" t="s">
        <v>80</v>
      </c>
      <c r="G14" s="54" t="s">
        <v>37</v>
      </c>
      <c r="H14" s="62" t="s">
        <v>81</v>
      </c>
      <c r="I14" s="42">
        <v>350</v>
      </c>
      <c r="J14" s="17">
        <v>1</v>
      </c>
      <c r="K14" s="23">
        <f t="shared" si="0"/>
        <v>1</v>
      </c>
      <c r="L14" s="24" t="str">
        <f t="shared" si="1"/>
        <v>OK</v>
      </c>
      <c r="M14" s="100"/>
      <c r="N14" s="100"/>
      <c r="O14" s="133"/>
      <c r="P14" s="133"/>
      <c r="Q14" s="152"/>
      <c r="R14" s="133"/>
      <c r="S14" s="100"/>
      <c r="T14" s="100"/>
      <c r="U14" s="100"/>
      <c r="V14" s="100"/>
      <c r="W14" s="100"/>
      <c r="X14" s="133"/>
      <c r="Y14" s="133"/>
      <c r="Z14" s="133"/>
      <c r="AA14" s="30"/>
      <c r="AB14" s="30"/>
      <c r="AC14" s="30"/>
      <c r="AD14" s="30"/>
    </row>
    <row r="15" spans="1:30" ht="39.950000000000003" customHeight="1" x14ac:dyDescent="0.25">
      <c r="A15" s="55">
        <v>14</v>
      </c>
      <c r="B15" s="56" t="s">
        <v>33</v>
      </c>
      <c r="C15" s="60" t="s">
        <v>82</v>
      </c>
      <c r="D15" s="61" t="s">
        <v>83</v>
      </c>
      <c r="E15" s="62" t="s">
        <v>84</v>
      </c>
      <c r="F15" s="62" t="s">
        <v>85</v>
      </c>
      <c r="G15" s="54" t="s">
        <v>37</v>
      </c>
      <c r="H15" s="62" t="s">
        <v>81</v>
      </c>
      <c r="I15" s="42">
        <v>108.63</v>
      </c>
      <c r="J15" s="17">
        <v>40</v>
      </c>
      <c r="K15" s="23">
        <f t="shared" si="0"/>
        <v>40</v>
      </c>
      <c r="L15" s="24" t="str">
        <f t="shared" si="1"/>
        <v>OK</v>
      </c>
      <c r="M15" s="100"/>
      <c r="N15" s="100"/>
      <c r="O15" s="133"/>
      <c r="P15" s="133"/>
      <c r="Q15" s="152"/>
      <c r="R15" s="133"/>
      <c r="S15" s="100"/>
      <c r="T15" s="100"/>
      <c r="U15" s="100"/>
      <c r="V15" s="100"/>
      <c r="W15" s="100"/>
      <c r="X15" s="133"/>
      <c r="Y15" s="133"/>
      <c r="Z15" s="133"/>
      <c r="AA15" s="30"/>
      <c r="AB15" s="30"/>
      <c r="AC15" s="30"/>
      <c r="AD15" s="30"/>
    </row>
    <row r="16" spans="1:30" ht="39.950000000000003" customHeight="1" x14ac:dyDescent="0.25">
      <c r="A16" s="55">
        <v>15</v>
      </c>
      <c r="B16" s="56" t="s">
        <v>86</v>
      </c>
      <c r="C16" s="83" t="s">
        <v>87</v>
      </c>
      <c r="D16" s="54" t="s">
        <v>88</v>
      </c>
      <c r="E16" s="59" t="s">
        <v>41</v>
      </c>
      <c r="F16" s="54" t="s">
        <v>89</v>
      </c>
      <c r="G16" s="54" t="s">
        <v>37</v>
      </c>
      <c r="H16" s="54" t="s">
        <v>81</v>
      </c>
      <c r="I16" s="42">
        <v>112.33</v>
      </c>
      <c r="J16" s="17"/>
      <c r="K16" s="23">
        <f t="shared" si="0"/>
        <v>0</v>
      </c>
      <c r="L16" s="24" t="str">
        <f t="shared" si="1"/>
        <v>OK</v>
      </c>
      <c r="M16" s="100"/>
      <c r="N16" s="100"/>
      <c r="O16" s="133"/>
      <c r="P16" s="133"/>
      <c r="Q16" s="152"/>
      <c r="R16" s="133"/>
      <c r="S16" s="100"/>
      <c r="T16" s="100"/>
      <c r="U16" s="100"/>
      <c r="V16" s="100"/>
      <c r="W16" s="100"/>
      <c r="X16" s="133"/>
      <c r="Y16" s="133"/>
      <c r="Z16" s="133"/>
      <c r="AA16" s="30"/>
      <c r="AB16" s="30"/>
      <c r="AC16" s="30"/>
      <c r="AD16" s="30"/>
    </row>
    <row r="17" spans="1:30" ht="39.950000000000003" customHeight="1" x14ac:dyDescent="0.25">
      <c r="A17" s="55">
        <v>16</v>
      </c>
      <c r="B17" s="56" t="s">
        <v>55</v>
      </c>
      <c r="C17" s="60" t="s">
        <v>90</v>
      </c>
      <c r="D17" s="61" t="s">
        <v>91</v>
      </c>
      <c r="E17" s="59" t="s">
        <v>92</v>
      </c>
      <c r="F17" s="70">
        <v>105570006</v>
      </c>
      <c r="G17" s="54" t="s">
        <v>37</v>
      </c>
      <c r="H17" s="54">
        <v>33903017</v>
      </c>
      <c r="I17" s="42">
        <v>256</v>
      </c>
      <c r="J17" s="17"/>
      <c r="K17" s="23">
        <f t="shared" si="0"/>
        <v>0</v>
      </c>
      <c r="L17" s="24" t="str">
        <f t="shared" si="1"/>
        <v>OK</v>
      </c>
      <c r="M17" s="100"/>
      <c r="N17" s="100"/>
      <c r="O17" s="133"/>
      <c r="P17" s="133"/>
      <c r="Q17" s="152"/>
      <c r="R17" s="133"/>
      <c r="S17" s="100"/>
      <c r="T17" s="100"/>
      <c r="U17" s="100"/>
      <c r="V17" s="100"/>
      <c r="W17" s="100"/>
      <c r="X17" s="133"/>
      <c r="Y17" s="133"/>
      <c r="Z17" s="133"/>
      <c r="AA17" s="43"/>
      <c r="AB17" s="43"/>
      <c r="AC17" s="43"/>
      <c r="AD17" s="43"/>
    </row>
    <row r="18" spans="1:30" ht="39.950000000000003" customHeight="1" x14ac:dyDescent="0.25">
      <c r="A18" s="55">
        <v>17</v>
      </c>
      <c r="B18" s="56" t="s">
        <v>93</v>
      </c>
      <c r="C18" s="68" t="s">
        <v>94</v>
      </c>
      <c r="D18" s="69" t="s">
        <v>95</v>
      </c>
      <c r="E18" s="65">
        <v>2401</v>
      </c>
      <c r="F18" s="65" t="s">
        <v>96</v>
      </c>
      <c r="G18" s="54" t="s">
        <v>37</v>
      </c>
      <c r="H18" s="62" t="s">
        <v>81</v>
      </c>
      <c r="I18" s="42">
        <v>91.9</v>
      </c>
      <c r="J18" s="17"/>
      <c r="K18" s="23">
        <f t="shared" si="0"/>
        <v>0</v>
      </c>
      <c r="L18" s="24" t="str">
        <f t="shared" si="1"/>
        <v>OK</v>
      </c>
      <c r="M18" s="100"/>
      <c r="N18" s="100"/>
      <c r="O18" s="133"/>
      <c r="P18" s="133"/>
      <c r="Q18" s="152"/>
      <c r="R18" s="133"/>
      <c r="S18" s="100"/>
      <c r="T18" s="100"/>
      <c r="U18" s="100"/>
      <c r="V18" s="100"/>
      <c r="W18" s="100"/>
      <c r="X18" s="133"/>
      <c r="Y18" s="133"/>
      <c r="Z18" s="133"/>
      <c r="AA18" s="43"/>
      <c r="AB18" s="43"/>
      <c r="AC18" s="43"/>
      <c r="AD18" s="43"/>
    </row>
    <row r="19" spans="1:30" ht="39.950000000000003" customHeight="1" x14ac:dyDescent="0.25">
      <c r="A19" s="55">
        <v>19</v>
      </c>
      <c r="B19" s="56" t="s">
        <v>43</v>
      </c>
      <c r="C19" s="60" t="s">
        <v>97</v>
      </c>
      <c r="D19" s="61" t="s">
        <v>98</v>
      </c>
      <c r="E19" s="59" t="s">
        <v>62</v>
      </c>
      <c r="F19" s="70">
        <v>104159010</v>
      </c>
      <c r="G19" s="54" t="s">
        <v>37</v>
      </c>
      <c r="H19" s="54">
        <v>33903029</v>
      </c>
      <c r="I19" s="42">
        <v>37.5</v>
      </c>
      <c r="J19" s="17"/>
      <c r="K19" s="23">
        <f t="shared" si="0"/>
        <v>0</v>
      </c>
      <c r="L19" s="24" t="str">
        <f t="shared" si="1"/>
        <v>OK</v>
      </c>
      <c r="M19" s="100"/>
      <c r="N19" s="100"/>
      <c r="O19" s="133"/>
      <c r="P19" s="133"/>
      <c r="Q19" s="152"/>
      <c r="R19" s="133"/>
      <c r="S19" s="100"/>
      <c r="T19" s="100"/>
      <c r="U19" s="100"/>
      <c r="V19" s="100"/>
      <c r="W19" s="100"/>
      <c r="X19" s="133"/>
      <c r="Y19" s="133"/>
      <c r="Z19" s="133"/>
      <c r="AA19" s="43"/>
      <c r="AB19" s="43"/>
      <c r="AC19" s="43"/>
      <c r="AD19" s="43"/>
    </row>
    <row r="20" spans="1:30" ht="39.950000000000003" customHeight="1" x14ac:dyDescent="0.25">
      <c r="A20" s="55">
        <v>23</v>
      </c>
      <c r="B20" s="56" t="s">
        <v>93</v>
      </c>
      <c r="C20" s="60" t="s">
        <v>99</v>
      </c>
      <c r="D20" s="61" t="s">
        <v>100</v>
      </c>
      <c r="E20" s="62" t="s">
        <v>101</v>
      </c>
      <c r="F20" s="62" t="s">
        <v>102</v>
      </c>
      <c r="G20" s="54" t="s">
        <v>37</v>
      </c>
      <c r="H20" s="62" t="s">
        <v>81</v>
      </c>
      <c r="I20" s="42">
        <v>75</v>
      </c>
      <c r="J20" s="17">
        <v>16</v>
      </c>
      <c r="K20" s="23">
        <f t="shared" si="0"/>
        <v>16</v>
      </c>
      <c r="L20" s="24" t="str">
        <f t="shared" si="1"/>
        <v>OK</v>
      </c>
      <c r="M20" s="100"/>
      <c r="N20" s="100"/>
      <c r="O20" s="133"/>
      <c r="P20" s="133"/>
      <c r="Q20" s="152"/>
      <c r="R20" s="133"/>
      <c r="S20" s="100"/>
      <c r="T20" s="100"/>
      <c r="U20" s="100"/>
      <c r="V20" s="100"/>
      <c r="W20" s="100"/>
      <c r="X20" s="133"/>
      <c r="Y20" s="133"/>
      <c r="Z20" s="133"/>
      <c r="AA20" s="30"/>
      <c r="AB20" s="30"/>
      <c r="AC20" s="30"/>
      <c r="AD20" s="30"/>
    </row>
    <row r="21" spans="1:30" ht="39.950000000000003" customHeight="1" x14ac:dyDescent="0.25">
      <c r="A21" s="55">
        <v>24</v>
      </c>
      <c r="B21" s="56" t="s">
        <v>43</v>
      </c>
      <c r="C21" s="68" t="s">
        <v>103</v>
      </c>
      <c r="D21" s="69" t="s">
        <v>104</v>
      </c>
      <c r="E21" s="65">
        <v>1305</v>
      </c>
      <c r="F21" s="65" t="s">
        <v>105</v>
      </c>
      <c r="G21" s="54" t="s">
        <v>37</v>
      </c>
      <c r="H21" s="62" t="s">
        <v>22</v>
      </c>
      <c r="I21" s="42">
        <v>247.5</v>
      </c>
      <c r="J21" s="17"/>
      <c r="K21" s="23">
        <f t="shared" si="0"/>
        <v>0</v>
      </c>
      <c r="L21" s="24" t="str">
        <f t="shared" si="1"/>
        <v>OK</v>
      </c>
      <c r="M21" s="100"/>
      <c r="N21" s="100"/>
      <c r="O21" s="133"/>
      <c r="P21" s="133"/>
      <c r="Q21" s="152"/>
      <c r="R21" s="133"/>
      <c r="S21" s="100"/>
      <c r="T21" s="100"/>
      <c r="U21" s="100"/>
      <c r="V21" s="100"/>
      <c r="W21" s="100"/>
      <c r="X21" s="133"/>
      <c r="Y21" s="133"/>
      <c r="Z21" s="133"/>
      <c r="AA21" s="30"/>
      <c r="AB21" s="30"/>
      <c r="AC21" s="30"/>
      <c r="AD21" s="30"/>
    </row>
    <row r="22" spans="1:30" ht="39.950000000000003" customHeight="1" x14ac:dyDescent="0.25">
      <c r="A22" s="55">
        <v>25</v>
      </c>
      <c r="B22" s="56" t="s">
        <v>24</v>
      </c>
      <c r="C22" s="60" t="s">
        <v>106</v>
      </c>
      <c r="D22" s="61" t="s">
        <v>107</v>
      </c>
      <c r="E22" s="59" t="s">
        <v>108</v>
      </c>
      <c r="F22" s="62" t="s">
        <v>109</v>
      </c>
      <c r="G22" s="54" t="s">
        <v>37</v>
      </c>
      <c r="H22" s="62" t="s">
        <v>110</v>
      </c>
      <c r="I22" s="42">
        <v>2088</v>
      </c>
      <c r="J22" s="17">
        <v>1</v>
      </c>
      <c r="K22" s="23">
        <f t="shared" si="0"/>
        <v>0</v>
      </c>
      <c r="L22" s="24" t="str">
        <f t="shared" si="1"/>
        <v>OK</v>
      </c>
      <c r="M22" s="100"/>
      <c r="N22" s="100">
        <v>1</v>
      </c>
      <c r="O22" s="133"/>
      <c r="P22" s="133"/>
      <c r="Q22" s="152"/>
      <c r="R22" s="133"/>
      <c r="S22" s="100"/>
      <c r="T22" s="100"/>
      <c r="U22" s="100"/>
      <c r="V22" s="100"/>
      <c r="W22" s="100"/>
      <c r="X22" s="133"/>
      <c r="Y22" s="133"/>
      <c r="Z22" s="133"/>
      <c r="AA22" s="43"/>
      <c r="AB22" s="43"/>
      <c r="AC22" s="43"/>
      <c r="AD22" s="43"/>
    </row>
    <row r="23" spans="1:30" ht="39.950000000000003" customHeight="1" x14ac:dyDescent="0.25">
      <c r="A23" s="55">
        <v>26</v>
      </c>
      <c r="B23" s="56" t="s">
        <v>38</v>
      </c>
      <c r="C23" s="68" t="s">
        <v>111</v>
      </c>
      <c r="D23" s="69" t="s">
        <v>112</v>
      </c>
      <c r="E23" s="65">
        <v>2407</v>
      </c>
      <c r="F23" s="65" t="s">
        <v>113</v>
      </c>
      <c r="G23" s="54" t="s">
        <v>37</v>
      </c>
      <c r="H23" s="54" t="s">
        <v>51</v>
      </c>
      <c r="I23" s="42">
        <v>910.8</v>
      </c>
      <c r="J23" s="17"/>
      <c r="K23" s="23">
        <f t="shared" si="0"/>
        <v>0</v>
      </c>
      <c r="L23" s="24" t="str">
        <f t="shared" si="1"/>
        <v>OK</v>
      </c>
      <c r="M23" s="100"/>
      <c r="N23" s="100"/>
      <c r="O23" s="133"/>
      <c r="P23" s="133"/>
      <c r="Q23" s="152"/>
      <c r="R23" s="133"/>
      <c r="S23" s="100"/>
      <c r="T23" s="100"/>
      <c r="U23" s="100"/>
      <c r="V23" s="100"/>
      <c r="W23" s="100"/>
      <c r="X23" s="133"/>
      <c r="Y23" s="133"/>
      <c r="Z23" s="133"/>
      <c r="AA23" s="43"/>
      <c r="AB23" s="43"/>
      <c r="AC23" s="43"/>
      <c r="AD23" s="43"/>
    </row>
    <row r="24" spans="1:30" ht="39.950000000000003" customHeight="1" x14ac:dyDescent="0.25">
      <c r="A24" s="55">
        <v>27</v>
      </c>
      <c r="B24" s="56" t="s">
        <v>114</v>
      </c>
      <c r="C24" s="68" t="s">
        <v>115</v>
      </c>
      <c r="D24" s="69" t="s">
        <v>116</v>
      </c>
      <c r="E24" s="65">
        <v>2407</v>
      </c>
      <c r="F24" s="65" t="s">
        <v>113</v>
      </c>
      <c r="G24" s="54" t="s">
        <v>37</v>
      </c>
      <c r="H24" s="54" t="s">
        <v>51</v>
      </c>
      <c r="I24" s="42">
        <v>2240</v>
      </c>
      <c r="J24" s="17"/>
      <c r="K24" s="23">
        <f t="shared" si="0"/>
        <v>0</v>
      </c>
      <c r="L24" s="24" t="str">
        <f t="shared" si="1"/>
        <v>OK</v>
      </c>
      <c r="M24" s="100"/>
      <c r="N24" s="100"/>
      <c r="O24" s="133"/>
      <c r="P24" s="133"/>
      <c r="Q24" s="152"/>
      <c r="R24" s="133"/>
      <c r="S24" s="100"/>
      <c r="T24" s="100"/>
      <c r="U24" s="100"/>
      <c r="V24" s="100"/>
      <c r="W24" s="100"/>
      <c r="X24" s="133"/>
      <c r="Y24" s="133"/>
      <c r="Z24" s="133"/>
      <c r="AA24" s="43"/>
      <c r="AB24" s="43"/>
      <c r="AC24" s="43"/>
      <c r="AD24" s="43"/>
    </row>
    <row r="25" spans="1:30" ht="39.950000000000003" customHeight="1" x14ac:dyDescent="0.25">
      <c r="A25" s="55">
        <v>28</v>
      </c>
      <c r="B25" s="56" t="s">
        <v>117</v>
      </c>
      <c r="C25" s="60" t="s">
        <v>118</v>
      </c>
      <c r="D25" s="61" t="s">
        <v>119</v>
      </c>
      <c r="E25" s="59" t="s">
        <v>108</v>
      </c>
      <c r="F25" s="62" t="s">
        <v>109</v>
      </c>
      <c r="G25" s="54" t="s">
        <v>37</v>
      </c>
      <c r="H25" s="62" t="s">
        <v>110</v>
      </c>
      <c r="I25" s="42">
        <v>810</v>
      </c>
      <c r="J25" s="17">
        <v>2</v>
      </c>
      <c r="K25" s="23">
        <f t="shared" si="0"/>
        <v>2</v>
      </c>
      <c r="L25" s="24" t="str">
        <f t="shared" si="1"/>
        <v>OK</v>
      </c>
      <c r="M25" s="100"/>
      <c r="N25" s="100"/>
      <c r="O25" s="133"/>
      <c r="P25" s="133"/>
      <c r="Q25" s="152"/>
      <c r="R25" s="133"/>
      <c r="S25" s="100"/>
      <c r="T25" s="100"/>
      <c r="U25" s="100"/>
      <c r="V25" s="100"/>
      <c r="W25" s="100"/>
      <c r="X25" s="133"/>
      <c r="Y25" s="133"/>
      <c r="Z25" s="133"/>
      <c r="AA25" s="43"/>
      <c r="AB25" s="43"/>
      <c r="AC25" s="43"/>
      <c r="AD25" s="43"/>
    </row>
    <row r="26" spans="1:30" ht="39.950000000000003" customHeight="1" x14ac:dyDescent="0.25">
      <c r="A26" s="55">
        <v>29</v>
      </c>
      <c r="B26" s="56" t="s">
        <v>24</v>
      </c>
      <c r="C26" s="60" t="s">
        <v>120</v>
      </c>
      <c r="D26" s="61" t="s">
        <v>121</v>
      </c>
      <c r="E26" s="62">
        <v>2411</v>
      </c>
      <c r="F26" s="62" t="s">
        <v>109</v>
      </c>
      <c r="G26" s="54" t="s">
        <v>37</v>
      </c>
      <c r="H26" s="62" t="s">
        <v>110</v>
      </c>
      <c r="I26" s="42">
        <v>4998</v>
      </c>
      <c r="J26" s="17">
        <v>1</v>
      </c>
      <c r="K26" s="23">
        <f t="shared" si="0"/>
        <v>1</v>
      </c>
      <c r="L26" s="24" t="str">
        <f t="shared" si="1"/>
        <v>OK</v>
      </c>
      <c r="M26" s="100"/>
      <c r="N26" s="100"/>
      <c r="O26" s="133"/>
      <c r="P26" s="133"/>
      <c r="Q26" s="152"/>
      <c r="R26" s="133"/>
      <c r="S26" s="100"/>
      <c r="T26" s="100"/>
      <c r="U26" s="100"/>
      <c r="V26" s="100"/>
      <c r="W26" s="100"/>
      <c r="X26" s="133"/>
      <c r="Y26" s="133"/>
      <c r="Z26" s="133"/>
      <c r="AA26" s="43"/>
      <c r="AB26" s="43"/>
      <c r="AC26" s="43"/>
      <c r="AD26" s="43"/>
    </row>
    <row r="27" spans="1:30" ht="57.2" customHeight="1" x14ac:dyDescent="0.25">
      <c r="A27" s="55">
        <v>30</v>
      </c>
      <c r="B27" s="56" t="s">
        <v>38</v>
      </c>
      <c r="C27" s="60" t="s">
        <v>122</v>
      </c>
      <c r="D27" s="61" t="s">
        <v>123</v>
      </c>
      <c r="E27" s="62" t="s">
        <v>124</v>
      </c>
      <c r="F27" s="62" t="s">
        <v>125</v>
      </c>
      <c r="G27" s="54" t="s">
        <v>37</v>
      </c>
      <c r="H27" s="62" t="s">
        <v>51</v>
      </c>
      <c r="I27" s="42">
        <v>495</v>
      </c>
      <c r="J27" s="17">
        <v>6</v>
      </c>
      <c r="K27" s="23">
        <f t="shared" si="0"/>
        <v>6</v>
      </c>
      <c r="L27" s="24" t="str">
        <f t="shared" si="1"/>
        <v>OK</v>
      </c>
      <c r="M27" s="100"/>
      <c r="N27" s="100"/>
      <c r="O27" s="133"/>
      <c r="P27" s="133"/>
      <c r="Q27" s="133"/>
      <c r="R27" s="133"/>
      <c r="S27" s="100"/>
      <c r="T27" s="100"/>
      <c r="U27" s="100"/>
      <c r="V27" s="100"/>
      <c r="W27" s="100"/>
      <c r="X27" s="133"/>
      <c r="Y27" s="133"/>
      <c r="Z27" s="133"/>
      <c r="AA27" s="30"/>
      <c r="AB27" s="30"/>
      <c r="AC27" s="30"/>
      <c r="AD27" s="30"/>
    </row>
    <row r="28" spans="1:30" ht="57.2" customHeight="1" x14ac:dyDescent="0.25">
      <c r="A28" s="55">
        <v>31</v>
      </c>
      <c r="B28" s="56" t="s">
        <v>126</v>
      </c>
      <c r="C28" s="51" t="s">
        <v>127</v>
      </c>
      <c r="D28" s="52" t="s">
        <v>128</v>
      </c>
      <c r="E28" s="53" t="s">
        <v>129</v>
      </c>
      <c r="F28" s="54" t="s">
        <v>130</v>
      </c>
      <c r="G28" s="54" t="s">
        <v>37</v>
      </c>
      <c r="H28" s="54" t="s">
        <v>51</v>
      </c>
      <c r="I28" s="42">
        <v>2360</v>
      </c>
      <c r="J28" s="17"/>
      <c r="K28" s="23">
        <f t="shared" si="0"/>
        <v>0</v>
      </c>
      <c r="L28" s="24" t="str">
        <f t="shared" si="1"/>
        <v>OK</v>
      </c>
      <c r="M28" s="100"/>
      <c r="N28" s="100"/>
      <c r="O28" s="133"/>
      <c r="P28" s="133"/>
      <c r="Q28" s="133"/>
      <c r="R28" s="133"/>
      <c r="S28" s="100"/>
      <c r="T28" s="100"/>
      <c r="U28" s="100"/>
      <c r="V28" s="100"/>
      <c r="W28" s="100"/>
      <c r="X28" s="133"/>
      <c r="Y28" s="133"/>
      <c r="Z28" s="133"/>
      <c r="AA28" s="43"/>
      <c r="AB28" s="43"/>
      <c r="AC28" s="43"/>
      <c r="AD28" s="43"/>
    </row>
    <row r="29" spans="1:30" ht="57.2" customHeight="1" x14ac:dyDescent="0.25">
      <c r="A29" s="55">
        <v>32</v>
      </c>
      <c r="B29" s="56" t="s">
        <v>47</v>
      </c>
      <c r="C29" s="57" t="s">
        <v>131</v>
      </c>
      <c r="D29" s="58" t="s">
        <v>132</v>
      </c>
      <c r="E29" s="59" t="s">
        <v>133</v>
      </c>
      <c r="F29" s="54" t="s">
        <v>134</v>
      </c>
      <c r="G29" s="54" t="s">
        <v>37</v>
      </c>
      <c r="H29" s="54" t="s">
        <v>51</v>
      </c>
      <c r="I29" s="42">
        <v>290</v>
      </c>
      <c r="J29" s="17"/>
      <c r="K29" s="23">
        <f t="shared" si="0"/>
        <v>0</v>
      </c>
      <c r="L29" s="24" t="str">
        <f t="shared" si="1"/>
        <v>OK</v>
      </c>
      <c r="M29" s="100"/>
      <c r="N29" s="100"/>
      <c r="O29" s="133"/>
      <c r="P29" s="133"/>
      <c r="Q29" s="133"/>
      <c r="R29" s="133"/>
      <c r="S29" s="100"/>
      <c r="T29" s="100"/>
      <c r="U29" s="100"/>
      <c r="V29" s="100"/>
      <c r="W29" s="100"/>
      <c r="X29" s="133"/>
      <c r="Y29" s="133"/>
      <c r="Z29" s="133"/>
      <c r="AA29" s="43"/>
      <c r="AB29" s="43"/>
      <c r="AC29" s="43"/>
      <c r="AD29" s="43"/>
    </row>
    <row r="30" spans="1:30" ht="69" customHeight="1" x14ac:dyDescent="0.25">
      <c r="A30" s="55">
        <v>33</v>
      </c>
      <c r="B30" s="56" t="s">
        <v>135</v>
      </c>
      <c r="C30" s="60" t="s">
        <v>136</v>
      </c>
      <c r="D30" s="61" t="s">
        <v>137</v>
      </c>
      <c r="E30" s="62">
        <v>2402</v>
      </c>
      <c r="F30" s="62" t="s">
        <v>138</v>
      </c>
      <c r="G30" s="54" t="s">
        <v>37</v>
      </c>
      <c r="H30" s="62" t="s">
        <v>51</v>
      </c>
      <c r="I30" s="42">
        <v>5700</v>
      </c>
      <c r="J30" s="17">
        <v>10</v>
      </c>
      <c r="K30" s="23">
        <f t="shared" si="0"/>
        <v>0</v>
      </c>
      <c r="L30" s="24" t="str">
        <f t="shared" si="1"/>
        <v>OK</v>
      </c>
      <c r="M30" s="100"/>
      <c r="N30" s="100"/>
      <c r="O30" s="162">
        <v>10</v>
      </c>
      <c r="P30" s="133"/>
      <c r="Q30" s="133"/>
      <c r="R30" s="133"/>
      <c r="S30" s="100"/>
      <c r="T30" s="100"/>
      <c r="U30" s="100"/>
      <c r="V30" s="100"/>
      <c r="W30" s="100"/>
      <c r="X30" s="133"/>
      <c r="Y30" s="133"/>
      <c r="Z30" s="133"/>
      <c r="AA30" s="30"/>
      <c r="AB30" s="30"/>
      <c r="AC30" s="30"/>
      <c r="AD30" s="30"/>
    </row>
    <row r="31" spans="1:30" ht="39.950000000000003" customHeight="1" x14ac:dyDescent="0.25">
      <c r="A31" s="55">
        <v>34</v>
      </c>
      <c r="B31" s="56" t="s">
        <v>93</v>
      </c>
      <c r="C31" s="63" t="s">
        <v>139</v>
      </c>
      <c r="D31" s="64" t="s">
        <v>140</v>
      </c>
      <c r="E31" s="65">
        <v>2402</v>
      </c>
      <c r="F31" s="65" t="s">
        <v>141</v>
      </c>
      <c r="G31" s="54" t="s">
        <v>37</v>
      </c>
      <c r="H31" s="54" t="s">
        <v>51</v>
      </c>
      <c r="I31" s="42">
        <v>2180</v>
      </c>
      <c r="J31" s="17"/>
      <c r="K31" s="23">
        <f t="shared" si="0"/>
        <v>0</v>
      </c>
      <c r="L31" s="24" t="str">
        <f t="shared" si="1"/>
        <v>OK</v>
      </c>
      <c r="M31" s="100"/>
      <c r="N31" s="100"/>
      <c r="O31" s="133"/>
      <c r="P31" s="133"/>
      <c r="Q31" s="133"/>
      <c r="R31" s="133"/>
      <c r="S31" s="100"/>
      <c r="T31" s="100"/>
      <c r="U31" s="100"/>
      <c r="V31" s="100"/>
      <c r="W31" s="100"/>
      <c r="X31" s="133"/>
      <c r="Y31" s="133"/>
      <c r="Z31" s="133"/>
      <c r="AA31" s="30"/>
      <c r="AB31" s="30"/>
      <c r="AC31" s="30"/>
      <c r="AD31" s="30"/>
    </row>
    <row r="32" spans="1:30" ht="39.950000000000003" customHeight="1" x14ac:dyDescent="0.25">
      <c r="A32" s="55">
        <v>35</v>
      </c>
      <c r="B32" s="56" t="s">
        <v>93</v>
      </c>
      <c r="C32" s="66" t="s">
        <v>142</v>
      </c>
      <c r="D32" s="67" t="s">
        <v>143</v>
      </c>
      <c r="E32" s="59" t="s">
        <v>41</v>
      </c>
      <c r="F32" s="54" t="s">
        <v>138</v>
      </c>
      <c r="G32" s="54" t="s">
        <v>37</v>
      </c>
      <c r="H32" s="54">
        <v>44905233</v>
      </c>
      <c r="I32" s="42">
        <v>4785</v>
      </c>
      <c r="J32" s="17"/>
      <c r="K32" s="23">
        <f t="shared" si="0"/>
        <v>0</v>
      </c>
      <c r="L32" s="24" t="str">
        <f t="shared" si="1"/>
        <v>OK</v>
      </c>
      <c r="M32" s="100"/>
      <c r="N32" s="100"/>
      <c r="O32" s="133"/>
      <c r="P32" s="133"/>
      <c r="Q32" s="133"/>
      <c r="R32" s="133"/>
      <c r="S32" s="100"/>
      <c r="T32" s="100"/>
      <c r="U32" s="100"/>
      <c r="V32" s="100"/>
      <c r="W32" s="100"/>
      <c r="X32" s="133"/>
      <c r="Y32" s="133"/>
      <c r="Z32" s="133"/>
      <c r="AA32" s="30"/>
      <c r="AB32" s="30"/>
      <c r="AC32" s="30"/>
      <c r="AD32" s="30"/>
    </row>
    <row r="33" spans="1:30" ht="39.950000000000003" customHeight="1" x14ac:dyDescent="0.25">
      <c r="A33" s="55">
        <v>36</v>
      </c>
      <c r="B33" s="56" t="s">
        <v>93</v>
      </c>
      <c r="C33" s="60" t="s">
        <v>144</v>
      </c>
      <c r="D33" s="61" t="s">
        <v>145</v>
      </c>
      <c r="E33" s="62">
        <v>2402</v>
      </c>
      <c r="F33" s="62" t="s">
        <v>138</v>
      </c>
      <c r="G33" s="54" t="s">
        <v>37</v>
      </c>
      <c r="H33" s="62" t="s">
        <v>51</v>
      </c>
      <c r="I33" s="42">
        <v>3150</v>
      </c>
      <c r="J33" s="17">
        <v>1</v>
      </c>
      <c r="K33" s="23">
        <f t="shared" si="0"/>
        <v>1</v>
      </c>
      <c r="L33" s="24" t="str">
        <f t="shared" si="1"/>
        <v>OK</v>
      </c>
      <c r="M33" s="100"/>
      <c r="N33" s="100"/>
      <c r="O33" s="133"/>
      <c r="P33" s="133"/>
      <c r="Q33" s="133"/>
      <c r="R33" s="133"/>
      <c r="S33" s="100"/>
      <c r="T33" s="100"/>
      <c r="U33" s="100"/>
      <c r="V33" s="100"/>
      <c r="W33" s="100"/>
      <c r="X33" s="133"/>
      <c r="Y33" s="133"/>
      <c r="Z33" s="133"/>
      <c r="AA33" s="30"/>
      <c r="AB33" s="30"/>
      <c r="AC33" s="30"/>
      <c r="AD33" s="30"/>
    </row>
    <row r="34" spans="1:30" ht="39.950000000000003" customHeight="1" x14ac:dyDescent="0.25">
      <c r="A34" s="55">
        <v>37</v>
      </c>
      <c r="B34" s="56" t="s">
        <v>71</v>
      </c>
      <c r="C34" s="68" t="s">
        <v>146</v>
      </c>
      <c r="D34" s="69" t="s">
        <v>147</v>
      </c>
      <c r="E34" s="54">
        <v>2402</v>
      </c>
      <c r="F34" s="54" t="s">
        <v>148</v>
      </c>
      <c r="G34" s="54" t="s">
        <v>37</v>
      </c>
      <c r="H34" s="54" t="s">
        <v>51</v>
      </c>
      <c r="I34" s="42">
        <v>8890.2000000000007</v>
      </c>
      <c r="J34" s="17"/>
      <c r="K34" s="23">
        <f t="shared" si="0"/>
        <v>0</v>
      </c>
      <c r="L34" s="24" t="str">
        <f t="shared" si="1"/>
        <v>OK</v>
      </c>
      <c r="M34" s="100"/>
      <c r="N34" s="100"/>
      <c r="O34" s="133"/>
      <c r="P34" s="133"/>
      <c r="Q34" s="133"/>
      <c r="R34" s="133"/>
      <c r="S34" s="100"/>
      <c r="T34" s="100"/>
      <c r="U34" s="100"/>
      <c r="V34" s="100"/>
      <c r="W34" s="100"/>
      <c r="X34" s="133"/>
      <c r="Y34" s="133"/>
      <c r="Z34" s="133"/>
      <c r="AA34" s="30"/>
      <c r="AB34" s="30"/>
      <c r="AC34" s="30"/>
      <c r="AD34" s="30"/>
    </row>
    <row r="35" spans="1:30" ht="39.950000000000003" customHeight="1" x14ac:dyDescent="0.25">
      <c r="A35" s="55">
        <v>39</v>
      </c>
      <c r="B35" s="56" t="s">
        <v>38</v>
      </c>
      <c r="C35" s="57" t="s">
        <v>149</v>
      </c>
      <c r="D35" s="58" t="s">
        <v>150</v>
      </c>
      <c r="E35" s="53" t="s">
        <v>41</v>
      </c>
      <c r="F35" s="54" t="s">
        <v>138</v>
      </c>
      <c r="G35" s="54" t="s">
        <v>37</v>
      </c>
      <c r="H35" s="54" t="s">
        <v>51</v>
      </c>
      <c r="I35" s="42">
        <v>4920</v>
      </c>
      <c r="J35" s="17"/>
      <c r="K35" s="23">
        <f t="shared" si="0"/>
        <v>0</v>
      </c>
      <c r="L35" s="24" t="str">
        <f t="shared" si="1"/>
        <v>OK</v>
      </c>
      <c r="M35" s="100"/>
      <c r="N35" s="100"/>
      <c r="O35" s="133"/>
      <c r="P35" s="133"/>
      <c r="Q35" s="133"/>
      <c r="R35" s="133"/>
      <c r="S35" s="100"/>
      <c r="T35" s="100"/>
      <c r="U35" s="100"/>
      <c r="V35" s="100"/>
      <c r="W35" s="100"/>
      <c r="X35" s="133"/>
      <c r="Y35" s="133"/>
      <c r="Z35" s="133"/>
      <c r="AA35" s="30"/>
      <c r="AB35" s="30"/>
      <c r="AC35" s="30"/>
      <c r="AD35" s="30"/>
    </row>
    <row r="36" spans="1:30" ht="39.950000000000003" customHeight="1" x14ac:dyDescent="0.25">
      <c r="A36" s="55">
        <v>40</v>
      </c>
      <c r="B36" s="56" t="s">
        <v>151</v>
      </c>
      <c r="C36" s="60" t="s">
        <v>152</v>
      </c>
      <c r="D36" s="61" t="s">
        <v>153</v>
      </c>
      <c r="E36" s="59" t="s">
        <v>41</v>
      </c>
      <c r="F36" s="54" t="s">
        <v>138</v>
      </c>
      <c r="G36" s="54" t="s">
        <v>37</v>
      </c>
      <c r="H36" s="54" t="s">
        <v>154</v>
      </c>
      <c r="I36" s="42">
        <v>10035</v>
      </c>
      <c r="J36" s="17"/>
      <c r="K36" s="23">
        <f t="shared" si="0"/>
        <v>0</v>
      </c>
      <c r="L36" s="24" t="str">
        <f t="shared" si="1"/>
        <v>OK</v>
      </c>
      <c r="M36" s="100"/>
      <c r="N36" s="100"/>
      <c r="O36" s="133"/>
      <c r="P36" s="133"/>
      <c r="Q36" s="133"/>
      <c r="R36" s="133"/>
      <c r="S36" s="100"/>
      <c r="T36" s="100"/>
      <c r="U36" s="100"/>
      <c r="V36" s="100"/>
      <c r="W36" s="100"/>
      <c r="X36" s="133"/>
      <c r="Y36" s="133"/>
      <c r="Z36" s="133"/>
      <c r="AA36" s="30"/>
      <c r="AB36" s="30"/>
      <c r="AC36" s="30"/>
      <c r="AD36" s="30"/>
    </row>
    <row r="37" spans="1:30" ht="39.950000000000003" customHeight="1" x14ac:dyDescent="0.25">
      <c r="A37" s="55">
        <v>41</v>
      </c>
      <c r="B37" s="56" t="s">
        <v>24</v>
      </c>
      <c r="C37" s="60" t="s">
        <v>155</v>
      </c>
      <c r="D37" s="61" t="s">
        <v>156</v>
      </c>
      <c r="E37" s="62" t="s">
        <v>157</v>
      </c>
      <c r="F37" s="62" t="s">
        <v>158</v>
      </c>
      <c r="G37" s="54" t="s">
        <v>37</v>
      </c>
      <c r="H37" s="62" t="s">
        <v>81</v>
      </c>
      <c r="I37" s="42">
        <v>40</v>
      </c>
      <c r="J37" s="17">
        <v>10</v>
      </c>
      <c r="K37" s="23">
        <f t="shared" si="0"/>
        <v>0</v>
      </c>
      <c r="L37" s="24" t="str">
        <f t="shared" si="1"/>
        <v>OK</v>
      </c>
      <c r="M37" s="100"/>
      <c r="N37" s="100">
        <v>10</v>
      </c>
      <c r="O37" s="133"/>
      <c r="P37" s="133"/>
      <c r="Q37" s="133"/>
      <c r="R37" s="133"/>
      <c r="S37" s="100"/>
      <c r="T37" s="100"/>
      <c r="U37" s="100"/>
      <c r="V37" s="100"/>
      <c r="W37" s="100"/>
      <c r="X37" s="133"/>
      <c r="Y37" s="133"/>
      <c r="Z37" s="133"/>
      <c r="AA37" s="30"/>
      <c r="AB37" s="30"/>
      <c r="AC37" s="30"/>
      <c r="AD37" s="30"/>
    </row>
    <row r="38" spans="1:30" ht="39.950000000000003" customHeight="1" x14ac:dyDescent="0.25">
      <c r="A38" s="55">
        <v>42</v>
      </c>
      <c r="B38" s="56" t="s">
        <v>71</v>
      </c>
      <c r="C38" s="60" t="s">
        <v>159</v>
      </c>
      <c r="D38" s="61" t="s">
        <v>160</v>
      </c>
      <c r="E38" s="62" t="s">
        <v>157</v>
      </c>
      <c r="F38" s="62" t="s">
        <v>161</v>
      </c>
      <c r="G38" s="54" t="s">
        <v>37</v>
      </c>
      <c r="H38" s="62" t="s">
        <v>81</v>
      </c>
      <c r="I38" s="42">
        <v>84.99</v>
      </c>
      <c r="J38" s="17">
        <f>9-3</f>
        <v>6</v>
      </c>
      <c r="K38" s="23">
        <f t="shared" si="0"/>
        <v>6</v>
      </c>
      <c r="L38" s="24" t="str">
        <f t="shared" si="1"/>
        <v>OK</v>
      </c>
      <c r="M38" s="100"/>
      <c r="N38" s="100"/>
      <c r="O38" s="133"/>
      <c r="P38" s="133"/>
      <c r="Q38" s="133"/>
      <c r="R38" s="152"/>
      <c r="S38" s="100"/>
      <c r="T38" s="100"/>
      <c r="U38" s="100"/>
      <c r="V38" s="100"/>
      <c r="W38" s="100"/>
      <c r="X38" s="133"/>
      <c r="Y38" s="133"/>
      <c r="Z38" s="133"/>
      <c r="AA38" s="30"/>
      <c r="AB38" s="30"/>
      <c r="AC38" s="30"/>
      <c r="AD38" s="30"/>
    </row>
    <row r="39" spans="1:30" ht="39.950000000000003" customHeight="1" x14ac:dyDescent="0.25">
      <c r="A39" s="55">
        <v>43</v>
      </c>
      <c r="B39" s="56" t="s">
        <v>24</v>
      </c>
      <c r="C39" s="60" t="s">
        <v>162</v>
      </c>
      <c r="D39" s="61" t="s">
        <v>163</v>
      </c>
      <c r="E39" s="59" t="s">
        <v>164</v>
      </c>
      <c r="F39" s="70">
        <v>28738071</v>
      </c>
      <c r="G39" s="54" t="s">
        <v>37</v>
      </c>
      <c r="H39" s="54">
        <v>33903017</v>
      </c>
      <c r="I39" s="42">
        <v>350</v>
      </c>
      <c r="J39" s="17"/>
      <c r="K39" s="23">
        <f t="shared" si="0"/>
        <v>0</v>
      </c>
      <c r="L39" s="24" t="str">
        <f t="shared" si="1"/>
        <v>OK</v>
      </c>
      <c r="M39" s="100"/>
      <c r="N39" s="100"/>
      <c r="O39" s="133"/>
      <c r="P39" s="133"/>
      <c r="Q39" s="133"/>
      <c r="R39" s="152"/>
      <c r="S39" s="100"/>
      <c r="T39" s="100"/>
      <c r="U39" s="100"/>
      <c r="V39" s="100"/>
      <c r="W39" s="100"/>
      <c r="X39" s="133"/>
      <c r="Y39" s="133"/>
      <c r="Z39" s="133"/>
      <c r="AA39" s="30"/>
      <c r="AB39" s="30"/>
      <c r="AC39" s="30"/>
      <c r="AD39" s="30"/>
    </row>
    <row r="40" spans="1:30" ht="39.950000000000003" customHeight="1" x14ac:dyDescent="0.25">
      <c r="A40" s="55">
        <v>44</v>
      </c>
      <c r="B40" s="56" t="s">
        <v>114</v>
      </c>
      <c r="C40" s="68" t="s">
        <v>165</v>
      </c>
      <c r="D40" s="69" t="s">
        <v>166</v>
      </c>
      <c r="E40" s="65">
        <v>2103</v>
      </c>
      <c r="F40" s="65" t="s">
        <v>167</v>
      </c>
      <c r="G40" s="54" t="s">
        <v>37</v>
      </c>
      <c r="H40" s="54" t="s">
        <v>168</v>
      </c>
      <c r="I40" s="42">
        <v>3000</v>
      </c>
      <c r="J40" s="17"/>
      <c r="K40" s="23">
        <f t="shared" ref="K40:K103" si="2">J40-(SUM(M40:AD40))</f>
        <v>0</v>
      </c>
      <c r="L40" s="24" t="str">
        <f t="shared" ref="L40:L103" si="3">IF(K40&lt;0,"ATENÇÃO","OK")</f>
        <v>OK</v>
      </c>
      <c r="M40" s="100"/>
      <c r="N40" s="100"/>
      <c r="O40" s="133"/>
      <c r="P40" s="133"/>
      <c r="Q40" s="133"/>
      <c r="R40" s="152"/>
      <c r="S40" s="100"/>
      <c r="T40" s="100"/>
      <c r="U40" s="100"/>
      <c r="V40" s="100"/>
      <c r="W40" s="100"/>
      <c r="X40" s="133"/>
      <c r="Y40" s="133"/>
      <c r="Z40" s="133"/>
      <c r="AA40" s="47"/>
      <c r="AB40" s="47"/>
      <c r="AC40" s="47"/>
      <c r="AD40" s="47"/>
    </row>
    <row r="41" spans="1:30" ht="39.950000000000003" customHeight="1" x14ac:dyDescent="0.25">
      <c r="A41" s="55">
        <v>46</v>
      </c>
      <c r="B41" s="56" t="s">
        <v>93</v>
      </c>
      <c r="C41" s="60" t="s">
        <v>169</v>
      </c>
      <c r="D41" s="61" t="s">
        <v>170</v>
      </c>
      <c r="E41" s="62" t="s">
        <v>171</v>
      </c>
      <c r="F41" s="62" t="s">
        <v>172</v>
      </c>
      <c r="G41" s="54" t="s">
        <v>37</v>
      </c>
      <c r="H41" s="62" t="s">
        <v>173</v>
      </c>
      <c r="I41" s="42">
        <v>2150</v>
      </c>
      <c r="J41" s="17">
        <v>5</v>
      </c>
      <c r="K41" s="23">
        <f t="shared" si="2"/>
        <v>5</v>
      </c>
      <c r="L41" s="24" t="str">
        <f t="shared" si="3"/>
        <v>OK</v>
      </c>
      <c r="M41" s="100"/>
      <c r="N41" s="100"/>
      <c r="O41" s="133"/>
      <c r="P41" s="133"/>
      <c r="Q41" s="133"/>
      <c r="R41" s="152"/>
      <c r="S41" s="100"/>
      <c r="T41" s="100"/>
      <c r="U41" s="100"/>
      <c r="V41" s="100"/>
      <c r="W41" s="100"/>
      <c r="X41" s="133"/>
      <c r="Y41" s="133"/>
      <c r="Z41" s="133"/>
      <c r="AA41" s="47"/>
      <c r="AB41" s="47"/>
      <c r="AC41" s="47"/>
      <c r="AD41" s="47"/>
    </row>
    <row r="42" spans="1:30" ht="39.950000000000003" customHeight="1" x14ac:dyDescent="0.25">
      <c r="A42" s="55">
        <v>48</v>
      </c>
      <c r="B42" s="56" t="s">
        <v>114</v>
      </c>
      <c r="C42" s="60" t="s">
        <v>174</v>
      </c>
      <c r="D42" s="61" t="s">
        <v>175</v>
      </c>
      <c r="E42" s="59" t="s">
        <v>62</v>
      </c>
      <c r="F42" s="70">
        <v>12629002</v>
      </c>
      <c r="G42" s="54" t="s">
        <v>37</v>
      </c>
      <c r="H42" s="54">
        <v>44905233</v>
      </c>
      <c r="I42" s="42">
        <v>90</v>
      </c>
      <c r="J42" s="17"/>
      <c r="K42" s="23">
        <f t="shared" si="2"/>
        <v>0</v>
      </c>
      <c r="L42" s="24" t="str">
        <f t="shared" si="3"/>
        <v>OK</v>
      </c>
      <c r="M42" s="100"/>
      <c r="N42" s="100"/>
      <c r="O42" s="133"/>
      <c r="P42" s="133"/>
      <c r="Q42" s="133"/>
      <c r="R42" s="152"/>
      <c r="S42" s="100"/>
      <c r="T42" s="100"/>
      <c r="U42" s="100"/>
      <c r="V42" s="100"/>
      <c r="W42" s="100"/>
      <c r="X42" s="133"/>
      <c r="Y42" s="133"/>
      <c r="Z42" s="133"/>
      <c r="AA42" s="47"/>
      <c r="AB42" s="47"/>
      <c r="AC42" s="47"/>
      <c r="AD42" s="47"/>
    </row>
    <row r="43" spans="1:30" ht="39.950000000000003" customHeight="1" x14ac:dyDescent="0.25">
      <c r="A43" s="55">
        <v>49</v>
      </c>
      <c r="B43" s="56" t="s">
        <v>176</v>
      </c>
      <c r="C43" s="60" t="s">
        <v>177</v>
      </c>
      <c r="D43" s="61" t="s">
        <v>178</v>
      </c>
      <c r="E43" s="53" t="s">
        <v>179</v>
      </c>
      <c r="F43" s="54" t="s">
        <v>180</v>
      </c>
      <c r="G43" s="54" t="s">
        <v>37</v>
      </c>
      <c r="H43" s="54" t="s">
        <v>21</v>
      </c>
      <c r="I43" s="42">
        <v>4423</v>
      </c>
      <c r="J43" s="17"/>
      <c r="K43" s="23">
        <f t="shared" si="2"/>
        <v>0</v>
      </c>
      <c r="L43" s="24" t="str">
        <f t="shared" si="3"/>
        <v>OK</v>
      </c>
      <c r="M43" s="100"/>
      <c r="N43" s="100"/>
      <c r="O43" s="133"/>
      <c r="P43" s="133"/>
      <c r="Q43" s="133"/>
      <c r="R43" s="152"/>
      <c r="S43" s="100"/>
      <c r="T43" s="100"/>
      <c r="U43" s="100"/>
      <c r="V43" s="100"/>
      <c r="W43" s="100"/>
      <c r="X43" s="133"/>
      <c r="Y43" s="133"/>
      <c r="Z43" s="133"/>
      <c r="AA43" s="47"/>
      <c r="AB43" s="47"/>
      <c r="AC43" s="47"/>
      <c r="AD43" s="47"/>
    </row>
    <row r="44" spans="1:30" ht="39.950000000000003" customHeight="1" x14ac:dyDescent="0.25">
      <c r="A44" s="55">
        <v>51</v>
      </c>
      <c r="B44" s="56" t="s">
        <v>24</v>
      </c>
      <c r="C44" s="60" t="s">
        <v>181</v>
      </c>
      <c r="D44" s="61" t="s">
        <v>182</v>
      </c>
      <c r="E44" s="53" t="s">
        <v>183</v>
      </c>
      <c r="F44" s="54" t="s">
        <v>184</v>
      </c>
      <c r="G44" s="54" t="s">
        <v>37</v>
      </c>
      <c r="H44" s="54" t="s">
        <v>185</v>
      </c>
      <c r="I44" s="42">
        <v>5500</v>
      </c>
      <c r="J44" s="17"/>
      <c r="K44" s="23">
        <f t="shared" si="2"/>
        <v>0</v>
      </c>
      <c r="L44" s="24" t="str">
        <f t="shared" si="3"/>
        <v>OK</v>
      </c>
      <c r="M44" s="100"/>
      <c r="N44" s="100"/>
      <c r="O44" s="133"/>
      <c r="P44" s="133"/>
      <c r="Q44" s="133"/>
      <c r="R44" s="152"/>
      <c r="S44" s="100"/>
      <c r="T44" s="100"/>
      <c r="U44" s="100"/>
      <c r="V44" s="100"/>
      <c r="W44" s="100"/>
      <c r="X44" s="133"/>
      <c r="Y44" s="133"/>
      <c r="Z44" s="133"/>
      <c r="AA44" s="47"/>
      <c r="AB44" s="47"/>
      <c r="AC44" s="47"/>
      <c r="AD44" s="47"/>
    </row>
    <row r="45" spans="1:30" ht="39.950000000000003" customHeight="1" x14ac:dyDescent="0.25">
      <c r="A45" s="55">
        <v>52</v>
      </c>
      <c r="B45" s="56" t="s">
        <v>186</v>
      </c>
      <c r="C45" s="60" t="s">
        <v>187</v>
      </c>
      <c r="D45" s="61" t="s">
        <v>188</v>
      </c>
      <c r="E45" s="59" t="s">
        <v>189</v>
      </c>
      <c r="F45" s="70">
        <v>122238001</v>
      </c>
      <c r="G45" s="54" t="s">
        <v>37</v>
      </c>
      <c r="H45" s="54">
        <v>44905202</v>
      </c>
      <c r="I45" s="42">
        <v>23199</v>
      </c>
      <c r="J45" s="17"/>
      <c r="K45" s="23">
        <f t="shared" si="2"/>
        <v>0</v>
      </c>
      <c r="L45" s="24" t="str">
        <f t="shared" si="3"/>
        <v>OK</v>
      </c>
      <c r="M45" s="100"/>
      <c r="N45" s="100"/>
      <c r="O45" s="133"/>
      <c r="P45" s="133"/>
      <c r="Q45" s="133"/>
      <c r="R45" s="152"/>
      <c r="S45" s="100"/>
      <c r="T45" s="100"/>
      <c r="U45" s="100"/>
      <c r="V45" s="100"/>
      <c r="W45" s="100"/>
      <c r="X45" s="133"/>
      <c r="Y45" s="133"/>
      <c r="Z45" s="133"/>
      <c r="AA45" s="47"/>
      <c r="AB45" s="47"/>
      <c r="AC45" s="47"/>
      <c r="AD45" s="47"/>
    </row>
    <row r="46" spans="1:30" ht="39.950000000000003" customHeight="1" x14ac:dyDescent="0.25">
      <c r="A46" s="55">
        <v>53</v>
      </c>
      <c r="B46" s="56" t="s">
        <v>43</v>
      </c>
      <c r="C46" s="71" t="s">
        <v>190</v>
      </c>
      <c r="D46" s="72" t="s">
        <v>191</v>
      </c>
      <c r="E46" s="59" t="s">
        <v>192</v>
      </c>
      <c r="F46" s="62" t="s">
        <v>193</v>
      </c>
      <c r="G46" s="54" t="s">
        <v>37</v>
      </c>
      <c r="H46" s="62" t="s">
        <v>81</v>
      </c>
      <c r="I46" s="42">
        <v>170</v>
      </c>
      <c r="J46" s="17"/>
      <c r="K46" s="23">
        <f t="shared" si="2"/>
        <v>0</v>
      </c>
      <c r="L46" s="24" t="str">
        <f t="shared" si="3"/>
        <v>OK</v>
      </c>
      <c r="M46" s="100"/>
      <c r="N46" s="100"/>
      <c r="O46" s="133"/>
      <c r="P46" s="133"/>
      <c r="Q46" s="133"/>
      <c r="R46" s="152"/>
      <c r="S46" s="100"/>
      <c r="T46" s="100"/>
      <c r="U46" s="100"/>
      <c r="V46" s="100"/>
      <c r="W46" s="100"/>
      <c r="X46" s="133"/>
      <c r="Y46" s="133"/>
      <c r="Z46" s="133"/>
      <c r="AA46" s="47"/>
      <c r="AB46" s="47"/>
      <c r="AC46" s="47"/>
      <c r="AD46" s="47"/>
    </row>
    <row r="47" spans="1:30" ht="39.950000000000003" customHeight="1" x14ac:dyDescent="0.25">
      <c r="A47" s="55">
        <v>54</v>
      </c>
      <c r="B47" s="56" t="s">
        <v>55</v>
      </c>
      <c r="C47" s="73" t="s">
        <v>194</v>
      </c>
      <c r="D47" s="74" t="s">
        <v>195</v>
      </c>
      <c r="E47" s="74">
        <v>4104</v>
      </c>
      <c r="F47" s="74" t="s">
        <v>196</v>
      </c>
      <c r="G47" s="74" t="s">
        <v>37</v>
      </c>
      <c r="H47" s="74" t="s">
        <v>197</v>
      </c>
      <c r="I47" s="42">
        <v>499</v>
      </c>
      <c r="J47" s="17"/>
      <c r="K47" s="23">
        <f t="shared" si="2"/>
        <v>0</v>
      </c>
      <c r="L47" s="24" t="str">
        <f t="shared" si="3"/>
        <v>OK</v>
      </c>
      <c r="M47" s="100"/>
      <c r="N47" s="100"/>
      <c r="O47" s="133"/>
      <c r="P47" s="133"/>
      <c r="Q47" s="133"/>
      <c r="R47" s="152"/>
      <c r="S47" s="100"/>
      <c r="T47" s="100"/>
      <c r="U47" s="100"/>
      <c r="V47" s="100"/>
      <c r="W47" s="100"/>
      <c r="X47" s="133"/>
      <c r="Y47" s="133"/>
      <c r="Z47" s="133"/>
      <c r="AA47" s="47"/>
      <c r="AB47" s="47"/>
      <c r="AC47" s="47"/>
      <c r="AD47" s="47"/>
    </row>
    <row r="48" spans="1:30" ht="39.950000000000003" customHeight="1" x14ac:dyDescent="0.25">
      <c r="A48" s="55">
        <v>55</v>
      </c>
      <c r="B48" s="56" t="s">
        <v>38</v>
      </c>
      <c r="C48" s="73" t="s">
        <v>198</v>
      </c>
      <c r="D48" s="74" t="s">
        <v>199</v>
      </c>
      <c r="E48" s="75" t="s">
        <v>129</v>
      </c>
      <c r="F48" s="74" t="s">
        <v>200</v>
      </c>
      <c r="G48" s="74" t="s">
        <v>37</v>
      </c>
      <c r="H48" s="74" t="s">
        <v>201</v>
      </c>
      <c r="I48" s="42">
        <v>1943</v>
      </c>
      <c r="J48" s="17"/>
      <c r="K48" s="23">
        <f t="shared" si="2"/>
        <v>0</v>
      </c>
      <c r="L48" s="24" t="str">
        <f t="shared" si="3"/>
        <v>OK</v>
      </c>
      <c r="M48" s="100"/>
      <c r="N48" s="100"/>
      <c r="O48" s="133"/>
      <c r="P48" s="133"/>
      <c r="Q48" s="133"/>
      <c r="R48" s="152"/>
      <c r="S48" s="100"/>
      <c r="T48" s="100"/>
      <c r="U48" s="100"/>
      <c r="V48" s="100"/>
      <c r="W48" s="100"/>
      <c r="X48" s="133"/>
      <c r="Y48" s="133"/>
      <c r="Z48" s="133"/>
      <c r="AA48" s="47"/>
      <c r="AB48" s="47"/>
      <c r="AC48" s="47"/>
      <c r="AD48" s="47"/>
    </row>
    <row r="49" spans="1:30" ht="39.950000000000003" customHeight="1" x14ac:dyDescent="0.25">
      <c r="A49" s="55">
        <v>56</v>
      </c>
      <c r="B49" s="56" t="s">
        <v>202</v>
      </c>
      <c r="C49" s="66" t="s">
        <v>203</v>
      </c>
      <c r="D49" s="67" t="s">
        <v>204</v>
      </c>
      <c r="E49" s="53" t="s">
        <v>41</v>
      </c>
      <c r="F49" s="54" t="s">
        <v>205</v>
      </c>
      <c r="G49" s="54" t="s">
        <v>37</v>
      </c>
      <c r="H49" s="54" t="s">
        <v>51</v>
      </c>
      <c r="I49" s="42">
        <v>20700</v>
      </c>
      <c r="J49" s="17"/>
      <c r="K49" s="23">
        <f t="shared" si="2"/>
        <v>0</v>
      </c>
      <c r="L49" s="24" t="str">
        <f t="shared" si="3"/>
        <v>OK</v>
      </c>
      <c r="M49" s="100"/>
      <c r="N49" s="100"/>
      <c r="O49" s="133"/>
      <c r="P49" s="133"/>
      <c r="Q49" s="133"/>
      <c r="R49" s="152"/>
      <c r="S49" s="100"/>
      <c r="T49" s="100"/>
      <c r="U49" s="100"/>
      <c r="V49" s="100"/>
      <c r="W49" s="100"/>
      <c r="X49" s="133"/>
      <c r="Y49" s="133"/>
      <c r="Z49" s="133"/>
      <c r="AA49" s="47"/>
      <c r="AB49" s="47"/>
      <c r="AC49" s="47"/>
      <c r="AD49" s="47"/>
    </row>
    <row r="50" spans="1:30" ht="39.950000000000003" customHeight="1" x14ac:dyDescent="0.25">
      <c r="A50" s="55">
        <v>57</v>
      </c>
      <c r="B50" s="56" t="s">
        <v>135</v>
      </c>
      <c r="C50" s="60" t="s">
        <v>206</v>
      </c>
      <c r="D50" s="61" t="s">
        <v>207</v>
      </c>
      <c r="E50" s="62" t="s">
        <v>208</v>
      </c>
      <c r="F50" s="62" t="s">
        <v>209</v>
      </c>
      <c r="G50" s="54" t="s">
        <v>37</v>
      </c>
      <c r="H50" s="62" t="s">
        <v>51</v>
      </c>
      <c r="I50" s="42">
        <v>9385</v>
      </c>
      <c r="J50" s="17">
        <v>1</v>
      </c>
      <c r="K50" s="23">
        <f t="shared" si="2"/>
        <v>1</v>
      </c>
      <c r="L50" s="24" t="str">
        <f t="shared" si="3"/>
        <v>OK</v>
      </c>
      <c r="M50" s="100"/>
      <c r="N50" s="100"/>
      <c r="O50" s="133"/>
      <c r="P50" s="133"/>
      <c r="Q50" s="133"/>
      <c r="R50" s="152"/>
      <c r="S50" s="100"/>
      <c r="T50" s="100"/>
      <c r="U50" s="100"/>
      <c r="V50" s="100"/>
      <c r="W50" s="100"/>
      <c r="X50" s="133"/>
      <c r="Y50" s="133"/>
      <c r="Z50" s="133"/>
      <c r="AA50" s="47"/>
      <c r="AB50" s="47"/>
      <c r="AC50" s="47"/>
      <c r="AD50" s="47"/>
    </row>
    <row r="51" spans="1:30" ht="39.950000000000003" customHeight="1" x14ac:dyDescent="0.25">
      <c r="A51" s="55">
        <v>59</v>
      </c>
      <c r="B51" s="56" t="s">
        <v>93</v>
      </c>
      <c r="C51" s="66" t="s">
        <v>210</v>
      </c>
      <c r="D51" s="67" t="s">
        <v>211</v>
      </c>
      <c r="E51" s="59" t="s">
        <v>212</v>
      </c>
      <c r="F51" s="62" t="s">
        <v>213</v>
      </c>
      <c r="G51" s="54" t="s">
        <v>37</v>
      </c>
      <c r="H51" s="62" t="s">
        <v>81</v>
      </c>
      <c r="I51" s="42">
        <v>1140</v>
      </c>
      <c r="J51" s="17"/>
      <c r="K51" s="23">
        <f t="shared" si="2"/>
        <v>0</v>
      </c>
      <c r="L51" s="24" t="str">
        <f t="shared" si="3"/>
        <v>OK</v>
      </c>
      <c r="M51" s="100"/>
      <c r="N51" s="100"/>
      <c r="O51" s="133"/>
      <c r="P51" s="133"/>
      <c r="Q51" s="133"/>
      <c r="R51" s="152"/>
      <c r="S51" s="100"/>
      <c r="T51" s="100"/>
      <c r="U51" s="100"/>
      <c r="V51" s="100"/>
      <c r="W51" s="100"/>
      <c r="X51" s="133"/>
      <c r="Y51" s="133"/>
      <c r="Z51" s="133"/>
      <c r="AA51" s="47"/>
      <c r="AB51" s="47"/>
      <c r="AC51" s="47"/>
      <c r="AD51" s="47"/>
    </row>
    <row r="52" spans="1:30" ht="39.950000000000003" customHeight="1" x14ac:dyDescent="0.25">
      <c r="A52" s="55">
        <v>60</v>
      </c>
      <c r="B52" s="56" t="s">
        <v>93</v>
      </c>
      <c r="C52" s="66" t="s">
        <v>214</v>
      </c>
      <c r="D52" s="67" t="s">
        <v>215</v>
      </c>
      <c r="E52" s="59" t="s">
        <v>212</v>
      </c>
      <c r="F52" s="62" t="s">
        <v>213</v>
      </c>
      <c r="G52" s="54" t="s">
        <v>37</v>
      </c>
      <c r="H52" s="62" t="s">
        <v>81</v>
      </c>
      <c r="I52" s="42">
        <v>685</v>
      </c>
      <c r="J52" s="17"/>
      <c r="K52" s="23">
        <f t="shared" si="2"/>
        <v>0</v>
      </c>
      <c r="L52" s="24" t="str">
        <f t="shared" si="3"/>
        <v>OK</v>
      </c>
      <c r="M52" s="100"/>
      <c r="N52" s="100"/>
      <c r="O52" s="133"/>
      <c r="P52" s="133"/>
      <c r="Q52" s="133"/>
      <c r="R52" s="152"/>
      <c r="S52" s="100"/>
      <c r="T52" s="100"/>
      <c r="U52" s="100"/>
      <c r="V52" s="100"/>
      <c r="W52" s="100"/>
      <c r="X52" s="133"/>
      <c r="Y52" s="133"/>
      <c r="Z52" s="133"/>
      <c r="AA52" s="47"/>
      <c r="AB52" s="47"/>
      <c r="AC52" s="47"/>
      <c r="AD52" s="47"/>
    </row>
    <row r="53" spans="1:30" ht="39.950000000000003" customHeight="1" x14ac:dyDescent="0.25">
      <c r="A53" s="55">
        <v>61</v>
      </c>
      <c r="B53" s="56" t="s">
        <v>71</v>
      </c>
      <c r="C53" s="66" t="s">
        <v>216</v>
      </c>
      <c r="D53" s="67" t="s">
        <v>217</v>
      </c>
      <c r="E53" s="59" t="s">
        <v>212</v>
      </c>
      <c r="F53" s="76" t="s">
        <v>218</v>
      </c>
      <c r="G53" s="54" t="s">
        <v>37</v>
      </c>
      <c r="H53" s="76" t="s">
        <v>81</v>
      </c>
      <c r="I53" s="42">
        <v>2296.8000000000002</v>
      </c>
      <c r="J53" s="17"/>
      <c r="K53" s="23">
        <f t="shared" si="2"/>
        <v>0</v>
      </c>
      <c r="L53" s="24" t="str">
        <f t="shared" si="3"/>
        <v>OK</v>
      </c>
      <c r="M53" s="100"/>
      <c r="N53" s="100"/>
      <c r="O53" s="133"/>
      <c r="P53" s="133"/>
      <c r="Q53" s="133"/>
      <c r="R53" s="152"/>
      <c r="S53" s="100"/>
      <c r="T53" s="100"/>
      <c r="U53" s="100"/>
      <c r="V53" s="100"/>
      <c r="W53" s="100"/>
      <c r="X53" s="133"/>
      <c r="Y53" s="133"/>
      <c r="Z53" s="133"/>
      <c r="AA53" s="47"/>
      <c r="AB53" s="47"/>
      <c r="AC53" s="47"/>
      <c r="AD53" s="47"/>
    </row>
    <row r="54" spans="1:30" ht="39.950000000000003" customHeight="1" x14ac:dyDescent="0.25">
      <c r="A54" s="55">
        <v>62</v>
      </c>
      <c r="B54" s="56" t="s">
        <v>43</v>
      </c>
      <c r="C54" s="60" t="s">
        <v>219</v>
      </c>
      <c r="D54" s="61" t="s">
        <v>220</v>
      </c>
      <c r="E54" s="62" t="s">
        <v>221</v>
      </c>
      <c r="F54" s="62" t="s">
        <v>222</v>
      </c>
      <c r="G54" s="54" t="s">
        <v>37</v>
      </c>
      <c r="H54" s="62" t="s">
        <v>25</v>
      </c>
      <c r="I54" s="42">
        <v>1291</v>
      </c>
      <c r="J54" s="17">
        <v>1</v>
      </c>
      <c r="K54" s="23">
        <f t="shared" si="2"/>
        <v>1</v>
      </c>
      <c r="L54" s="24" t="str">
        <f t="shared" si="3"/>
        <v>OK</v>
      </c>
      <c r="M54" s="100"/>
      <c r="N54" s="100"/>
      <c r="O54" s="133"/>
      <c r="P54" s="133"/>
      <c r="Q54" s="133"/>
      <c r="R54" s="152"/>
      <c r="S54" s="100"/>
      <c r="T54" s="100"/>
      <c r="U54" s="100"/>
      <c r="V54" s="100"/>
      <c r="W54" s="100"/>
      <c r="X54" s="133"/>
      <c r="Y54" s="133"/>
      <c r="Z54" s="133"/>
      <c r="AA54" s="47"/>
      <c r="AB54" s="47"/>
      <c r="AC54" s="47"/>
      <c r="AD54" s="47"/>
    </row>
    <row r="55" spans="1:30" ht="39.950000000000003" customHeight="1" x14ac:dyDescent="0.25">
      <c r="A55" s="55">
        <v>63</v>
      </c>
      <c r="B55" s="56" t="s">
        <v>55</v>
      </c>
      <c r="C55" s="60" t="s">
        <v>223</v>
      </c>
      <c r="D55" s="61" t="s">
        <v>224</v>
      </c>
      <c r="E55" s="62" t="s">
        <v>225</v>
      </c>
      <c r="F55" s="62" t="s">
        <v>226</v>
      </c>
      <c r="G55" s="54" t="s">
        <v>37</v>
      </c>
      <c r="H55" s="62" t="s">
        <v>227</v>
      </c>
      <c r="I55" s="42">
        <v>1785</v>
      </c>
      <c r="J55" s="17">
        <v>1</v>
      </c>
      <c r="K55" s="23">
        <f t="shared" si="2"/>
        <v>0</v>
      </c>
      <c r="L55" s="24" t="str">
        <f t="shared" si="3"/>
        <v>OK</v>
      </c>
      <c r="M55" s="100"/>
      <c r="N55" s="100"/>
      <c r="O55" s="133"/>
      <c r="P55" s="133"/>
      <c r="Q55" s="133"/>
      <c r="R55" s="152"/>
      <c r="S55" s="100">
        <v>1</v>
      </c>
      <c r="T55" s="100"/>
      <c r="U55" s="100"/>
      <c r="V55" s="100"/>
      <c r="W55" s="100"/>
      <c r="X55" s="133"/>
      <c r="Y55" s="133"/>
      <c r="Z55" s="133"/>
      <c r="AA55" s="47"/>
      <c r="AB55" s="47"/>
      <c r="AC55" s="47"/>
      <c r="AD55" s="47"/>
    </row>
    <row r="56" spans="1:30" ht="39.950000000000003" customHeight="1" x14ac:dyDescent="0.25">
      <c r="A56" s="55">
        <v>65</v>
      </c>
      <c r="B56" s="56" t="s">
        <v>86</v>
      </c>
      <c r="C56" s="60" t="s">
        <v>228</v>
      </c>
      <c r="D56" s="61" t="s">
        <v>229</v>
      </c>
      <c r="E56" s="62" t="s">
        <v>230</v>
      </c>
      <c r="F56" s="62" t="s">
        <v>231</v>
      </c>
      <c r="G56" s="54" t="s">
        <v>37</v>
      </c>
      <c r="H56" s="62" t="s">
        <v>232</v>
      </c>
      <c r="I56" s="42">
        <v>2649.99</v>
      </c>
      <c r="J56" s="17">
        <v>2</v>
      </c>
      <c r="K56" s="23">
        <f t="shared" si="2"/>
        <v>1</v>
      </c>
      <c r="L56" s="24" t="str">
        <f t="shared" si="3"/>
        <v>OK</v>
      </c>
      <c r="M56" s="100"/>
      <c r="N56" s="100"/>
      <c r="O56" s="133"/>
      <c r="P56" s="130">
        <v>1</v>
      </c>
      <c r="Q56" s="133"/>
      <c r="R56" s="152"/>
      <c r="S56" s="100"/>
      <c r="T56" s="100"/>
      <c r="U56" s="100"/>
      <c r="V56" s="100"/>
      <c r="W56" s="100"/>
      <c r="X56" s="133"/>
      <c r="Y56" s="133"/>
      <c r="Z56" s="133"/>
      <c r="AA56" s="47"/>
      <c r="AB56" s="47"/>
      <c r="AC56" s="47"/>
      <c r="AD56" s="47"/>
    </row>
    <row r="57" spans="1:30" ht="39.950000000000003" customHeight="1" x14ac:dyDescent="0.25">
      <c r="A57" s="55">
        <v>66</v>
      </c>
      <c r="B57" s="56" t="s">
        <v>176</v>
      </c>
      <c r="C57" s="66" t="s">
        <v>233</v>
      </c>
      <c r="D57" s="67" t="s">
        <v>234</v>
      </c>
      <c r="E57" s="59" t="s">
        <v>62</v>
      </c>
      <c r="F57" s="54" t="s">
        <v>235</v>
      </c>
      <c r="G57" s="54" t="s">
        <v>37</v>
      </c>
      <c r="H57" s="54">
        <v>44900533</v>
      </c>
      <c r="I57" s="42">
        <v>4765</v>
      </c>
      <c r="J57" s="17"/>
      <c r="K57" s="23">
        <f t="shared" si="2"/>
        <v>0</v>
      </c>
      <c r="L57" s="24" t="str">
        <f t="shared" si="3"/>
        <v>OK</v>
      </c>
      <c r="M57" s="100"/>
      <c r="N57" s="100"/>
      <c r="O57" s="133"/>
      <c r="P57" s="133"/>
      <c r="Q57" s="133"/>
      <c r="R57" s="152"/>
      <c r="S57" s="100"/>
      <c r="T57" s="100"/>
      <c r="U57" s="100"/>
      <c r="V57" s="100"/>
      <c r="W57" s="100"/>
      <c r="X57" s="133"/>
      <c r="Y57" s="133"/>
      <c r="Z57" s="133"/>
      <c r="AA57" s="47"/>
      <c r="AB57" s="47"/>
      <c r="AC57" s="47"/>
      <c r="AD57" s="47"/>
    </row>
    <row r="58" spans="1:30" ht="39.950000000000003" customHeight="1" x14ac:dyDescent="0.25">
      <c r="A58" s="55">
        <v>68</v>
      </c>
      <c r="B58" s="56" t="s">
        <v>38</v>
      </c>
      <c r="C58" s="66" t="s">
        <v>236</v>
      </c>
      <c r="D58" s="67" t="s">
        <v>237</v>
      </c>
      <c r="E58" s="53" t="s">
        <v>238</v>
      </c>
      <c r="F58" s="54" t="s">
        <v>239</v>
      </c>
      <c r="G58" s="54" t="s">
        <v>37</v>
      </c>
      <c r="H58" s="54" t="s">
        <v>51</v>
      </c>
      <c r="I58" s="42">
        <v>673</v>
      </c>
      <c r="J58" s="17"/>
      <c r="K58" s="23">
        <f t="shared" si="2"/>
        <v>0</v>
      </c>
      <c r="L58" s="24" t="str">
        <f t="shared" si="3"/>
        <v>OK</v>
      </c>
      <c r="M58" s="100"/>
      <c r="N58" s="100"/>
      <c r="O58" s="133"/>
      <c r="P58" s="133"/>
      <c r="Q58" s="133"/>
      <c r="R58" s="152"/>
      <c r="S58" s="100"/>
      <c r="T58" s="100"/>
      <c r="U58" s="100"/>
      <c r="V58" s="100"/>
      <c r="W58" s="100"/>
      <c r="X58" s="133"/>
      <c r="Y58" s="133"/>
      <c r="Z58" s="133"/>
      <c r="AA58" s="47"/>
      <c r="AB58" s="47"/>
      <c r="AC58" s="47"/>
      <c r="AD58" s="47"/>
    </row>
    <row r="59" spans="1:30" ht="39.950000000000003" customHeight="1" x14ac:dyDescent="0.25">
      <c r="A59" s="55">
        <v>69</v>
      </c>
      <c r="B59" s="56" t="s">
        <v>71</v>
      </c>
      <c r="C59" s="60" t="s">
        <v>240</v>
      </c>
      <c r="D59" s="61" t="s">
        <v>241</v>
      </c>
      <c r="E59" s="62" t="s">
        <v>242</v>
      </c>
      <c r="F59" s="62" t="s">
        <v>239</v>
      </c>
      <c r="G59" s="54" t="s">
        <v>37</v>
      </c>
      <c r="H59" s="62" t="s">
        <v>51</v>
      </c>
      <c r="I59" s="42">
        <v>2128.5</v>
      </c>
      <c r="J59" s="17">
        <v>5</v>
      </c>
      <c r="K59" s="23">
        <f t="shared" si="2"/>
        <v>5</v>
      </c>
      <c r="L59" s="24" t="str">
        <f t="shared" si="3"/>
        <v>OK</v>
      </c>
      <c r="M59" s="100"/>
      <c r="N59" s="100"/>
      <c r="O59" s="133"/>
      <c r="P59" s="133"/>
      <c r="Q59" s="133"/>
      <c r="R59" s="152"/>
      <c r="S59" s="100"/>
      <c r="T59" s="100"/>
      <c r="U59" s="100"/>
      <c r="V59" s="100"/>
      <c r="W59" s="100"/>
      <c r="X59" s="133"/>
      <c r="Y59" s="133"/>
      <c r="Z59" s="133"/>
      <c r="AA59" s="47"/>
      <c r="AB59" s="47"/>
      <c r="AC59" s="47"/>
      <c r="AD59" s="47"/>
    </row>
    <row r="60" spans="1:30" ht="39.950000000000003" customHeight="1" x14ac:dyDescent="0.25">
      <c r="A60" s="55">
        <v>70</v>
      </c>
      <c r="B60" s="56" t="s">
        <v>243</v>
      </c>
      <c r="C60" s="60" t="s">
        <v>244</v>
      </c>
      <c r="D60" s="61" t="s">
        <v>245</v>
      </c>
      <c r="E60" s="62" t="s">
        <v>124</v>
      </c>
      <c r="F60" s="62" t="s">
        <v>246</v>
      </c>
      <c r="G60" s="54" t="s">
        <v>37</v>
      </c>
      <c r="H60" s="62" t="s">
        <v>81</v>
      </c>
      <c r="I60" s="42">
        <v>3800</v>
      </c>
      <c r="J60" s="17">
        <v>4</v>
      </c>
      <c r="K60" s="23">
        <f t="shared" si="2"/>
        <v>2</v>
      </c>
      <c r="L60" s="24" t="str">
        <f t="shared" si="3"/>
        <v>OK</v>
      </c>
      <c r="M60" s="100"/>
      <c r="N60" s="100"/>
      <c r="O60" s="133"/>
      <c r="P60" s="133"/>
      <c r="Q60" s="133"/>
      <c r="R60" s="152"/>
      <c r="S60" s="100"/>
      <c r="T60" s="100">
        <v>2</v>
      </c>
      <c r="U60" s="100"/>
      <c r="V60" s="100"/>
      <c r="W60" s="100"/>
      <c r="X60" s="133"/>
      <c r="Y60" s="133"/>
      <c r="Z60" s="133"/>
      <c r="AA60" s="47"/>
      <c r="AB60" s="47"/>
      <c r="AC60" s="47"/>
      <c r="AD60" s="47"/>
    </row>
    <row r="61" spans="1:30" ht="39.950000000000003" customHeight="1" x14ac:dyDescent="0.25">
      <c r="A61" s="55">
        <v>71</v>
      </c>
      <c r="B61" s="56" t="s">
        <v>64</v>
      </c>
      <c r="C61" s="60" t="s">
        <v>247</v>
      </c>
      <c r="D61" s="61" t="s">
        <v>248</v>
      </c>
      <c r="E61" s="62" t="s">
        <v>124</v>
      </c>
      <c r="F61" s="62" t="s">
        <v>246</v>
      </c>
      <c r="G61" s="54" t="s">
        <v>37</v>
      </c>
      <c r="H61" s="62" t="s">
        <v>81</v>
      </c>
      <c r="I61" s="42">
        <v>5700</v>
      </c>
      <c r="J61" s="17">
        <v>2</v>
      </c>
      <c r="K61" s="23">
        <f t="shared" si="2"/>
        <v>1</v>
      </c>
      <c r="L61" s="24" t="str">
        <f t="shared" si="3"/>
        <v>OK</v>
      </c>
      <c r="M61" s="100"/>
      <c r="N61" s="100"/>
      <c r="O61" s="133"/>
      <c r="P61" s="133"/>
      <c r="Q61" s="133"/>
      <c r="R61" s="152"/>
      <c r="S61" s="100"/>
      <c r="T61" s="100"/>
      <c r="U61" s="100">
        <v>1</v>
      </c>
      <c r="V61" s="100"/>
      <c r="W61" s="100"/>
      <c r="X61" s="133"/>
      <c r="Y61" s="133"/>
      <c r="Z61" s="133"/>
      <c r="AA61" s="47"/>
      <c r="AB61" s="47"/>
      <c r="AC61" s="47"/>
      <c r="AD61" s="47"/>
    </row>
    <row r="62" spans="1:30" ht="39.950000000000003" customHeight="1" x14ac:dyDescent="0.25">
      <c r="A62" s="55">
        <v>73</v>
      </c>
      <c r="B62" s="56" t="s">
        <v>126</v>
      </c>
      <c r="C62" s="60" t="s">
        <v>249</v>
      </c>
      <c r="D62" s="61" t="s">
        <v>250</v>
      </c>
      <c r="E62" s="59" t="s">
        <v>62</v>
      </c>
      <c r="F62" s="70">
        <v>17418028</v>
      </c>
      <c r="G62" s="54" t="s">
        <v>37</v>
      </c>
      <c r="H62" s="54" t="s">
        <v>251</v>
      </c>
      <c r="I62" s="42">
        <v>2825</v>
      </c>
      <c r="J62" s="17"/>
      <c r="K62" s="23">
        <f t="shared" si="2"/>
        <v>0</v>
      </c>
      <c r="L62" s="24" t="str">
        <f t="shared" si="3"/>
        <v>OK</v>
      </c>
      <c r="M62" s="100"/>
      <c r="N62" s="100"/>
      <c r="O62" s="133"/>
      <c r="P62" s="133"/>
      <c r="Q62" s="133"/>
      <c r="R62" s="152"/>
      <c r="S62" s="100"/>
      <c r="T62" s="100"/>
      <c r="U62" s="100"/>
      <c r="V62" s="100"/>
      <c r="W62" s="100"/>
      <c r="X62" s="133"/>
      <c r="Y62" s="133"/>
      <c r="Z62" s="133"/>
      <c r="AA62" s="47"/>
      <c r="AB62" s="47"/>
      <c r="AC62" s="47"/>
      <c r="AD62" s="47"/>
    </row>
    <row r="63" spans="1:30" ht="39.950000000000003" customHeight="1" x14ac:dyDescent="0.25">
      <c r="A63" s="55">
        <v>74</v>
      </c>
      <c r="B63" s="56" t="s">
        <v>126</v>
      </c>
      <c r="C63" s="57" t="s">
        <v>252</v>
      </c>
      <c r="D63" s="58" t="s">
        <v>253</v>
      </c>
      <c r="E63" s="59" t="s">
        <v>46</v>
      </c>
      <c r="F63" s="54" t="s">
        <v>254</v>
      </c>
      <c r="G63" s="54" t="s">
        <v>37</v>
      </c>
      <c r="H63" s="54">
        <v>44905235</v>
      </c>
      <c r="I63" s="42">
        <v>5480</v>
      </c>
      <c r="J63" s="17"/>
      <c r="K63" s="23">
        <f t="shared" si="2"/>
        <v>0</v>
      </c>
      <c r="L63" s="24" t="str">
        <f t="shared" si="3"/>
        <v>OK</v>
      </c>
      <c r="M63" s="100"/>
      <c r="N63" s="100"/>
      <c r="O63" s="133"/>
      <c r="P63" s="133"/>
      <c r="Q63" s="133"/>
      <c r="R63" s="152"/>
      <c r="S63" s="100"/>
      <c r="T63" s="100"/>
      <c r="U63" s="100"/>
      <c r="V63" s="100"/>
      <c r="W63" s="100"/>
      <c r="X63" s="133"/>
      <c r="Y63" s="133"/>
      <c r="Z63" s="133"/>
      <c r="AA63" s="47"/>
      <c r="AB63" s="47"/>
      <c r="AC63" s="47"/>
      <c r="AD63" s="47"/>
    </row>
    <row r="64" spans="1:30" ht="39.950000000000003" customHeight="1" x14ac:dyDescent="0.25">
      <c r="A64" s="55">
        <v>75</v>
      </c>
      <c r="B64" s="56" t="s">
        <v>71</v>
      </c>
      <c r="C64" s="60" t="s">
        <v>255</v>
      </c>
      <c r="D64" s="61" t="s">
        <v>256</v>
      </c>
      <c r="E64" s="62" t="s">
        <v>129</v>
      </c>
      <c r="F64" s="62" t="s">
        <v>257</v>
      </c>
      <c r="G64" s="54" t="s">
        <v>37</v>
      </c>
      <c r="H64" s="62" t="s">
        <v>81</v>
      </c>
      <c r="I64" s="42">
        <v>1373.13</v>
      </c>
      <c r="J64" s="17">
        <v>1</v>
      </c>
      <c r="K64" s="23">
        <f t="shared" si="2"/>
        <v>0</v>
      </c>
      <c r="L64" s="24" t="str">
        <f t="shared" si="3"/>
        <v>OK</v>
      </c>
      <c r="M64" s="100"/>
      <c r="N64" s="100"/>
      <c r="O64" s="133"/>
      <c r="P64" s="133"/>
      <c r="Q64" s="133"/>
      <c r="R64" s="152"/>
      <c r="S64" s="100"/>
      <c r="T64" s="100"/>
      <c r="U64" s="100"/>
      <c r="V64" s="100">
        <v>1</v>
      </c>
      <c r="W64" s="100"/>
      <c r="X64" s="133"/>
      <c r="Y64" s="133"/>
      <c r="Z64" s="133"/>
      <c r="AA64" s="47"/>
      <c r="AB64" s="47"/>
      <c r="AC64" s="47"/>
      <c r="AD64" s="47"/>
    </row>
    <row r="65" spans="1:30" ht="39.950000000000003" customHeight="1" x14ac:dyDescent="0.25">
      <c r="A65" s="55">
        <v>76</v>
      </c>
      <c r="B65" s="56" t="s">
        <v>38</v>
      </c>
      <c r="C65" s="60" t="s">
        <v>258</v>
      </c>
      <c r="D65" s="61" t="s">
        <v>259</v>
      </c>
      <c r="E65" s="53" t="s">
        <v>129</v>
      </c>
      <c r="F65" s="54" t="s">
        <v>260</v>
      </c>
      <c r="G65" s="54" t="s">
        <v>37</v>
      </c>
      <c r="H65" s="54" t="s">
        <v>261</v>
      </c>
      <c r="I65" s="42">
        <v>1946.5</v>
      </c>
      <c r="J65" s="17"/>
      <c r="K65" s="23">
        <f t="shared" si="2"/>
        <v>0</v>
      </c>
      <c r="L65" s="24" t="str">
        <f t="shared" si="3"/>
        <v>OK</v>
      </c>
      <c r="M65" s="100"/>
      <c r="N65" s="100"/>
      <c r="O65" s="133"/>
      <c r="P65" s="133"/>
      <c r="Q65" s="133"/>
      <c r="R65" s="152"/>
      <c r="S65" s="100"/>
      <c r="T65" s="100"/>
      <c r="U65" s="100"/>
      <c r="V65" s="100"/>
      <c r="W65" s="100"/>
      <c r="X65" s="133"/>
      <c r="Y65" s="133"/>
      <c r="Z65" s="133"/>
      <c r="AA65" s="47"/>
      <c r="AB65" s="47"/>
      <c r="AC65" s="47"/>
      <c r="AD65" s="47"/>
    </row>
    <row r="66" spans="1:30" ht="39.950000000000003" customHeight="1" x14ac:dyDescent="0.25">
      <c r="A66" s="55">
        <v>78</v>
      </c>
      <c r="B66" s="56" t="s">
        <v>55</v>
      </c>
      <c r="C66" s="68" t="s">
        <v>262</v>
      </c>
      <c r="D66" s="69" t="s">
        <v>263</v>
      </c>
      <c r="E66" s="65">
        <v>1301</v>
      </c>
      <c r="F66" s="65" t="s">
        <v>264</v>
      </c>
      <c r="G66" s="54" t="s">
        <v>37</v>
      </c>
      <c r="H66" s="54" t="s">
        <v>21</v>
      </c>
      <c r="I66" s="42">
        <v>169</v>
      </c>
      <c r="J66" s="17"/>
      <c r="K66" s="23">
        <f t="shared" si="2"/>
        <v>0</v>
      </c>
      <c r="L66" s="24" t="str">
        <f t="shared" si="3"/>
        <v>OK</v>
      </c>
      <c r="M66" s="100"/>
      <c r="N66" s="100"/>
      <c r="O66" s="133"/>
      <c r="P66" s="133"/>
      <c r="Q66" s="133"/>
      <c r="R66" s="152"/>
      <c r="S66" s="100"/>
      <c r="T66" s="100"/>
      <c r="U66" s="100"/>
      <c r="V66" s="100"/>
      <c r="W66" s="100"/>
      <c r="X66" s="133"/>
      <c r="Y66" s="133"/>
      <c r="Z66" s="133"/>
      <c r="AA66" s="47"/>
      <c r="AB66" s="47"/>
      <c r="AC66" s="47"/>
      <c r="AD66" s="47"/>
    </row>
    <row r="67" spans="1:30" ht="39.950000000000003" customHeight="1" x14ac:dyDescent="0.25">
      <c r="A67" s="55">
        <v>79</v>
      </c>
      <c r="B67" s="56" t="s">
        <v>93</v>
      </c>
      <c r="C67" s="60" t="s">
        <v>265</v>
      </c>
      <c r="D67" s="61" t="s">
        <v>266</v>
      </c>
      <c r="E67" s="62" t="s">
        <v>267</v>
      </c>
      <c r="F67" s="62" t="s">
        <v>268</v>
      </c>
      <c r="G67" s="54" t="s">
        <v>37</v>
      </c>
      <c r="H67" s="62" t="s">
        <v>81</v>
      </c>
      <c r="I67" s="42">
        <v>795</v>
      </c>
      <c r="J67" s="17">
        <v>1</v>
      </c>
      <c r="K67" s="23">
        <f t="shared" si="2"/>
        <v>0</v>
      </c>
      <c r="L67" s="24" t="str">
        <f t="shared" si="3"/>
        <v>OK</v>
      </c>
      <c r="M67" s="100"/>
      <c r="N67" s="100"/>
      <c r="O67" s="133"/>
      <c r="P67" s="133"/>
      <c r="Q67" s="130">
        <v>1</v>
      </c>
      <c r="R67" s="152"/>
      <c r="S67" s="100"/>
      <c r="T67" s="100"/>
      <c r="U67" s="100"/>
      <c r="V67" s="100"/>
      <c r="W67" s="100"/>
      <c r="X67" s="133"/>
      <c r="Y67" s="133"/>
      <c r="Z67" s="133"/>
      <c r="AA67" s="47"/>
      <c r="AB67" s="47"/>
      <c r="AC67" s="47"/>
      <c r="AD67" s="47"/>
    </row>
    <row r="68" spans="1:30" ht="39.950000000000003" customHeight="1" x14ac:dyDescent="0.25">
      <c r="A68" s="55">
        <v>80</v>
      </c>
      <c r="B68" s="56" t="s">
        <v>71</v>
      </c>
      <c r="C68" s="68" t="s">
        <v>269</v>
      </c>
      <c r="D68" s="69" t="s">
        <v>270</v>
      </c>
      <c r="E68" s="54">
        <v>2407</v>
      </c>
      <c r="F68" s="54" t="s">
        <v>271</v>
      </c>
      <c r="G68" s="54" t="s">
        <v>37</v>
      </c>
      <c r="H68" s="54" t="s">
        <v>51</v>
      </c>
      <c r="I68" s="42">
        <v>12721.5</v>
      </c>
      <c r="J68" s="17"/>
      <c r="K68" s="23">
        <f t="shared" si="2"/>
        <v>0</v>
      </c>
      <c r="L68" s="24" t="str">
        <f t="shared" si="3"/>
        <v>OK</v>
      </c>
      <c r="M68" s="100"/>
      <c r="N68" s="100"/>
      <c r="O68" s="133"/>
      <c r="P68" s="133"/>
      <c r="Q68" s="133"/>
      <c r="R68" s="152"/>
      <c r="S68" s="100"/>
      <c r="T68" s="100"/>
      <c r="U68" s="100"/>
      <c r="V68" s="100"/>
      <c r="W68" s="100"/>
      <c r="X68" s="133"/>
      <c r="Y68" s="133"/>
      <c r="Z68" s="133"/>
      <c r="AA68" s="47"/>
      <c r="AB68" s="47"/>
      <c r="AC68" s="47"/>
      <c r="AD68" s="47"/>
    </row>
    <row r="69" spans="1:30" ht="39.950000000000003" customHeight="1" x14ac:dyDescent="0.25">
      <c r="A69" s="55">
        <v>81</v>
      </c>
      <c r="B69" s="56" t="s">
        <v>151</v>
      </c>
      <c r="C69" s="60" t="s">
        <v>272</v>
      </c>
      <c r="D69" s="61" t="s">
        <v>273</v>
      </c>
      <c r="E69" s="53" t="s">
        <v>129</v>
      </c>
      <c r="F69" s="54" t="s">
        <v>274</v>
      </c>
      <c r="G69" s="54" t="s">
        <v>37</v>
      </c>
      <c r="H69" s="54" t="s">
        <v>275</v>
      </c>
      <c r="I69" s="42">
        <v>1537</v>
      </c>
      <c r="J69" s="17"/>
      <c r="K69" s="23">
        <f t="shared" si="2"/>
        <v>0</v>
      </c>
      <c r="L69" s="24" t="str">
        <f t="shared" si="3"/>
        <v>OK</v>
      </c>
      <c r="M69" s="100"/>
      <c r="N69" s="100"/>
      <c r="O69" s="133"/>
      <c r="P69" s="133"/>
      <c r="Q69" s="133"/>
      <c r="R69" s="152"/>
      <c r="S69" s="100"/>
      <c r="T69" s="100"/>
      <c r="U69" s="100"/>
      <c r="V69" s="100"/>
      <c r="W69" s="100"/>
      <c r="X69" s="133"/>
      <c r="Y69" s="133"/>
      <c r="Z69" s="133"/>
      <c r="AA69" s="47"/>
      <c r="AB69" s="47"/>
      <c r="AC69" s="47"/>
      <c r="AD69" s="47"/>
    </row>
    <row r="70" spans="1:30" ht="39.950000000000003" customHeight="1" x14ac:dyDescent="0.25">
      <c r="A70" s="55">
        <v>82</v>
      </c>
      <c r="B70" s="56" t="s">
        <v>176</v>
      </c>
      <c r="C70" s="73" t="s">
        <v>276</v>
      </c>
      <c r="D70" s="74" t="s">
        <v>277</v>
      </c>
      <c r="E70" s="59" t="s">
        <v>62</v>
      </c>
      <c r="F70" s="54" t="s">
        <v>278</v>
      </c>
      <c r="G70" s="54" t="s">
        <v>37</v>
      </c>
      <c r="H70" s="54">
        <v>44905233</v>
      </c>
      <c r="I70" s="42">
        <v>19125.66</v>
      </c>
      <c r="J70" s="17"/>
      <c r="K70" s="23">
        <f t="shared" si="2"/>
        <v>0</v>
      </c>
      <c r="L70" s="24" t="str">
        <f t="shared" si="3"/>
        <v>OK</v>
      </c>
      <c r="M70" s="100"/>
      <c r="N70" s="100"/>
      <c r="O70" s="133"/>
      <c r="P70" s="133"/>
      <c r="Q70" s="133"/>
      <c r="R70" s="152"/>
      <c r="S70" s="100"/>
      <c r="T70" s="100"/>
      <c r="U70" s="100"/>
      <c r="V70" s="100"/>
      <c r="W70" s="100"/>
      <c r="X70" s="133"/>
      <c r="Y70" s="133"/>
      <c r="Z70" s="133"/>
      <c r="AA70" s="47"/>
      <c r="AB70" s="47"/>
      <c r="AC70" s="47"/>
      <c r="AD70" s="47"/>
    </row>
    <row r="71" spans="1:30" ht="39.950000000000003" customHeight="1" x14ac:dyDescent="0.25">
      <c r="A71" s="55">
        <v>84</v>
      </c>
      <c r="B71" s="56" t="s">
        <v>47</v>
      </c>
      <c r="C71" s="60" t="s">
        <v>279</v>
      </c>
      <c r="D71" s="61" t="s">
        <v>280</v>
      </c>
      <c r="E71" s="62" t="s">
        <v>101</v>
      </c>
      <c r="F71" s="62" t="s">
        <v>281</v>
      </c>
      <c r="G71" s="54" t="s">
        <v>37</v>
      </c>
      <c r="H71" s="62" t="s">
        <v>51</v>
      </c>
      <c r="I71" s="42">
        <v>1350</v>
      </c>
      <c r="J71" s="17">
        <v>1</v>
      </c>
      <c r="K71" s="23">
        <f t="shared" si="2"/>
        <v>1</v>
      </c>
      <c r="L71" s="24" t="str">
        <f t="shared" si="3"/>
        <v>OK</v>
      </c>
      <c r="M71" s="100"/>
      <c r="N71" s="100"/>
      <c r="O71" s="133"/>
      <c r="P71" s="133"/>
      <c r="Q71" s="133"/>
      <c r="R71" s="152"/>
      <c r="S71" s="100"/>
      <c r="T71" s="100"/>
      <c r="U71" s="100"/>
      <c r="V71" s="100"/>
      <c r="W71" s="100"/>
      <c r="X71" s="133"/>
      <c r="Y71" s="133"/>
      <c r="Z71" s="133"/>
      <c r="AA71" s="47"/>
      <c r="AB71" s="47"/>
      <c r="AC71" s="47"/>
      <c r="AD71" s="47"/>
    </row>
    <row r="72" spans="1:30" ht="39.950000000000003" customHeight="1" x14ac:dyDescent="0.25">
      <c r="A72" s="55">
        <v>85</v>
      </c>
      <c r="B72" s="56" t="s">
        <v>126</v>
      </c>
      <c r="C72" s="66" t="s">
        <v>282</v>
      </c>
      <c r="D72" s="67" t="s">
        <v>283</v>
      </c>
      <c r="E72" s="59" t="s">
        <v>238</v>
      </c>
      <c r="F72" s="54" t="s">
        <v>284</v>
      </c>
      <c r="G72" s="54" t="s">
        <v>37</v>
      </c>
      <c r="H72" s="54">
        <v>44905233</v>
      </c>
      <c r="I72" s="42">
        <v>3700</v>
      </c>
      <c r="J72" s="17"/>
      <c r="K72" s="23">
        <f t="shared" si="2"/>
        <v>0</v>
      </c>
      <c r="L72" s="24" t="str">
        <f t="shared" si="3"/>
        <v>OK</v>
      </c>
      <c r="M72" s="100"/>
      <c r="N72" s="100"/>
      <c r="O72" s="133"/>
      <c r="P72" s="133"/>
      <c r="Q72" s="133"/>
      <c r="R72" s="152"/>
      <c r="S72" s="100"/>
      <c r="T72" s="100"/>
      <c r="U72" s="100"/>
      <c r="V72" s="100"/>
      <c r="W72" s="100"/>
      <c r="X72" s="133"/>
      <c r="Y72" s="133"/>
      <c r="Z72" s="133"/>
      <c r="AA72" s="47"/>
      <c r="AB72" s="47"/>
      <c r="AC72" s="47"/>
      <c r="AD72" s="47"/>
    </row>
    <row r="73" spans="1:30" ht="39.950000000000003" customHeight="1" x14ac:dyDescent="0.25">
      <c r="A73" s="55">
        <v>86</v>
      </c>
      <c r="B73" s="56" t="s">
        <v>47</v>
      </c>
      <c r="C73" s="60" t="s">
        <v>285</v>
      </c>
      <c r="D73" s="61" t="s">
        <v>286</v>
      </c>
      <c r="E73" s="62" t="s">
        <v>101</v>
      </c>
      <c r="F73" s="62" t="s">
        <v>281</v>
      </c>
      <c r="G73" s="54" t="s">
        <v>37</v>
      </c>
      <c r="H73" s="62" t="s">
        <v>51</v>
      </c>
      <c r="I73" s="42">
        <v>4900</v>
      </c>
      <c r="J73" s="17">
        <v>1</v>
      </c>
      <c r="K73" s="23">
        <f t="shared" si="2"/>
        <v>1</v>
      </c>
      <c r="L73" s="24" t="str">
        <f t="shared" si="3"/>
        <v>OK</v>
      </c>
      <c r="M73" s="100"/>
      <c r="N73" s="100"/>
      <c r="O73" s="133"/>
      <c r="P73" s="133"/>
      <c r="Q73" s="133"/>
      <c r="R73" s="152"/>
      <c r="S73" s="100"/>
      <c r="T73" s="100"/>
      <c r="U73" s="100"/>
      <c r="V73" s="100"/>
      <c r="W73" s="100"/>
      <c r="X73" s="133"/>
      <c r="Y73" s="133"/>
      <c r="Z73" s="133"/>
      <c r="AA73" s="47"/>
      <c r="AB73" s="47"/>
      <c r="AC73" s="47"/>
      <c r="AD73" s="47"/>
    </row>
    <row r="74" spans="1:30" ht="39.950000000000003" customHeight="1" x14ac:dyDescent="0.25">
      <c r="A74" s="55">
        <v>88</v>
      </c>
      <c r="B74" s="56" t="s">
        <v>47</v>
      </c>
      <c r="C74" s="51" t="s">
        <v>287</v>
      </c>
      <c r="D74" s="52" t="s">
        <v>288</v>
      </c>
      <c r="E74" s="53" t="s">
        <v>129</v>
      </c>
      <c r="F74" s="54" t="s">
        <v>289</v>
      </c>
      <c r="G74" s="54" t="s">
        <v>37</v>
      </c>
      <c r="H74" s="54" t="s">
        <v>81</v>
      </c>
      <c r="I74" s="42">
        <v>600</v>
      </c>
      <c r="J74" s="17"/>
      <c r="K74" s="23">
        <f t="shared" si="2"/>
        <v>0</v>
      </c>
      <c r="L74" s="24" t="str">
        <f t="shared" si="3"/>
        <v>OK</v>
      </c>
      <c r="M74" s="100"/>
      <c r="N74" s="100"/>
      <c r="O74" s="133"/>
      <c r="P74" s="133"/>
      <c r="Q74" s="133"/>
      <c r="R74" s="152"/>
      <c r="S74" s="100"/>
      <c r="T74" s="100"/>
      <c r="U74" s="100"/>
      <c r="V74" s="100"/>
      <c r="W74" s="100"/>
      <c r="X74" s="133"/>
      <c r="Y74" s="133"/>
      <c r="Z74" s="133"/>
      <c r="AA74" s="47"/>
      <c r="AB74" s="47"/>
      <c r="AC74" s="47"/>
      <c r="AD74" s="47"/>
    </row>
    <row r="75" spans="1:30" ht="39.950000000000003" customHeight="1" x14ac:dyDescent="0.25">
      <c r="A75" s="55">
        <v>89</v>
      </c>
      <c r="B75" s="56" t="s">
        <v>71</v>
      </c>
      <c r="C75" s="60" t="s">
        <v>290</v>
      </c>
      <c r="D75" s="61" t="s">
        <v>291</v>
      </c>
      <c r="E75" s="62" t="s">
        <v>292</v>
      </c>
      <c r="F75" s="62" t="s">
        <v>293</v>
      </c>
      <c r="G75" s="54" t="s">
        <v>37</v>
      </c>
      <c r="H75" s="62" t="s">
        <v>81</v>
      </c>
      <c r="I75" s="42">
        <v>3316.5</v>
      </c>
      <c r="J75" s="17">
        <v>4</v>
      </c>
      <c r="K75" s="23">
        <f t="shared" si="2"/>
        <v>4</v>
      </c>
      <c r="L75" s="24" t="str">
        <f t="shared" si="3"/>
        <v>OK</v>
      </c>
      <c r="M75" s="100"/>
      <c r="N75" s="100"/>
      <c r="O75" s="133"/>
      <c r="P75" s="133"/>
      <c r="Q75" s="133"/>
      <c r="R75" s="152"/>
      <c r="S75" s="100"/>
      <c r="T75" s="100"/>
      <c r="U75" s="100"/>
      <c r="V75" s="100"/>
      <c r="W75" s="100"/>
      <c r="X75" s="133"/>
      <c r="Y75" s="133"/>
      <c r="Z75" s="133"/>
      <c r="AA75" s="47"/>
      <c r="AB75" s="47"/>
      <c r="AC75" s="47"/>
      <c r="AD75" s="47"/>
    </row>
    <row r="76" spans="1:30" ht="39.950000000000003" customHeight="1" x14ac:dyDescent="0.25">
      <c r="A76" s="55">
        <v>90</v>
      </c>
      <c r="B76" s="56" t="s">
        <v>151</v>
      </c>
      <c r="C76" s="60" t="s">
        <v>294</v>
      </c>
      <c r="D76" s="61" t="s">
        <v>295</v>
      </c>
      <c r="E76" s="62" t="s">
        <v>124</v>
      </c>
      <c r="F76" s="62" t="s">
        <v>296</v>
      </c>
      <c r="G76" s="54" t="s">
        <v>37</v>
      </c>
      <c r="H76" s="62" t="s">
        <v>81</v>
      </c>
      <c r="I76" s="42">
        <v>3100</v>
      </c>
      <c r="J76" s="17">
        <v>6</v>
      </c>
      <c r="K76" s="23">
        <f t="shared" si="2"/>
        <v>6</v>
      </c>
      <c r="L76" s="24" t="str">
        <f t="shared" si="3"/>
        <v>OK</v>
      </c>
      <c r="M76" s="100"/>
      <c r="N76" s="100"/>
      <c r="O76" s="133"/>
      <c r="P76" s="133"/>
      <c r="Q76" s="133"/>
      <c r="R76" s="152"/>
      <c r="S76" s="100"/>
      <c r="T76" s="100"/>
      <c r="U76" s="100"/>
      <c r="V76" s="100"/>
      <c r="W76" s="100"/>
      <c r="X76" s="133"/>
      <c r="Y76" s="133"/>
      <c r="Z76" s="133"/>
      <c r="AA76" s="47"/>
      <c r="AB76" s="47"/>
      <c r="AC76" s="47"/>
      <c r="AD76" s="47"/>
    </row>
    <row r="77" spans="1:30" ht="39.950000000000003" customHeight="1" x14ac:dyDescent="0.25">
      <c r="A77" s="55">
        <v>91</v>
      </c>
      <c r="B77" s="56" t="s">
        <v>93</v>
      </c>
      <c r="C77" s="66" t="s">
        <v>297</v>
      </c>
      <c r="D77" s="67" t="s">
        <v>298</v>
      </c>
      <c r="E77" s="53" t="s">
        <v>192</v>
      </c>
      <c r="F77" s="54" t="s">
        <v>299</v>
      </c>
      <c r="G77" s="54" t="s">
        <v>37</v>
      </c>
      <c r="H77" s="54" t="s">
        <v>51</v>
      </c>
      <c r="I77" s="42">
        <v>400</v>
      </c>
      <c r="J77" s="17"/>
      <c r="K77" s="23">
        <f t="shared" si="2"/>
        <v>0</v>
      </c>
      <c r="L77" s="24" t="str">
        <f t="shared" si="3"/>
        <v>OK</v>
      </c>
      <c r="M77" s="100"/>
      <c r="N77" s="100"/>
      <c r="O77" s="133"/>
      <c r="P77" s="133"/>
      <c r="Q77" s="133"/>
      <c r="R77" s="152"/>
      <c r="S77" s="100"/>
      <c r="T77" s="100"/>
      <c r="U77" s="100"/>
      <c r="V77" s="100"/>
      <c r="W77" s="100"/>
      <c r="X77" s="133"/>
      <c r="Y77" s="133"/>
      <c r="Z77" s="133"/>
      <c r="AA77" s="47"/>
      <c r="AB77" s="47"/>
      <c r="AC77" s="47"/>
      <c r="AD77" s="47"/>
    </row>
    <row r="78" spans="1:30" ht="39.950000000000003" customHeight="1" x14ac:dyDescent="0.25">
      <c r="A78" s="55">
        <v>92</v>
      </c>
      <c r="B78" s="56" t="s">
        <v>243</v>
      </c>
      <c r="C78" s="60" t="s">
        <v>300</v>
      </c>
      <c r="D78" s="61" t="s">
        <v>301</v>
      </c>
      <c r="E78" s="62" t="s">
        <v>292</v>
      </c>
      <c r="F78" s="62" t="s">
        <v>293</v>
      </c>
      <c r="G78" s="54" t="s">
        <v>37</v>
      </c>
      <c r="H78" s="62" t="s">
        <v>81</v>
      </c>
      <c r="I78" s="42">
        <v>2438</v>
      </c>
      <c r="J78" s="17">
        <v>2</v>
      </c>
      <c r="K78" s="23">
        <f t="shared" si="2"/>
        <v>2</v>
      </c>
      <c r="L78" s="24" t="str">
        <f t="shared" si="3"/>
        <v>OK</v>
      </c>
      <c r="M78" s="100"/>
      <c r="N78" s="100"/>
      <c r="O78" s="133"/>
      <c r="P78" s="133"/>
      <c r="Q78" s="133"/>
      <c r="R78" s="152"/>
      <c r="S78" s="100"/>
      <c r="T78" s="100"/>
      <c r="U78" s="100"/>
      <c r="V78" s="100"/>
      <c r="W78" s="100"/>
      <c r="X78" s="133"/>
      <c r="Y78" s="133"/>
      <c r="Z78" s="133"/>
      <c r="AA78" s="47"/>
      <c r="AB78" s="47"/>
      <c r="AC78" s="47"/>
      <c r="AD78" s="47"/>
    </row>
    <row r="79" spans="1:30" ht="39.950000000000003" customHeight="1" x14ac:dyDescent="0.25">
      <c r="A79" s="55">
        <v>93</v>
      </c>
      <c r="B79" s="56" t="s">
        <v>93</v>
      </c>
      <c r="C79" s="60" t="s">
        <v>302</v>
      </c>
      <c r="D79" s="61" t="s">
        <v>303</v>
      </c>
      <c r="E79" s="62" t="s">
        <v>292</v>
      </c>
      <c r="F79" s="62" t="s">
        <v>293</v>
      </c>
      <c r="G79" s="54" t="s">
        <v>37</v>
      </c>
      <c r="H79" s="62" t="s">
        <v>81</v>
      </c>
      <c r="I79" s="42">
        <v>715</v>
      </c>
      <c r="J79" s="17">
        <v>10</v>
      </c>
      <c r="K79" s="23">
        <f t="shared" si="2"/>
        <v>10</v>
      </c>
      <c r="L79" s="24" t="str">
        <f t="shared" si="3"/>
        <v>OK</v>
      </c>
      <c r="M79" s="100"/>
      <c r="N79" s="100"/>
      <c r="O79" s="133"/>
      <c r="P79" s="133"/>
      <c r="Q79" s="133"/>
      <c r="R79" s="152"/>
      <c r="S79" s="100"/>
      <c r="T79" s="100"/>
      <c r="U79" s="100"/>
      <c r="V79" s="100"/>
      <c r="W79" s="100"/>
      <c r="X79" s="133"/>
      <c r="Y79" s="133"/>
      <c r="Z79" s="133"/>
      <c r="AA79" s="47"/>
      <c r="AB79" s="47"/>
      <c r="AC79" s="47"/>
      <c r="AD79" s="47"/>
    </row>
    <row r="80" spans="1:30" ht="39.950000000000003" customHeight="1" x14ac:dyDescent="0.25">
      <c r="A80" s="55">
        <v>94</v>
      </c>
      <c r="B80" s="56" t="s">
        <v>93</v>
      </c>
      <c r="C80" s="60" t="s">
        <v>304</v>
      </c>
      <c r="D80" s="61" t="s">
        <v>305</v>
      </c>
      <c r="E80" s="62" t="s">
        <v>292</v>
      </c>
      <c r="F80" s="62" t="s">
        <v>293</v>
      </c>
      <c r="G80" s="54" t="s">
        <v>37</v>
      </c>
      <c r="H80" s="62" t="s">
        <v>81</v>
      </c>
      <c r="I80" s="42">
        <v>2850</v>
      </c>
      <c r="J80" s="17">
        <v>2</v>
      </c>
      <c r="K80" s="23">
        <f t="shared" si="2"/>
        <v>2</v>
      </c>
      <c r="L80" s="24" t="str">
        <f t="shared" si="3"/>
        <v>OK</v>
      </c>
      <c r="M80" s="100"/>
      <c r="N80" s="100"/>
      <c r="O80" s="133"/>
      <c r="P80" s="133"/>
      <c r="Q80" s="133"/>
      <c r="R80" s="152"/>
      <c r="S80" s="100"/>
      <c r="T80" s="100"/>
      <c r="U80" s="100"/>
      <c r="V80" s="100"/>
      <c r="W80" s="100"/>
      <c r="X80" s="133"/>
      <c r="Y80" s="133"/>
      <c r="Z80" s="133"/>
      <c r="AA80" s="47"/>
      <c r="AB80" s="47"/>
      <c r="AC80" s="47"/>
      <c r="AD80" s="47"/>
    </row>
    <row r="81" spans="1:30" ht="39.950000000000003" customHeight="1" x14ac:dyDescent="0.25">
      <c r="A81" s="55">
        <v>96</v>
      </c>
      <c r="B81" s="56" t="s">
        <v>47</v>
      </c>
      <c r="C81" s="60" t="s">
        <v>306</v>
      </c>
      <c r="D81" s="61" t="s">
        <v>307</v>
      </c>
      <c r="E81" s="53" t="s">
        <v>129</v>
      </c>
      <c r="F81" s="54" t="s">
        <v>308</v>
      </c>
      <c r="G81" s="54" t="s">
        <v>37</v>
      </c>
      <c r="H81" s="54" t="s">
        <v>81</v>
      </c>
      <c r="I81" s="42">
        <v>2300</v>
      </c>
      <c r="J81" s="17"/>
      <c r="K81" s="23">
        <f t="shared" si="2"/>
        <v>0</v>
      </c>
      <c r="L81" s="24" t="str">
        <f t="shared" si="3"/>
        <v>OK</v>
      </c>
      <c r="M81" s="100"/>
      <c r="N81" s="100"/>
      <c r="O81" s="133"/>
      <c r="P81" s="133"/>
      <c r="Q81" s="133"/>
      <c r="R81" s="152"/>
      <c r="S81" s="100"/>
      <c r="T81" s="100"/>
      <c r="U81" s="100"/>
      <c r="V81" s="100"/>
      <c r="W81" s="100"/>
      <c r="X81" s="133"/>
      <c r="Y81" s="133"/>
      <c r="Z81" s="133"/>
      <c r="AA81" s="47"/>
      <c r="AB81" s="47"/>
      <c r="AC81" s="47"/>
      <c r="AD81" s="47"/>
    </row>
    <row r="82" spans="1:30" ht="39.950000000000003" customHeight="1" x14ac:dyDescent="0.25">
      <c r="A82" s="55">
        <v>97</v>
      </c>
      <c r="B82" s="56" t="s">
        <v>47</v>
      </c>
      <c r="C82" s="60" t="s">
        <v>309</v>
      </c>
      <c r="D82" s="61" t="s">
        <v>310</v>
      </c>
      <c r="E82" s="53" t="s">
        <v>192</v>
      </c>
      <c r="F82" s="70">
        <v>13080064</v>
      </c>
      <c r="G82" s="54" t="s">
        <v>37</v>
      </c>
      <c r="H82" s="54" t="s">
        <v>51</v>
      </c>
      <c r="I82" s="42">
        <v>2280</v>
      </c>
      <c r="J82" s="17"/>
      <c r="K82" s="23">
        <f t="shared" si="2"/>
        <v>0</v>
      </c>
      <c r="L82" s="24" t="str">
        <f t="shared" si="3"/>
        <v>OK</v>
      </c>
      <c r="M82" s="100"/>
      <c r="N82" s="100"/>
      <c r="O82" s="133"/>
      <c r="P82" s="133"/>
      <c r="Q82" s="133"/>
      <c r="R82" s="152"/>
      <c r="S82" s="100"/>
      <c r="T82" s="100"/>
      <c r="U82" s="100"/>
      <c r="V82" s="100"/>
      <c r="W82" s="100"/>
      <c r="X82" s="133"/>
      <c r="Y82" s="133"/>
      <c r="Z82" s="133"/>
      <c r="AA82" s="47"/>
      <c r="AB82" s="47"/>
      <c r="AC82" s="47"/>
      <c r="AD82" s="47"/>
    </row>
    <row r="83" spans="1:30" ht="39.950000000000003" customHeight="1" x14ac:dyDescent="0.25">
      <c r="A83" s="55">
        <v>98</v>
      </c>
      <c r="B83" s="56" t="s">
        <v>135</v>
      </c>
      <c r="C83" s="60" t="s">
        <v>311</v>
      </c>
      <c r="D83" s="61" t="s">
        <v>312</v>
      </c>
      <c r="E83" s="62" t="s">
        <v>124</v>
      </c>
      <c r="F83" s="62" t="s">
        <v>296</v>
      </c>
      <c r="G83" s="54" t="s">
        <v>37</v>
      </c>
      <c r="H83" s="62" t="s">
        <v>81</v>
      </c>
      <c r="I83" s="42">
        <v>3180</v>
      </c>
      <c r="J83" s="17">
        <v>10</v>
      </c>
      <c r="K83" s="23">
        <f t="shared" si="2"/>
        <v>10</v>
      </c>
      <c r="L83" s="24" t="str">
        <f t="shared" si="3"/>
        <v>OK</v>
      </c>
      <c r="M83" s="100"/>
      <c r="N83" s="100"/>
      <c r="O83" s="133"/>
      <c r="P83" s="133"/>
      <c r="Q83" s="133"/>
      <c r="R83" s="152"/>
      <c r="S83" s="100"/>
      <c r="T83" s="100"/>
      <c r="U83" s="100"/>
      <c r="V83" s="100"/>
      <c r="W83" s="100"/>
      <c r="X83" s="133"/>
      <c r="Y83" s="133"/>
      <c r="Z83" s="133"/>
      <c r="AA83" s="47"/>
      <c r="AB83" s="47"/>
      <c r="AC83" s="47"/>
      <c r="AD83" s="47"/>
    </row>
    <row r="84" spans="1:30" ht="39.950000000000003" customHeight="1" x14ac:dyDescent="0.25">
      <c r="A84" s="55">
        <v>99</v>
      </c>
      <c r="B84" s="56" t="s">
        <v>24</v>
      </c>
      <c r="C84" s="68" t="s">
        <v>313</v>
      </c>
      <c r="D84" s="69" t="s">
        <v>314</v>
      </c>
      <c r="E84" s="65">
        <v>2407</v>
      </c>
      <c r="F84" s="65" t="s">
        <v>315</v>
      </c>
      <c r="G84" s="54" t="s">
        <v>37</v>
      </c>
      <c r="H84" s="62" t="s">
        <v>81</v>
      </c>
      <c r="I84" s="42">
        <v>850</v>
      </c>
      <c r="J84" s="17"/>
      <c r="K84" s="23">
        <f t="shared" si="2"/>
        <v>0</v>
      </c>
      <c r="L84" s="24" t="str">
        <f t="shared" si="3"/>
        <v>OK</v>
      </c>
      <c r="M84" s="100"/>
      <c r="N84" s="100"/>
      <c r="O84" s="133"/>
      <c r="P84" s="133"/>
      <c r="Q84" s="133"/>
      <c r="R84" s="152"/>
      <c r="S84" s="100"/>
      <c r="T84" s="100"/>
      <c r="U84" s="100"/>
      <c r="V84" s="100"/>
      <c r="W84" s="100"/>
      <c r="X84" s="133"/>
      <c r="Y84" s="133"/>
      <c r="Z84" s="133"/>
      <c r="AA84" s="47"/>
      <c r="AB84" s="47"/>
      <c r="AC84" s="47"/>
      <c r="AD84" s="47"/>
    </row>
    <row r="85" spans="1:30" ht="39.950000000000003" customHeight="1" x14ac:dyDescent="0.25">
      <c r="A85" s="55">
        <v>100</v>
      </c>
      <c r="B85" s="56" t="s">
        <v>47</v>
      </c>
      <c r="C85" s="60" t="s">
        <v>316</v>
      </c>
      <c r="D85" s="61" t="s">
        <v>317</v>
      </c>
      <c r="E85" s="62" t="s">
        <v>101</v>
      </c>
      <c r="F85" s="62" t="s">
        <v>281</v>
      </c>
      <c r="G85" s="54" t="s">
        <v>37</v>
      </c>
      <c r="H85" s="62" t="s">
        <v>51</v>
      </c>
      <c r="I85" s="42">
        <v>2300</v>
      </c>
      <c r="J85" s="17">
        <v>1</v>
      </c>
      <c r="K85" s="23">
        <f t="shared" si="2"/>
        <v>1</v>
      </c>
      <c r="L85" s="24" t="str">
        <f t="shared" si="3"/>
        <v>OK</v>
      </c>
      <c r="M85" s="100"/>
      <c r="N85" s="100"/>
      <c r="O85" s="133"/>
      <c r="P85" s="133"/>
      <c r="Q85" s="133"/>
      <c r="R85" s="152"/>
      <c r="S85" s="100"/>
      <c r="T85" s="100"/>
      <c r="U85" s="100"/>
      <c r="V85" s="100"/>
      <c r="W85" s="100"/>
      <c r="X85" s="133"/>
      <c r="Y85" s="133"/>
      <c r="Z85" s="133"/>
      <c r="AA85" s="47"/>
      <c r="AB85" s="47"/>
      <c r="AC85" s="47"/>
      <c r="AD85" s="47"/>
    </row>
    <row r="86" spans="1:30" ht="39.950000000000003" customHeight="1" x14ac:dyDescent="0.25">
      <c r="A86" s="55">
        <v>101</v>
      </c>
      <c r="B86" s="56" t="s">
        <v>151</v>
      </c>
      <c r="C86" s="60" t="s">
        <v>318</v>
      </c>
      <c r="D86" s="61" t="s">
        <v>319</v>
      </c>
      <c r="E86" s="62" t="s">
        <v>46</v>
      </c>
      <c r="F86" s="62" t="s">
        <v>54</v>
      </c>
      <c r="G86" s="54" t="s">
        <v>37</v>
      </c>
      <c r="H86" s="62" t="s">
        <v>51</v>
      </c>
      <c r="I86" s="42">
        <v>1900</v>
      </c>
      <c r="J86" s="17">
        <v>4</v>
      </c>
      <c r="K86" s="23">
        <f t="shared" si="2"/>
        <v>4</v>
      </c>
      <c r="L86" s="24" t="str">
        <f t="shared" si="3"/>
        <v>OK</v>
      </c>
      <c r="M86" s="100"/>
      <c r="N86" s="100"/>
      <c r="O86" s="133"/>
      <c r="P86" s="133"/>
      <c r="Q86" s="133"/>
      <c r="R86" s="152"/>
      <c r="S86" s="100"/>
      <c r="T86" s="100"/>
      <c r="U86" s="100"/>
      <c r="V86" s="100"/>
      <c r="W86" s="100"/>
      <c r="X86" s="133"/>
      <c r="Y86" s="133"/>
      <c r="Z86" s="133"/>
      <c r="AA86" s="47"/>
      <c r="AB86" s="47"/>
      <c r="AC86" s="47"/>
      <c r="AD86" s="47"/>
    </row>
    <row r="87" spans="1:30" ht="39.950000000000003" customHeight="1" x14ac:dyDescent="0.25">
      <c r="A87" s="55">
        <v>102</v>
      </c>
      <c r="B87" s="56" t="s">
        <v>114</v>
      </c>
      <c r="C87" s="66" t="s">
        <v>320</v>
      </c>
      <c r="D87" s="67" t="s">
        <v>321</v>
      </c>
      <c r="E87" s="59" t="s">
        <v>62</v>
      </c>
      <c r="F87" s="54" t="s">
        <v>322</v>
      </c>
      <c r="G87" s="54" t="s">
        <v>37</v>
      </c>
      <c r="H87" s="54">
        <v>44905233</v>
      </c>
      <c r="I87" s="42">
        <v>5366</v>
      </c>
      <c r="J87" s="17"/>
      <c r="K87" s="23">
        <f t="shared" si="2"/>
        <v>0</v>
      </c>
      <c r="L87" s="24" t="str">
        <f t="shared" si="3"/>
        <v>OK</v>
      </c>
      <c r="M87" s="100"/>
      <c r="N87" s="100"/>
      <c r="O87" s="133"/>
      <c r="P87" s="133"/>
      <c r="Q87" s="133"/>
      <c r="R87" s="152"/>
      <c r="S87" s="100"/>
      <c r="T87" s="100"/>
      <c r="U87" s="100"/>
      <c r="V87" s="100"/>
      <c r="W87" s="100"/>
      <c r="X87" s="133"/>
      <c r="Y87" s="133"/>
      <c r="Z87" s="133"/>
      <c r="AA87" s="47"/>
      <c r="AB87" s="47"/>
      <c r="AC87" s="47"/>
      <c r="AD87" s="47"/>
    </row>
    <row r="88" spans="1:30" ht="39.950000000000003" customHeight="1" x14ac:dyDescent="0.25">
      <c r="A88" s="55">
        <v>103</v>
      </c>
      <c r="B88" s="56" t="s">
        <v>114</v>
      </c>
      <c r="C88" s="77" t="s">
        <v>323</v>
      </c>
      <c r="D88" s="61" t="s">
        <v>321</v>
      </c>
      <c r="E88" s="59" t="s">
        <v>238</v>
      </c>
      <c r="F88" s="62" t="s">
        <v>324</v>
      </c>
      <c r="G88" s="54" t="s">
        <v>37</v>
      </c>
      <c r="H88" s="62" t="s">
        <v>51</v>
      </c>
      <c r="I88" s="42">
        <v>6900</v>
      </c>
      <c r="J88" s="17"/>
      <c r="K88" s="23">
        <f t="shared" si="2"/>
        <v>0</v>
      </c>
      <c r="L88" s="24" t="str">
        <f t="shared" si="3"/>
        <v>OK</v>
      </c>
      <c r="M88" s="100"/>
      <c r="N88" s="100"/>
      <c r="O88" s="133"/>
      <c r="P88" s="133"/>
      <c r="Q88" s="133"/>
      <c r="R88" s="152"/>
      <c r="S88" s="100"/>
      <c r="T88" s="100"/>
      <c r="U88" s="100"/>
      <c r="V88" s="100"/>
      <c r="W88" s="100"/>
      <c r="X88" s="133"/>
      <c r="Y88" s="133"/>
      <c r="Z88" s="133"/>
      <c r="AA88" s="47"/>
      <c r="AB88" s="47"/>
      <c r="AC88" s="47"/>
      <c r="AD88" s="47"/>
    </row>
    <row r="89" spans="1:30" ht="39.950000000000003" customHeight="1" x14ac:dyDescent="0.25">
      <c r="A89" s="55">
        <v>104</v>
      </c>
      <c r="B89" s="56" t="s">
        <v>126</v>
      </c>
      <c r="C89" s="60" t="s">
        <v>325</v>
      </c>
      <c r="D89" s="61" t="s">
        <v>326</v>
      </c>
      <c r="E89" s="62" t="s">
        <v>124</v>
      </c>
      <c r="F89" s="62" t="s">
        <v>327</v>
      </c>
      <c r="G89" s="54" t="s">
        <v>37</v>
      </c>
      <c r="H89" s="62" t="s">
        <v>51</v>
      </c>
      <c r="I89" s="42">
        <v>2100</v>
      </c>
      <c r="J89" s="17">
        <v>8</v>
      </c>
      <c r="K89" s="23">
        <f t="shared" si="2"/>
        <v>8</v>
      </c>
      <c r="L89" s="24" t="str">
        <f t="shared" si="3"/>
        <v>OK</v>
      </c>
      <c r="M89" s="100"/>
      <c r="N89" s="100"/>
      <c r="O89" s="133"/>
      <c r="P89" s="133"/>
      <c r="Q89" s="133"/>
      <c r="R89" s="152"/>
      <c r="S89" s="100"/>
      <c r="T89" s="100"/>
      <c r="U89" s="100"/>
      <c r="V89" s="100"/>
      <c r="W89" s="100"/>
      <c r="X89" s="133"/>
      <c r="Y89" s="133"/>
      <c r="Z89" s="133"/>
      <c r="AA89" s="47"/>
      <c r="AB89" s="47"/>
      <c r="AC89" s="47"/>
      <c r="AD89" s="47"/>
    </row>
    <row r="90" spans="1:30" ht="39.950000000000003" customHeight="1" x14ac:dyDescent="0.25">
      <c r="A90" s="55">
        <v>105</v>
      </c>
      <c r="B90" s="56" t="s">
        <v>71</v>
      </c>
      <c r="C90" s="60" t="s">
        <v>328</v>
      </c>
      <c r="D90" s="61" t="s">
        <v>329</v>
      </c>
      <c r="E90" s="53" t="s">
        <v>238</v>
      </c>
      <c r="F90" s="54" t="s">
        <v>330</v>
      </c>
      <c r="G90" s="54" t="s">
        <v>37</v>
      </c>
      <c r="H90" s="54" t="s">
        <v>331</v>
      </c>
      <c r="I90" s="42">
        <v>2351.25</v>
      </c>
      <c r="J90" s="17"/>
      <c r="K90" s="23">
        <f t="shared" si="2"/>
        <v>0</v>
      </c>
      <c r="L90" s="24" t="str">
        <f t="shared" si="3"/>
        <v>OK</v>
      </c>
      <c r="M90" s="100"/>
      <c r="N90" s="100"/>
      <c r="O90" s="133"/>
      <c r="P90" s="133"/>
      <c r="Q90" s="133"/>
      <c r="R90" s="152"/>
      <c r="S90" s="100"/>
      <c r="T90" s="100"/>
      <c r="U90" s="100"/>
      <c r="V90" s="100"/>
      <c r="W90" s="100"/>
      <c r="X90" s="133"/>
      <c r="Y90" s="133"/>
      <c r="Z90" s="133"/>
      <c r="AA90" s="47"/>
      <c r="AB90" s="47"/>
      <c r="AC90" s="47"/>
      <c r="AD90" s="47"/>
    </row>
    <row r="91" spans="1:30" ht="39.950000000000003" customHeight="1" x14ac:dyDescent="0.25">
      <c r="A91" s="55">
        <v>106</v>
      </c>
      <c r="B91" s="56" t="s">
        <v>332</v>
      </c>
      <c r="C91" s="73" t="s">
        <v>333</v>
      </c>
      <c r="D91" s="74" t="s">
        <v>334</v>
      </c>
      <c r="E91" s="70" t="s">
        <v>335</v>
      </c>
      <c r="F91" s="62" t="s">
        <v>336</v>
      </c>
      <c r="G91" s="54" t="s">
        <v>37</v>
      </c>
      <c r="H91" s="62" t="s">
        <v>21</v>
      </c>
      <c r="I91" s="42">
        <v>19008</v>
      </c>
      <c r="J91" s="17"/>
      <c r="K91" s="23">
        <f t="shared" si="2"/>
        <v>0</v>
      </c>
      <c r="L91" s="24" t="str">
        <f t="shared" si="3"/>
        <v>OK</v>
      </c>
      <c r="M91" s="100"/>
      <c r="N91" s="100"/>
      <c r="O91" s="133"/>
      <c r="P91" s="133"/>
      <c r="Q91" s="133"/>
      <c r="R91" s="152"/>
      <c r="S91" s="100"/>
      <c r="T91" s="100"/>
      <c r="U91" s="100"/>
      <c r="V91" s="100"/>
      <c r="W91" s="100"/>
      <c r="X91" s="133"/>
      <c r="Y91" s="133"/>
      <c r="Z91" s="133"/>
      <c r="AA91" s="47"/>
      <c r="AB91" s="47"/>
      <c r="AC91" s="47"/>
      <c r="AD91" s="47"/>
    </row>
    <row r="92" spans="1:30" ht="39.950000000000003" customHeight="1" x14ac:dyDescent="0.25">
      <c r="A92" s="55">
        <v>107</v>
      </c>
      <c r="B92" s="56" t="s">
        <v>135</v>
      </c>
      <c r="C92" s="60" t="s">
        <v>337</v>
      </c>
      <c r="D92" s="61" t="s">
        <v>338</v>
      </c>
      <c r="E92" s="62" t="s">
        <v>335</v>
      </c>
      <c r="F92" s="62" t="s">
        <v>336</v>
      </c>
      <c r="G92" s="54" t="s">
        <v>37</v>
      </c>
      <c r="H92" s="62" t="s">
        <v>21</v>
      </c>
      <c r="I92" s="42">
        <v>2370</v>
      </c>
      <c r="J92" s="17">
        <v>10</v>
      </c>
      <c r="K92" s="23">
        <f t="shared" si="2"/>
        <v>10</v>
      </c>
      <c r="L92" s="24" t="str">
        <f t="shared" si="3"/>
        <v>OK</v>
      </c>
      <c r="M92" s="100"/>
      <c r="N92" s="100"/>
      <c r="O92" s="133"/>
      <c r="P92" s="133"/>
      <c r="Q92" s="133"/>
      <c r="R92" s="152"/>
      <c r="S92" s="100"/>
      <c r="T92" s="100"/>
      <c r="U92" s="100"/>
      <c r="V92" s="100"/>
      <c r="W92" s="100"/>
      <c r="X92" s="133"/>
      <c r="Y92" s="133"/>
      <c r="Z92" s="133"/>
      <c r="AA92" s="47"/>
      <c r="AB92" s="47"/>
      <c r="AC92" s="47"/>
      <c r="AD92" s="47"/>
    </row>
    <row r="93" spans="1:30" ht="39.950000000000003" customHeight="1" x14ac:dyDescent="0.25">
      <c r="A93" s="55">
        <v>110</v>
      </c>
      <c r="B93" s="56" t="s">
        <v>86</v>
      </c>
      <c r="C93" s="77" t="s">
        <v>339</v>
      </c>
      <c r="D93" s="61" t="s">
        <v>340</v>
      </c>
      <c r="E93" s="59" t="s">
        <v>238</v>
      </c>
      <c r="F93" s="62" t="s">
        <v>341</v>
      </c>
      <c r="G93" s="54" t="s">
        <v>37</v>
      </c>
      <c r="H93" s="62" t="s">
        <v>51</v>
      </c>
      <c r="I93" s="42">
        <v>20278</v>
      </c>
      <c r="J93" s="17"/>
      <c r="K93" s="23">
        <f t="shared" si="2"/>
        <v>0</v>
      </c>
      <c r="L93" s="24" t="str">
        <f t="shared" si="3"/>
        <v>OK</v>
      </c>
      <c r="M93" s="100"/>
      <c r="N93" s="100"/>
      <c r="O93" s="133"/>
      <c r="P93" s="133"/>
      <c r="Q93" s="133"/>
      <c r="R93" s="152"/>
      <c r="S93" s="100"/>
      <c r="T93" s="100"/>
      <c r="U93" s="100"/>
      <c r="V93" s="100"/>
      <c r="W93" s="100"/>
      <c r="X93" s="133"/>
      <c r="Y93" s="133"/>
      <c r="Z93" s="133"/>
      <c r="AA93" s="47"/>
      <c r="AB93" s="47"/>
      <c r="AC93" s="47"/>
      <c r="AD93" s="47"/>
    </row>
    <row r="94" spans="1:30" ht="39.950000000000003" customHeight="1" x14ac:dyDescent="0.25">
      <c r="A94" s="55">
        <v>111</v>
      </c>
      <c r="B94" s="56" t="s">
        <v>43</v>
      </c>
      <c r="C94" s="60" t="s">
        <v>342</v>
      </c>
      <c r="D94" s="61" t="s">
        <v>343</v>
      </c>
      <c r="E94" s="62" t="s">
        <v>124</v>
      </c>
      <c r="F94" s="62" t="s">
        <v>246</v>
      </c>
      <c r="G94" s="54" t="s">
        <v>37</v>
      </c>
      <c r="H94" s="62" t="s">
        <v>81</v>
      </c>
      <c r="I94" s="42">
        <v>1474.8</v>
      </c>
      <c r="J94" s="17">
        <v>2</v>
      </c>
      <c r="K94" s="23">
        <f t="shared" si="2"/>
        <v>2</v>
      </c>
      <c r="L94" s="24" t="str">
        <f t="shared" si="3"/>
        <v>OK</v>
      </c>
      <c r="M94" s="100"/>
      <c r="N94" s="100"/>
      <c r="O94" s="133"/>
      <c r="P94" s="133"/>
      <c r="Q94" s="133"/>
      <c r="R94" s="152"/>
      <c r="S94" s="100"/>
      <c r="T94" s="100"/>
      <c r="U94" s="100"/>
      <c r="V94" s="100"/>
      <c r="W94" s="100"/>
      <c r="X94" s="133"/>
      <c r="Y94" s="133"/>
      <c r="Z94" s="133"/>
      <c r="AA94" s="47"/>
      <c r="AB94" s="47"/>
      <c r="AC94" s="47"/>
      <c r="AD94" s="47"/>
    </row>
    <row r="95" spans="1:30" ht="39.950000000000003" customHeight="1" x14ac:dyDescent="0.25">
      <c r="A95" s="55">
        <v>112</v>
      </c>
      <c r="B95" s="56" t="s">
        <v>43</v>
      </c>
      <c r="C95" s="60" t="s">
        <v>344</v>
      </c>
      <c r="D95" s="61" t="s">
        <v>345</v>
      </c>
      <c r="E95" s="62" t="s">
        <v>124</v>
      </c>
      <c r="F95" s="62" t="s">
        <v>246</v>
      </c>
      <c r="G95" s="54" t="s">
        <v>37</v>
      </c>
      <c r="H95" s="62" t="s">
        <v>81</v>
      </c>
      <c r="I95" s="42">
        <v>845.2</v>
      </c>
      <c r="J95" s="17">
        <v>1</v>
      </c>
      <c r="K95" s="23">
        <f t="shared" si="2"/>
        <v>1</v>
      </c>
      <c r="L95" s="24" t="str">
        <f t="shared" si="3"/>
        <v>OK</v>
      </c>
      <c r="M95" s="100"/>
      <c r="N95" s="100"/>
      <c r="O95" s="133"/>
      <c r="P95" s="133"/>
      <c r="Q95" s="133"/>
      <c r="R95" s="152"/>
      <c r="S95" s="100"/>
      <c r="T95" s="100"/>
      <c r="U95" s="100"/>
      <c r="V95" s="100"/>
      <c r="W95" s="100"/>
      <c r="X95" s="133"/>
      <c r="Y95" s="133"/>
      <c r="Z95" s="133"/>
      <c r="AA95" s="47"/>
      <c r="AB95" s="47"/>
      <c r="AC95" s="47"/>
      <c r="AD95" s="47"/>
    </row>
    <row r="96" spans="1:30" ht="39.950000000000003" customHeight="1" x14ac:dyDescent="0.25">
      <c r="A96" s="55">
        <v>113</v>
      </c>
      <c r="B96" s="56" t="s">
        <v>151</v>
      </c>
      <c r="C96" s="60" t="s">
        <v>346</v>
      </c>
      <c r="D96" s="61" t="s">
        <v>347</v>
      </c>
      <c r="E96" s="62" t="s">
        <v>124</v>
      </c>
      <c r="F96" s="62" t="s">
        <v>246</v>
      </c>
      <c r="G96" s="54" t="s">
        <v>37</v>
      </c>
      <c r="H96" s="62" t="s">
        <v>81</v>
      </c>
      <c r="I96" s="42">
        <v>2000</v>
      </c>
      <c r="J96" s="17">
        <v>4</v>
      </c>
      <c r="K96" s="23">
        <f t="shared" si="2"/>
        <v>4</v>
      </c>
      <c r="L96" s="24" t="str">
        <f t="shared" si="3"/>
        <v>OK</v>
      </c>
      <c r="M96" s="100"/>
      <c r="N96" s="100"/>
      <c r="O96" s="133"/>
      <c r="P96" s="133"/>
      <c r="Q96" s="133"/>
      <c r="R96" s="152"/>
      <c r="S96" s="100"/>
      <c r="T96" s="100"/>
      <c r="U96" s="100"/>
      <c r="V96" s="100"/>
      <c r="W96" s="100"/>
      <c r="X96" s="133"/>
      <c r="Y96" s="133"/>
      <c r="Z96" s="133"/>
      <c r="AA96" s="47"/>
      <c r="AB96" s="47"/>
      <c r="AC96" s="47"/>
      <c r="AD96" s="47"/>
    </row>
    <row r="97" spans="1:30" ht="39.950000000000003" customHeight="1" x14ac:dyDescent="0.25">
      <c r="A97" s="55">
        <v>114</v>
      </c>
      <c r="B97" s="56" t="s">
        <v>38</v>
      </c>
      <c r="C97" s="60" t="s">
        <v>348</v>
      </c>
      <c r="D97" s="61" t="s">
        <v>349</v>
      </c>
      <c r="E97" s="62" t="s">
        <v>124</v>
      </c>
      <c r="F97" s="62" t="s">
        <v>246</v>
      </c>
      <c r="G97" s="54" t="s">
        <v>37</v>
      </c>
      <c r="H97" s="62" t="s">
        <v>81</v>
      </c>
      <c r="I97" s="42">
        <v>856</v>
      </c>
      <c r="J97" s="17">
        <v>1</v>
      </c>
      <c r="K97" s="23">
        <f t="shared" si="2"/>
        <v>1</v>
      </c>
      <c r="L97" s="24" t="str">
        <f t="shared" si="3"/>
        <v>OK</v>
      </c>
      <c r="M97" s="100"/>
      <c r="N97" s="100"/>
      <c r="O97" s="133"/>
      <c r="P97" s="133"/>
      <c r="Q97" s="133"/>
      <c r="R97" s="152"/>
      <c r="S97" s="100"/>
      <c r="T97" s="100"/>
      <c r="U97" s="100"/>
      <c r="V97" s="100"/>
      <c r="W97" s="100"/>
      <c r="X97" s="133"/>
      <c r="Y97" s="133"/>
      <c r="Z97" s="133"/>
      <c r="AA97" s="47"/>
      <c r="AB97" s="47"/>
      <c r="AC97" s="47"/>
      <c r="AD97" s="47"/>
    </row>
    <row r="98" spans="1:30" ht="39.950000000000003" customHeight="1" x14ac:dyDescent="0.25">
      <c r="A98" s="55">
        <v>115</v>
      </c>
      <c r="B98" s="56" t="s">
        <v>38</v>
      </c>
      <c r="C98" s="60" t="s">
        <v>350</v>
      </c>
      <c r="D98" s="61" t="s">
        <v>351</v>
      </c>
      <c r="E98" s="62" t="s">
        <v>124</v>
      </c>
      <c r="F98" s="62" t="s">
        <v>246</v>
      </c>
      <c r="G98" s="54" t="s">
        <v>37</v>
      </c>
      <c r="H98" s="62" t="s">
        <v>81</v>
      </c>
      <c r="I98" s="42">
        <v>866.2</v>
      </c>
      <c r="J98" s="17">
        <v>2</v>
      </c>
      <c r="K98" s="23">
        <f t="shared" si="2"/>
        <v>2</v>
      </c>
      <c r="L98" s="24" t="str">
        <f t="shared" si="3"/>
        <v>OK</v>
      </c>
      <c r="M98" s="100"/>
      <c r="N98" s="100"/>
      <c r="O98" s="133"/>
      <c r="P98" s="133"/>
      <c r="Q98" s="133"/>
      <c r="R98" s="152"/>
      <c r="S98" s="100"/>
      <c r="T98" s="100"/>
      <c r="U98" s="100"/>
      <c r="V98" s="100"/>
      <c r="W98" s="100"/>
      <c r="X98" s="133"/>
      <c r="Y98" s="133"/>
      <c r="Z98" s="133"/>
      <c r="AA98" s="47"/>
      <c r="AB98" s="47"/>
      <c r="AC98" s="47"/>
      <c r="AD98" s="47"/>
    </row>
    <row r="99" spans="1:30" ht="39.950000000000003" customHeight="1" x14ac:dyDescent="0.25">
      <c r="A99" s="55">
        <v>116</v>
      </c>
      <c r="B99" s="56" t="s">
        <v>151</v>
      </c>
      <c r="C99" s="60" t="s">
        <v>352</v>
      </c>
      <c r="D99" s="61" t="s">
        <v>353</v>
      </c>
      <c r="E99" s="62" t="s">
        <v>124</v>
      </c>
      <c r="F99" s="62" t="s">
        <v>246</v>
      </c>
      <c r="G99" s="54" t="s">
        <v>37</v>
      </c>
      <c r="H99" s="62" t="s">
        <v>81</v>
      </c>
      <c r="I99" s="42">
        <v>1180</v>
      </c>
      <c r="J99" s="17">
        <v>1</v>
      </c>
      <c r="K99" s="23">
        <f t="shared" si="2"/>
        <v>1</v>
      </c>
      <c r="L99" s="24" t="str">
        <f t="shared" si="3"/>
        <v>OK</v>
      </c>
      <c r="M99" s="100"/>
      <c r="N99" s="100"/>
      <c r="O99" s="133"/>
      <c r="P99" s="133"/>
      <c r="Q99" s="133"/>
      <c r="R99" s="152"/>
      <c r="S99" s="100"/>
      <c r="T99" s="100"/>
      <c r="U99" s="100"/>
      <c r="V99" s="100"/>
      <c r="W99" s="100"/>
      <c r="X99" s="133"/>
      <c r="Y99" s="133"/>
      <c r="Z99" s="133"/>
      <c r="AA99" s="47"/>
      <c r="AB99" s="47"/>
      <c r="AC99" s="47"/>
      <c r="AD99" s="47"/>
    </row>
    <row r="100" spans="1:30" ht="39.950000000000003" customHeight="1" x14ac:dyDescent="0.25">
      <c r="A100" s="55">
        <v>117</v>
      </c>
      <c r="B100" s="56" t="s">
        <v>33</v>
      </c>
      <c r="C100" s="78" t="s">
        <v>354</v>
      </c>
      <c r="D100" s="79" t="s">
        <v>355</v>
      </c>
      <c r="E100" s="59" t="s">
        <v>356</v>
      </c>
      <c r="F100" s="62" t="s">
        <v>357</v>
      </c>
      <c r="G100" s="54" t="s">
        <v>37</v>
      </c>
      <c r="H100" s="62" t="s">
        <v>81</v>
      </c>
      <c r="I100" s="42">
        <v>2020</v>
      </c>
      <c r="J100" s="17"/>
      <c r="K100" s="23">
        <f t="shared" si="2"/>
        <v>0</v>
      </c>
      <c r="L100" s="24" t="str">
        <f t="shared" si="3"/>
        <v>OK</v>
      </c>
      <c r="M100" s="100"/>
      <c r="N100" s="100"/>
      <c r="O100" s="133"/>
      <c r="P100" s="133"/>
      <c r="Q100" s="133"/>
      <c r="R100" s="152"/>
      <c r="S100" s="100"/>
      <c r="T100" s="100"/>
      <c r="U100" s="100"/>
      <c r="V100" s="100"/>
      <c r="W100" s="100"/>
      <c r="X100" s="133"/>
      <c r="Y100" s="133"/>
      <c r="Z100" s="133"/>
      <c r="AA100" s="47"/>
      <c r="AB100" s="47"/>
      <c r="AC100" s="47"/>
      <c r="AD100" s="47"/>
    </row>
    <row r="101" spans="1:30" ht="39.950000000000003" customHeight="1" x14ac:dyDescent="0.25">
      <c r="A101" s="55">
        <v>118</v>
      </c>
      <c r="B101" s="56" t="s">
        <v>126</v>
      </c>
      <c r="C101" s="60" t="s">
        <v>358</v>
      </c>
      <c r="D101" s="61" t="s">
        <v>359</v>
      </c>
      <c r="E101" s="62" t="s">
        <v>292</v>
      </c>
      <c r="F101" s="62" t="s">
        <v>360</v>
      </c>
      <c r="G101" s="54" t="s">
        <v>37</v>
      </c>
      <c r="H101" s="62" t="s">
        <v>81</v>
      </c>
      <c r="I101" s="85">
        <v>200</v>
      </c>
      <c r="J101" s="17">
        <f>31-2</f>
        <v>29</v>
      </c>
      <c r="K101" s="23">
        <f t="shared" si="2"/>
        <v>29</v>
      </c>
      <c r="L101" s="24" t="str">
        <f t="shared" si="3"/>
        <v>OK</v>
      </c>
      <c r="M101" s="100"/>
      <c r="N101" s="100"/>
      <c r="O101" s="133"/>
      <c r="P101" s="133"/>
      <c r="Q101" s="133"/>
      <c r="R101" s="152"/>
      <c r="S101" s="100"/>
      <c r="T101" s="100"/>
      <c r="U101" s="100"/>
      <c r="V101" s="100"/>
      <c r="W101" s="100"/>
      <c r="X101" s="133"/>
      <c r="Y101" s="133"/>
      <c r="Z101" s="133"/>
      <c r="AA101" s="47"/>
      <c r="AB101" s="47"/>
      <c r="AC101" s="47"/>
      <c r="AD101" s="47"/>
    </row>
    <row r="102" spans="1:30" ht="39.950000000000003" customHeight="1" x14ac:dyDescent="0.25">
      <c r="A102" s="55">
        <v>120</v>
      </c>
      <c r="B102" s="56" t="s">
        <v>126</v>
      </c>
      <c r="C102" s="68" t="s">
        <v>361</v>
      </c>
      <c r="D102" s="69" t="s">
        <v>362</v>
      </c>
      <c r="E102" s="65">
        <v>5607</v>
      </c>
      <c r="F102" s="65" t="s">
        <v>363</v>
      </c>
      <c r="G102" s="54" t="s">
        <v>37</v>
      </c>
      <c r="H102" s="62" t="s">
        <v>25</v>
      </c>
      <c r="I102" s="42">
        <v>14.3</v>
      </c>
      <c r="J102" s="17"/>
      <c r="K102" s="23">
        <f t="shared" si="2"/>
        <v>0</v>
      </c>
      <c r="L102" s="24" t="str">
        <f t="shared" si="3"/>
        <v>OK</v>
      </c>
      <c r="M102" s="100"/>
      <c r="N102" s="100"/>
      <c r="O102" s="133"/>
      <c r="P102" s="133"/>
      <c r="Q102" s="133"/>
      <c r="R102" s="152"/>
      <c r="S102" s="100"/>
      <c r="T102" s="100"/>
      <c r="U102" s="100"/>
      <c r="V102" s="100"/>
      <c r="W102" s="100"/>
      <c r="X102" s="133"/>
      <c r="Y102" s="133"/>
      <c r="Z102" s="133"/>
      <c r="AA102" s="47"/>
      <c r="AB102" s="47"/>
      <c r="AC102" s="47"/>
      <c r="AD102" s="47"/>
    </row>
    <row r="103" spans="1:30" ht="39.950000000000003" customHeight="1" x14ac:dyDescent="0.25">
      <c r="A103" s="55">
        <v>121</v>
      </c>
      <c r="B103" s="56" t="s">
        <v>126</v>
      </c>
      <c r="C103" s="68" t="s">
        <v>364</v>
      </c>
      <c r="D103" s="69" t="s">
        <v>365</v>
      </c>
      <c r="E103" s="65">
        <v>5607</v>
      </c>
      <c r="F103" s="65" t="s">
        <v>366</v>
      </c>
      <c r="G103" s="54" t="s">
        <v>37</v>
      </c>
      <c r="H103" s="62" t="s">
        <v>25</v>
      </c>
      <c r="I103" s="42">
        <v>21</v>
      </c>
      <c r="J103" s="17"/>
      <c r="K103" s="23">
        <f t="shared" si="2"/>
        <v>0</v>
      </c>
      <c r="L103" s="24" t="str">
        <f t="shared" si="3"/>
        <v>OK</v>
      </c>
      <c r="M103" s="100"/>
      <c r="N103" s="100"/>
      <c r="O103" s="133"/>
      <c r="P103" s="133"/>
      <c r="Q103" s="133"/>
      <c r="R103" s="152"/>
      <c r="S103" s="100"/>
      <c r="T103" s="100"/>
      <c r="U103" s="100"/>
      <c r="V103" s="100"/>
      <c r="W103" s="100"/>
      <c r="X103" s="133"/>
      <c r="Y103" s="133"/>
      <c r="Z103" s="133"/>
      <c r="AA103" s="47"/>
      <c r="AB103" s="47"/>
      <c r="AC103" s="47"/>
      <c r="AD103" s="47"/>
    </row>
    <row r="104" spans="1:30" ht="39.950000000000003" customHeight="1" x14ac:dyDescent="0.25">
      <c r="A104" s="55">
        <v>122</v>
      </c>
      <c r="B104" s="56" t="s">
        <v>126</v>
      </c>
      <c r="C104" s="68" t="s">
        <v>367</v>
      </c>
      <c r="D104" s="69" t="s">
        <v>368</v>
      </c>
      <c r="E104" s="65">
        <v>5607</v>
      </c>
      <c r="F104" s="65" t="s">
        <v>369</v>
      </c>
      <c r="G104" s="54" t="s">
        <v>37</v>
      </c>
      <c r="H104" s="62" t="s">
        <v>25</v>
      </c>
      <c r="I104" s="42">
        <v>21</v>
      </c>
      <c r="J104" s="17"/>
      <c r="K104" s="23">
        <f t="shared" ref="K104:K135" si="4">J104-(SUM(M104:AD104))</f>
        <v>0</v>
      </c>
      <c r="L104" s="24" t="str">
        <f t="shared" ref="L104:L136" si="5">IF(K104&lt;0,"ATENÇÃO","OK")</f>
        <v>OK</v>
      </c>
      <c r="M104" s="100"/>
      <c r="N104" s="100"/>
      <c r="O104" s="133"/>
      <c r="P104" s="133"/>
      <c r="Q104" s="133"/>
      <c r="R104" s="152"/>
      <c r="S104" s="100"/>
      <c r="T104" s="100"/>
      <c r="U104" s="100"/>
      <c r="V104" s="100"/>
      <c r="W104" s="100"/>
      <c r="X104" s="133"/>
      <c r="Y104" s="133"/>
      <c r="Z104" s="133"/>
      <c r="AA104" s="47"/>
      <c r="AB104" s="47"/>
      <c r="AC104" s="47"/>
      <c r="AD104" s="47"/>
    </row>
    <row r="105" spans="1:30" ht="39.950000000000003" customHeight="1" x14ac:dyDescent="0.25">
      <c r="A105" s="55">
        <v>123</v>
      </c>
      <c r="B105" s="56" t="s">
        <v>370</v>
      </c>
      <c r="C105" s="66" t="s">
        <v>371</v>
      </c>
      <c r="D105" s="67" t="s">
        <v>372</v>
      </c>
      <c r="E105" s="59" t="s">
        <v>238</v>
      </c>
      <c r="F105" s="54" t="s">
        <v>373</v>
      </c>
      <c r="G105" s="54" t="s">
        <v>37</v>
      </c>
      <c r="H105" s="54">
        <v>44905233</v>
      </c>
      <c r="I105" s="42">
        <v>113000</v>
      </c>
      <c r="J105" s="17"/>
      <c r="K105" s="23">
        <f t="shared" si="4"/>
        <v>0</v>
      </c>
      <c r="L105" s="24" t="str">
        <f t="shared" si="5"/>
        <v>OK</v>
      </c>
      <c r="M105" s="100"/>
      <c r="N105" s="100"/>
      <c r="O105" s="133"/>
      <c r="P105" s="133"/>
      <c r="Q105" s="133"/>
      <c r="R105" s="152"/>
      <c r="S105" s="100"/>
      <c r="T105" s="100"/>
      <c r="U105" s="100"/>
      <c r="V105" s="100"/>
      <c r="W105" s="100"/>
      <c r="X105" s="133"/>
      <c r="Y105" s="133"/>
      <c r="Z105" s="133"/>
      <c r="AA105" s="47"/>
      <c r="AB105" s="47"/>
      <c r="AC105" s="47"/>
      <c r="AD105" s="47"/>
    </row>
    <row r="106" spans="1:30" ht="39.950000000000003" customHeight="1" x14ac:dyDescent="0.25">
      <c r="A106" s="55">
        <v>124</v>
      </c>
      <c r="B106" s="56" t="s">
        <v>71</v>
      </c>
      <c r="C106" s="66" t="s">
        <v>374</v>
      </c>
      <c r="D106" s="67" t="s">
        <v>375</v>
      </c>
      <c r="E106" s="53" t="s">
        <v>376</v>
      </c>
      <c r="F106" s="54" t="s">
        <v>377</v>
      </c>
      <c r="G106" s="54" t="s">
        <v>378</v>
      </c>
      <c r="H106" s="54" t="s">
        <v>26</v>
      </c>
      <c r="I106" s="42">
        <v>990</v>
      </c>
      <c r="J106" s="17"/>
      <c r="K106" s="23">
        <f t="shared" si="4"/>
        <v>0</v>
      </c>
      <c r="L106" s="24" t="str">
        <f t="shared" si="5"/>
        <v>OK</v>
      </c>
      <c r="M106" s="100"/>
      <c r="N106" s="100"/>
      <c r="O106" s="133"/>
      <c r="P106" s="133"/>
      <c r="Q106" s="133"/>
      <c r="R106" s="152"/>
      <c r="S106" s="100"/>
      <c r="T106" s="100"/>
      <c r="U106" s="100"/>
      <c r="V106" s="100"/>
      <c r="W106" s="100"/>
      <c r="X106" s="133"/>
      <c r="Y106" s="133"/>
      <c r="Z106" s="133"/>
      <c r="AA106" s="47"/>
      <c r="AB106" s="47"/>
      <c r="AC106" s="47"/>
      <c r="AD106" s="47"/>
    </row>
    <row r="107" spans="1:30" ht="39.950000000000003" customHeight="1" x14ac:dyDescent="0.25">
      <c r="A107" s="55">
        <v>125</v>
      </c>
      <c r="B107" s="56" t="s">
        <v>151</v>
      </c>
      <c r="C107" s="60" t="s">
        <v>379</v>
      </c>
      <c r="D107" s="67" t="s">
        <v>380</v>
      </c>
      <c r="E107" s="62" t="s">
        <v>62</v>
      </c>
      <c r="F107" s="62" t="s">
        <v>381</v>
      </c>
      <c r="G107" s="54" t="s">
        <v>37</v>
      </c>
      <c r="H107" s="62" t="s">
        <v>201</v>
      </c>
      <c r="I107" s="42">
        <v>7999.99</v>
      </c>
      <c r="J107" s="17">
        <v>6</v>
      </c>
      <c r="K107" s="23">
        <f t="shared" si="4"/>
        <v>6</v>
      </c>
      <c r="L107" s="24" t="str">
        <f t="shared" si="5"/>
        <v>OK</v>
      </c>
      <c r="M107" s="100"/>
      <c r="N107" s="100"/>
      <c r="O107" s="133"/>
      <c r="P107" s="133"/>
      <c r="Q107" s="133"/>
      <c r="R107" s="152"/>
      <c r="S107" s="100"/>
      <c r="T107" s="100"/>
      <c r="U107" s="100"/>
      <c r="V107" s="100"/>
      <c r="W107" s="100"/>
      <c r="X107" s="133"/>
      <c r="Y107" s="133"/>
      <c r="Z107" s="133"/>
      <c r="AA107" s="47"/>
      <c r="AB107" s="47"/>
      <c r="AC107" s="47"/>
      <c r="AD107" s="47"/>
    </row>
    <row r="108" spans="1:30" ht="39.950000000000003" customHeight="1" x14ac:dyDescent="0.25">
      <c r="A108" s="55">
        <v>126</v>
      </c>
      <c r="B108" s="56" t="s">
        <v>151</v>
      </c>
      <c r="C108" s="60" t="s">
        <v>382</v>
      </c>
      <c r="D108" s="61" t="s">
        <v>383</v>
      </c>
      <c r="E108" s="62" t="s">
        <v>62</v>
      </c>
      <c r="F108" s="62" t="s">
        <v>381</v>
      </c>
      <c r="G108" s="54" t="s">
        <v>37</v>
      </c>
      <c r="H108" s="62" t="s">
        <v>201</v>
      </c>
      <c r="I108" s="42">
        <v>9400</v>
      </c>
      <c r="J108" s="17">
        <v>6</v>
      </c>
      <c r="K108" s="23">
        <f t="shared" si="4"/>
        <v>6</v>
      </c>
      <c r="L108" s="24" t="str">
        <f t="shared" si="5"/>
        <v>OK</v>
      </c>
      <c r="M108" s="100"/>
      <c r="N108" s="100"/>
      <c r="O108" s="133"/>
      <c r="P108" s="133"/>
      <c r="Q108" s="133"/>
      <c r="R108" s="152"/>
      <c r="S108" s="100"/>
      <c r="T108" s="100"/>
      <c r="U108" s="100"/>
      <c r="V108" s="100"/>
      <c r="W108" s="100"/>
      <c r="X108" s="133"/>
      <c r="Y108" s="133"/>
      <c r="Z108" s="133"/>
      <c r="AA108" s="47"/>
      <c r="AB108" s="47"/>
      <c r="AC108" s="47"/>
      <c r="AD108" s="47"/>
    </row>
    <row r="109" spans="1:30" ht="39.950000000000003" customHeight="1" x14ac:dyDescent="0.25">
      <c r="A109" s="55">
        <v>127</v>
      </c>
      <c r="B109" s="56" t="s">
        <v>47</v>
      </c>
      <c r="C109" s="60" t="s">
        <v>384</v>
      </c>
      <c r="D109" s="61" t="s">
        <v>385</v>
      </c>
      <c r="E109" s="53" t="s">
        <v>386</v>
      </c>
      <c r="F109" s="54" t="s">
        <v>387</v>
      </c>
      <c r="G109" s="54" t="s">
        <v>37</v>
      </c>
      <c r="H109" s="54" t="s">
        <v>25</v>
      </c>
      <c r="I109" s="42">
        <v>479</v>
      </c>
      <c r="J109" s="17"/>
      <c r="K109" s="23">
        <f t="shared" si="4"/>
        <v>0</v>
      </c>
      <c r="L109" s="24" t="str">
        <f t="shared" si="5"/>
        <v>OK</v>
      </c>
      <c r="M109" s="100"/>
      <c r="N109" s="100"/>
      <c r="O109" s="133"/>
      <c r="P109" s="133"/>
      <c r="Q109" s="133"/>
      <c r="R109" s="152"/>
      <c r="S109" s="100"/>
      <c r="T109" s="100"/>
      <c r="U109" s="100"/>
      <c r="V109" s="100"/>
      <c r="W109" s="100"/>
      <c r="X109" s="133"/>
      <c r="Y109" s="133"/>
      <c r="Z109" s="133"/>
      <c r="AA109" s="47"/>
      <c r="AB109" s="47"/>
      <c r="AC109" s="47"/>
      <c r="AD109" s="47"/>
    </row>
    <row r="110" spans="1:30" ht="39.950000000000003" customHeight="1" x14ac:dyDescent="0.25">
      <c r="A110" s="55">
        <v>129</v>
      </c>
      <c r="B110" s="56" t="s">
        <v>86</v>
      </c>
      <c r="C110" s="60" t="s">
        <v>388</v>
      </c>
      <c r="D110" s="61" t="s">
        <v>389</v>
      </c>
      <c r="E110" s="62" t="s">
        <v>390</v>
      </c>
      <c r="F110" s="62" t="s">
        <v>391</v>
      </c>
      <c r="G110" s="54" t="s">
        <v>37</v>
      </c>
      <c r="H110" s="62" t="s">
        <v>81</v>
      </c>
      <c r="I110" s="42">
        <v>500.42</v>
      </c>
      <c r="J110" s="17">
        <v>4</v>
      </c>
      <c r="K110" s="23">
        <f t="shared" si="4"/>
        <v>1</v>
      </c>
      <c r="L110" s="24" t="str">
        <f t="shared" si="5"/>
        <v>OK</v>
      </c>
      <c r="M110" s="100"/>
      <c r="N110" s="100"/>
      <c r="O110" s="133"/>
      <c r="P110" s="133"/>
      <c r="Q110" s="133"/>
      <c r="R110" s="152"/>
      <c r="S110" s="100"/>
      <c r="T110" s="100"/>
      <c r="U110" s="100"/>
      <c r="V110" s="100"/>
      <c r="W110" s="100">
        <v>3</v>
      </c>
      <c r="X110" s="133"/>
      <c r="Y110" s="133"/>
      <c r="Z110" s="133"/>
      <c r="AA110" s="47"/>
      <c r="AB110" s="47"/>
      <c r="AC110" s="47"/>
      <c r="AD110" s="47"/>
    </row>
    <row r="111" spans="1:30" ht="39.950000000000003" customHeight="1" x14ac:dyDescent="0.25">
      <c r="A111" s="55">
        <v>130</v>
      </c>
      <c r="B111" s="56" t="s">
        <v>55</v>
      </c>
      <c r="C111" s="78" t="s">
        <v>392</v>
      </c>
      <c r="D111" s="79" t="s">
        <v>393</v>
      </c>
      <c r="E111" s="59" t="s">
        <v>192</v>
      </c>
      <c r="F111" s="62" t="s">
        <v>394</v>
      </c>
      <c r="G111" s="54" t="s">
        <v>37</v>
      </c>
      <c r="H111" s="62" t="s">
        <v>81</v>
      </c>
      <c r="I111" s="42">
        <v>730</v>
      </c>
      <c r="J111" s="17"/>
      <c r="K111" s="23">
        <f t="shared" si="4"/>
        <v>0</v>
      </c>
      <c r="L111" s="24" t="str">
        <f t="shared" si="5"/>
        <v>OK</v>
      </c>
      <c r="M111" s="100"/>
      <c r="N111" s="100"/>
      <c r="O111" s="133"/>
      <c r="P111" s="133"/>
      <c r="Q111" s="133"/>
      <c r="R111" s="152"/>
      <c r="S111" s="100"/>
      <c r="T111" s="100"/>
      <c r="U111" s="100"/>
      <c r="V111" s="100"/>
      <c r="W111" s="100"/>
      <c r="X111" s="133"/>
      <c r="Y111" s="133"/>
      <c r="Z111" s="133"/>
      <c r="AA111" s="47"/>
      <c r="AB111" s="47"/>
      <c r="AC111" s="47"/>
      <c r="AD111" s="47"/>
    </row>
    <row r="112" spans="1:30" ht="39.950000000000003" customHeight="1" x14ac:dyDescent="0.25">
      <c r="A112" s="55">
        <v>131</v>
      </c>
      <c r="B112" s="56" t="s">
        <v>55</v>
      </c>
      <c r="C112" s="60" t="s">
        <v>395</v>
      </c>
      <c r="D112" s="61" t="s">
        <v>396</v>
      </c>
      <c r="E112" s="53" t="s">
        <v>179</v>
      </c>
      <c r="F112" s="54" t="s">
        <v>397</v>
      </c>
      <c r="G112" s="54" t="s">
        <v>37</v>
      </c>
      <c r="H112" s="54" t="s">
        <v>21</v>
      </c>
      <c r="I112" s="42">
        <v>11498</v>
      </c>
      <c r="J112" s="17"/>
      <c r="K112" s="23">
        <f t="shared" si="4"/>
        <v>0</v>
      </c>
      <c r="L112" s="24" t="str">
        <f t="shared" si="5"/>
        <v>OK</v>
      </c>
      <c r="M112" s="100"/>
      <c r="N112" s="100"/>
      <c r="O112" s="133"/>
      <c r="P112" s="133"/>
      <c r="Q112" s="133"/>
      <c r="R112" s="152"/>
      <c r="S112" s="100"/>
      <c r="T112" s="100"/>
      <c r="U112" s="100"/>
      <c r="V112" s="100"/>
      <c r="W112" s="100"/>
      <c r="X112" s="133"/>
      <c r="Y112" s="133"/>
      <c r="Z112" s="133"/>
      <c r="AA112" s="47"/>
      <c r="AB112" s="47"/>
      <c r="AC112" s="47"/>
      <c r="AD112" s="47"/>
    </row>
    <row r="113" spans="1:30" ht="39.950000000000003" customHeight="1" x14ac:dyDescent="0.25">
      <c r="A113" s="55">
        <v>132</v>
      </c>
      <c r="B113" s="56" t="s">
        <v>151</v>
      </c>
      <c r="C113" s="60" t="s">
        <v>398</v>
      </c>
      <c r="D113" s="61" t="s">
        <v>399</v>
      </c>
      <c r="E113" s="53" t="s">
        <v>192</v>
      </c>
      <c r="F113" s="54" t="s">
        <v>299</v>
      </c>
      <c r="G113" s="54" t="s">
        <v>37</v>
      </c>
      <c r="H113" s="54" t="s">
        <v>51</v>
      </c>
      <c r="I113" s="42">
        <v>2200</v>
      </c>
      <c r="J113" s="17"/>
      <c r="K113" s="23">
        <f t="shared" si="4"/>
        <v>0</v>
      </c>
      <c r="L113" s="24" t="str">
        <f t="shared" si="5"/>
        <v>OK</v>
      </c>
      <c r="M113" s="100"/>
      <c r="N113" s="100"/>
      <c r="O113" s="133"/>
      <c r="P113" s="133"/>
      <c r="Q113" s="133"/>
      <c r="R113" s="152"/>
      <c r="S113" s="100"/>
      <c r="T113" s="100"/>
      <c r="U113" s="100"/>
      <c r="V113" s="100"/>
      <c r="W113" s="100"/>
      <c r="X113" s="133"/>
      <c r="Y113" s="133"/>
      <c r="Z113" s="133"/>
      <c r="AA113" s="47"/>
      <c r="AB113" s="47"/>
      <c r="AC113" s="47"/>
      <c r="AD113" s="47"/>
    </row>
    <row r="114" spans="1:30" ht="39.950000000000003" customHeight="1" x14ac:dyDescent="0.25">
      <c r="A114" s="55">
        <v>133</v>
      </c>
      <c r="B114" s="56" t="s">
        <v>71</v>
      </c>
      <c r="C114" s="68" t="s">
        <v>400</v>
      </c>
      <c r="D114" s="69" t="s">
        <v>401</v>
      </c>
      <c r="E114" s="65">
        <v>2401</v>
      </c>
      <c r="F114" s="65" t="s">
        <v>402</v>
      </c>
      <c r="G114" s="54" t="s">
        <v>37</v>
      </c>
      <c r="H114" s="54" t="s">
        <v>51</v>
      </c>
      <c r="I114" s="42">
        <v>4731.21</v>
      </c>
      <c r="J114" s="17"/>
      <c r="K114" s="23">
        <f t="shared" si="4"/>
        <v>0</v>
      </c>
      <c r="L114" s="24" t="str">
        <f t="shared" si="5"/>
        <v>OK</v>
      </c>
      <c r="M114" s="100"/>
      <c r="N114" s="100"/>
      <c r="O114" s="133"/>
      <c r="P114" s="133"/>
      <c r="Q114" s="133"/>
      <c r="R114" s="152"/>
      <c r="S114" s="100"/>
      <c r="T114" s="100"/>
      <c r="U114" s="100"/>
      <c r="V114" s="100"/>
      <c r="W114" s="100"/>
      <c r="X114" s="133"/>
      <c r="Y114" s="133"/>
      <c r="Z114" s="133"/>
      <c r="AA114" s="47"/>
      <c r="AB114" s="47"/>
      <c r="AC114" s="47"/>
      <c r="AD114" s="47"/>
    </row>
    <row r="115" spans="1:30" ht="39.950000000000003" customHeight="1" x14ac:dyDescent="0.25">
      <c r="A115" s="55">
        <v>134</v>
      </c>
      <c r="B115" s="56" t="s">
        <v>24</v>
      </c>
      <c r="C115" s="57" t="s">
        <v>403</v>
      </c>
      <c r="D115" s="58" t="s">
        <v>404</v>
      </c>
      <c r="E115" s="53" t="s">
        <v>238</v>
      </c>
      <c r="F115" s="80" t="s">
        <v>405</v>
      </c>
      <c r="G115" s="54" t="s">
        <v>37</v>
      </c>
      <c r="H115" s="54" t="s">
        <v>51</v>
      </c>
      <c r="I115" s="42">
        <v>4340</v>
      </c>
      <c r="J115" s="17"/>
      <c r="K115" s="23">
        <f t="shared" si="4"/>
        <v>0</v>
      </c>
      <c r="L115" s="24" t="str">
        <f t="shared" si="5"/>
        <v>OK</v>
      </c>
      <c r="M115" s="100"/>
      <c r="N115" s="100"/>
      <c r="O115" s="133"/>
      <c r="P115" s="133"/>
      <c r="Q115" s="133"/>
      <c r="R115" s="152"/>
      <c r="S115" s="100"/>
      <c r="T115" s="100"/>
      <c r="U115" s="100"/>
      <c r="V115" s="100"/>
      <c r="W115" s="100"/>
      <c r="X115" s="133"/>
      <c r="Y115" s="133"/>
      <c r="Z115" s="133"/>
      <c r="AA115" s="47"/>
      <c r="AB115" s="47"/>
      <c r="AC115" s="47"/>
      <c r="AD115" s="47"/>
    </row>
    <row r="116" spans="1:30" ht="39.950000000000003" customHeight="1" x14ac:dyDescent="0.25">
      <c r="A116" s="55">
        <v>135</v>
      </c>
      <c r="B116" s="56" t="s">
        <v>93</v>
      </c>
      <c r="C116" s="60" t="s">
        <v>406</v>
      </c>
      <c r="D116" s="61" t="s">
        <v>407</v>
      </c>
      <c r="E116" s="59" t="s">
        <v>62</v>
      </c>
      <c r="F116" s="70">
        <v>12360053</v>
      </c>
      <c r="G116" s="54" t="s">
        <v>37</v>
      </c>
      <c r="H116" s="54">
        <v>44905233</v>
      </c>
      <c r="I116" s="42">
        <v>3500</v>
      </c>
      <c r="J116" s="17"/>
      <c r="K116" s="23">
        <f t="shared" si="4"/>
        <v>0</v>
      </c>
      <c r="L116" s="24" t="str">
        <f t="shared" si="5"/>
        <v>OK</v>
      </c>
      <c r="M116" s="100"/>
      <c r="N116" s="100"/>
      <c r="O116" s="133"/>
      <c r="P116" s="133"/>
      <c r="Q116" s="133"/>
      <c r="R116" s="152"/>
      <c r="S116" s="100"/>
      <c r="T116" s="100"/>
      <c r="U116" s="100"/>
      <c r="V116" s="100"/>
      <c r="W116" s="100"/>
      <c r="X116" s="133"/>
      <c r="Y116" s="133"/>
      <c r="Z116" s="133"/>
      <c r="AA116" s="47"/>
      <c r="AB116" s="47"/>
      <c r="AC116" s="47"/>
      <c r="AD116" s="47"/>
    </row>
    <row r="117" spans="1:30" ht="39.950000000000003" customHeight="1" x14ac:dyDescent="0.25">
      <c r="A117" s="55">
        <v>136</v>
      </c>
      <c r="B117" s="56" t="s">
        <v>24</v>
      </c>
      <c r="C117" s="60" t="s">
        <v>408</v>
      </c>
      <c r="D117" s="61" t="s">
        <v>409</v>
      </c>
      <c r="E117" s="59" t="s">
        <v>62</v>
      </c>
      <c r="F117" s="70">
        <v>114332019</v>
      </c>
      <c r="G117" s="54" t="s">
        <v>37</v>
      </c>
      <c r="H117" s="54">
        <v>44905233</v>
      </c>
      <c r="I117" s="42">
        <v>4990</v>
      </c>
      <c r="J117" s="17"/>
      <c r="K117" s="23">
        <f t="shared" si="4"/>
        <v>0</v>
      </c>
      <c r="L117" s="24" t="str">
        <f t="shared" si="5"/>
        <v>OK</v>
      </c>
      <c r="M117" s="100"/>
      <c r="N117" s="100"/>
      <c r="O117" s="133"/>
      <c r="P117" s="133"/>
      <c r="Q117" s="133"/>
      <c r="R117" s="152"/>
      <c r="S117" s="100"/>
      <c r="T117" s="100"/>
      <c r="U117" s="100"/>
      <c r="V117" s="100"/>
      <c r="W117" s="100"/>
      <c r="X117" s="133"/>
      <c r="Y117" s="133"/>
      <c r="Z117" s="133"/>
      <c r="AA117" s="47"/>
      <c r="AB117" s="47"/>
      <c r="AC117" s="47"/>
      <c r="AD117" s="47"/>
    </row>
    <row r="118" spans="1:30" ht="39.950000000000003" customHeight="1" x14ac:dyDescent="0.25">
      <c r="A118" s="55">
        <v>137</v>
      </c>
      <c r="B118" s="56" t="s">
        <v>370</v>
      </c>
      <c r="C118" s="60" t="s">
        <v>410</v>
      </c>
      <c r="D118" s="61" t="s">
        <v>411</v>
      </c>
      <c r="E118" s="62" t="s">
        <v>242</v>
      </c>
      <c r="F118" s="62" t="s">
        <v>412</v>
      </c>
      <c r="G118" s="54" t="s">
        <v>37</v>
      </c>
      <c r="H118" s="62" t="s">
        <v>51</v>
      </c>
      <c r="I118" s="42">
        <v>7000</v>
      </c>
      <c r="J118" s="17">
        <v>2</v>
      </c>
      <c r="K118" s="23">
        <f t="shared" si="4"/>
        <v>0</v>
      </c>
      <c r="L118" s="24" t="str">
        <f t="shared" si="5"/>
        <v>OK</v>
      </c>
      <c r="M118" s="100"/>
      <c r="N118" s="100"/>
      <c r="O118" s="133"/>
      <c r="P118" s="133"/>
      <c r="Q118" s="133"/>
      <c r="R118" s="133">
        <v>1</v>
      </c>
      <c r="S118" s="100"/>
      <c r="T118" s="100"/>
      <c r="U118" s="100"/>
      <c r="V118" s="100"/>
      <c r="W118" s="100"/>
      <c r="X118" s="130">
        <v>1</v>
      </c>
      <c r="Y118" s="133"/>
      <c r="Z118" s="133"/>
      <c r="AA118" s="47"/>
      <c r="AB118" s="47"/>
      <c r="AC118" s="47"/>
      <c r="AD118" s="47"/>
    </row>
    <row r="119" spans="1:30" ht="39.950000000000003" customHeight="1" x14ac:dyDescent="0.25">
      <c r="A119" s="55">
        <v>138</v>
      </c>
      <c r="B119" s="56" t="s">
        <v>93</v>
      </c>
      <c r="C119" s="60" t="s">
        <v>413</v>
      </c>
      <c r="D119" s="61" t="s">
        <v>414</v>
      </c>
      <c r="E119" s="59" t="s">
        <v>62</v>
      </c>
      <c r="F119" s="70">
        <v>114332024</v>
      </c>
      <c r="G119" s="54" t="s">
        <v>37</v>
      </c>
      <c r="H119" s="54">
        <v>44905233</v>
      </c>
      <c r="I119" s="42">
        <v>2720</v>
      </c>
      <c r="J119" s="17"/>
      <c r="K119" s="23">
        <f t="shared" si="4"/>
        <v>0</v>
      </c>
      <c r="L119" s="24" t="str">
        <f t="shared" si="5"/>
        <v>OK</v>
      </c>
      <c r="M119" s="100"/>
      <c r="N119" s="100"/>
      <c r="O119" s="133"/>
      <c r="P119" s="133"/>
      <c r="Q119" s="133"/>
      <c r="R119" s="152"/>
      <c r="S119" s="100"/>
      <c r="T119" s="100"/>
      <c r="U119" s="100"/>
      <c r="V119" s="100"/>
      <c r="W119" s="100"/>
      <c r="X119" s="133"/>
      <c r="Y119" s="133"/>
      <c r="Z119" s="133"/>
      <c r="AA119" s="47"/>
      <c r="AB119" s="47"/>
      <c r="AC119" s="47"/>
      <c r="AD119" s="47"/>
    </row>
    <row r="120" spans="1:30" ht="39.950000000000003" customHeight="1" x14ac:dyDescent="0.25">
      <c r="A120" s="55">
        <v>139</v>
      </c>
      <c r="B120" s="56" t="s">
        <v>55</v>
      </c>
      <c r="C120" s="57" t="s">
        <v>415</v>
      </c>
      <c r="D120" s="58" t="s">
        <v>416</v>
      </c>
      <c r="E120" s="53" t="s">
        <v>238</v>
      </c>
      <c r="F120" s="80" t="s">
        <v>417</v>
      </c>
      <c r="G120" s="54" t="s">
        <v>37</v>
      </c>
      <c r="H120" s="54" t="s">
        <v>51</v>
      </c>
      <c r="I120" s="42">
        <v>1970</v>
      </c>
      <c r="J120" s="17"/>
      <c r="K120" s="23">
        <f t="shared" si="4"/>
        <v>0</v>
      </c>
      <c r="L120" s="24" t="str">
        <f t="shared" si="5"/>
        <v>OK</v>
      </c>
      <c r="M120" s="100"/>
      <c r="N120" s="100"/>
      <c r="O120" s="133"/>
      <c r="P120" s="133"/>
      <c r="Q120" s="133"/>
      <c r="R120" s="152"/>
      <c r="S120" s="100"/>
      <c r="T120" s="100"/>
      <c r="U120" s="100"/>
      <c r="V120" s="100"/>
      <c r="W120" s="100"/>
      <c r="X120" s="133"/>
      <c r="Y120" s="133"/>
      <c r="Z120" s="133"/>
      <c r="AA120" s="47"/>
      <c r="AB120" s="47"/>
      <c r="AC120" s="47"/>
      <c r="AD120" s="47"/>
    </row>
    <row r="121" spans="1:30" ht="39.950000000000003" customHeight="1" x14ac:dyDescent="0.25">
      <c r="A121" s="55">
        <v>140</v>
      </c>
      <c r="B121" s="56" t="s">
        <v>24</v>
      </c>
      <c r="C121" s="66" t="s">
        <v>418</v>
      </c>
      <c r="D121" s="67" t="s">
        <v>419</v>
      </c>
      <c r="E121" s="53" t="s">
        <v>238</v>
      </c>
      <c r="F121" s="54" t="s">
        <v>417</v>
      </c>
      <c r="G121" s="54" t="s">
        <v>37</v>
      </c>
      <c r="H121" s="54" t="s">
        <v>51</v>
      </c>
      <c r="I121" s="42">
        <v>5099</v>
      </c>
      <c r="J121" s="17"/>
      <c r="K121" s="23">
        <f t="shared" si="4"/>
        <v>0</v>
      </c>
      <c r="L121" s="24" t="str">
        <f t="shared" si="5"/>
        <v>OK</v>
      </c>
      <c r="M121" s="100"/>
      <c r="N121" s="100"/>
      <c r="O121" s="133"/>
      <c r="P121" s="133"/>
      <c r="Q121" s="133"/>
      <c r="R121" s="152"/>
      <c r="S121" s="100"/>
      <c r="T121" s="100"/>
      <c r="U121" s="100"/>
      <c r="V121" s="100"/>
      <c r="W121" s="100"/>
      <c r="X121" s="133"/>
      <c r="Y121" s="133"/>
      <c r="Z121" s="133"/>
      <c r="AA121" s="47"/>
      <c r="AB121" s="47"/>
      <c r="AC121" s="47"/>
      <c r="AD121" s="47"/>
    </row>
    <row r="122" spans="1:30" ht="39.950000000000003" customHeight="1" x14ac:dyDescent="0.25">
      <c r="A122" s="55">
        <v>141</v>
      </c>
      <c r="B122" s="56" t="s">
        <v>186</v>
      </c>
      <c r="C122" s="81" t="s">
        <v>420</v>
      </c>
      <c r="D122" s="67" t="s">
        <v>421</v>
      </c>
      <c r="E122" s="53" t="s">
        <v>238</v>
      </c>
      <c r="F122" s="54" t="s">
        <v>417</v>
      </c>
      <c r="G122" s="54" t="s">
        <v>37</v>
      </c>
      <c r="H122" s="54" t="s">
        <v>51</v>
      </c>
      <c r="I122" s="42">
        <v>1875</v>
      </c>
      <c r="J122" s="17"/>
      <c r="K122" s="23">
        <f t="shared" si="4"/>
        <v>0</v>
      </c>
      <c r="L122" s="24" t="str">
        <f t="shared" si="5"/>
        <v>OK</v>
      </c>
      <c r="M122" s="100"/>
      <c r="N122" s="100"/>
      <c r="O122" s="133"/>
      <c r="P122" s="133"/>
      <c r="Q122" s="133"/>
      <c r="R122" s="152"/>
      <c r="S122" s="100"/>
      <c r="T122" s="100"/>
      <c r="U122" s="100"/>
      <c r="V122" s="100"/>
      <c r="W122" s="100"/>
      <c r="X122" s="133"/>
      <c r="Y122" s="133"/>
      <c r="Z122" s="133"/>
      <c r="AA122" s="47"/>
      <c r="AB122" s="47"/>
      <c r="AC122" s="47"/>
      <c r="AD122" s="47"/>
    </row>
    <row r="123" spans="1:30" ht="39.950000000000003" customHeight="1" x14ac:dyDescent="0.25">
      <c r="A123" s="55">
        <v>142</v>
      </c>
      <c r="B123" s="56" t="s">
        <v>86</v>
      </c>
      <c r="C123" s="60" t="s">
        <v>422</v>
      </c>
      <c r="D123" s="61" t="s">
        <v>423</v>
      </c>
      <c r="E123" s="62" t="s">
        <v>424</v>
      </c>
      <c r="F123" s="62" t="s">
        <v>425</v>
      </c>
      <c r="G123" s="54" t="s">
        <v>37</v>
      </c>
      <c r="H123" s="62" t="s">
        <v>81</v>
      </c>
      <c r="I123" s="42">
        <v>1289.94</v>
      </c>
      <c r="J123" s="17">
        <v>2</v>
      </c>
      <c r="K123" s="23">
        <f t="shared" si="4"/>
        <v>1</v>
      </c>
      <c r="L123" s="24" t="str">
        <f t="shared" si="5"/>
        <v>OK</v>
      </c>
      <c r="M123" s="100"/>
      <c r="N123" s="100"/>
      <c r="O123" s="133"/>
      <c r="P123" s="133"/>
      <c r="Q123" s="133"/>
      <c r="R123" s="152"/>
      <c r="S123" s="100"/>
      <c r="T123" s="100"/>
      <c r="U123" s="100"/>
      <c r="V123" s="100"/>
      <c r="W123" s="100">
        <v>1</v>
      </c>
      <c r="X123" s="133"/>
      <c r="Y123" s="133"/>
      <c r="Z123" s="133"/>
      <c r="AA123" s="47"/>
      <c r="AB123" s="47"/>
      <c r="AC123" s="47"/>
      <c r="AD123" s="47"/>
    </row>
    <row r="124" spans="1:30" ht="39.950000000000003" customHeight="1" x14ac:dyDescent="0.25">
      <c r="A124" s="55">
        <v>143</v>
      </c>
      <c r="B124" s="56" t="s">
        <v>86</v>
      </c>
      <c r="C124" s="60" t="s">
        <v>426</v>
      </c>
      <c r="D124" s="61" t="s">
        <v>427</v>
      </c>
      <c r="E124" s="62" t="s">
        <v>424</v>
      </c>
      <c r="F124" s="62" t="s">
        <v>425</v>
      </c>
      <c r="G124" s="54" t="s">
        <v>37</v>
      </c>
      <c r="H124" s="62" t="s">
        <v>81</v>
      </c>
      <c r="I124" s="42">
        <v>387.82</v>
      </c>
      <c r="J124" s="17">
        <v>4</v>
      </c>
      <c r="K124" s="23">
        <f t="shared" si="4"/>
        <v>2</v>
      </c>
      <c r="L124" s="24" t="str">
        <f t="shared" si="5"/>
        <v>OK</v>
      </c>
      <c r="M124" s="100"/>
      <c r="N124" s="100"/>
      <c r="O124" s="133"/>
      <c r="P124" s="133"/>
      <c r="Q124" s="133"/>
      <c r="R124" s="152"/>
      <c r="S124" s="100"/>
      <c r="T124" s="100"/>
      <c r="U124" s="100"/>
      <c r="V124" s="100"/>
      <c r="W124" s="100">
        <v>2</v>
      </c>
      <c r="X124" s="133"/>
      <c r="Y124" s="133"/>
      <c r="Z124" s="133"/>
      <c r="AA124" s="47"/>
      <c r="AB124" s="47"/>
      <c r="AC124" s="47"/>
      <c r="AD124" s="47"/>
    </row>
    <row r="125" spans="1:30" ht="39.950000000000003" customHeight="1" x14ac:dyDescent="0.25">
      <c r="A125" s="55">
        <v>145</v>
      </c>
      <c r="B125" s="56" t="s">
        <v>126</v>
      </c>
      <c r="C125" s="60" t="s">
        <v>428</v>
      </c>
      <c r="D125" s="61" t="s">
        <v>429</v>
      </c>
      <c r="E125" s="62" t="s">
        <v>124</v>
      </c>
      <c r="F125" s="62" t="s">
        <v>125</v>
      </c>
      <c r="G125" s="54" t="s">
        <v>37</v>
      </c>
      <c r="H125" s="62" t="s">
        <v>51</v>
      </c>
      <c r="I125" s="42">
        <v>5100</v>
      </c>
      <c r="J125" s="17">
        <v>1</v>
      </c>
      <c r="K125" s="23">
        <f t="shared" si="4"/>
        <v>1</v>
      </c>
      <c r="L125" s="24" t="str">
        <f t="shared" si="5"/>
        <v>OK</v>
      </c>
      <c r="M125" s="100"/>
      <c r="N125" s="100"/>
      <c r="O125" s="133"/>
      <c r="P125" s="133"/>
      <c r="Q125" s="133"/>
      <c r="R125" s="152"/>
      <c r="S125" s="100"/>
      <c r="T125" s="100"/>
      <c r="U125" s="100"/>
      <c r="V125" s="100"/>
      <c r="W125" s="100"/>
      <c r="X125" s="133"/>
      <c r="Y125" s="133"/>
      <c r="Z125" s="133"/>
      <c r="AA125" s="47"/>
      <c r="AB125" s="47"/>
      <c r="AC125" s="47"/>
      <c r="AD125" s="47"/>
    </row>
    <row r="126" spans="1:30" ht="39.950000000000003" customHeight="1" x14ac:dyDescent="0.25">
      <c r="A126" s="55">
        <v>146</v>
      </c>
      <c r="B126" s="56" t="s">
        <v>86</v>
      </c>
      <c r="C126" s="51" t="s">
        <v>430</v>
      </c>
      <c r="D126" s="61" t="s">
        <v>431</v>
      </c>
      <c r="E126" s="53" t="s">
        <v>432</v>
      </c>
      <c r="F126" s="54" t="s">
        <v>433</v>
      </c>
      <c r="G126" s="54" t="s">
        <v>37</v>
      </c>
      <c r="H126" s="54" t="s">
        <v>168</v>
      </c>
      <c r="I126" s="42">
        <v>338.6</v>
      </c>
      <c r="J126" s="17"/>
      <c r="K126" s="23">
        <f t="shared" si="4"/>
        <v>0</v>
      </c>
      <c r="L126" s="24" t="str">
        <f t="shared" si="5"/>
        <v>OK</v>
      </c>
      <c r="M126" s="100"/>
      <c r="N126" s="100"/>
      <c r="O126" s="133"/>
      <c r="P126" s="133"/>
      <c r="Q126" s="133"/>
      <c r="R126" s="152"/>
      <c r="S126" s="100"/>
      <c r="T126" s="100"/>
      <c r="U126" s="100"/>
      <c r="V126" s="100"/>
      <c r="W126" s="100"/>
      <c r="X126" s="133"/>
      <c r="Y126" s="133"/>
      <c r="Z126" s="133"/>
      <c r="AA126" s="47"/>
      <c r="AB126" s="47"/>
      <c r="AC126" s="47"/>
      <c r="AD126" s="47"/>
    </row>
    <row r="127" spans="1:30" ht="39.950000000000003" customHeight="1" x14ac:dyDescent="0.25">
      <c r="A127" s="55">
        <v>147</v>
      </c>
      <c r="B127" s="56" t="s">
        <v>126</v>
      </c>
      <c r="C127" s="51" t="s">
        <v>434</v>
      </c>
      <c r="D127" s="52" t="s">
        <v>435</v>
      </c>
      <c r="E127" s="53" t="s">
        <v>129</v>
      </c>
      <c r="F127" s="54" t="s">
        <v>436</v>
      </c>
      <c r="G127" s="54" t="s">
        <v>37</v>
      </c>
      <c r="H127" s="54" t="s">
        <v>51</v>
      </c>
      <c r="I127" s="42">
        <v>130</v>
      </c>
      <c r="J127" s="17"/>
      <c r="K127" s="23">
        <f t="shared" si="4"/>
        <v>0</v>
      </c>
      <c r="L127" s="24" t="str">
        <f t="shared" si="5"/>
        <v>OK</v>
      </c>
      <c r="M127" s="100"/>
      <c r="N127" s="100"/>
      <c r="O127" s="133"/>
      <c r="P127" s="133"/>
      <c r="Q127" s="133"/>
      <c r="R127" s="152"/>
      <c r="S127" s="100"/>
      <c r="T127" s="100"/>
      <c r="U127" s="100"/>
      <c r="V127" s="100"/>
      <c r="W127" s="100"/>
      <c r="X127" s="133"/>
      <c r="Y127" s="133"/>
      <c r="Z127" s="133"/>
      <c r="AA127" s="47"/>
      <c r="AB127" s="47"/>
      <c r="AC127" s="47"/>
      <c r="AD127" s="47"/>
    </row>
    <row r="128" spans="1:30" ht="39.950000000000003" customHeight="1" x14ac:dyDescent="0.25">
      <c r="A128" s="55">
        <v>150</v>
      </c>
      <c r="B128" s="56" t="s">
        <v>86</v>
      </c>
      <c r="C128" s="73" t="s">
        <v>437</v>
      </c>
      <c r="D128" s="74" t="s">
        <v>438</v>
      </c>
      <c r="E128" s="53" t="s">
        <v>439</v>
      </c>
      <c r="F128" s="62" t="s">
        <v>440</v>
      </c>
      <c r="G128" s="54" t="s">
        <v>37</v>
      </c>
      <c r="H128" s="62" t="s">
        <v>168</v>
      </c>
      <c r="I128" s="42">
        <v>549.99</v>
      </c>
      <c r="J128" s="17"/>
      <c r="K128" s="23">
        <f t="shared" si="4"/>
        <v>0</v>
      </c>
      <c r="L128" s="24" t="str">
        <f t="shared" si="5"/>
        <v>OK</v>
      </c>
      <c r="M128" s="100"/>
      <c r="N128" s="100"/>
      <c r="O128" s="133"/>
      <c r="P128" s="133"/>
      <c r="Q128" s="133"/>
      <c r="R128" s="152"/>
      <c r="S128" s="100"/>
      <c r="T128" s="100"/>
      <c r="U128" s="100"/>
      <c r="V128" s="100"/>
      <c r="W128" s="100"/>
      <c r="X128" s="133"/>
      <c r="Y128" s="133"/>
      <c r="Z128" s="133"/>
      <c r="AA128" s="47"/>
      <c r="AB128" s="47"/>
      <c r="AC128" s="47"/>
      <c r="AD128" s="47"/>
    </row>
    <row r="129" spans="1:30" ht="39.950000000000003" customHeight="1" x14ac:dyDescent="0.25">
      <c r="A129" s="55">
        <v>152</v>
      </c>
      <c r="B129" s="56" t="s">
        <v>86</v>
      </c>
      <c r="C129" s="60" t="s">
        <v>441</v>
      </c>
      <c r="D129" s="61" t="s">
        <v>442</v>
      </c>
      <c r="E129" s="59" t="s">
        <v>292</v>
      </c>
      <c r="F129" s="70" t="s">
        <v>391</v>
      </c>
      <c r="G129" s="54" t="s">
        <v>37</v>
      </c>
      <c r="H129" s="54">
        <v>44905233</v>
      </c>
      <c r="I129" s="42">
        <v>1354.16</v>
      </c>
      <c r="J129" s="17"/>
      <c r="K129" s="23">
        <f t="shared" si="4"/>
        <v>0</v>
      </c>
      <c r="L129" s="24" t="str">
        <f t="shared" si="5"/>
        <v>OK</v>
      </c>
      <c r="M129" s="100"/>
      <c r="N129" s="100"/>
      <c r="O129" s="133"/>
      <c r="P129" s="133"/>
      <c r="Q129" s="133"/>
      <c r="R129" s="152"/>
      <c r="S129" s="100"/>
      <c r="T129" s="100"/>
      <c r="U129" s="100"/>
      <c r="V129" s="100"/>
      <c r="W129" s="100"/>
      <c r="X129" s="133"/>
      <c r="Y129" s="133"/>
      <c r="Z129" s="133"/>
      <c r="AA129" s="47"/>
      <c r="AB129" s="47"/>
      <c r="AC129" s="47"/>
      <c r="AD129" s="47"/>
    </row>
    <row r="130" spans="1:30" ht="39.950000000000003" customHeight="1" x14ac:dyDescent="0.25">
      <c r="A130" s="55">
        <v>153</v>
      </c>
      <c r="B130" s="56" t="s">
        <v>443</v>
      </c>
      <c r="C130" s="60" t="s">
        <v>444</v>
      </c>
      <c r="D130" s="61" t="s">
        <v>445</v>
      </c>
      <c r="E130" s="59" t="s">
        <v>164</v>
      </c>
      <c r="F130" s="70" t="s">
        <v>446</v>
      </c>
      <c r="G130" s="54" t="s">
        <v>37</v>
      </c>
      <c r="H130" s="54">
        <v>44905235</v>
      </c>
      <c r="I130" s="42">
        <v>19484</v>
      </c>
      <c r="J130" s="17"/>
      <c r="K130" s="23">
        <f t="shared" si="4"/>
        <v>0</v>
      </c>
      <c r="L130" s="24" t="str">
        <f t="shared" si="5"/>
        <v>OK</v>
      </c>
      <c r="M130" s="100"/>
      <c r="N130" s="100"/>
      <c r="O130" s="133"/>
      <c r="P130" s="133"/>
      <c r="Q130" s="133"/>
      <c r="R130" s="152"/>
      <c r="S130" s="100"/>
      <c r="T130" s="100"/>
      <c r="U130" s="100"/>
      <c r="V130" s="100"/>
      <c r="W130" s="100"/>
      <c r="X130" s="133"/>
      <c r="Y130" s="133"/>
      <c r="Z130" s="133"/>
      <c r="AA130" s="47"/>
      <c r="AB130" s="47"/>
      <c r="AC130" s="47"/>
      <c r="AD130" s="47"/>
    </row>
    <row r="131" spans="1:30" ht="39.950000000000003" customHeight="1" x14ac:dyDescent="0.25">
      <c r="A131" s="55">
        <v>154</v>
      </c>
      <c r="B131" s="56" t="s">
        <v>86</v>
      </c>
      <c r="C131" s="60" t="s">
        <v>447</v>
      </c>
      <c r="D131" s="61" t="s">
        <v>448</v>
      </c>
      <c r="E131" s="59" t="s">
        <v>62</v>
      </c>
      <c r="F131" s="62" t="s">
        <v>449</v>
      </c>
      <c r="G131" s="54" t="s">
        <v>37</v>
      </c>
      <c r="H131" s="62" t="s">
        <v>51</v>
      </c>
      <c r="I131" s="42">
        <v>2498.19</v>
      </c>
      <c r="J131" s="17">
        <v>1</v>
      </c>
      <c r="K131" s="23">
        <f t="shared" si="4"/>
        <v>1</v>
      </c>
      <c r="L131" s="24" t="str">
        <f t="shared" si="5"/>
        <v>OK</v>
      </c>
      <c r="M131" s="100"/>
      <c r="N131" s="100"/>
      <c r="O131" s="133"/>
      <c r="P131" s="133"/>
      <c r="Q131" s="133"/>
      <c r="R131" s="152"/>
      <c r="S131" s="100"/>
      <c r="T131" s="100"/>
      <c r="U131" s="100"/>
      <c r="V131" s="100"/>
      <c r="W131" s="100"/>
      <c r="X131" s="133"/>
      <c r="Y131" s="133"/>
      <c r="Z131" s="133"/>
      <c r="AA131" s="47"/>
      <c r="AB131" s="47"/>
      <c r="AC131" s="47"/>
      <c r="AD131" s="47"/>
    </row>
    <row r="132" spans="1:30" ht="39.950000000000003" customHeight="1" x14ac:dyDescent="0.25">
      <c r="A132" s="55">
        <v>155</v>
      </c>
      <c r="B132" s="56" t="s">
        <v>450</v>
      </c>
      <c r="C132" s="77" t="s">
        <v>451</v>
      </c>
      <c r="D132" s="61" t="s">
        <v>452</v>
      </c>
      <c r="E132" s="59" t="s">
        <v>238</v>
      </c>
      <c r="F132" s="62" t="s">
        <v>453</v>
      </c>
      <c r="G132" s="54" t="s">
        <v>37</v>
      </c>
      <c r="H132" s="62" t="s">
        <v>51</v>
      </c>
      <c r="I132" s="42">
        <v>38300</v>
      </c>
      <c r="J132" s="17"/>
      <c r="K132" s="23">
        <f t="shared" si="4"/>
        <v>0</v>
      </c>
      <c r="L132" s="24" t="str">
        <f t="shared" si="5"/>
        <v>OK</v>
      </c>
      <c r="M132" s="100"/>
      <c r="N132" s="100"/>
      <c r="O132" s="133"/>
      <c r="P132" s="133"/>
      <c r="Q132" s="133"/>
      <c r="R132" s="152"/>
      <c r="S132" s="100"/>
      <c r="T132" s="100"/>
      <c r="U132" s="100"/>
      <c r="V132" s="100"/>
      <c r="W132" s="100"/>
      <c r="X132" s="133"/>
      <c r="Y132" s="133"/>
      <c r="Z132" s="133"/>
      <c r="AA132" s="47"/>
      <c r="AB132" s="47"/>
      <c r="AC132" s="47"/>
      <c r="AD132" s="47"/>
    </row>
    <row r="133" spans="1:30" ht="39.950000000000003" customHeight="1" x14ac:dyDescent="0.25">
      <c r="A133" s="55">
        <v>156</v>
      </c>
      <c r="B133" s="56" t="s">
        <v>114</v>
      </c>
      <c r="C133" s="60" t="s">
        <v>454</v>
      </c>
      <c r="D133" s="61" t="s">
        <v>455</v>
      </c>
      <c r="E133" s="62" t="s">
        <v>129</v>
      </c>
      <c r="F133" s="62" t="s">
        <v>456</v>
      </c>
      <c r="G133" s="54" t="s">
        <v>37</v>
      </c>
      <c r="H133" s="62" t="s">
        <v>81</v>
      </c>
      <c r="I133" s="42">
        <v>327.5</v>
      </c>
      <c r="J133" s="17">
        <v>14</v>
      </c>
      <c r="K133" s="23">
        <f t="shared" si="4"/>
        <v>13</v>
      </c>
      <c r="L133" s="24" t="str">
        <f t="shared" si="5"/>
        <v>OK</v>
      </c>
      <c r="M133" s="100"/>
      <c r="N133" s="100"/>
      <c r="O133" s="133"/>
      <c r="P133" s="133"/>
      <c r="Q133" s="133"/>
      <c r="R133" s="152"/>
      <c r="S133" s="100"/>
      <c r="T133" s="100"/>
      <c r="U133" s="100"/>
      <c r="V133" s="100"/>
      <c r="W133" s="100"/>
      <c r="X133" s="133"/>
      <c r="Y133" s="130">
        <v>1</v>
      </c>
      <c r="Z133" s="133"/>
      <c r="AA133" s="47"/>
      <c r="AB133" s="47"/>
      <c r="AC133" s="47"/>
      <c r="AD133" s="47"/>
    </row>
    <row r="134" spans="1:30" ht="39.950000000000003" customHeight="1" x14ac:dyDescent="0.25">
      <c r="A134" s="55">
        <v>158</v>
      </c>
      <c r="B134" s="56" t="s">
        <v>38</v>
      </c>
      <c r="C134" s="60" t="s">
        <v>457</v>
      </c>
      <c r="D134" s="61" t="s">
        <v>458</v>
      </c>
      <c r="E134" s="62">
        <v>2407</v>
      </c>
      <c r="F134" s="62" t="s">
        <v>459</v>
      </c>
      <c r="G134" s="54" t="s">
        <v>37</v>
      </c>
      <c r="H134" s="62" t="s">
        <v>81</v>
      </c>
      <c r="I134" s="42">
        <v>1240</v>
      </c>
      <c r="J134" s="17">
        <v>6</v>
      </c>
      <c r="K134" s="23">
        <f t="shared" si="4"/>
        <v>5</v>
      </c>
      <c r="L134" s="24" t="str">
        <f t="shared" si="5"/>
        <v>OK</v>
      </c>
      <c r="M134" s="100"/>
      <c r="N134" s="100"/>
      <c r="O134" s="133"/>
      <c r="P134" s="133"/>
      <c r="Q134" s="133"/>
      <c r="R134" s="152"/>
      <c r="S134" s="100"/>
      <c r="T134" s="100"/>
      <c r="U134" s="100"/>
      <c r="V134" s="100"/>
      <c r="W134" s="100"/>
      <c r="X134" s="133"/>
      <c r="Y134" s="133"/>
      <c r="Z134" s="130">
        <v>1</v>
      </c>
      <c r="AA134" s="47"/>
      <c r="AB134" s="47"/>
      <c r="AC134" s="47"/>
      <c r="AD134" s="47"/>
    </row>
    <row r="135" spans="1:30" ht="39.950000000000003" customHeight="1" x14ac:dyDescent="0.25">
      <c r="A135" s="55">
        <v>159</v>
      </c>
      <c r="B135" s="56" t="s">
        <v>86</v>
      </c>
      <c r="C135" s="60" t="s">
        <v>460</v>
      </c>
      <c r="D135" s="61" t="s">
        <v>461</v>
      </c>
      <c r="E135" s="62">
        <v>2407</v>
      </c>
      <c r="F135" s="62" t="s">
        <v>459</v>
      </c>
      <c r="G135" s="54" t="s">
        <v>37</v>
      </c>
      <c r="H135" s="62" t="s">
        <v>81</v>
      </c>
      <c r="I135" s="42">
        <v>376.13</v>
      </c>
      <c r="J135" s="17">
        <v>6</v>
      </c>
      <c r="K135" s="23">
        <f t="shared" si="4"/>
        <v>4</v>
      </c>
      <c r="L135" s="24" t="str">
        <f t="shared" si="5"/>
        <v>OK</v>
      </c>
      <c r="M135" s="100"/>
      <c r="N135" s="100"/>
      <c r="O135" s="133"/>
      <c r="P135" s="133"/>
      <c r="Q135" s="133"/>
      <c r="R135" s="152"/>
      <c r="S135" s="100"/>
      <c r="T135" s="100"/>
      <c r="U135" s="100"/>
      <c r="V135" s="100"/>
      <c r="W135" s="100">
        <v>2</v>
      </c>
      <c r="X135" s="133"/>
      <c r="Y135" s="133"/>
      <c r="Z135" s="133"/>
      <c r="AA135" s="47"/>
      <c r="AB135" s="47"/>
      <c r="AC135" s="47"/>
      <c r="AD135" s="47"/>
    </row>
    <row r="136" spans="1:30" ht="39.950000000000003" customHeight="1" x14ac:dyDescent="0.25">
      <c r="A136" s="55">
        <v>161</v>
      </c>
      <c r="B136" s="56" t="s">
        <v>38</v>
      </c>
      <c r="C136" s="60" t="s">
        <v>462</v>
      </c>
      <c r="D136" s="61" t="s">
        <v>463</v>
      </c>
      <c r="E136" s="62" t="s">
        <v>292</v>
      </c>
      <c r="F136" s="62" t="s">
        <v>464</v>
      </c>
      <c r="G136" s="54" t="s">
        <v>37</v>
      </c>
      <c r="H136" s="62" t="s">
        <v>81</v>
      </c>
      <c r="I136" s="42">
        <v>485.5</v>
      </c>
      <c r="J136" s="17">
        <v>2</v>
      </c>
      <c r="K136" s="23">
        <f>J136-(SUM(M136:AD136))</f>
        <v>0</v>
      </c>
      <c r="L136" s="24" t="str">
        <f t="shared" si="5"/>
        <v>OK</v>
      </c>
      <c r="M136" s="100"/>
      <c r="N136" s="100"/>
      <c r="O136" s="133"/>
      <c r="P136" s="133"/>
      <c r="Q136" s="133"/>
      <c r="R136" s="152"/>
      <c r="S136" s="100"/>
      <c r="T136" s="100"/>
      <c r="U136" s="100"/>
      <c r="V136" s="100"/>
      <c r="W136" s="100"/>
      <c r="X136" s="133"/>
      <c r="Y136" s="133"/>
      <c r="Z136" s="130">
        <v>2</v>
      </c>
      <c r="AA136" s="47"/>
      <c r="AB136" s="47"/>
      <c r="AC136" s="47"/>
      <c r="AD136" s="47"/>
    </row>
    <row r="137" spans="1:30" ht="26.25" x14ac:dyDescent="0.25">
      <c r="J137" s="4">
        <f>SUM(J4:J136)</f>
        <v>286</v>
      </c>
      <c r="K137" s="4">
        <f>SUM(K4:K136)</f>
        <v>234</v>
      </c>
      <c r="M137" s="154">
        <f>SUMPRODUCT($I$4:$I$136,M4:M136)</f>
        <v>1349.9</v>
      </c>
      <c r="N137" s="154">
        <f t="shared" ref="N137:Z137" si="6">SUMPRODUCT($I$4:$I$136,N4:N136)</f>
        <v>2488</v>
      </c>
      <c r="O137" s="154">
        <f t="shared" si="6"/>
        <v>57000</v>
      </c>
      <c r="P137" s="154">
        <f t="shared" si="6"/>
        <v>2649.99</v>
      </c>
      <c r="Q137" s="154">
        <f t="shared" si="6"/>
        <v>795</v>
      </c>
      <c r="R137" s="154">
        <f t="shared" si="6"/>
        <v>7000</v>
      </c>
      <c r="S137" s="154">
        <f t="shared" si="6"/>
        <v>1785</v>
      </c>
      <c r="T137" s="154">
        <f t="shared" si="6"/>
        <v>7600</v>
      </c>
      <c r="U137" s="154">
        <f t="shared" si="6"/>
        <v>5700</v>
      </c>
      <c r="V137" s="154">
        <f t="shared" si="6"/>
        <v>1373.13</v>
      </c>
      <c r="W137" s="154">
        <f t="shared" si="6"/>
        <v>4319.0999999999995</v>
      </c>
      <c r="X137" s="154">
        <f t="shared" si="6"/>
        <v>7000</v>
      </c>
      <c r="Y137" s="154">
        <f t="shared" si="6"/>
        <v>327.5</v>
      </c>
      <c r="Z137" s="154">
        <f t="shared" si="6"/>
        <v>2211</v>
      </c>
      <c r="AA137" s="92">
        <f t="shared" ref="AA137:AD137" si="7">SUMPRODUCT($I$4:$I$136,AA4:AA136)</f>
        <v>0</v>
      </c>
      <c r="AB137" s="92">
        <f t="shared" si="7"/>
        <v>0</v>
      </c>
      <c r="AC137" s="92">
        <f t="shared" si="7"/>
        <v>0</v>
      </c>
      <c r="AD137" s="92">
        <f t="shared" si="7"/>
        <v>0</v>
      </c>
    </row>
    <row r="138" spans="1:30" ht="39.950000000000003" customHeight="1" x14ac:dyDescent="0.25">
      <c r="M138" s="155"/>
      <c r="N138" s="155"/>
      <c r="O138" s="155"/>
      <c r="P138" s="155"/>
      <c r="Q138" s="155"/>
      <c r="R138" s="155"/>
      <c r="S138" s="155"/>
      <c r="T138" s="155"/>
      <c r="U138" s="155"/>
      <c r="V138" s="155"/>
      <c r="W138" s="160"/>
      <c r="X138" s="156"/>
      <c r="Y138" s="156"/>
      <c r="Z138" s="161"/>
    </row>
    <row r="139" spans="1:30" ht="39.950000000000003" customHeight="1" x14ac:dyDescent="0.25">
      <c r="N139" s="155"/>
      <c r="W139" s="155"/>
      <c r="Z139" s="156"/>
    </row>
    <row r="140" spans="1:30" ht="39.950000000000003" customHeight="1" x14ac:dyDescent="0.25">
      <c r="N140" s="159"/>
      <c r="W140" s="155"/>
      <c r="Z140" s="156"/>
    </row>
    <row r="141" spans="1:30" ht="39.950000000000003" customHeight="1" x14ac:dyDescent="0.25">
      <c r="W141" s="155"/>
    </row>
    <row r="142" spans="1:30" ht="39.950000000000003" customHeight="1" x14ac:dyDescent="0.25">
      <c r="W142" s="155"/>
    </row>
  </sheetData>
  <mergeCells count="22">
    <mergeCell ref="C1:I1"/>
    <mergeCell ref="J1:L1"/>
    <mergeCell ref="A2:L2"/>
    <mergeCell ref="A1:B1"/>
    <mergeCell ref="M1:M2"/>
    <mergeCell ref="N1:N2"/>
    <mergeCell ref="O1:O2"/>
    <mergeCell ref="P1:P2"/>
    <mergeCell ref="Q1:Q2"/>
    <mergeCell ref="R1:R2"/>
    <mergeCell ref="S1:S2"/>
    <mergeCell ref="AD1:AD2"/>
    <mergeCell ref="Y1:Y2"/>
    <mergeCell ref="Z1:Z2"/>
    <mergeCell ref="AA1:AA2"/>
    <mergeCell ref="AB1:AB2"/>
    <mergeCell ref="AC1:AC2"/>
    <mergeCell ref="T1:T2"/>
    <mergeCell ref="X1:X2"/>
    <mergeCell ref="V1:V2"/>
    <mergeCell ref="W1:W2"/>
    <mergeCell ref="U1:U2"/>
  </mergeCells>
  <conditionalFormatting sqref="R4:W136 M4:N136">
    <cfRule type="cellIs" dxfId="68" priority="1" stopIfTrue="1" operator="greaterThan">
      <formula>0</formula>
    </cfRule>
    <cfRule type="cellIs" dxfId="67" priority="2" stopIfTrue="1" operator="greaterThan">
      <formula>0</formula>
    </cfRule>
    <cfRule type="cellIs" dxfId="66" priority="3" stopIfTrue="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5DEE8B-DDAF-4BB1-9D05-007DF2AC86EF}">
  <sheetPr>
    <tabColor rgb="FFFFFF00"/>
  </sheetPr>
  <dimension ref="A1:AF649"/>
  <sheetViews>
    <sheetView topLeftCell="C1" zoomScale="70" zoomScaleNormal="70" workbookViewId="0">
      <selection activeCell="D16" sqref="D16"/>
    </sheetView>
  </sheetViews>
  <sheetFormatPr defaultColWidth="9.7109375" defaultRowHeight="26.25" x14ac:dyDescent="0.25"/>
  <cols>
    <col min="1" max="1" width="7" style="31" customWidth="1"/>
    <col min="2" max="2" width="38.5703125" style="1" customWidth="1"/>
    <col min="3" max="3" width="41.7109375" style="35" customWidth="1"/>
    <col min="4" max="4" width="28.42578125" style="36" customWidth="1"/>
    <col min="5" max="5" width="19.42578125" style="36" customWidth="1"/>
    <col min="6" max="7" width="10" style="1" customWidth="1"/>
    <col min="8" max="8" width="16.7109375" style="1" customWidth="1"/>
    <col min="9" max="9" width="16.140625" style="27" bestFit="1" customWidth="1"/>
    <col min="10" max="10" width="13.85546875" style="4" customWidth="1"/>
    <col min="11" max="11" width="13.28515625" style="26" customWidth="1"/>
    <col min="12" max="12" width="12.5703125" style="5" customWidth="1"/>
    <col min="13" max="13" width="15.28515625" style="172" customWidth="1"/>
    <col min="14" max="14" width="15.5703125" style="172" customWidth="1"/>
    <col min="15" max="15" width="19" style="172" customWidth="1"/>
    <col min="16" max="16" width="15.7109375" style="172" customWidth="1"/>
    <col min="17" max="17" width="17.28515625" style="172" customWidth="1"/>
    <col min="18" max="18" width="16.5703125" style="172" customWidth="1"/>
    <col min="19" max="24" width="13.7109375" style="6" customWidth="1"/>
    <col min="25" max="30" width="13.7109375" style="2" customWidth="1"/>
    <col min="31" max="16384" width="9.7109375" style="2"/>
  </cols>
  <sheetData>
    <row r="1" spans="1:30" ht="39.950000000000003" customHeight="1" x14ac:dyDescent="0.25">
      <c r="A1" s="236" t="s">
        <v>27</v>
      </c>
      <c r="B1" s="236"/>
      <c r="C1" s="236" t="s">
        <v>28</v>
      </c>
      <c r="D1" s="236"/>
      <c r="E1" s="236"/>
      <c r="F1" s="236"/>
      <c r="G1" s="236"/>
      <c r="H1" s="236"/>
      <c r="I1" s="236"/>
      <c r="J1" s="230" t="s">
        <v>492</v>
      </c>
      <c r="K1" s="230"/>
      <c r="L1" s="230"/>
      <c r="M1" s="238" t="s">
        <v>551</v>
      </c>
      <c r="N1" s="238" t="s">
        <v>552</v>
      </c>
      <c r="O1" s="238" t="s">
        <v>553</v>
      </c>
      <c r="P1" s="238" t="s">
        <v>554</v>
      </c>
      <c r="Q1" s="238" t="s">
        <v>555</v>
      </c>
      <c r="R1" s="238" t="s">
        <v>556</v>
      </c>
      <c r="S1" s="231" t="s">
        <v>29</v>
      </c>
      <c r="T1" s="231" t="s">
        <v>29</v>
      </c>
      <c r="U1" s="231" t="s">
        <v>29</v>
      </c>
      <c r="V1" s="231" t="s">
        <v>29</v>
      </c>
      <c r="W1" s="231" t="s">
        <v>29</v>
      </c>
      <c r="X1" s="231" t="s">
        <v>29</v>
      </c>
      <c r="Y1" s="231" t="s">
        <v>29</v>
      </c>
      <c r="Z1" s="231" t="s">
        <v>29</v>
      </c>
      <c r="AA1" s="231" t="s">
        <v>29</v>
      </c>
      <c r="AB1" s="231" t="s">
        <v>29</v>
      </c>
      <c r="AC1" s="231" t="s">
        <v>29</v>
      </c>
      <c r="AD1" s="231" t="s">
        <v>29</v>
      </c>
    </row>
    <row r="2" spans="1:30" ht="39.950000000000003" customHeight="1" x14ac:dyDescent="0.25">
      <c r="A2" s="236" t="s">
        <v>12</v>
      </c>
      <c r="B2" s="236"/>
      <c r="C2" s="236"/>
      <c r="D2" s="236"/>
      <c r="E2" s="236"/>
      <c r="F2" s="236"/>
      <c r="G2" s="236"/>
      <c r="H2" s="236"/>
      <c r="I2" s="236"/>
      <c r="J2" s="236"/>
      <c r="K2" s="236"/>
      <c r="L2" s="236"/>
      <c r="M2" s="238"/>
      <c r="N2" s="238"/>
      <c r="O2" s="238"/>
      <c r="P2" s="238"/>
      <c r="Q2" s="238"/>
      <c r="R2" s="238"/>
      <c r="S2" s="231"/>
      <c r="T2" s="231"/>
      <c r="U2" s="231"/>
      <c r="V2" s="231"/>
      <c r="W2" s="231"/>
      <c r="X2" s="231"/>
      <c r="Y2" s="231"/>
      <c r="Z2" s="231"/>
      <c r="AA2" s="231"/>
      <c r="AB2" s="231"/>
      <c r="AC2" s="231"/>
      <c r="AD2" s="231"/>
    </row>
    <row r="3" spans="1:30" s="3" customFormat="1" ht="57.2" customHeight="1" x14ac:dyDescent="0.2">
      <c r="A3" s="32" t="s">
        <v>18</v>
      </c>
      <c r="B3" s="33" t="s">
        <v>13</v>
      </c>
      <c r="C3" s="32" t="s">
        <v>14</v>
      </c>
      <c r="D3" s="32" t="s">
        <v>23</v>
      </c>
      <c r="E3" s="33" t="s">
        <v>30</v>
      </c>
      <c r="F3" s="33" t="s">
        <v>31</v>
      </c>
      <c r="G3" s="33" t="s">
        <v>32</v>
      </c>
      <c r="H3" s="33" t="s">
        <v>15</v>
      </c>
      <c r="I3" s="34" t="s">
        <v>19</v>
      </c>
      <c r="J3" s="33" t="s">
        <v>20</v>
      </c>
      <c r="K3" s="37" t="s">
        <v>0</v>
      </c>
      <c r="L3" s="38" t="s">
        <v>2</v>
      </c>
      <c r="M3" s="129">
        <v>45359</v>
      </c>
      <c r="N3" s="129">
        <v>45359</v>
      </c>
      <c r="O3" s="129">
        <v>45359</v>
      </c>
      <c r="P3" s="129">
        <v>45359</v>
      </c>
      <c r="Q3" s="129">
        <v>45387</v>
      </c>
      <c r="R3" s="129">
        <v>45387</v>
      </c>
      <c r="S3" s="44" t="s">
        <v>1</v>
      </c>
      <c r="T3" s="44" t="s">
        <v>1</v>
      </c>
      <c r="U3" s="44" t="s">
        <v>1</v>
      </c>
      <c r="V3" s="44" t="s">
        <v>1</v>
      </c>
      <c r="W3" s="44" t="s">
        <v>1</v>
      </c>
      <c r="X3" s="44" t="s">
        <v>1</v>
      </c>
      <c r="Y3" s="44" t="s">
        <v>1</v>
      </c>
      <c r="Z3" s="44" t="s">
        <v>1</v>
      </c>
      <c r="AA3" s="44" t="s">
        <v>1</v>
      </c>
      <c r="AB3" s="44" t="s">
        <v>1</v>
      </c>
      <c r="AC3" s="44" t="s">
        <v>1</v>
      </c>
      <c r="AD3" s="44" t="s">
        <v>1</v>
      </c>
    </row>
    <row r="4" spans="1:30" ht="39.950000000000003" customHeight="1" x14ac:dyDescent="0.25">
      <c r="A4" s="55">
        <v>1</v>
      </c>
      <c r="B4" s="56" t="s">
        <v>33</v>
      </c>
      <c r="C4" s="60" t="s">
        <v>34</v>
      </c>
      <c r="D4" s="61" t="s">
        <v>35</v>
      </c>
      <c r="E4" s="59" t="s">
        <v>36</v>
      </c>
      <c r="F4" s="70">
        <v>117366023</v>
      </c>
      <c r="G4" s="54" t="s">
        <v>37</v>
      </c>
      <c r="H4" s="54">
        <v>33903035</v>
      </c>
      <c r="I4" s="42">
        <v>54</v>
      </c>
      <c r="J4" s="17"/>
      <c r="K4" s="23">
        <f t="shared" ref="K4:K67" si="0">J4-(SUM(M4:AD4))</f>
        <v>0</v>
      </c>
      <c r="L4" s="24" t="str">
        <f t="shared" ref="L4:L67" si="1">IF(K4&lt;0,"ATENÇÃO","OK")</f>
        <v>OK</v>
      </c>
      <c r="M4" s="169"/>
      <c r="N4" s="169"/>
      <c r="O4" s="169"/>
      <c r="P4" s="151"/>
      <c r="Q4" s="151"/>
      <c r="R4" s="151"/>
      <c r="S4" s="47"/>
      <c r="T4" s="46"/>
      <c r="U4" s="46"/>
      <c r="V4" s="46"/>
      <c r="W4" s="46"/>
      <c r="X4" s="46"/>
      <c r="Y4" s="47"/>
      <c r="Z4" s="47"/>
      <c r="AA4" s="47"/>
      <c r="AB4" s="47"/>
      <c r="AC4" s="47"/>
      <c r="AD4" s="47"/>
    </row>
    <row r="5" spans="1:30" ht="39.950000000000003" customHeight="1" x14ac:dyDescent="0.25">
      <c r="A5" s="55">
        <v>2</v>
      </c>
      <c r="B5" s="56" t="s">
        <v>38</v>
      </c>
      <c r="C5" s="60" t="s">
        <v>39</v>
      </c>
      <c r="D5" s="61" t="s">
        <v>40</v>
      </c>
      <c r="E5" s="53" t="s">
        <v>41</v>
      </c>
      <c r="F5" s="54" t="s">
        <v>42</v>
      </c>
      <c r="G5" s="54" t="s">
        <v>37</v>
      </c>
      <c r="H5" s="54">
        <v>33903029</v>
      </c>
      <c r="I5" s="42">
        <v>1262.5999999999999</v>
      </c>
      <c r="J5" s="17"/>
      <c r="K5" s="23">
        <f t="shared" si="0"/>
        <v>0</v>
      </c>
      <c r="L5" s="24" t="str">
        <f t="shared" si="1"/>
        <v>OK</v>
      </c>
      <c r="M5" s="169"/>
      <c r="N5" s="169"/>
      <c r="O5" s="169"/>
      <c r="P5" s="151"/>
      <c r="Q5" s="151"/>
      <c r="R5" s="151"/>
      <c r="S5" s="47"/>
      <c r="T5" s="46"/>
      <c r="U5" s="46"/>
      <c r="V5" s="46"/>
      <c r="W5" s="46"/>
      <c r="X5" s="46"/>
      <c r="Y5" s="47"/>
      <c r="Z5" s="47"/>
      <c r="AA5" s="47"/>
      <c r="AB5" s="47"/>
      <c r="AC5" s="47"/>
      <c r="AD5" s="47"/>
    </row>
    <row r="6" spans="1:30" ht="39.950000000000003" customHeight="1" x14ac:dyDescent="0.25">
      <c r="A6" s="55">
        <v>3</v>
      </c>
      <c r="B6" s="56" t="s">
        <v>43</v>
      </c>
      <c r="C6" s="60" t="s">
        <v>44</v>
      </c>
      <c r="D6" s="61" t="s">
        <v>45</v>
      </c>
      <c r="E6" s="59" t="s">
        <v>46</v>
      </c>
      <c r="F6" s="70">
        <v>79812016</v>
      </c>
      <c r="G6" s="54" t="s">
        <v>37</v>
      </c>
      <c r="H6" s="54">
        <v>33903017</v>
      </c>
      <c r="I6" s="42">
        <v>70.59</v>
      </c>
      <c r="J6" s="17"/>
      <c r="K6" s="23">
        <f t="shared" si="0"/>
        <v>0</v>
      </c>
      <c r="L6" s="24" t="str">
        <f t="shared" si="1"/>
        <v>OK</v>
      </c>
      <c r="M6" s="169"/>
      <c r="N6" s="169"/>
      <c r="O6" s="169"/>
      <c r="P6" s="151"/>
      <c r="Q6" s="151"/>
      <c r="R6" s="151"/>
      <c r="S6" s="47"/>
      <c r="T6" s="46"/>
      <c r="U6" s="46"/>
      <c r="V6" s="46"/>
      <c r="W6" s="46"/>
      <c r="X6" s="46"/>
      <c r="Y6" s="47"/>
      <c r="Z6" s="47"/>
      <c r="AA6" s="47"/>
      <c r="AB6" s="47"/>
      <c r="AC6" s="47"/>
      <c r="AD6" s="47"/>
    </row>
    <row r="7" spans="1:30" ht="39.950000000000003" customHeight="1" x14ac:dyDescent="0.25">
      <c r="A7" s="55">
        <v>4</v>
      </c>
      <c r="B7" s="56" t="s">
        <v>47</v>
      </c>
      <c r="C7" s="68" t="s">
        <v>48</v>
      </c>
      <c r="D7" s="69" t="s">
        <v>49</v>
      </c>
      <c r="E7" s="65">
        <v>2401</v>
      </c>
      <c r="F7" s="65" t="s">
        <v>50</v>
      </c>
      <c r="G7" s="54" t="s">
        <v>37</v>
      </c>
      <c r="H7" s="54" t="s">
        <v>51</v>
      </c>
      <c r="I7" s="42">
        <v>2050</v>
      </c>
      <c r="J7" s="17"/>
      <c r="K7" s="23">
        <f t="shared" si="0"/>
        <v>0</v>
      </c>
      <c r="L7" s="24" t="str">
        <f t="shared" si="1"/>
        <v>OK</v>
      </c>
      <c r="M7" s="169"/>
      <c r="N7" s="169"/>
      <c r="O7" s="169"/>
      <c r="P7" s="151"/>
      <c r="Q7" s="151"/>
      <c r="R7" s="151"/>
      <c r="S7" s="47"/>
      <c r="T7" s="46"/>
      <c r="U7" s="46"/>
      <c r="V7" s="46"/>
      <c r="W7" s="46"/>
      <c r="X7" s="46"/>
      <c r="Y7" s="47"/>
      <c r="Z7" s="47"/>
      <c r="AA7" s="47"/>
      <c r="AB7" s="47"/>
      <c r="AC7" s="47"/>
      <c r="AD7" s="47"/>
    </row>
    <row r="8" spans="1:30" ht="39.950000000000003" customHeight="1" x14ac:dyDescent="0.25">
      <c r="A8" s="55">
        <v>5</v>
      </c>
      <c r="B8" s="56" t="s">
        <v>43</v>
      </c>
      <c r="C8" s="60" t="s">
        <v>52</v>
      </c>
      <c r="D8" s="61" t="s">
        <v>53</v>
      </c>
      <c r="E8" s="62" t="s">
        <v>46</v>
      </c>
      <c r="F8" s="62" t="s">
        <v>54</v>
      </c>
      <c r="G8" s="54" t="s">
        <v>37</v>
      </c>
      <c r="H8" s="62" t="s">
        <v>51</v>
      </c>
      <c r="I8" s="42">
        <v>1426.25</v>
      </c>
      <c r="J8" s="17"/>
      <c r="K8" s="23">
        <f t="shared" si="0"/>
        <v>0</v>
      </c>
      <c r="L8" s="24" t="str">
        <f t="shared" si="1"/>
        <v>OK</v>
      </c>
      <c r="M8" s="169"/>
      <c r="N8" s="169"/>
      <c r="O8" s="169"/>
      <c r="P8" s="151"/>
      <c r="Q8" s="151"/>
      <c r="R8" s="151"/>
      <c r="S8" s="47"/>
      <c r="T8" s="46"/>
      <c r="U8" s="46"/>
      <c r="V8" s="46"/>
      <c r="W8" s="46"/>
      <c r="X8" s="46"/>
      <c r="Y8" s="47"/>
      <c r="Z8" s="47"/>
      <c r="AA8" s="47"/>
      <c r="AB8" s="47"/>
      <c r="AC8" s="47"/>
      <c r="AD8" s="47"/>
    </row>
    <row r="9" spans="1:30" ht="39.950000000000003" customHeight="1" x14ac:dyDescent="0.25">
      <c r="A9" s="55">
        <v>6</v>
      </c>
      <c r="B9" s="56" t="s">
        <v>55</v>
      </c>
      <c r="C9" s="66" t="s">
        <v>56</v>
      </c>
      <c r="D9" s="67" t="s">
        <v>57</v>
      </c>
      <c r="E9" s="59" t="s">
        <v>58</v>
      </c>
      <c r="F9" s="54" t="s">
        <v>59</v>
      </c>
      <c r="G9" s="54" t="s">
        <v>37</v>
      </c>
      <c r="H9" s="54">
        <v>33903030</v>
      </c>
      <c r="I9" s="42">
        <v>12556.89</v>
      </c>
      <c r="J9" s="17"/>
      <c r="K9" s="23">
        <f t="shared" si="0"/>
        <v>0</v>
      </c>
      <c r="L9" s="24" t="str">
        <f t="shared" si="1"/>
        <v>OK</v>
      </c>
      <c r="M9" s="169"/>
      <c r="N9" s="169"/>
      <c r="O9" s="169"/>
      <c r="P9" s="151"/>
      <c r="Q9" s="151"/>
      <c r="R9" s="151"/>
      <c r="S9" s="47"/>
      <c r="T9" s="46"/>
      <c r="U9" s="46"/>
      <c r="V9" s="46"/>
      <c r="W9" s="46"/>
      <c r="X9" s="46"/>
      <c r="Y9" s="47"/>
      <c r="Z9" s="47"/>
      <c r="AA9" s="47"/>
      <c r="AB9" s="47"/>
      <c r="AC9" s="47"/>
      <c r="AD9" s="47"/>
    </row>
    <row r="10" spans="1:30" ht="39.950000000000003" customHeight="1" x14ac:dyDescent="0.25">
      <c r="A10" s="55">
        <v>7</v>
      </c>
      <c r="B10" s="56" t="s">
        <v>38</v>
      </c>
      <c r="C10" s="66" t="s">
        <v>60</v>
      </c>
      <c r="D10" s="67" t="s">
        <v>61</v>
      </c>
      <c r="E10" s="59" t="s">
        <v>62</v>
      </c>
      <c r="F10" s="54" t="s">
        <v>63</v>
      </c>
      <c r="G10" s="54" t="s">
        <v>37</v>
      </c>
      <c r="H10" s="54">
        <v>44905233</v>
      </c>
      <c r="I10" s="42">
        <v>1170</v>
      </c>
      <c r="J10" s="17"/>
      <c r="K10" s="23">
        <f t="shared" si="0"/>
        <v>0</v>
      </c>
      <c r="L10" s="24" t="str">
        <f t="shared" si="1"/>
        <v>OK</v>
      </c>
      <c r="M10" s="169"/>
      <c r="N10" s="169"/>
      <c r="O10" s="169"/>
      <c r="P10" s="151"/>
      <c r="Q10" s="151"/>
      <c r="R10" s="151"/>
      <c r="S10" s="47"/>
      <c r="T10" s="46"/>
      <c r="U10" s="46"/>
      <c r="V10" s="46"/>
      <c r="W10" s="46"/>
      <c r="X10" s="46"/>
      <c r="Y10" s="47"/>
      <c r="Z10" s="47"/>
      <c r="AA10" s="47"/>
      <c r="AB10" s="47"/>
      <c r="AC10" s="47"/>
      <c r="AD10" s="47"/>
    </row>
    <row r="11" spans="1:30" ht="39.950000000000003" customHeight="1" x14ac:dyDescent="0.25">
      <c r="A11" s="55">
        <v>8</v>
      </c>
      <c r="B11" s="56" t="s">
        <v>64</v>
      </c>
      <c r="C11" s="68" t="s">
        <v>65</v>
      </c>
      <c r="D11" s="69" t="s">
        <v>66</v>
      </c>
      <c r="E11" s="62">
        <v>2402</v>
      </c>
      <c r="F11" s="82" t="s">
        <v>67</v>
      </c>
      <c r="G11" s="54" t="s">
        <v>37</v>
      </c>
      <c r="H11" s="54" t="s">
        <v>51</v>
      </c>
      <c r="I11" s="42">
        <v>1617</v>
      </c>
      <c r="J11" s="17"/>
      <c r="K11" s="23">
        <f t="shared" si="0"/>
        <v>0</v>
      </c>
      <c r="L11" s="24" t="str">
        <f t="shared" si="1"/>
        <v>OK</v>
      </c>
      <c r="M11" s="169"/>
      <c r="N11" s="169"/>
      <c r="O11" s="169"/>
      <c r="P11" s="151"/>
      <c r="Q11" s="151"/>
      <c r="R11" s="169"/>
      <c r="S11" s="50"/>
      <c r="T11" s="46"/>
      <c r="U11" s="46"/>
      <c r="V11" s="46"/>
      <c r="W11" s="46"/>
      <c r="X11" s="46"/>
      <c r="Y11" s="47"/>
      <c r="Z11" s="47"/>
      <c r="AA11" s="47"/>
      <c r="AB11" s="47"/>
      <c r="AC11" s="47"/>
      <c r="AD11" s="47"/>
    </row>
    <row r="12" spans="1:30" ht="39.950000000000003" customHeight="1" x14ac:dyDescent="0.25">
      <c r="A12" s="55">
        <v>10</v>
      </c>
      <c r="B12" s="56" t="s">
        <v>33</v>
      </c>
      <c r="C12" s="60" t="s">
        <v>68</v>
      </c>
      <c r="D12" s="61" t="s">
        <v>69</v>
      </c>
      <c r="E12" s="62">
        <v>5506</v>
      </c>
      <c r="F12" s="62" t="s">
        <v>70</v>
      </c>
      <c r="G12" s="54" t="s">
        <v>37</v>
      </c>
      <c r="H12" s="62" t="s">
        <v>25</v>
      </c>
      <c r="I12" s="42">
        <v>134.99</v>
      </c>
      <c r="J12" s="17">
        <v>2</v>
      </c>
      <c r="K12" s="23">
        <f t="shared" si="0"/>
        <v>0</v>
      </c>
      <c r="L12" s="24" t="str">
        <f t="shared" si="1"/>
        <v>OK</v>
      </c>
      <c r="M12" s="169">
        <v>2</v>
      </c>
      <c r="N12" s="169"/>
      <c r="O12" s="169"/>
      <c r="P12" s="151"/>
      <c r="Q12" s="151"/>
      <c r="R12" s="151"/>
      <c r="S12" s="47"/>
      <c r="T12" s="46"/>
      <c r="U12" s="46"/>
      <c r="V12" s="46"/>
      <c r="W12" s="46"/>
      <c r="X12" s="46"/>
      <c r="Y12" s="47"/>
      <c r="Z12" s="47"/>
      <c r="AA12" s="47"/>
      <c r="AB12" s="47"/>
      <c r="AC12" s="47"/>
      <c r="AD12" s="47"/>
    </row>
    <row r="13" spans="1:30" ht="39.950000000000003" customHeight="1" x14ac:dyDescent="0.25">
      <c r="A13" s="55">
        <v>11</v>
      </c>
      <c r="B13" s="56" t="s">
        <v>71</v>
      </c>
      <c r="C13" s="60" t="s">
        <v>72</v>
      </c>
      <c r="D13" s="61" t="s">
        <v>73</v>
      </c>
      <c r="E13" s="53" t="s">
        <v>41</v>
      </c>
      <c r="F13" s="54" t="s">
        <v>74</v>
      </c>
      <c r="G13" s="54" t="s">
        <v>37</v>
      </c>
      <c r="H13" s="54" t="s">
        <v>75</v>
      </c>
      <c r="I13" s="42">
        <v>860.99</v>
      </c>
      <c r="J13" s="17"/>
      <c r="K13" s="23">
        <f t="shared" si="0"/>
        <v>0</v>
      </c>
      <c r="L13" s="24" t="str">
        <f t="shared" si="1"/>
        <v>OK</v>
      </c>
      <c r="M13" s="169"/>
      <c r="N13" s="169"/>
      <c r="O13" s="169"/>
      <c r="P13" s="151"/>
      <c r="Q13" s="151"/>
      <c r="R13" s="151"/>
      <c r="S13" s="47"/>
      <c r="T13" s="46"/>
      <c r="U13" s="46"/>
      <c r="V13" s="46"/>
      <c r="W13" s="46"/>
      <c r="X13" s="46"/>
      <c r="Y13" s="47"/>
      <c r="Z13" s="47"/>
      <c r="AA13" s="47"/>
      <c r="AB13" s="47"/>
      <c r="AC13" s="47"/>
      <c r="AD13" s="47"/>
    </row>
    <row r="14" spans="1:30" ht="105" customHeight="1" x14ac:dyDescent="0.25">
      <c r="A14" s="55">
        <v>12</v>
      </c>
      <c r="B14" s="56" t="s">
        <v>76</v>
      </c>
      <c r="C14" s="60" t="s">
        <v>77</v>
      </c>
      <c r="D14" s="61" t="s">
        <v>78</v>
      </c>
      <c r="E14" s="62" t="s">
        <v>79</v>
      </c>
      <c r="F14" s="62" t="s">
        <v>80</v>
      </c>
      <c r="G14" s="54" t="s">
        <v>37</v>
      </c>
      <c r="H14" s="62" t="s">
        <v>81</v>
      </c>
      <c r="I14" s="42">
        <v>350</v>
      </c>
      <c r="J14" s="17">
        <v>1</v>
      </c>
      <c r="K14" s="23">
        <f t="shared" si="0"/>
        <v>0</v>
      </c>
      <c r="L14" s="24" t="str">
        <f t="shared" si="1"/>
        <v>OK</v>
      </c>
      <c r="M14" s="169"/>
      <c r="N14" s="169">
        <v>1</v>
      </c>
      <c r="O14" s="169"/>
      <c r="P14" s="149"/>
      <c r="Q14" s="170"/>
      <c r="R14" s="151"/>
      <c r="S14" s="47"/>
      <c r="T14" s="46"/>
      <c r="U14" s="46"/>
      <c r="V14" s="46"/>
      <c r="W14" s="46"/>
      <c r="X14" s="46"/>
      <c r="Y14" s="47"/>
      <c r="Z14" s="47"/>
      <c r="AA14" s="47"/>
      <c r="AB14" s="47"/>
      <c r="AC14" s="47"/>
      <c r="AD14" s="47"/>
    </row>
    <row r="15" spans="1:30" ht="39.950000000000003" customHeight="1" x14ac:dyDescent="0.25">
      <c r="A15" s="55">
        <v>14</v>
      </c>
      <c r="B15" s="56" t="s">
        <v>33</v>
      </c>
      <c r="C15" s="60" t="s">
        <v>82</v>
      </c>
      <c r="D15" s="61" t="s">
        <v>83</v>
      </c>
      <c r="E15" s="62" t="s">
        <v>84</v>
      </c>
      <c r="F15" s="62" t="s">
        <v>85</v>
      </c>
      <c r="G15" s="54" t="s">
        <v>37</v>
      </c>
      <c r="H15" s="62" t="s">
        <v>81</v>
      </c>
      <c r="I15" s="42">
        <v>108.63</v>
      </c>
      <c r="J15" s="17"/>
      <c r="K15" s="23">
        <f t="shared" si="0"/>
        <v>0</v>
      </c>
      <c r="L15" s="24" t="str">
        <f t="shared" si="1"/>
        <v>OK</v>
      </c>
      <c r="M15" s="169"/>
      <c r="N15" s="169"/>
      <c r="O15" s="169"/>
      <c r="P15" s="149"/>
      <c r="Q15" s="170"/>
      <c r="R15" s="151"/>
      <c r="S15" s="47"/>
      <c r="T15" s="46"/>
      <c r="U15" s="46"/>
      <c r="V15" s="46"/>
      <c r="W15" s="46"/>
      <c r="X15" s="46"/>
      <c r="Y15" s="47"/>
      <c r="Z15" s="47"/>
      <c r="AA15" s="47"/>
      <c r="AB15" s="47"/>
      <c r="AC15" s="47"/>
      <c r="AD15" s="47"/>
    </row>
    <row r="16" spans="1:30" ht="39.950000000000003" customHeight="1" x14ac:dyDescent="0.25">
      <c r="A16" s="55">
        <v>15</v>
      </c>
      <c r="B16" s="56" t="s">
        <v>86</v>
      </c>
      <c r="C16" s="83" t="s">
        <v>87</v>
      </c>
      <c r="D16" s="54" t="s">
        <v>88</v>
      </c>
      <c r="E16" s="59" t="s">
        <v>41</v>
      </c>
      <c r="F16" s="54" t="s">
        <v>89</v>
      </c>
      <c r="G16" s="54" t="s">
        <v>37</v>
      </c>
      <c r="H16" s="54" t="s">
        <v>81</v>
      </c>
      <c r="I16" s="42">
        <v>112.33</v>
      </c>
      <c r="J16" s="17"/>
      <c r="K16" s="23">
        <f t="shared" si="0"/>
        <v>0</v>
      </c>
      <c r="L16" s="24" t="str">
        <f t="shared" si="1"/>
        <v>OK</v>
      </c>
      <c r="M16" s="169"/>
      <c r="N16" s="169"/>
      <c r="O16" s="169"/>
      <c r="P16" s="149"/>
      <c r="Q16" s="170"/>
      <c r="R16" s="151"/>
      <c r="S16" s="47"/>
      <c r="T16" s="46"/>
      <c r="U16" s="46"/>
      <c r="V16" s="46"/>
      <c r="W16" s="46"/>
      <c r="X16" s="46"/>
      <c r="Y16" s="47"/>
      <c r="Z16" s="47"/>
      <c r="AA16" s="47"/>
      <c r="AB16" s="47"/>
      <c r="AC16" s="47"/>
      <c r="AD16" s="47"/>
    </row>
    <row r="17" spans="1:30" ht="39.950000000000003" customHeight="1" x14ac:dyDescent="0.25">
      <c r="A17" s="55">
        <v>16</v>
      </c>
      <c r="B17" s="56" t="s">
        <v>55</v>
      </c>
      <c r="C17" s="60" t="s">
        <v>90</v>
      </c>
      <c r="D17" s="61" t="s">
        <v>91</v>
      </c>
      <c r="E17" s="59" t="s">
        <v>92</v>
      </c>
      <c r="F17" s="70">
        <v>105570006</v>
      </c>
      <c r="G17" s="54" t="s">
        <v>37</v>
      </c>
      <c r="H17" s="54">
        <v>33903017</v>
      </c>
      <c r="I17" s="42">
        <v>256</v>
      </c>
      <c r="J17" s="17"/>
      <c r="K17" s="23">
        <f t="shared" si="0"/>
        <v>0</v>
      </c>
      <c r="L17" s="24" t="str">
        <f t="shared" si="1"/>
        <v>OK</v>
      </c>
      <c r="M17" s="169"/>
      <c r="N17" s="169"/>
      <c r="O17" s="169"/>
      <c r="P17" s="149"/>
      <c r="Q17" s="170"/>
      <c r="R17" s="151"/>
      <c r="S17" s="47"/>
      <c r="T17" s="46"/>
      <c r="U17" s="46"/>
      <c r="V17" s="46"/>
      <c r="W17" s="46"/>
      <c r="X17" s="46"/>
      <c r="Y17" s="47"/>
      <c r="Z17" s="47"/>
      <c r="AA17" s="47"/>
      <c r="AB17" s="47"/>
      <c r="AC17" s="47"/>
      <c r="AD17" s="47"/>
    </row>
    <row r="18" spans="1:30" ht="39.950000000000003" customHeight="1" x14ac:dyDescent="0.25">
      <c r="A18" s="55">
        <v>17</v>
      </c>
      <c r="B18" s="56" t="s">
        <v>93</v>
      </c>
      <c r="C18" s="68" t="s">
        <v>94</v>
      </c>
      <c r="D18" s="69" t="s">
        <v>95</v>
      </c>
      <c r="E18" s="65">
        <v>2401</v>
      </c>
      <c r="F18" s="65" t="s">
        <v>96</v>
      </c>
      <c r="G18" s="54" t="s">
        <v>37</v>
      </c>
      <c r="H18" s="62" t="s">
        <v>81</v>
      </c>
      <c r="I18" s="42">
        <v>91.9</v>
      </c>
      <c r="J18" s="17"/>
      <c r="K18" s="23">
        <f t="shared" si="0"/>
        <v>0</v>
      </c>
      <c r="L18" s="24" t="str">
        <f t="shared" si="1"/>
        <v>OK</v>
      </c>
      <c r="M18" s="169"/>
      <c r="N18" s="169"/>
      <c r="O18" s="169"/>
      <c r="P18" s="149"/>
      <c r="Q18" s="170"/>
      <c r="R18" s="151"/>
      <c r="S18" s="47"/>
      <c r="T18" s="46"/>
      <c r="U18" s="46"/>
      <c r="V18" s="46"/>
      <c r="W18" s="46"/>
      <c r="X18" s="46"/>
      <c r="Y18" s="47"/>
      <c r="Z18" s="47"/>
      <c r="AA18" s="47"/>
      <c r="AB18" s="47"/>
      <c r="AC18" s="47"/>
      <c r="AD18" s="47"/>
    </row>
    <row r="19" spans="1:30" ht="39.950000000000003" customHeight="1" x14ac:dyDescent="0.25">
      <c r="A19" s="55">
        <v>19</v>
      </c>
      <c r="B19" s="56" t="s">
        <v>43</v>
      </c>
      <c r="C19" s="60" t="s">
        <v>97</v>
      </c>
      <c r="D19" s="61" t="s">
        <v>98</v>
      </c>
      <c r="E19" s="59" t="s">
        <v>62</v>
      </c>
      <c r="F19" s="70">
        <v>104159010</v>
      </c>
      <c r="G19" s="54" t="s">
        <v>37</v>
      </c>
      <c r="H19" s="54">
        <v>33903029</v>
      </c>
      <c r="I19" s="42">
        <v>37.5</v>
      </c>
      <c r="J19" s="17"/>
      <c r="K19" s="23">
        <f t="shared" si="0"/>
        <v>0</v>
      </c>
      <c r="L19" s="24" t="str">
        <f t="shared" si="1"/>
        <v>OK</v>
      </c>
      <c r="M19" s="169"/>
      <c r="N19" s="169"/>
      <c r="O19" s="169"/>
      <c r="P19" s="149"/>
      <c r="Q19" s="170"/>
      <c r="R19" s="151"/>
      <c r="S19" s="47"/>
      <c r="T19" s="46"/>
      <c r="U19" s="46"/>
      <c r="V19" s="46"/>
      <c r="W19" s="46"/>
      <c r="X19" s="46"/>
      <c r="Y19" s="47"/>
      <c r="Z19" s="47"/>
      <c r="AA19" s="47"/>
      <c r="AB19" s="47"/>
      <c r="AC19" s="47"/>
      <c r="AD19" s="47"/>
    </row>
    <row r="20" spans="1:30" ht="39.950000000000003" customHeight="1" x14ac:dyDescent="0.25">
      <c r="A20" s="55">
        <v>23</v>
      </c>
      <c r="B20" s="56" t="s">
        <v>93</v>
      </c>
      <c r="C20" s="60" t="s">
        <v>99</v>
      </c>
      <c r="D20" s="61" t="s">
        <v>100</v>
      </c>
      <c r="E20" s="62" t="s">
        <v>101</v>
      </c>
      <c r="F20" s="62" t="s">
        <v>102</v>
      </c>
      <c r="G20" s="54" t="s">
        <v>37</v>
      </c>
      <c r="H20" s="62" t="s">
        <v>81</v>
      </c>
      <c r="I20" s="42">
        <v>75</v>
      </c>
      <c r="J20" s="17"/>
      <c r="K20" s="23">
        <f t="shared" si="0"/>
        <v>0</v>
      </c>
      <c r="L20" s="24" t="str">
        <f t="shared" si="1"/>
        <v>OK</v>
      </c>
      <c r="M20" s="169"/>
      <c r="N20" s="169"/>
      <c r="O20" s="169"/>
      <c r="P20" s="149"/>
      <c r="Q20" s="170"/>
      <c r="R20" s="151"/>
      <c r="S20" s="47"/>
      <c r="T20" s="46"/>
      <c r="U20" s="46"/>
      <c r="V20" s="46"/>
      <c r="W20" s="46"/>
      <c r="X20" s="46"/>
      <c r="Y20" s="47"/>
      <c r="Z20" s="47"/>
      <c r="AA20" s="47"/>
      <c r="AB20" s="47"/>
      <c r="AC20" s="47"/>
      <c r="AD20" s="47"/>
    </row>
    <row r="21" spans="1:30" ht="39.950000000000003" customHeight="1" x14ac:dyDescent="0.25">
      <c r="A21" s="55">
        <v>24</v>
      </c>
      <c r="B21" s="56" t="s">
        <v>43</v>
      </c>
      <c r="C21" s="68" t="s">
        <v>103</v>
      </c>
      <c r="D21" s="69" t="s">
        <v>104</v>
      </c>
      <c r="E21" s="65">
        <v>1305</v>
      </c>
      <c r="F21" s="65" t="s">
        <v>105</v>
      </c>
      <c r="G21" s="54" t="s">
        <v>37</v>
      </c>
      <c r="H21" s="62" t="s">
        <v>22</v>
      </c>
      <c r="I21" s="42">
        <v>247.5</v>
      </c>
      <c r="J21" s="17"/>
      <c r="K21" s="23">
        <f t="shared" si="0"/>
        <v>0</v>
      </c>
      <c r="L21" s="24" t="str">
        <f t="shared" si="1"/>
        <v>OK</v>
      </c>
      <c r="M21" s="169"/>
      <c r="N21" s="169"/>
      <c r="O21" s="169"/>
      <c r="P21" s="149"/>
      <c r="Q21" s="170"/>
      <c r="R21" s="151"/>
      <c r="S21" s="47"/>
      <c r="T21" s="46"/>
      <c r="U21" s="46"/>
      <c r="V21" s="46"/>
      <c r="W21" s="46"/>
      <c r="X21" s="46"/>
      <c r="Y21" s="47"/>
      <c r="Z21" s="47"/>
      <c r="AA21" s="47"/>
      <c r="AB21" s="47"/>
      <c r="AC21" s="47"/>
      <c r="AD21" s="47"/>
    </row>
    <row r="22" spans="1:30" ht="39.950000000000003" customHeight="1" x14ac:dyDescent="0.25">
      <c r="A22" s="55">
        <v>25</v>
      </c>
      <c r="B22" s="56" t="s">
        <v>24</v>
      </c>
      <c r="C22" s="60" t="s">
        <v>106</v>
      </c>
      <c r="D22" s="61" t="s">
        <v>107</v>
      </c>
      <c r="E22" s="59" t="s">
        <v>108</v>
      </c>
      <c r="F22" s="62" t="s">
        <v>109</v>
      </c>
      <c r="G22" s="54" t="s">
        <v>37</v>
      </c>
      <c r="H22" s="62" t="s">
        <v>110</v>
      </c>
      <c r="I22" s="42">
        <v>2088</v>
      </c>
      <c r="J22" s="17">
        <v>1</v>
      </c>
      <c r="K22" s="23">
        <f t="shared" si="0"/>
        <v>0</v>
      </c>
      <c r="L22" s="24" t="str">
        <f t="shared" si="1"/>
        <v>OK</v>
      </c>
      <c r="M22" s="169"/>
      <c r="N22" s="169"/>
      <c r="O22" s="169"/>
      <c r="P22" s="149"/>
      <c r="Q22" s="170"/>
      <c r="R22" s="153">
        <v>1</v>
      </c>
      <c r="S22" s="47"/>
      <c r="T22" s="46"/>
      <c r="U22" s="46"/>
      <c r="V22" s="46"/>
      <c r="W22" s="46"/>
      <c r="X22" s="46"/>
      <c r="Y22" s="47"/>
      <c r="Z22" s="47"/>
      <c r="AA22" s="47"/>
      <c r="AB22" s="47"/>
      <c r="AC22" s="47"/>
      <c r="AD22" s="47"/>
    </row>
    <row r="23" spans="1:30" ht="39.950000000000003" customHeight="1" x14ac:dyDescent="0.25">
      <c r="A23" s="55">
        <v>26</v>
      </c>
      <c r="B23" s="56" t="s">
        <v>38</v>
      </c>
      <c r="C23" s="68" t="s">
        <v>111</v>
      </c>
      <c r="D23" s="69" t="s">
        <v>112</v>
      </c>
      <c r="E23" s="65">
        <v>2407</v>
      </c>
      <c r="F23" s="65" t="s">
        <v>113</v>
      </c>
      <c r="G23" s="54" t="s">
        <v>37</v>
      </c>
      <c r="H23" s="54" t="s">
        <v>51</v>
      </c>
      <c r="I23" s="42">
        <v>910.8</v>
      </c>
      <c r="J23" s="17"/>
      <c r="K23" s="23">
        <f t="shared" si="0"/>
        <v>0</v>
      </c>
      <c r="L23" s="24" t="str">
        <f t="shared" si="1"/>
        <v>OK</v>
      </c>
      <c r="M23" s="169"/>
      <c r="N23" s="169"/>
      <c r="O23" s="169"/>
      <c r="P23" s="149"/>
      <c r="Q23" s="170"/>
      <c r="R23" s="151"/>
      <c r="S23" s="47"/>
      <c r="T23" s="46"/>
      <c r="U23" s="46"/>
      <c r="V23" s="46"/>
      <c r="W23" s="46"/>
      <c r="X23" s="46"/>
      <c r="Y23" s="47"/>
      <c r="Z23" s="47"/>
      <c r="AA23" s="47"/>
      <c r="AB23" s="47"/>
      <c r="AC23" s="47"/>
      <c r="AD23" s="47"/>
    </row>
    <row r="24" spans="1:30" ht="39.950000000000003" customHeight="1" x14ac:dyDescent="0.25">
      <c r="A24" s="55">
        <v>27</v>
      </c>
      <c r="B24" s="56" t="s">
        <v>114</v>
      </c>
      <c r="C24" s="68" t="s">
        <v>115</v>
      </c>
      <c r="D24" s="69" t="s">
        <v>116</v>
      </c>
      <c r="E24" s="65">
        <v>2407</v>
      </c>
      <c r="F24" s="65" t="s">
        <v>113</v>
      </c>
      <c r="G24" s="54" t="s">
        <v>37</v>
      </c>
      <c r="H24" s="54" t="s">
        <v>51</v>
      </c>
      <c r="I24" s="42">
        <v>2240</v>
      </c>
      <c r="J24" s="17"/>
      <c r="K24" s="23">
        <f t="shared" si="0"/>
        <v>0</v>
      </c>
      <c r="L24" s="24" t="str">
        <f t="shared" si="1"/>
        <v>OK</v>
      </c>
      <c r="M24" s="169"/>
      <c r="N24" s="169"/>
      <c r="O24" s="169"/>
      <c r="P24" s="149"/>
      <c r="Q24" s="170"/>
      <c r="R24" s="151"/>
      <c r="S24" s="47"/>
      <c r="T24" s="46"/>
      <c r="U24" s="46"/>
      <c r="V24" s="46"/>
      <c r="W24" s="46"/>
      <c r="X24" s="46"/>
      <c r="Y24" s="47"/>
      <c r="Z24" s="47"/>
      <c r="AA24" s="47"/>
      <c r="AB24" s="47"/>
      <c r="AC24" s="47"/>
      <c r="AD24" s="47"/>
    </row>
    <row r="25" spans="1:30" ht="39.950000000000003" customHeight="1" x14ac:dyDescent="0.25">
      <c r="A25" s="55">
        <v>28</v>
      </c>
      <c r="B25" s="56" t="s">
        <v>117</v>
      </c>
      <c r="C25" s="60" t="s">
        <v>118</v>
      </c>
      <c r="D25" s="61" t="s">
        <v>119</v>
      </c>
      <c r="E25" s="59" t="s">
        <v>108</v>
      </c>
      <c r="F25" s="62" t="s">
        <v>109</v>
      </c>
      <c r="G25" s="54" t="s">
        <v>37</v>
      </c>
      <c r="H25" s="62" t="s">
        <v>110</v>
      </c>
      <c r="I25" s="42">
        <v>810</v>
      </c>
      <c r="J25" s="17"/>
      <c r="K25" s="23">
        <f t="shared" si="0"/>
        <v>0</v>
      </c>
      <c r="L25" s="24" t="str">
        <f t="shared" si="1"/>
        <v>OK</v>
      </c>
      <c r="M25" s="169"/>
      <c r="N25" s="169"/>
      <c r="O25" s="169"/>
      <c r="P25" s="149"/>
      <c r="Q25" s="170"/>
      <c r="R25" s="151"/>
      <c r="S25" s="47"/>
      <c r="T25" s="46"/>
      <c r="U25" s="46"/>
      <c r="V25" s="46"/>
      <c r="W25" s="46"/>
      <c r="X25" s="46"/>
      <c r="Y25" s="47"/>
      <c r="Z25" s="47"/>
      <c r="AA25" s="47"/>
      <c r="AB25" s="47"/>
      <c r="AC25" s="47"/>
      <c r="AD25" s="47"/>
    </row>
    <row r="26" spans="1:30" ht="39.950000000000003" customHeight="1" x14ac:dyDescent="0.25">
      <c r="A26" s="55">
        <v>29</v>
      </c>
      <c r="B26" s="56" t="s">
        <v>24</v>
      </c>
      <c r="C26" s="60" t="s">
        <v>120</v>
      </c>
      <c r="D26" s="61" t="s">
        <v>121</v>
      </c>
      <c r="E26" s="62">
        <v>2411</v>
      </c>
      <c r="F26" s="62" t="s">
        <v>109</v>
      </c>
      <c r="G26" s="54" t="s">
        <v>37</v>
      </c>
      <c r="H26" s="62" t="s">
        <v>110</v>
      </c>
      <c r="I26" s="42">
        <v>4998</v>
      </c>
      <c r="J26" s="17"/>
      <c r="K26" s="23">
        <f t="shared" si="0"/>
        <v>0</v>
      </c>
      <c r="L26" s="24" t="str">
        <f t="shared" si="1"/>
        <v>OK</v>
      </c>
      <c r="M26" s="169"/>
      <c r="N26" s="169"/>
      <c r="O26" s="169"/>
      <c r="P26" s="149"/>
      <c r="Q26" s="170"/>
      <c r="R26" s="151"/>
      <c r="S26" s="47"/>
      <c r="T26" s="46"/>
      <c r="U26" s="46"/>
      <c r="V26" s="46"/>
      <c r="W26" s="46"/>
      <c r="X26" s="46"/>
      <c r="Y26" s="47"/>
      <c r="Z26" s="47"/>
      <c r="AA26" s="47"/>
      <c r="AB26" s="47"/>
      <c r="AC26" s="47"/>
      <c r="AD26" s="47"/>
    </row>
    <row r="27" spans="1:30" ht="57.2" customHeight="1" x14ac:dyDescent="0.25">
      <c r="A27" s="55">
        <v>30</v>
      </c>
      <c r="B27" s="56" t="s">
        <v>38</v>
      </c>
      <c r="C27" s="60" t="s">
        <v>122</v>
      </c>
      <c r="D27" s="61" t="s">
        <v>123</v>
      </c>
      <c r="E27" s="62" t="s">
        <v>124</v>
      </c>
      <c r="F27" s="62" t="s">
        <v>125</v>
      </c>
      <c r="G27" s="54" t="s">
        <v>37</v>
      </c>
      <c r="H27" s="62" t="s">
        <v>51</v>
      </c>
      <c r="I27" s="42">
        <v>495</v>
      </c>
      <c r="J27" s="17"/>
      <c r="K27" s="23">
        <f t="shared" si="0"/>
        <v>0</v>
      </c>
      <c r="L27" s="24" t="str">
        <f t="shared" si="1"/>
        <v>OK</v>
      </c>
      <c r="M27" s="169"/>
      <c r="N27" s="169"/>
      <c r="O27" s="169"/>
      <c r="P27" s="151"/>
      <c r="Q27" s="151"/>
      <c r="R27" s="151"/>
      <c r="S27" s="47"/>
      <c r="T27" s="46"/>
      <c r="U27" s="46"/>
      <c r="V27" s="46"/>
      <c r="W27" s="46"/>
      <c r="X27" s="46"/>
      <c r="Y27" s="47"/>
      <c r="Z27" s="47"/>
      <c r="AA27" s="47"/>
      <c r="AB27" s="47"/>
      <c r="AC27" s="47"/>
      <c r="AD27" s="47"/>
    </row>
    <row r="28" spans="1:30" ht="57.2" customHeight="1" x14ac:dyDescent="0.25">
      <c r="A28" s="55">
        <v>31</v>
      </c>
      <c r="B28" s="56" t="s">
        <v>126</v>
      </c>
      <c r="C28" s="51" t="s">
        <v>127</v>
      </c>
      <c r="D28" s="52" t="s">
        <v>128</v>
      </c>
      <c r="E28" s="53" t="s">
        <v>129</v>
      </c>
      <c r="F28" s="54" t="s">
        <v>130</v>
      </c>
      <c r="G28" s="54" t="s">
        <v>37</v>
      </c>
      <c r="H28" s="54" t="s">
        <v>51</v>
      </c>
      <c r="I28" s="42">
        <v>2360</v>
      </c>
      <c r="J28" s="17"/>
      <c r="K28" s="23">
        <f t="shared" si="0"/>
        <v>0</v>
      </c>
      <c r="L28" s="24" t="str">
        <f t="shared" si="1"/>
        <v>OK</v>
      </c>
      <c r="M28" s="169"/>
      <c r="N28" s="169"/>
      <c r="O28" s="169"/>
      <c r="P28" s="151"/>
      <c r="Q28" s="151"/>
      <c r="R28" s="151"/>
      <c r="S28" s="47"/>
      <c r="T28" s="46"/>
      <c r="U28" s="46"/>
      <c r="V28" s="46"/>
      <c r="W28" s="46"/>
      <c r="X28" s="46"/>
      <c r="Y28" s="47"/>
      <c r="Z28" s="47"/>
      <c r="AA28" s="47"/>
      <c r="AB28" s="47"/>
      <c r="AC28" s="47"/>
      <c r="AD28" s="47"/>
    </row>
    <row r="29" spans="1:30" ht="57.2" customHeight="1" x14ac:dyDescent="0.25">
      <c r="A29" s="55">
        <v>32</v>
      </c>
      <c r="B29" s="56" t="s">
        <v>47</v>
      </c>
      <c r="C29" s="57" t="s">
        <v>131</v>
      </c>
      <c r="D29" s="58" t="s">
        <v>132</v>
      </c>
      <c r="E29" s="59" t="s">
        <v>133</v>
      </c>
      <c r="F29" s="54" t="s">
        <v>134</v>
      </c>
      <c r="G29" s="54" t="s">
        <v>37</v>
      </c>
      <c r="H29" s="54" t="s">
        <v>51</v>
      </c>
      <c r="I29" s="42">
        <v>290</v>
      </c>
      <c r="J29" s="17"/>
      <c r="K29" s="23">
        <f t="shared" si="0"/>
        <v>0</v>
      </c>
      <c r="L29" s="24" t="str">
        <f t="shared" si="1"/>
        <v>OK</v>
      </c>
      <c r="M29" s="169"/>
      <c r="N29" s="169"/>
      <c r="O29" s="169"/>
      <c r="P29" s="151"/>
      <c r="Q29" s="151"/>
      <c r="R29" s="151"/>
      <c r="S29" s="47"/>
      <c r="T29" s="46"/>
      <c r="U29" s="46"/>
      <c r="V29" s="46"/>
      <c r="W29" s="46"/>
      <c r="X29" s="46"/>
      <c r="Y29" s="47"/>
      <c r="Z29" s="47"/>
      <c r="AA29" s="47"/>
      <c r="AB29" s="47"/>
      <c r="AC29" s="47"/>
      <c r="AD29" s="47"/>
    </row>
    <row r="30" spans="1:30" ht="69" customHeight="1" x14ac:dyDescent="0.25">
      <c r="A30" s="55">
        <v>33</v>
      </c>
      <c r="B30" s="56" t="s">
        <v>135</v>
      </c>
      <c r="C30" s="60" t="s">
        <v>136</v>
      </c>
      <c r="D30" s="61" t="s">
        <v>137</v>
      </c>
      <c r="E30" s="62">
        <v>2402</v>
      </c>
      <c r="F30" s="62" t="s">
        <v>138</v>
      </c>
      <c r="G30" s="54" t="s">
        <v>37</v>
      </c>
      <c r="H30" s="62" t="s">
        <v>51</v>
      </c>
      <c r="I30" s="42">
        <v>5700</v>
      </c>
      <c r="J30" s="17"/>
      <c r="K30" s="23">
        <f t="shared" si="0"/>
        <v>0</v>
      </c>
      <c r="L30" s="24" t="str">
        <f t="shared" si="1"/>
        <v>OK</v>
      </c>
      <c r="M30" s="169"/>
      <c r="N30" s="169"/>
      <c r="O30" s="169"/>
      <c r="P30" s="151"/>
      <c r="Q30" s="151"/>
      <c r="R30" s="151"/>
      <c r="S30" s="47"/>
      <c r="T30" s="46"/>
      <c r="U30" s="46"/>
      <c r="V30" s="46"/>
      <c r="W30" s="46"/>
      <c r="X30" s="46"/>
      <c r="Y30" s="47"/>
      <c r="Z30" s="47"/>
      <c r="AA30" s="47"/>
      <c r="AB30" s="47"/>
      <c r="AC30" s="47"/>
      <c r="AD30" s="47"/>
    </row>
    <row r="31" spans="1:30" ht="39.950000000000003" customHeight="1" x14ac:dyDescent="0.25">
      <c r="A31" s="55">
        <v>34</v>
      </c>
      <c r="B31" s="56" t="s">
        <v>93</v>
      </c>
      <c r="C31" s="63" t="s">
        <v>139</v>
      </c>
      <c r="D31" s="64" t="s">
        <v>140</v>
      </c>
      <c r="E31" s="65">
        <v>2402</v>
      </c>
      <c r="F31" s="65" t="s">
        <v>141</v>
      </c>
      <c r="G31" s="54" t="s">
        <v>37</v>
      </c>
      <c r="H31" s="54" t="s">
        <v>51</v>
      </c>
      <c r="I31" s="42">
        <v>2180</v>
      </c>
      <c r="J31" s="17"/>
      <c r="K31" s="23">
        <f t="shared" si="0"/>
        <v>0</v>
      </c>
      <c r="L31" s="24" t="str">
        <f t="shared" si="1"/>
        <v>OK</v>
      </c>
      <c r="M31" s="169"/>
      <c r="N31" s="169"/>
      <c r="O31" s="169"/>
      <c r="P31" s="151"/>
      <c r="Q31" s="151"/>
      <c r="R31" s="151"/>
      <c r="S31" s="47"/>
      <c r="T31" s="46"/>
      <c r="U31" s="46"/>
      <c r="V31" s="46"/>
      <c r="W31" s="46"/>
      <c r="X31" s="46"/>
      <c r="Y31" s="47"/>
      <c r="Z31" s="47"/>
      <c r="AA31" s="47"/>
      <c r="AB31" s="47"/>
      <c r="AC31" s="47"/>
      <c r="AD31" s="47"/>
    </row>
    <row r="32" spans="1:30" ht="39.950000000000003" customHeight="1" x14ac:dyDescent="0.25">
      <c r="A32" s="55">
        <v>35</v>
      </c>
      <c r="B32" s="56" t="s">
        <v>93</v>
      </c>
      <c r="C32" s="66" t="s">
        <v>142</v>
      </c>
      <c r="D32" s="67" t="s">
        <v>143</v>
      </c>
      <c r="E32" s="59" t="s">
        <v>41</v>
      </c>
      <c r="F32" s="54" t="s">
        <v>138</v>
      </c>
      <c r="G32" s="54" t="s">
        <v>37</v>
      </c>
      <c r="H32" s="54">
        <v>44905233</v>
      </c>
      <c r="I32" s="42">
        <v>4785</v>
      </c>
      <c r="J32" s="17"/>
      <c r="K32" s="23">
        <f t="shared" si="0"/>
        <v>0</v>
      </c>
      <c r="L32" s="24" t="str">
        <f t="shared" si="1"/>
        <v>OK</v>
      </c>
      <c r="M32" s="169"/>
      <c r="N32" s="169"/>
      <c r="O32" s="169"/>
      <c r="P32" s="151"/>
      <c r="Q32" s="151"/>
      <c r="R32" s="151"/>
      <c r="S32" s="47"/>
      <c r="T32" s="46"/>
      <c r="U32" s="46"/>
      <c r="V32" s="46"/>
      <c r="W32" s="46"/>
      <c r="X32" s="46"/>
      <c r="Y32" s="47"/>
      <c r="Z32" s="47"/>
      <c r="AA32" s="47"/>
      <c r="AB32" s="47"/>
      <c r="AC32" s="47"/>
      <c r="AD32" s="47"/>
    </row>
    <row r="33" spans="1:30" ht="39.950000000000003" customHeight="1" x14ac:dyDescent="0.25">
      <c r="A33" s="55">
        <v>36</v>
      </c>
      <c r="B33" s="56" t="s">
        <v>93</v>
      </c>
      <c r="C33" s="60" t="s">
        <v>144</v>
      </c>
      <c r="D33" s="61" t="s">
        <v>145</v>
      </c>
      <c r="E33" s="62">
        <v>2402</v>
      </c>
      <c r="F33" s="62" t="s">
        <v>138</v>
      </c>
      <c r="G33" s="54" t="s">
        <v>37</v>
      </c>
      <c r="H33" s="62" t="s">
        <v>51</v>
      </c>
      <c r="I33" s="42">
        <v>3150</v>
      </c>
      <c r="J33" s="17"/>
      <c r="K33" s="23">
        <f t="shared" si="0"/>
        <v>0</v>
      </c>
      <c r="L33" s="24" t="str">
        <f t="shared" si="1"/>
        <v>OK</v>
      </c>
      <c r="M33" s="169"/>
      <c r="N33" s="169"/>
      <c r="O33" s="169"/>
      <c r="P33" s="151"/>
      <c r="Q33" s="151"/>
      <c r="R33" s="151"/>
      <c r="S33" s="47"/>
      <c r="T33" s="46"/>
      <c r="U33" s="46"/>
      <c r="V33" s="46"/>
      <c r="W33" s="46"/>
      <c r="X33" s="46"/>
      <c r="Y33" s="47"/>
      <c r="Z33" s="47"/>
      <c r="AA33" s="47"/>
      <c r="AB33" s="47"/>
      <c r="AC33" s="47"/>
      <c r="AD33" s="47"/>
    </row>
    <row r="34" spans="1:30" ht="39.950000000000003" customHeight="1" x14ac:dyDescent="0.25">
      <c r="A34" s="55">
        <v>37</v>
      </c>
      <c r="B34" s="56" t="s">
        <v>71</v>
      </c>
      <c r="C34" s="68" t="s">
        <v>146</v>
      </c>
      <c r="D34" s="69" t="s">
        <v>147</v>
      </c>
      <c r="E34" s="54">
        <v>2402</v>
      </c>
      <c r="F34" s="54" t="s">
        <v>148</v>
      </c>
      <c r="G34" s="54" t="s">
        <v>37</v>
      </c>
      <c r="H34" s="54" t="s">
        <v>51</v>
      </c>
      <c r="I34" s="42">
        <v>8890.2000000000007</v>
      </c>
      <c r="J34" s="17"/>
      <c r="K34" s="23">
        <f t="shared" si="0"/>
        <v>0</v>
      </c>
      <c r="L34" s="24" t="str">
        <f t="shared" si="1"/>
        <v>OK</v>
      </c>
      <c r="M34" s="169"/>
      <c r="N34" s="169"/>
      <c r="O34" s="169"/>
      <c r="P34" s="151"/>
      <c r="Q34" s="151"/>
      <c r="R34" s="151"/>
      <c r="S34" s="47"/>
      <c r="T34" s="46"/>
      <c r="U34" s="46"/>
      <c r="V34" s="46"/>
      <c r="W34" s="46"/>
      <c r="X34" s="46"/>
      <c r="Y34" s="47"/>
      <c r="Z34" s="47"/>
      <c r="AA34" s="47"/>
      <c r="AB34" s="47"/>
      <c r="AC34" s="47"/>
      <c r="AD34" s="47"/>
    </row>
    <row r="35" spans="1:30" ht="39.950000000000003" customHeight="1" x14ac:dyDescent="0.25">
      <c r="A35" s="55">
        <v>39</v>
      </c>
      <c r="B35" s="56" t="s">
        <v>38</v>
      </c>
      <c r="C35" s="57" t="s">
        <v>149</v>
      </c>
      <c r="D35" s="58" t="s">
        <v>150</v>
      </c>
      <c r="E35" s="53" t="s">
        <v>41</v>
      </c>
      <c r="F35" s="54" t="s">
        <v>138</v>
      </c>
      <c r="G35" s="54" t="s">
        <v>37</v>
      </c>
      <c r="H35" s="54" t="s">
        <v>51</v>
      </c>
      <c r="I35" s="42">
        <v>4920</v>
      </c>
      <c r="J35" s="17"/>
      <c r="K35" s="23">
        <f t="shared" si="0"/>
        <v>0</v>
      </c>
      <c r="L35" s="24" t="str">
        <f t="shared" si="1"/>
        <v>OK</v>
      </c>
      <c r="M35" s="169"/>
      <c r="N35" s="169"/>
      <c r="O35" s="169"/>
      <c r="P35" s="151"/>
      <c r="Q35" s="151"/>
      <c r="R35" s="151"/>
      <c r="S35" s="47"/>
      <c r="T35" s="46"/>
      <c r="U35" s="46"/>
      <c r="V35" s="46"/>
      <c r="W35" s="46"/>
      <c r="X35" s="46"/>
      <c r="Y35" s="47"/>
      <c r="Z35" s="47"/>
      <c r="AA35" s="47"/>
      <c r="AB35" s="47"/>
      <c r="AC35" s="47"/>
      <c r="AD35" s="47"/>
    </row>
    <row r="36" spans="1:30" ht="39.950000000000003" customHeight="1" x14ac:dyDescent="0.25">
      <c r="A36" s="55">
        <v>40</v>
      </c>
      <c r="B36" s="56" t="s">
        <v>151</v>
      </c>
      <c r="C36" s="60" t="s">
        <v>152</v>
      </c>
      <c r="D36" s="61" t="s">
        <v>153</v>
      </c>
      <c r="E36" s="59" t="s">
        <v>41</v>
      </c>
      <c r="F36" s="54" t="s">
        <v>138</v>
      </c>
      <c r="G36" s="54" t="s">
        <v>37</v>
      </c>
      <c r="H36" s="54" t="s">
        <v>154</v>
      </c>
      <c r="I36" s="42">
        <v>10035</v>
      </c>
      <c r="J36" s="17"/>
      <c r="K36" s="23">
        <f t="shared" si="0"/>
        <v>0</v>
      </c>
      <c r="L36" s="24" t="str">
        <f t="shared" si="1"/>
        <v>OK</v>
      </c>
      <c r="M36" s="169"/>
      <c r="N36" s="169"/>
      <c r="O36" s="169"/>
      <c r="P36" s="151"/>
      <c r="Q36" s="151"/>
      <c r="R36" s="151"/>
      <c r="S36" s="47"/>
      <c r="T36" s="46"/>
      <c r="U36" s="46"/>
      <c r="V36" s="46"/>
      <c r="W36" s="46"/>
      <c r="X36" s="46"/>
      <c r="Y36" s="47"/>
      <c r="Z36" s="47"/>
      <c r="AA36" s="47"/>
      <c r="AB36" s="47"/>
      <c r="AC36" s="47"/>
      <c r="AD36" s="47"/>
    </row>
    <row r="37" spans="1:30" ht="39.950000000000003" customHeight="1" x14ac:dyDescent="0.25">
      <c r="A37" s="55">
        <v>41</v>
      </c>
      <c r="B37" s="56" t="s">
        <v>24</v>
      </c>
      <c r="C37" s="60" t="s">
        <v>155</v>
      </c>
      <c r="D37" s="61" t="s">
        <v>156</v>
      </c>
      <c r="E37" s="62" t="s">
        <v>157</v>
      </c>
      <c r="F37" s="62" t="s">
        <v>158</v>
      </c>
      <c r="G37" s="54" t="s">
        <v>37</v>
      </c>
      <c r="H37" s="62" t="s">
        <v>81</v>
      </c>
      <c r="I37" s="42">
        <v>40</v>
      </c>
      <c r="J37" s="17"/>
      <c r="K37" s="23">
        <f t="shared" si="0"/>
        <v>0</v>
      </c>
      <c r="L37" s="24" t="str">
        <f t="shared" si="1"/>
        <v>OK</v>
      </c>
      <c r="M37" s="169"/>
      <c r="N37" s="169"/>
      <c r="O37" s="169"/>
      <c r="P37" s="151"/>
      <c r="Q37" s="151"/>
      <c r="R37" s="151"/>
      <c r="S37" s="47"/>
      <c r="T37" s="46"/>
      <c r="U37" s="46"/>
      <c r="V37" s="46"/>
      <c r="W37" s="46"/>
      <c r="X37" s="46"/>
      <c r="Y37" s="47"/>
      <c r="Z37" s="47"/>
      <c r="AA37" s="47"/>
      <c r="AB37" s="47"/>
      <c r="AC37" s="47"/>
      <c r="AD37" s="47"/>
    </row>
    <row r="38" spans="1:30" ht="39.950000000000003" customHeight="1" x14ac:dyDescent="0.25">
      <c r="A38" s="55">
        <v>42</v>
      </c>
      <c r="B38" s="56" t="s">
        <v>71</v>
      </c>
      <c r="C38" s="60" t="s">
        <v>159</v>
      </c>
      <c r="D38" s="61" t="s">
        <v>160</v>
      </c>
      <c r="E38" s="62" t="s">
        <v>157</v>
      </c>
      <c r="F38" s="62" t="s">
        <v>161</v>
      </c>
      <c r="G38" s="54" t="s">
        <v>37</v>
      </c>
      <c r="H38" s="62" t="s">
        <v>81</v>
      </c>
      <c r="I38" s="42">
        <v>84.99</v>
      </c>
      <c r="J38" s="17">
        <v>4</v>
      </c>
      <c r="K38" s="23">
        <f t="shared" si="0"/>
        <v>0</v>
      </c>
      <c r="L38" s="24" t="str">
        <f t="shared" si="1"/>
        <v>OK</v>
      </c>
      <c r="M38" s="171"/>
      <c r="N38" s="169"/>
      <c r="O38" s="169">
        <v>4</v>
      </c>
      <c r="P38" s="151"/>
      <c r="Q38" s="149"/>
      <c r="R38" s="170"/>
      <c r="S38" s="48"/>
      <c r="T38" s="46"/>
      <c r="U38" s="46"/>
      <c r="V38" s="46"/>
      <c r="W38" s="46"/>
      <c r="X38" s="46"/>
      <c r="Y38" s="47"/>
      <c r="Z38" s="47"/>
      <c r="AA38" s="47"/>
      <c r="AB38" s="47"/>
      <c r="AC38" s="47"/>
      <c r="AD38" s="47"/>
    </row>
    <row r="39" spans="1:30" ht="39.950000000000003" customHeight="1" x14ac:dyDescent="0.25">
      <c r="A39" s="55">
        <v>43</v>
      </c>
      <c r="B39" s="56" t="s">
        <v>24</v>
      </c>
      <c r="C39" s="60" t="s">
        <v>162</v>
      </c>
      <c r="D39" s="61" t="s">
        <v>163</v>
      </c>
      <c r="E39" s="59" t="s">
        <v>164</v>
      </c>
      <c r="F39" s="70">
        <v>28738071</v>
      </c>
      <c r="G39" s="54" t="s">
        <v>37</v>
      </c>
      <c r="H39" s="54">
        <v>33903017</v>
      </c>
      <c r="I39" s="42">
        <v>350</v>
      </c>
      <c r="J39" s="17"/>
      <c r="K39" s="23">
        <f t="shared" si="0"/>
        <v>0</v>
      </c>
      <c r="L39" s="24" t="str">
        <f t="shared" si="1"/>
        <v>OK</v>
      </c>
      <c r="M39" s="171"/>
      <c r="N39" s="169"/>
      <c r="O39" s="169"/>
      <c r="P39" s="151"/>
      <c r="Q39" s="149"/>
      <c r="R39" s="170"/>
      <c r="S39" s="48"/>
      <c r="T39" s="46"/>
      <c r="U39" s="46"/>
      <c r="V39" s="46"/>
      <c r="W39" s="46"/>
      <c r="X39" s="46"/>
      <c r="Y39" s="47"/>
      <c r="Z39" s="47"/>
      <c r="AA39" s="47"/>
      <c r="AB39" s="47"/>
      <c r="AC39" s="47"/>
      <c r="AD39" s="47"/>
    </row>
    <row r="40" spans="1:30" ht="39.950000000000003" customHeight="1" x14ac:dyDescent="0.25">
      <c r="A40" s="55">
        <v>44</v>
      </c>
      <c r="B40" s="56" t="s">
        <v>114</v>
      </c>
      <c r="C40" s="68" t="s">
        <v>165</v>
      </c>
      <c r="D40" s="69" t="s">
        <v>166</v>
      </c>
      <c r="E40" s="65">
        <v>2103</v>
      </c>
      <c r="F40" s="65" t="s">
        <v>167</v>
      </c>
      <c r="G40" s="54" t="s">
        <v>37</v>
      </c>
      <c r="H40" s="54" t="s">
        <v>168</v>
      </c>
      <c r="I40" s="42">
        <v>3000</v>
      </c>
      <c r="J40" s="17"/>
      <c r="K40" s="23">
        <f t="shared" si="0"/>
        <v>0</v>
      </c>
      <c r="L40" s="24" t="str">
        <f t="shared" si="1"/>
        <v>OK</v>
      </c>
      <c r="M40" s="171"/>
      <c r="N40" s="169"/>
      <c r="O40" s="169"/>
      <c r="P40" s="151"/>
      <c r="Q40" s="149"/>
      <c r="R40" s="170"/>
      <c r="S40" s="48"/>
      <c r="T40" s="46"/>
      <c r="U40" s="46"/>
      <c r="V40" s="46"/>
      <c r="W40" s="46"/>
      <c r="X40" s="46"/>
      <c r="Y40" s="47"/>
      <c r="Z40" s="47"/>
      <c r="AA40" s="47"/>
      <c r="AB40" s="47"/>
      <c r="AC40" s="47"/>
      <c r="AD40" s="47"/>
    </row>
    <row r="41" spans="1:30" ht="39.950000000000003" customHeight="1" x14ac:dyDescent="0.25">
      <c r="A41" s="55">
        <v>46</v>
      </c>
      <c r="B41" s="56" t="s">
        <v>93</v>
      </c>
      <c r="C41" s="60" t="s">
        <v>169</v>
      </c>
      <c r="D41" s="61" t="s">
        <v>170</v>
      </c>
      <c r="E41" s="62" t="s">
        <v>171</v>
      </c>
      <c r="F41" s="62" t="s">
        <v>172</v>
      </c>
      <c r="G41" s="54" t="s">
        <v>37</v>
      </c>
      <c r="H41" s="62" t="s">
        <v>173</v>
      </c>
      <c r="I41" s="42">
        <v>2150</v>
      </c>
      <c r="J41" s="17">
        <v>1</v>
      </c>
      <c r="K41" s="23">
        <f t="shared" si="0"/>
        <v>0</v>
      </c>
      <c r="L41" s="24" t="str">
        <f t="shared" si="1"/>
        <v>OK</v>
      </c>
      <c r="M41" s="171"/>
      <c r="N41" s="169"/>
      <c r="O41" s="169"/>
      <c r="P41" s="151"/>
      <c r="Q41" s="162">
        <v>1</v>
      </c>
      <c r="R41" s="170"/>
      <c r="S41" s="48"/>
      <c r="T41" s="46"/>
      <c r="U41" s="46"/>
      <c r="V41" s="46"/>
      <c r="W41" s="46"/>
      <c r="X41" s="46"/>
      <c r="Y41" s="47"/>
      <c r="Z41" s="47"/>
      <c r="AA41" s="47"/>
      <c r="AB41" s="47"/>
      <c r="AC41" s="47"/>
      <c r="AD41" s="47"/>
    </row>
    <row r="42" spans="1:30" ht="39.950000000000003" customHeight="1" x14ac:dyDescent="0.25">
      <c r="A42" s="55">
        <v>48</v>
      </c>
      <c r="B42" s="56" t="s">
        <v>114</v>
      </c>
      <c r="C42" s="60" t="s">
        <v>174</v>
      </c>
      <c r="D42" s="61" t="s">
        <v>175</v>
      </c>
      <c r="E42" s="59" t="s">
        <v>62</v>
      </c>
      <c r="F42" s="70">
        <v>12629002</v>
      </c>
      <c r="G42" s="54" t="s">
        <v>37</v>
      </c>
      <c r="H42" s="54">
        <v>44905233</v>
      </c>
      <c r="I42" s="42">
        <v>90</v>
      </c>
      <c r="J42" s="17"/>
      <c r="K42" s="23">
        <f t="shared" si="0"/>
        <v>0</v>
      </c>
      <c r="L42" s="24" t="str">
        <f t="shared" si="1"/>
        <v>OK</v>
      </c>
      <c r="M42" s="171"/>
      <c r="N42" s="169"/>
      <c r="O42" s="169"/>
      <c r="P42" s="151"/>
      <c r="Q42" s="149"/>
      <c r="R42" s="170"/>
      <c r="S42" s="48"/>
      <c r="T42" s="46"/>
      <c r="U42" s="46"/>
      <c r="V42" s="46"/>
      <c r="W42" s="46"/>
      <c r="X42" s="46"/>
      <c r="Y42" s="47"/>
      <c r="Z42" s="47"/>
      <c r="AA42" s="47"/>
      <c r="AB42" s="47"/>
      <c r="AC42" s="47"/>
      <c r="AD42" s="47"/>
    </row>
    <row r="43" spans="1:30" ht="39.950000000000003" customHeight="1" x14ac:dyDescent="0.25">
      <c r="A43" s="55">
        <v>49</v>
      </c>
      <c r="B43" s="56" t="s">
        <v>176</v>
      </c>
      <c r="C43" s="60" t="s">
        <v>177</v>
      </c>
      <c r="D43" s="61" t="s">
        <v>178</v>
      </c>
      <c r="E43" s="53" t="s">
        <v>179</v>
      </c>
      <c r="F43" s="54" t="s">
        <v>180</v>
      </c>
      <c r="G43" s="54" t="s">
        <v>37</v>
      </c>
      <c r="H43" s="54" t="s">
        <v>21</v>
      </c>
      <c r="I43" s="42">
        <v>4423</v>
      </c>
      <c r="J43" s="17"/>
      <c r="K43" s="23">
        <f t="shared" si="0"/>
        <v>0</v>
      </c>
      <c r="L43" s="24" t="str">
        <f t="shared" si="1"/>
        <v>OK</v>
      </c>
      <c r="M43" s="171"/>
      <c r="N43" s="169"/>
      <c r="O43" s="169"/>
      <c r="P43" s="151"/>
      <c r="Q43" s="149"/>
      <c r="R43" s="170"/>
      <c r="S43" s="48"/>
      <c r="T43" s="46"/>
      <c r="U43" s="46"/>
      <c r="V43" s="46"/>
      <c r="W43" s="46"/>
      <c r="X43" s="46"/>
      <c r="Y43" s="47"/>
      <c r="Z43" s="47"/>
      <c r="AA43" s="47"/>
      <c r="AB43" s="47"/>
      <c r="AC43" s="47"/>
      <c r="AD43" s="47"/>
    </row>
    <row r="44" spans="1:30" ht="39.950000000000003" customHeight="1" x14ac:dyDescent="0.25">
      <c r="A44" s="55">
        <v>51</v>
      </c>
      <c r="B44" s="56" t="s">
        <v>24</v>
      </c>
      <c r="C44" s="60" t="s">
        <v>181</v>
      </c>
      <c r="D44" s="61" t="s">
        <v>182</v>
      </c>
      <c r="E44" s="53" t="s">
        <v>183</v>
      </c>
      <c r="F44" s="54" t="s">
        <v>184</v>
      </c>
      <c r="G44" s="54" t="s">
        <v>37</v>
      </c>
      <c r="H44" s="54" t="s">
        <v>185</v>
      </c>
      <c r="I44" s="42">
        <v>5500</v>
      </c>
      <c r="J44" s="17"/>
      <c r="K44" s="23">
        <f t="shared" si="0"/>
        <v>0</v>
      </c>
      <c r="L44" s="24" t="str">
        <f t="shared" si="1"/>
        <v>OK</v>
      </c>
      <c r="M44" s="171"/>
      <c r="N44" s="169"/>
      <c r="O44" s="169"/>
      <c r="P44" s="151"/>
      <c r="Q44" s="149"/>
      <c r="R44" s="170"/>
      <c r="S44" s="48"/>
      <c r="T44" s="46"/>
      <c r="U44" s="46"/>
      <c r="V44" s="46"/>
      <c r="W44" s="46"/>
      <c r="X44" s="46"/>
      <c r="Y44" s="47"/>
      <c r="Z44" s="47"/>
      <c r="AA44" s="47"/>
      <c r="AB44" s="47"/>
      <c r="AC44" s="47"/>
      <c r="AD44" s="47"/>
    </row>
    <row r="45" spans="1:30" ht="39.950000000000003" customHeight="1" x14ac:dyDescent="0.25">
      <c r="A45" s="55">
        <v>52</v>
      </c>
      <c r="B45" s="56" t="s">
        <v>186</v>
      </c>
      <c r="C45" s="60" t="s">
        <v>187</v>
      </c>
      <c r="D45" s="61" t="s">
        <v>188</v>
      </c>
      <c r="E45" s="59" t="s">
        <v>189</v>
      </c>
      <c r="F45" s="70">
        <v>122238001</v>
      </c>
      <c r="G45" s="54" t="s">
        <v>37</v>
      </c>
      <c r="H45" s="54">
        <v>44905202</v>
      </c>
      <c r="I45" s="42">
        <v>23199</v>
      </c>
      <c r="J45" s="17"/>
      <c r="K45" s="23">
        <f t="shared" si="0"/>
        <v>0</v>
      </c>
      <c r="L45" s="24" t="str">
        <f t="shared" si="1"/>
        <v>OK</v>
      </c>
      <c r="M45" s="171"/>
      <c r="N45" s="169"/>
      <c r="O45" s="169"/>
      <c r="P45" s="151"/>
      <c r="Q45" s="149"/>
      <c r="R45" s="170"/>
      <c r="S45" s="48"/>
      <c r="T45" s="46"/>
      <c r="U45" s="46"/>
      <c r="V45" s="46"/>
      <c r="W45" s="46"/>
      <c r="X45" s="46"/>
      <c r="Y45" s="47"/>
      <c r="Z45" s="47"/>
      <c r="AA45" s="47"/>
      <c r="AB45" s="47"/>
      <c r="AC45" s="47"/>
      <c r="AD45" s="47"/>
    </row>
    <row r="46" spans="1:30" ht="39.950000000000003" customHeight="1" x14ac:dyDescent="0.25">
      <c r="A46" s="55">
        <v>53</v>
      </c>
      <c r="B46" s="56" t="s">
        <v>43</v>
      </c>
      <c r="C46" s="71" t="s">
        <v>190</v>
      </c>
      <c r="D46" s="72" t="s">
        <v>191</v>
      </c>
      <c r="E46" s="59" t="s">
        <v>192</v>
      </c>
      <c r="F46" s="62" t="s">
        <v>193</v>
      </c>
      <c r="G46" s="54" t="s">
        <v>37</v>
      </c>
      <c r="H46" s="62" t="s">
        <v>81</v>
      </c>
      <c r="I46" s="42">
        <v>170</v>
      </c>
      <c r="J46" s="17"/>
      <c r="K46" s="23">
        <f t="shared" si="0"/>
        <v>0</v>
      </c>
      <c r="L46" s="24" t="str">
        <f t="shared" si="1"/>
        <v>OK</v>
      </c>
      <c r="M46" s="171"/>
      <c r="N46" s="169"/>
      <c r="O46" s="169"/>
      <c r="P46" s="151"/>
      <c r="Q46" s="149"/>
      <c r="R46" s="170"/>
      <c r="S46" s="48"/>
      <c r="T46" s="46"/>
      <c r="U46" s="46"/>
      <c r="V46" s="46"/>
      <c r="W46" s="46"/>
      <c r="X46" s="46"/>
      <c r="Y46" s="47"/>
      <c r="Z46" s="47"/>
      <c r="AA46" s="47"/>
      <c r="AB46" s="47"/>
      <c r="AC46" s="47"/>
      <c r="AD46" s="47"/>
    </row>
    <row r="47" spans="1:30" ht="39.950000000000003" customHeight="1" x14ac:dyDescent="0.25">
      <c r="A47" s="55">
        <v>54</v>
      </c>
      <c r="B47" s="56" t="s">
        <v>55</v>
      </c>
      <c r="C47" s="73" t="s">
        <v>194</v>
      </c>
      <c r="D47" s="74" t="s">
        <v>195</v>
      </c>
      <c r="E47" s="74">
        <v>4104</v>
      </c>
      <c r="F47" s="74" t="s">
        <v>196</v>
      </c>
      <c r="G47" s="74" t="s">
        <v>37</v>
      </c>
      <c r="H47" s="74" t="s">
        <v>197</v>
      </c>
      <c r="I47" s="42">
        <v>499</v>
      </c>
      <c r="J47" s="17"/>
      <c r="K47" s="23">
        <f t="shared" si="0"/>
        <v>0</v>
      </c>
      <c r="L47" s="24" t="str">
        <f t="shared" si="1"/>
        <v>OK</v>
      </c>
      <c r="M47" s="171"/>
      <c r="N47" s="169"/>
      <c r="O47" s="169"/>
      <c r="P47" s="151"/>
      <c r="Q47" s="149"/>
      <c r="R47" s="170"/>
      <c r="S47" s="48"/>
      <c r="T47" s="46"/>
      <c r="U47" s="46"/>
      <c r="V47" s="46"/>
      <c r="W47" s="46"/>
      <c r="X47" s="46"/>
      <c r="Y47" s="47"/>
      <c r="Z47" s="47"/>
      <c r="AA47" s="47"/>
      <c r="AB47" s="47"/>
      <c r="AC47" s="47"/>
      <c r="AD47" s="47"/>
    </row>
    <row r="48" spans="1:30" ht="39.950000000000003" customHeight="1" x14ac:dyDescent="0.25">
      <c r="A48" s="55">
        <v>55</v>
      </c>
      <c r="B48" s="56" t="s">
        <v>38</v>
      </c>
      <c r="C48" s="73" t="s">
        <v>198</v>
      </c>
      <c r="D48" s="74" t="s">
        <v>199</v>
      </c>
      <c r="E48" s="75" t="s">
        <v>129</v>
      </c>
      <c r="F48" s="74" t="s">
        <v>200</v>
      </c>
      <c r="G48" s="74" t="s">
        <v>37</v>
      </c>
      <c r="H48" s="74" t="s">
        <v>201</v>
      </c>
      <c r="I48" s="42">
        <v>1943</v>
      </c>
      <c r="J48" s="17"/>
      <c r="K48" s="23">
        <f t="shared" si="0"/>
        <v>0</v>
      </c>
      <c r="L48" s="24" t="str">
        <f t="shared" si="1"/>
        <v>OK</v>
      </c>
      <c r="M48" s="171"/>
      <c r="N48" s="169"/>
      <c r="O48" s="169"/>
      <c r="P48" s="151"/>
      <c r="Q48" s="149"/>
      <c r="R48" s="170"/>
      <c r="S48" s="48"/>
      <c r="T48" s="46"/>
      <c r="U48" s="46"/>
      <c r="V48" s="46"/>
      <c r="W48" s="46"/>
      <c r="X48" s="46"/>
      <c r="Y48" s="47"/>
      <c r="Z48" s="47"/>
      <c r="AA48" s="47"/>
      <c r="AB48" s="47"/>
      <c r="AC48" s="47"/>
      <c r="AD48" s="47"/>
    </row>
    <row r="49" spans="1:30" ht="39.950000000000003" customHeight="1" x14ac:dyDescent="0.25">
      <c r="A49" s="55">
        <v>56</v>
      </c>
      <c r="B49" s="56" t="s">
        <v>202</v>
      </c>
      <c r="C49" s="66" t="s">
        <v>203</v>
      </c>
      <c r="D49" s="67" t="s">
        <v>204</v>
      </c>
      <c r="E49" s="53" t="s">
        <v>41</v>
      </c>
      <c r="F49" s="54" t="s">
        <v>205</v>
      </c>
      <c r="G49" s="54" t="s">
        <v>37</v>
      </c>
      <c r="H49" s="54" t="s">
        <v>51</v>
      </c>
      <c r="I49" s="42">
        <v>20700</v>
      </c>
      <c r="J49" s="17"/>
      <c r="K49" s="23">
        <f t="shared" si="0"/>
        <v>0</v>
      </c>
      <c r="L49" s="24" t="str">
        <f t="shared" si="1"/>
        <v>OK</v>
      </c>
      <c r="M49" s="171"/>
      <c r="N49" s="169"/>
      <c r="O49" s="169"/>
      <c r="P49" s="151"/>
      <c r="Q49" s="149"/>
      <c r="R49" s="170"/>
      <c r="S49" s="48"/>
      <c r="T49" s="46"/>
      <c r="U49" s="46"/>
      <c r="V49" s="46"/>
      <c r="W49" s="46"/>
      <c r="X49" s="46"/>
      <c r="Y49" s="47"/>
      <c r="Z49" s="47"/>
      <c r="AA49" s="47"/>
      <c r="AB49" s="47"/>
      <c r="AC49" s="47"/>
      <c r="AD49" s="47"/>
    </row>
    <row r="50" spans="1:30" ht="39.950000000000003" customHeight="1" x14ac:dyDescent="0.25">
      <c r="A50" s="55">
        <v>57</v>
      </c>
      <c r="B50" s="56" t="s">
        <v>135</v>
      </c>
      <c r="C50" s="60" t="s">
        <v>206</v>
      </c>
      <c r="D50" s="61" t="s">
        <v>207</v>
      </c>
      <c r="E50" s="62" t="s">
        <v>208</v>
      </c>
      <c r="F50" s="62" t="s">
        <v>209</v>
      </c>
      <c r="G50" s="54" t="s">
        <v>37</v>
      </c>
      <c r="H50" s="62" t="s">
        <v>51</v>
      </c>
      <c r="I50" s="42">
        <v>9385</v>
      </c>
      <c r="J50" s="17"/>
      <c r="K50" s="23">
        <f t="shared" si="0"/>
        <v>0</v>
      </c>
      <c r="L50" s="24" t="str">
        <f t="shared" si="1"/>
        <v>OK</v>
      </c>
      <c r="M50" s="171"/>
      <c r="N50" s="169"/>
      <c r="O50" s="169"/>
      <c r="P50" s="151"/>
      <c r="Q50" s="149"/>
      <c r="R50" s="170"/>
      <c r="S50" s="48"/>
      <c r="T50" s="46"/>
      <c r="U50" s="46"/>
      <c r="V50" s="46"/>
      <c r="W50" s="46"/>
      <c r="X50" s="46"/>
      <c r="Y50" s="47"/>
      <c r="Z50" s="47"/>
      <c r="AA50" s="47"/>
      <c r="AB50" s="47"/>
      <c r="AC50" s="47"/>
      <c r="AD50" s="47"/>
    </row>
    <row r="51" spans="1:30" ht="39.950000000000003" customHeight="1" x14ac:dyDescent="0.25">
      <c r="A51" s="55">
        <v>59</v>
      </c>
      <c r="B51" s="56" t="s">
        <v>93</v>
      </c>
      <c r="C51" s="66" t="s">
        <v>210</v>
      </c>
      <c r="D51" s="67" t="s">
        <v>211</v>
      </c>
      <c r="E51" s="59" t="s">
        <v>212</v>
      </c>
      <c r="F51" s="62" t="s">
        <v>213</v>
      </c>
      <c r="G51" s="54" t="s">
        <v>37</v>
      </c>
      <c r="H51" s="62" t="s">
        <v>81</v>
      </c>
      <c r="I51" s="42">
        <v>1140</v>
      </c>
      <c r="J51" s="17"/>
      <c r="K51" s="23">
        <f t="shared" si="0"/>
        <v>0</v>
      </c>
      <c r="L51" s="24" t="str">
        <f t="shared" si="1"/>
        <v>OK</v>
      </c>
      <c r="M51" s="171"/>
      <c r="N51" s="169"/>
      <c r="O51" s="169"/>
      <c r="P51" s="151"/>
      <c r="Q51" s="149"/>
      <c r="R51" s="170"/>
      <c r="S51" s="48"/>
      <c r="T51" s="46"/>
      <c r="U51" s="46"/>
      <c r="V51" s="46"/>
      <c r="W51" s="46"/>
      <c r="X51" s="46"/>
      <c r="Y51" s="47"/>
      <c r="Z51" s="47"/>
      <c r="AA51" s="47"/>
      <c r="AB51" s="47"/>
      <c r="AC51" s="47"/>
      <c r="AD51" s="47"/>
    </row>
    <row r="52" spans="1:30" ht="39.950000000000003" customHeight="1" x14ac:dyDescent="0.25">
      <c r="A52" s="55">
        <v>60</v>
      </c>
      <c r="B52" s="56" t="s">
        <v>93</v>
      </c>
      <c r="C52" s="66" t="s">
        <v>214</v>
      </c>
      <c r="D52" s="67" t="s">
        <v>215</v>
      </c>
      <c r="E52" s="59" t="s">
        <v>212</v>
      </c>
      <c r="F52" s="62" t="s">
        <v>213</v>
      </c>
      <c r="G52" s="54" t="s">
        <v>37</v>
      </c>
      <c r="H52" s="62" t="s">
        <v>81</v>
      </c>
      <c r="I52" s="42">
        <v>685</v>
      </c>
      <c r="J52" s="17"/>
      <c r="K52" s="23">
        <f t="shared" si="0"/>
        <v>0</v>
      </c>
      <c r="L52" s="24" t="str">
        <f t="shared" si="1"/>
        <v>OK</v>
      </c>
      <c r="M52" s="171"/>
      <c r="N52" s="169"/>
      <c r="O52" s="169"/>
      <c r="P52" s="151"/>
      <c r="Q52" s="149"/>
      <c r="R52" s="170"/>
      <c r="S52" s="48"/>
      <c r="T52" s="46"/>
      <c r="U52" s="46"/>
      <c r="V52" s="46"/>
      <c r="W52" s="46"/>
      <c r="X52" s="46"/>
      <c r="Y52" s="47"/>
      <c r="Z52" s="47"/>
      <c r="AA52" s="47"/>
      <c r="AB52" s="47"/>
      <c r="AC52" s="47"/>
      <c r="AD52" s="47"/>
    </row>
    <row r="53" spans="1:30" ht="39.950000000000003" customHeight="1" x14ac:dyDescent="0.25">
      <c r="A53" s="55">
        <v>61</v>
      </c>
      <c r="B53" s="56" t="s">
        <v>71</v>
      </c>
      <c r="C53" s="66" t="s">
        <v>216</v>
      </c>
      <c r="D53" s="67" t="s">
        <v>217</v>
      </c>
      <c r="E53" s="59" t="s">
        <v>212</v>
      </c>
      <c r="F53" s="76" t="s">
        <v>218</v>
      </c>
      <c r="G53" s="54" t="s">
        <v>37</v>
      </c>
      <c r="H53" s="76" t="s">
        <v>81</v>
      </c>
      <c r="I53" s="42">
        <v>2296.8000000000002</v>
      </c>
      <c r="J53" s="17">
        <v>2</v>
      </c>
      <c r="K53" s="23">
        <f t="shared" si="0"/>
        <v>0</v>
      </c>
      <c r="L53" s="24" t="str">
        <f t="shared" si="1"/>
        <v>OK</v>
      </c>
      <c r="M53" s="171"/>
      <c r="N53" s="169"/>
      <c r="O53" s="169">
        <v>2</v>
      </c>
      <c r="P53" s="151"/>
      <c r="Q53" s="149"/>
      <c r="R53" s="170"/>
      <c r="S53" s="48"/>
      <c r="T53" s="46"/>
      <c r="U53" s="46"/>
      <c r="V53" s="46"/>
      <c r="W53" s="46"/>
      <c r="X53" s="46"/>
      <c r="Y53" s="47"/>
      <c r="Z53" s="47"/>
      <c r="AA53" s="47"/>
      <c r="AB53" s="47"/>
      <c r="AC53" s="47"/>
      <c r="AD53" s="47"/>
    </row>
    <row r="54" spans="1:30" ht="39.950000000000003" customHeight="1" x14ac:dyDescent="0.25">
      <c r="A54" s="55">
        <v>62</v>
      </c>
      <c r="B54" s="56" t="s">
        <v>43</v>
      </c>
      <c r="C54" s="60" t="s">
        <v>219</v>
      </c>
      <c r="D54" s="61" t="s">
        <v>220</v>
      </c>
      <c r="E54" s="62" t="s">
        <v>221</v>
      </c>
      <c r="F54" s="62" t="s">
        <v>222</v>
      </c>
      <c r="G54" s="54" t="s">
        <v>37</v>
      </c>
      <c r="H54" s="62" t="s">
        <v>25</v>
      </c>
      <c r="I54" s="42">
        <v>1291</v>
      </c>
      <c r="J54" s="17"/>
      <c r="K54" s="23">
        <f t="shared" si="0"/>
        <v>0</v>
      </c>
      <c r="L54" s="24" t="str">
        <f t="shared" si="1"/>
        <v>OK</v>
      </c>
      <c r="M54" s="171"/>
      <c r="N54" s="169"/>
      <c r="O54" s="169"/>
      <c r="P54" s="151"/>
      <c r="Q54" s="149"/>
      <c r="R54" s="170"/>
      <c r="S54" s="48"/>
      <c r="T54" s="46"/>
      <c r="U54" s="46"/>
      <c r="V54" s="46"/>
      <c r="W54" s="46"/>
      <c r="X54" s="46"/>
      <c r="Y54" s="47"/>
      <c r="Z54" s="47"/>
      <c r="AA54" s="47"/>
      <c r="AB54" s="47"/>
      <c r="AC54" s="47"/>
      <c r="AD54" s="47"/>
    </row>
    <row r="55" spans="1:30" ht="39.950000000000003" customHeight="1" x14ac:dyDescent="0.25">
      <c r="A55" s="55">
        <v>63</v>
      </c>
      <c r="B55" s="56" t="s">
        <v>55</v>
      </c>
      <c r="C55" s="60" t="s">
        <v>223</v>
      </c>
      <c r="D55" s="61" t="s">
        <v>224</v>
      </c>
      <c r="E55" s="62" t="s">
        <v>225</v>
      </c>
      <c r="F55" s="62" t="s">
        <v>226</v>
      </c>
      <c r="G55" s="54" t="s">
        <v>37</v>
      </c>
      <c r="H55" s="62" t="s">
        <v>227</v>
      </c>
      <c r="I55" s="42">
        <v>1785</v>
      </c>
      <c r="J55" s="17"/>
      <c r="K55" s="23">
        <f t="shared" si="0"/>
        <v>0</v>
      </c>
      <c r="L55" s="24" t="str">
        <f t="shared" si="1"/>
        <v>OK</v>
      </c>
      <c r="M55" s="171"/>
      <c r="N55" s="169"/>
      <c r="O55" s="169"/>
      <c r="P55" s="151"/>
      <c r="Q55" s="149"/>
      <c r="R55" s="170"/>
      <c r="S55" s="48"/>
      <c r="T55" s="46"/>
      <c r="U55" s="46"/>
      <c r="V55" s="46"/>
      <c r="W55" s="46"/>
      <c r="X55" s="46"/>
      <c r="Y55" s="47"/>
      <c r="Z55" s="47"/>
      <c r="AA55" s="47"/>
      <c r="AB55" s="47"/>
      <c r="AC55" s="47"/>
      <c r="AD55" s="47"/>
    </row>
    <row r="56" spans="1:30" ht="39.950000000000003" customHeight="1" x14ac:dyDescent="0.25">
      <c r="A56" s="55">
        <v>65</v>
      </c>
      <c r="B56" s="56" t="s">
        <v>86</v>
      </c>
      <c r="C56" s="60" t="s">
        <v>228</v>
      </c>
      <c r="D56" s="61" t="s">
        <v>229</v>
      </c>
      <c r="E56" s="62" t="s">
        <v>230</v>
      </c>
      <c r="F56" s="62" t="s">
        <v>231</v>
      </c>
      <c r="G56" s="54" t="s">
        <v>37</v>
      </c>
      <c r="H56" s="62" t="s">
        <v>232</v>
      </c>
      <c r="I56" s="42">
        <v>2649.99</v>
      </c>
      <c r="J56" s="17"/>
      <c r="K56" s="23">
        <f t="shared" si="0"/>
        <v>0</v>
      </c>
      <c r="L56" s="24" t="str">
        <f t="shared" si="1"/>
        <v>OK</v>
      </c>
      <c r="M56" s="171"/>
      <c r="N56" s="169"/>
      <c r="O56" s="169"/>
      <c r="P56" s="151"/>
      <c r="Q56" s="149"/>
      <c r="R56" s="170"/>
      <c r="S56" s="48"/>
      <c r="T56" s="46"/>
      <c r="U56" s="46"/>
      <c r="V56" s="46"/>
      <c r="W56" s="46"/>
      <c r="X56" s="46"/>
      <c r="Y56" s="47"/>
      <c r="Z56" s="47"/>
      <c r="AA56" s="47"/>
      <c r="AB56" s="47"/>
      <c r="AC56" s="47"/>
      <c r="AD56" s="47"/>
    </row>
    <row r="57" spans="1:30" ht="39.950000000000003" customHeight="1" x14ac:dyDescent="0.25">
      <c r="A57" s="55">
        <v>66</v>
      </c>
      <c r="B57" s="56" t="s">
        <v>176</v>
      </c>
      <c r="C57" s="66" t="s">
        <v>233</v>
      </c>
      <c r="D57" s="67" t="s">
        <v>234</v>
      </c>
      <c r="E57" s="59" t="s">
        <v>62</v>
      </c>
      <c r="F57" s="54" t="s">
        <v>235</v>
      </c>
      <c r="G57" s="54" t="s">
        <v>37</v>
      </c>
      <c r="H57" s="54">
        <v>44900533</v>
      </c>
      <c r="I57" s="42">
        <v>4765</v>
      </c>
      <c r="J57" s="17"/>
      <c r="K57" s="23">
        <f t="shared" si="0"/>
        <v>0</v>
      </c>
      <c r="L57" s="24" t="str">
        <f t="shared" si="1"/>
        <v>OK</v>
      </c>
      <c r="M57" s="171"/>
      <c r="N57" s="169"/>
      <c r="O57" s="169"/>
      <c r="P57" s="151"/>
      <c r="Q57" s="149"/>
      <c r="R57" s="170"/>
      <c r="S57" s="48"/>
      <c r="T57" s="46"/>
      <c r="U57" s="46"/>
      <c r="V57" s="46"/>
      <c r="W57" s="46"/>
      <c r="X57" s="46"/>
      <c r="Y57" s="47"/>
      <c r="Z57" s="47"/>
      <c r="AA57" s="47"/>
      <c r="AB57" s="47"/>
      <c r="AC57" s="47"/>
      <c r="AD57" s="47"/>
    </row>
    <row r="58" spans="1:30" ht="39.950000000000003" customHeight="1" x14ac:dyDescent="0.25">
      <c r="A58" s="55">
        <v>68</v>
      </c>
      <c r="B58" s="56" t="s">
        <v>38</v>
      </c>
      <c r="C58" s="66" t="s">
        <v>236</v>
      </c>
      <c r="D58" s="67" t="s">
        <v>237</v>
      </c>
      <c r="E58" s="53" t="s">
        <v>238</v>
      </c>
      <c r="F58" s="54" t="s">
        <v>239</v>
      </c>
      <c r="G58" s="54" t="s">
        <v>37</v>
      </c>
      <c r="H58" s="54" t="s">
        <v>51</v>
      </c>
      <c r="I58" s="42">
        <v>673</v>
      </c>
      <c r="J58" s="17"/>
      <c r="K58" s="23">
        <f t="shared" si="0"/>
        <v>0</v>
      </c>
      <c r="L58" s="24" t="str">
        <f t="shared" si="1"/>
        <v>OK</v>
      </c>
      <c r="M58" s="171"/>
      <c r="N58" s="169"/>
      <c r="O58" s="169"/>
      <c r="P58" s="151"/>
      <c r="Q58" s="149"/>
      <c r="R58" s="170"/>
      <c r="S58" s="48"/>
      <c r="T58" s="46"/>
      <c r="U58" s="46"/>
      <c r="V58" s="46"/>
      <c r="W58" s="46"/>
      <c r="X58" s="46"/>
      <c r="Y58" s="47"/>
      <c r="Z58" s="47"/>
      <c r="AA58" s="47"/>
      <c r="AB58" s="47"/>
      <c r="AC58" s="47"/>
      <c r="AD58" s="47"/>
    </row>
    <row r="59" spans="1:30" ht="39.950000000000003" customHeight="1" x14ac:dyDescent="0.25">
      <c r="A59" s="55">
        <v>69</v>
      </c>
      <c r="B59" s="56" t="s">
        <v>71</v>
      </c>
      <c r="C59" s="60" t="s">
        <v>240</v>
      </c>
      <c r="D59" s="61" t="s">
        <v>241</v>
      </c>
      <c r="E59" s="62" t="s">
        <v>242</v>
      </c>
      <c r="F59" s="62" t="s">
        <v>239</v>
      </c>
      <c r="G59" s="54" t="s">
        <v>37</v>
      </c>
      <c r="H59" s="62" t="s">
        <v>51</v>
      </c>
      <c r="I59" s="42">
        <v>2128.5</v>
      </c>
      <c r="J59" s="17"/>
      <c r="K59" s="23">
        <f t="shared" si="0"/>
        <v>0</v>
      </c>
      <c r="L59" s="24" t="str">
        <f t="shared" si="1"/>
        <v>OK</v>
      </c>
      <c r="M59" s="171"/>
      <c r="N59" s="169"/>
      <c r="O59" s="169"/>
      <c r="P59" s="151"/>
      <c r="Q59" s="149"/>
      <c r="R59" s="170"/>
      <c r="S59" s="48"/>
      <c r="T59" s="46"/>
      <c r="U59" s="46"/>
      <c r="V59" s="46"/>
      <c r="W59" s="46"/>
      <c r="X59" s="46"/>
      <c r="Y59" s="47"/>
      <c r="Z59" s="47"/>
      <c r="AA59" s="47"/>
      <c r="AB59" s="47"/>
      <c r="AC59" s="47"/>
      <c r="AD59" s="47"/>
    </row>
    <row r="60" spans="1:30" ht="39.950000000000003" customHeight="1" x14ac:dyDescent="0.25">
      <c r="A60" s="55">
        <v>70</v>
      </c>
      <c r="B60" s="56" t="s">
        <v>243</v>
      </c>
      <c r="C60" s="60" t="s">
        <v>244</v>
      </c>
      <c r="D60" s="61" t="s">
        <v>245</v>
      </c>
      <c r="E60" s="62" t="s">
        <v>124</v>
      </c>
      <c r="F60" s="62" t="s">
        <v>246</v>
      </c>
      <c r="G60" s="54" t="s">
        <v>37</v>
      </c>
      <c r="H60" s="62" t="s">
        <v>81</v>
      </c>
      <c r="I60" s="42">
        <v>3800</v>
      </c>
      <c r="J60" s="17"/>
      <c r="K60" s="23">
        <f t="shared" si="0"/>
        <v>0</v>
      </c>
      <c r="L60" s="24" t="str">
        <f t="shared" si="1"/>
        <v>OK</v>
      </c>
      <c r="M60" s="171"/>
      <c r="N60" s="169"/>
      <c r="O60" s="169"/>
      <c r="P60" s="151"/>
      <c r="Q60" s="149"/>
      <c r="R60" s="170"/>
      <c r="S60" s="48"/>
      <c r="T60" s="46"/>
      <c r="U60" s="46"/>
      <c r="V60" s="46"/>
      <c r="W60" s="46"/>
      <c r="X60" s="46"/>
      <c r="Y60" s="47"/>
      <c r="Z60" s="47"/>
      <c r="AA60" s="47"/>
      <c r="AB60" s="47"/>
      <c r="AC60" s="47"/>
      <c r="AD60" s="47"/>
    </row>
    <row r="61" spans="1:30" ht="39.950000000000003" customHeight="1" x14ac:dyDescent="0.25">
      <c r="A61" s="55">
        <v>71</v>
      </c>
      <c r="B61" s="56" t="s">
        <v>64</v>
      </c>
      <c r="C61" s="60" t="s">
        <v>247</v>
      </c>
      <c r="D61" s="61" t="s">
        <v>248</v>
      </c>
      <c r="E61" s="62" t="s">
        <v>124</v>
      </c>
      <c r="F61" s="62" t="s">
        <v>246</v>
      </c>
      <c r="G61" s="54" t="s">
        <v>37</v>
      </c>
      <c r="H61" s="62" t="s">
        <v>81</v>
      </c>
      <c r="I61" s="42">
        <v>5700</v>
      </c>
      <c r="J61" s="17"/>
      <c r="K61" s="23">
        <f t="shared" si="0"/>
        <v>0</v>
      </c>
      <c r="L61" s="24" t="str">
        <f t="shared" si="1"/>
        <v>OK</v>
      </c>
      <c r="M61" s="171"/>
      <c r="N61" s="169"/>
      <c r="O61" s="169"/>
      <c r="P61" s="151"/>
      <c r="Q61" s="149"/>
      <c r="R61" s="170"/>
      <c r="S61" s="48"/>
      <c r="T61" s="46"/>
      <c r="U61" s="46"/>
      <c r="V61" s="46"/>
      <c r="W61" s="46"/>
      <c r="X61" s="46"/>
      <c r="Y61" s="47"/>
      <c r="Z61" s="47"/>
      <c r="AA61" s="47"/>
      <c r="AB61" s="47"/>
      <c r="AC61" s="47"/>
      <c r="AD61" s="47"/>
    </row>
    <row r="62" spans="1:30" ht="39.950000000000003" customHeight="1" x14ac:dyDescent="0.25">
      <c r="A62" s="55">
        <v>73</v>
      </c>
      <c r="B62" s="56" t="s">
        <v>126</v>
      </c>
      <c r="C62" s="60" t="s">
        <v>249</v>
      </c>
      <c r="D62" s="61" t="s">
        <v>250</v>
      </c>
      <c r="E62" s="59" t="s">
        <v>62</v>
      </c>
      <c r="F62" s="70">
        <v>17418028</v>
      </c>
      <c r="G62" s="54" t="s">
        <v>37</v>
      </c>
      <c r="H62" s="54" t="s">
        <v>251</v>
      </c>
      <c r="I62" s="42">
        <v>2825</v>
      </c>
      <c r="J62" s="17"/>
      <c r="K62" s="23">
        <f t="shared" si="0"/>
        <v>0</v>
      </c>
      <c r="L62" s="24" t="str">
        <f t="shared" si="1"/>
        <v>OK</v>
      </c>
      <c r="M62" s="171"/>
      <c r="N62" s="169"/>
      <c r="O62" s="169"/>
      <c r="P62" s="151"/>
      <c r="Q62" s="149"/>
      <c r="R62" s="170"/>
      <c r="S62" s="48"/>
      <c r="T62" s="46"/>
      <c r="U62" s="46"/>
      <c r="V62" s="46"/>
      <c r="W62" s="46"/>
      <c r="X62" s="46"/>
      <c r="Y62" s="47"/>
      <c r="Z62" s="47"/>
      <c r="AA62" s="47"/>
      <c r="AB62" s="47"/>
      <c r="AC62" s="47"/>
      <c r="AD62" s="47"/>
    </row>
    <row r="63" spans="1:30" ht="39.950000000000003" customHeight="1" x14ac:dyDescent="0.25">
      <c r="A63" s="55">
        <v>74</v>
      </c>
      <c r="B63" s="56" t="s">
        <v>126</v>
      </c>
      <c r="C63" s="57" t="s">
        <v>252</v>
      </c>
      <c r="D63" s="58" t="s">
        <v>253</v>
      </c>
      <c r="E63" s="59" t="s">
        <v>46</v>
      </c>
      <c r="F63" s="54" t="s">
        <v>254</v>
      </c>
      <c r="G63" s="54" t="s">
        <v>37</v>
      </c>
      <c r="H63" s="54">
        <v>44905235</v>
      </c>
      <c r="I63" s="42">
        <v>5480</v>
      </c>
      <c r="J63" s="17"/>
      <c r="K63" s="23">
        <f t="shared" si="0"/>
        <v>0</v>
      </c>
      <c r="L63" s="24" t="str">
        <f t="shared" si="1"/>
        <v>OK</v>
      </c>
      <c r="M63" s="171"/>
      <c r="N63" s="169"/>
      <c r="O63" s="169"/>
      <c r="P63" s="151"/>
      <c r="Q63" s="149"/>
      <c r="R63" s="170"/>
      <c r="S63" s="48"/>
      <c r="T63" s="46"/>
      <c r="U63" s="46"/>
      <c r="V63" s="46"/>
      <c r="W63" s="46"/>
      <c r="X63" s="46"/>
      <c r="Y63" s="47"/>
      <c r="Z63" s="47"/>
      <c r="AA63" s="47"/>
      <c r="AB63" s="47"/>
      <c r="AC63" s="47"/>
      <c r="AD63" s="47"/>
    </row>
    <row r="64" spans="1:30" ht="39.950000000000003" customHeight="1" x14ac:dyDescent="0.25">
      <c r="A64" s="55">
        <v>75</v>
      </c>
      <c r="B64" s="56" t="s">
        <v>71</v>
      </c>
      <c r="C64" s="60" t="s">
        <v>255</v>
      </c>
      <c r="D64" s="61" t="s">
        <v>256</v>
      </c>
      <c r="E64" s="62" t="s">
        <v>129</v>
      </c>
      <c r="F64" s="62" t="s">
        <v>257</v>
      </c>
      <c r="G64" s="54" t="s">
        <v>37</v>
      </c>
      <c r="H64" s="62" t="s">
        <v>81</v>
      </c>
      <c r="I64" s="42">
        <v>1373.13</v>
      </c>
      <c r="J64" s="17">
        <v>4</v>
      </c>
      <c r="K64" s="23">
        <f t="shared" si="0"/>
        <v>0</v>
      </c>
      <c r="L64" s="24" t="str">
        <f t="shared" si="1"/>
        <v>OK</v>
      </c>
      <c r="M64" s="171"/>
      <c r="N64" s="169"/>
      <c r="O64" s="169">
        <v>4</v>
      </c>
      <c r="P64" s="151"/>
      <c r="Q64" s="149"/>
      <c r="R64" s="170"/>
      <c r="S64" s="48"/>
      <c r="T64" s="46"/>
      <c r="U64" s="46"/>
      <c r="V64" s="46"/>
      <c r="W64" s="46"/>
      <c r="X64" s="46"/>
      <c r="Y64" s="47"/>
      <c r="Z64" s="47"/>
      <c r="AA64" s="47"/>
      <c r="AB64" s="47"/>
      <c r="AC64" s="47"/>
      <c r="AD64" s="47"/>
    </row>
    <row r="65" spans="1:30" ht="39.950000000000003" customHeight="1" x14ac:dyDescent="0.25">
      <c r="A65" s="55">
        <v>76</v>
      </c>
      <c r="B65" s="56" t="s">
        <v>38</v>
      </c>
      <c r="C65" s="60" t="s">
        <v>258</v>
      </c>
      <c r="D65" s="61" t="s">
        <v>259</v>
      </c>
      <c r="E65" s="53" t="s">
        <v>129</v>
      </c>
      <c r="F65" s="54" t="s">
        <v>260</v>
      </c>
      <c r="G65" s="54" t="s">
        <v>37</v>
      </c>
      <c r="H65" s="54" t="s">
        <v>261</v>
      </c>
      <c r="I65" s="42">
        <v>1946.5</v>
      </c>
      <c r="J65" s="17"/>
      <c r="K65" s="23">
        <f t="shared" si="0"/>
        <v>0</v>
      </c>
      <c r="L65" s="24" t="str">
        <f t="shared" si="1"/>
        <v>OK</v>
      </c>
      <c r="M65" s="171"/>
      <c r="N65" s="169"/>
      <c r="O65" s="169"/>
      <c r="P65" s="151"/>
      <c r="Q65" s="149"/>
      <c r="R65" s="170"/>
      <c r="S65" s="48"/>
      <c r="T65" s="46"/>
      <c r="U65" s="46"/>
      <c r="V65" s="46"/>
      <c r="W65" s="46"/>
      <c r="X65" s="46"/>
      <c r="Y65" s="47"/>
      <c r="Z65" s="47"/>
      <c r="AA65" s="47"/>
      <c r="AB65" s="47"/>
      <c r="AC65" s="47"/>
      <c r="AD65" s="47"/>
    </row>
    <row r="66" spans="1:30" ht="39.950000000000003" customHeight="1" x14ac:dyDescent="0.25">
      <c r="A66" s="55">
        <v>78</v>
      </c>
      <c r="B66" s="56" t="s">
        <v>55</v>
      </c>
      <c r="C66" s="68" t="s">
        <v>262</v>
      </c>
      <c r="D66" s="69" t="s">
        <v>263</v>
      </c>
      <c r="E66" s="65">
        <v>1301</v>
      </c>
      <c r="F66" s="65" t="s">
        <v>264</v>
      </c>
      <c r="G66" s="54" t="s">
        <v>37</v>
      </c>
      <c r="H66" s="54" t="s">
        <v>21</v>
      </c>
      <c r="I66" s="42">
        <v>169</v>
      </c>
      <c r="J66" s="17"/>
      <c r="K66" s="23">
        <f t="shared" si="0"/>
        <v>0</v>
      </c>
      <c r="L66" s="24" t="str">
        <f t="shared" si="1"/>
        <v>OK</v>
      </c>
      <c r="M66" s="171"/>
      <c r="N66" s="169"/>
      <c r="O66" s="169"/>
      <c r="P66" s="151"/>
      <c r="Q66" s="149"/>
      <c r="R66" s="170"/>
      <c r="S66" s="48"/>
      <c r="T66" s="46"/>
      <c r="U66" s="46"/>
      <c r="V66" s="46"/>
      <c r="W66" s="46"/>
      <c r="X66" s="46"/>
      <c r="Y66" s="47"/>
      <c r="Z66" s="47"/>
      <c r="AA66" s="47"/>
      <c r="AB66" s="47"/>
      <c r="AC66" s="47"/>
      <c r="AD66" s="47"/>
    </row>
    <row r="67" spans="1:30" ht="39.950000000000003" customHeight="1" x14ac:dyDescent="0.25">
      <c r="A67" s="55">
        <v>79</v>
      </c>
      <c r="B67" s="56" t="s">
        <v>93</v>
      </c>
      <c r="C67" s="60" t="s">
        <v>265</v>
      </c>
      <c r="D67" s="61" t="s">
        <v>266</v>
      </c>
      <c r="E67" s="62" t="s">
        <v>267</v>
      </c>
      <c r="F67" s="62" t="s">
        <v>268</v>
      </c>
      <c r="G67" s="54" t="s">
        <v>37</v>
      </c>
      <c r="H67" s="62" t="s">
        <v>81</v>
      </c>
      <c r="I67" s="42">
        <v>795</v>
      </c>
      <c r="J67" s="17"/>
      <c r="K67" s="23">
        <f t="shared" si="0"/>
        <v>0</v>
      </c>
      <c r="L67" s="24" t="str">
        <f t="shared" si="1"/>
        <v>OK</v>
      </c>
      <c r="M67" s="171"/>
      <c r="N67" s="169"/>
      <c r="O67" s="169"/>
      <c r="P67" s="151"/>
      <c r="Q67" s="149"/>
      <c r="R67" s="170"/>
      <c r="S67" s="48"/>
      <c r="T67" s="46"/>
      <c r="U67" s="46"/>
      <c r="V67" s="46"/>
      <c r="W67" s="46"/>
      <c r="X67" s="46"/>
      <c r="Y67" s="47"/>
      <c r="Z67" s="47"/>
      <c r="AA67" s="47"/>
      <c r="AB67" s="47"/>
      <c r="AC67" s="47"/>
      <c r="AD67" s="47"/>
    </row>
    <row r="68" spans="1:30" ht="39.950000000000003" customHeight="1" x14ac:dyDescent="0.25">
      <c r="A68" s="55">
        <v>80</v>
      </c>
      <c r="B68" s="56" t="s">
        <v>71</v>
      </c>
      <c r="C68" s="68" t="s">
        <v>269</v>
      </c>
      <c r="D68" s="69" t="s">
        <v>270</v>
      </c>
      <c r="E68" s="54">
        <v>2407</v>
      </c>
      <c r="F68" s="54" t="s">
        <v>271</v>
      </c>
      <c r="G68" s="54" t="s">
        <v>37</v>
      </c>
      <c r="H68" s="54" t="s">
        <v>51</v>
      </c>
      <c r="I68" s="42">
        <v>12721.5</v>
      </c>
      <c r="J68" s="17"/>
      <c r="K68" s="23">
        <f t="shared" ref="K68:K131" si="2">J68-(SUM(M68:AD68))</f>
        <v>0</v>
      </c>
      <c r="L68" s="24" t="str">
        <f t="shared" ref="L68:L131" si="3">IF(K68&lt;0,"ATENÇÃO","OK")</f>
        <v>OK</v>
      </c>
      <c r="M68" s="171"/>
      <c r="N68" s="169"/>
      <c r="O68" s="169"/>
      <c r="P68" s="151"/>
      <c r="Q68" s="149"/>
      <c r="R68" s="170"/>
      <c r="S68" s="48"/>
      <c r="T68" s="46"/>
      <c r="U68" s="46"/>
      <c r="V68" s="46"/>
      <c r="W68" s="46"/>
      <c r="X68" s="46"/>
      <c r="Y68" s="47"/>
      <c r="Z68" s="47"/>
      <c r="AA68" s="47"/>
      <c r="AB68" s="47"/>
      <c r="AC68" s="47"/>
      <c r="AD68" s="47"/>
    </row>
    <row r="69" spans="1:30" ht="39.950000000000003" customHeight="1" x14ac:dyDescent="0.25">
      <c r="A69" s="55">
        <v>81</v>
      </c>
      <c r="B69" s="56" t="s">
        <v>151</v>
      </c>
      <c r="C69" s="60" t="s">
        <v>272</v>
      </c>
      <c r="D69" s="61" t="s">
        <v>273</v>
      </c>
      <c r="E69" s="53" t="s">
        <v>129</v>
      </c>
      <c r="F69" s="54" t="s">
        <v>274</v>
      </c>
      <c r="G69" s="54" t="s">
        <v>37</v>
      </c>
      <c r="H69" s="54" t="s">
        <v>275</v>
      </c>
      <c r="I69" s="42">
        <v>1537</v>
      </c>
      <c r="J69" s="17"/>
      <c r="K69" s="23">
        <f t="shared" si="2"/>
        <v>0</v>
      </c>
      <c r="L69" s="24" t="str">
        <f t="shared" si="3"/>
        <v>OK</v>
      </c>
      <c r="M69" s="171"/>
      <c r="N69" s="169"/>
      <c r="O69" s="169"/>
      <c r="P69" s="151"/>
      <c r="Q69" s="149"/>
      <c r="R69" s="170"/>
      <c r="S69" s="48"/>
      <c r="T69" s="46"/>
      <c r="U69" s="46"/>
      <c r="V69" s="46"/>
      <c r="W69" s="46"/>
      <c r="X69" s="46"/>
      <c r="Y69" s="47"/>
      <c r="Z69" s="47"/>
      <c r="AA69" s="47"/>
      <c r="AB69" s="47"/>
      <c r="AC69" s="47"/>
      <c r="AD69" s="47"/>
    </row>
    <row r="70" spans="1:30" ht="39.950000000000003" customHeight="1" x14ac:dyDescent="0.25">
      <c r="A70" s="55">
        <v>82</v>
      </c>
      <c r="B70" s="56" t="s">
        <v>176</v>
      </c>
      <c r="C70" s="73" t="s">
        <v>276</v>
      </c>
      <c r="D70" s="74" t="s">
        <v>277</v>
      </c>
      <c r="E70" s="59" t="s">
        <v>62</v>
      </c>
      <c r="F70" s="54" t="s">
        <v>278</v>
      </c>
      <c r="G70" s="54" t="s">
        <v>37</v>
      </c>
      <c r="H70" s="54">
        <v>44905233</v>
      </c>
      <c r="I70" s="42">
        <v>19125.66</v>
      </c>
      <c r="J70" s="17"/>
      <c r="K70" s="23">
        <f t="shared" si="2"/>
        <v>0</v>
      </c>
      <c r="L70" s="24" t="str">
        <f t="shared" si="3"/>
        <v>OK</v>
      </c>
      <c r="M70" s="171"/>
      <c r="N70" s="169"/>
      <c r="O70" s="169"/>
      <c r="P70" s="151"/>
      <c r="Q70" s="149"/>
      <c r="R70" s="170"/>
      <c r="S70" s="48"/>
      <c r="T70" s="46"/>
      <c r="U70" s="46"/>
      <c r="V70" s="46"/>
      <c r="W70" s="46"/>
      <c r="X70" s="46"/>
      <c r="Y70" s="47"/>
      <c r="Z70" s="47"/>
      <c r="AA70" s="47"/>
      <c r="AB70" s="47"/>
      <c r="AC70" s="47"/>
      <c r="AD70" s="47"/>
    </row>
    <row r="71" spans="1:30" ht="39.950000000000003" customHeight="1" x14ac:dyDescent="0.25">
      <c r="A71" s="55">
        <v>84</v>
      </c>
      <c r="B71" s="56" t="s">
        <v>47</v>
      </c>
      <c r="C71" s="60" t="s">
        <v>279</v>
      </c>
      <c r="D71" s="61" t="s">
        <v>280</v>
      </c>
      <c r="E71" s="62" t="s">
        <v>101</v>
      </c>
      <c r="F71" s="62" t="s">
        <v>281</v>
      </c>
      <c r="G71" s="54" t="s">
        <v>37</v>
      </c>
      <c r="H71" s="62" t="s">
        <v>51</v>
      </c>
      <c r="I71" s="42">
        <v>1350</v>
      </c>
      <c r="J71" s="17"/>
      <c r="K71" s="23">
        <f t="shared" si="2"/>
        <v>0</v>
      </c>
      <c r="L71" s="24" t="str">
        <f t="shared" si="3"/>
        <v>OK</v>
      </c>
      <c r="M71" s="171"/>
      <c r="N71" s="169"/>
      <c r="O71" s="169"/>
      <c r="P71" s="151"/>
      <c r="Q71" s="149"/>
      <c r="R71" s="170"/>
      <c r="S71" s="48"/>
      <c r="T71" s="46"/>
      <c r="U71" s="46"/>
      <c r="V71" s="46"/>
      <c r="W71" s="46"/>
      <c r="X71" s="46"/>
      <c r="Y71" s="47"/>
      <c r="Z71" s="47"/>
      <c r="AA71" s="47"/>
      <c r="AB71" s="47"/>
      <c r="AC71" s="47"/>
      <c r="AD71" s="47"/>
    </row>
    <row r="72" spans="1:30" ht="39.950000000000003" customHeight="1" x14ac:dyDescent="0.25">
      <c r="A72" s="55">
        <v>85</v>
      </c>
      <c r="B72" s="56" t="s">
        <v>126</v>
      </c>
      <c r="C72" s="66" t="s">
        <v>282</v>
      </c>
      <c r="D72" s="67" t="s">
        <v>283</v>
      </c>
      <c r="E72" s="59" t="s">
        <v>238</v>
      </c>
      <c r="F72" s="54" t="s">
        <v>284</v>
      </c>
      <c r="G72" s="54" t="s">
        <v>37</v>
      </c>
      <c r="H72" s="54">
        <v>44905233</v>
      </c>
      <c r="I72" s="42">
        <v>3700</v>
      </c>
      <c r="J72" s="17"/>
      <c r="K72" s="23">
        <f t="shared" si="2"/>
        <v>0</v>
      </c>
      <c r="L72" s="24" t="str">
        <f t="shared" si="3"/>
        <v>OK</v>
      </c>
      <c r="M72" s="171"/>
      <c r="N72" s="169"/>
      <c r="O72" s="169"/>
      <c r="P72" s="151"/>
      <c r="Q72" s="149"/>
      <c r="R72" s="170"/>
      <c r="S72" s="48"/>
      <c r="T72" s="46"/>
      <c r="U72" s="46"/>
      <c r="V72" s="46"/>
      <c r="W72" s="46"/>
      <c r="X72" s="46"/>
      <c r="Y72" s="47"/>
      <c r="Z72" s="47"/>
      <c r="AA72" s="47"/>
      <c r="AB72" s="47"/>
      <c r="AC72" s="47"/>
      <c r="AD72" s="47"/>
    </row>
    <row r="73" spans="1:30" ht="39.950000000000003" customHeight="1" x14ac:dyDescent="0.25">
      <c r="A73" s="55">
        <v>86</v>
      </c>
      <c r="B73" s="56" t="s">
        <v>47</v>
      </c>
      <c r="C73" s="60" t="s">
        <v>285</v>
      </c>
      <c r="D73" s="61" t="s">
        <v>286</v>
      </c>
      <c r="E73" s="62" t="s">
        <v>101</v>
      </c>
      <c r="F73" s="62" t="s">
        <v>281</v>
      </c>
      <c r="G73" s="54" t="s">
        <v>37</v>
      </c>
      <c r="H73" s="62" t="s">
        <v>51</v>
      </c>
      <c r="I73" s="42">
        <v>4900</v>
      </c>
      <c r="J73" s="17"/>
      <c r="K73" s="23">
        <f t="shared" si="2"/>
        <v>0</v>
      </c>
      <c r="L73" s="24" t="str">
        <f t="shared" si="3"/>
        <v>OK</v>
      </c>
      <c r="M73" s="171"/>
      <c r="N73" s="169"/>
      <c r="O73" s="169"/>
      <c r="P73" s="151"/>
      <c r="Q73" s="149"/>
      <c r="R73" s="170"/>
      <c r="S73" s="48"/>
      <c r="T73" s="46"/>
      <c r="U73" s="46"/>
      <c r="V73" s="46"/>
      <c r="W73" s="46"/>
      <c r="X73" s="46"/>
      <c r="Y73" s="47"/>
      <c r="Z73" s="47"/>
      <c r="AA73" s="47"/>
      <c r="AB73" s="47"/>
      <c r="AC73" s="47"/>
      <c r="AD73" s="47"/>
    </row>
    <row r="74" spans="1:30" ht="39.950000000000003" customHeight="1" x14ac:dyDescent="0.25">
      <c r="A74" s="55">
        <v>88</v>
      </c>
      <c r="B74" s="56" t="s">
        <v>47</v>
      </c>
      <c r="C74" s="51" t="s">
        <v>287</v>
      </c>
      <c r="D74" s="52" t="s">
        <v>288</v>
      </c>
      <c r="E74" s="53" t="s">
        <v>129</v>
      </c>
      <c r="F74" s="54" t="s">
        <v>289</v>
      </c>
      <c r="G74" s="54" t="s">
        <v>37</v>
      </c>
      <c r="H74" s="54" t="s">
        <v>81</v>
      </c>
      <c r="I74" s="42">
        <v>600</v>
      </c>
      <c r="J74" s="17"/>
      <c r="K74" s="23">
        <f t="shared" si="2"/>
        <v>0</v>
      </c>
      <c r="L74" s="24" t="str">
        <f t="shared" si="3"/>
        <v>OK</v>
      </c>
      <c r="M74" s="171"/>
      <c r="N74" s="169"/>
      <c r="O74" s="169"/>
      <c r="P74" s="151"/>
      <c r="Q74" s="149"/>
      <c r="R74" s="170"/>
      <c r="S74" s="48"/>
      <c r="T74" s="46"/>
      <c r="U74" s="46"/>
      <c r="V74" s="46"/>
      <c r="W74" s="46"/>
      <c r="X74" s="46"/>
      <c r="Y74" s="47"/>
      <c r="Z74" s="47"/>
      <c r="AA74" s="47"/>
      <c r="AB74" s="47"/>
      <c r="AC74" s="47"/>
      <c r="AD74" s="47"/>
    </row>
    <row r="75" spans="1:30" ht="39.950000000000003" customHeight="1" x14ac:dyDescent="0.25">
      <c r="A75" s="55">
        <v>89</v>
      </c>
      <c r="B75" s="56" t="s">
        <v>71</v>
      </c>
      <c r="C75" s="60" t="s">
        <v>290</v>
      </c>
      <c r="D75" s="61" t="s">
        <v>291</v>
      </c>
      <c r="E75" s="62" t="s">
        <v>292</v>
      </c>
      <c r="F75" s="62" t="s">
        <v>293</v>
      </c>
      <c r="G75" s="54" t="s">
        <v>37</v>
      </c>
      <c r="H75" s="62" t="s">
        <v>81</v>
      </c>
      <c r="I75" s="42">
        <v>3316.5</v>
      </c>
      <c r="J75" s="17"/>
      <c r="K75" s="23">
        <f t="shared" si="2"/>
        <v>0</v>
      </c>
      <c r="L75" s="24" t="str">
        <f t="shared" si="3"/>
        <v>OK</v>
      </c>
      <c r="M75" s="171"/>
      <c r="N75" s="169"/>
      <c r="O75" s="169"/>
      <c r="P75" s="151"/>
      <c r="Q75" s="149"/>
      <c r="R75" s="170"/>
      <c r="S75" s="48"/>
      <c r="T75" s="46"/>
      <c r="U75" s="46"/>
      <c r="V75" s="46"/>
      <c r="W75" s="46"/>
      <c r="X75" s="46"/>
      <c r="Y75" s="47"/>
      <c r="Z75" s="47"/>
      <c r="AA75" s="47"/>
      <c r="AB75" s="47"/>
      <c r="AC75" s="47"/>
      <c r="AD75" s="47"/>
    </row>
    <row r="76" spans="1:30" ht="39.950000000000003" customHeight="1" x14ac:dyDescent="0.25">
      <c r="A76" s="55">
        <v>90</v>
      </c>
      <c r="B76" s="56" t="s">
        <v>151</v>
      </c>
      <c r="C76" s="60" t="s">
        <v>294</v>
      </c>
      <c r="D76" s="61" t="s">
        <v>295</v>
      </c>
      <c r="E76" s="62" t="s">
        <v>124</v>
      </c>
      <c r="F76" s="62" t="s">
        <v>296</v>
      </c>
      <c r="G76" s="54" t="s">
        <v>37</v>
      </c>
      <c r="H76" s="62" t="s">
        <v>81</v>
      </c>
      <c r="I76" s="42">
        <v>3100</v>
      </c>
      <c r="J76" s="17"/>
      <c r="K76" s="23">
        <f t="shared" si="2"/>
        <v>0</v>
      </c>
      <c r="L76" s="24" t="str">
        <f t="shared" si="3"/>
        <v>OK</v>
      </c>
      <c r="M76" s="171"/>
      <c r="N76" s="169"/>
      <c r="O76" s="169"/>
      <c r="P76" s="151"/>
      <c r="Q76" s="149"/>
      <c r="R76" s="170"/>
      <c r="S76" s="48"/>
      <c r="T76" s="46"/>
      <c r="U76" s="46"/>
      <c r="V76" s="46"/>
      <c r="W76" s="46"/>
      <c r="X76" s="46"/>
      <c r="Y76" s="47"/>
      <c r="Z76" s="47"/>
      <c r="AA76" s="47"/>
      <c r="AB76" s="47"/>
      <c r="AC76" s="47"/>
      <c r="AD76" s="47"/>
    </row>
    <row r="77" spans="1:30" ht="39.950000000000003" customHeight="1" x14ac:dyDescent="0.25">
      <c r="A77" s="55">
        <v>91</v>
      </c>
      <c r="B77" s="56" t="s">
        <v>93</v>
      </c>
      <c r="C77" s="66" t="s">
        <v>297</v>
      </c>
      <c r="D77" s="67" t="s">
        <v>298</v>
      </c>
      <c r="E77" s="53" t="s">
        <v>192</v>
      </c>
      <c r="F77" s="54" t="s">
        <v>299</v>
      </c>
      <c r="G77" s="54" t="s">
        <v>37</v>
      </c>
      <c r="H77" s="54" t="s">
        <v>51</v>
      </c>
      <c r="I77" s="42">
        <v>400</v>
      </c>
      <c r="J77" s="17"/>
      <c r="K77" s="23">
        <f t="shared" si="2"/>
        <v>0</v>
      </c>
      <c r="L77" s="24" t="str">
        <f t="shared" si="3"/>
        <v>OK</v>
      </c>
      <c r="M77" s="171"/>
      <c r="N77" s="169"/>
      <c r="O77" s="169"/>
      <c r="P77" s="151"/>
      <c r="Q77" s="149"/>
      <c r="R77" s="170"/>
      <c r="S77" s="48"/>
      <c r="T77" s="46"/>
      <c r="U77" s="46"/>
      <c r="V77" s="46"/>
      <c r="W77" s="46"/>
      <c r="X77" s="46"/>
      <c r="Y77" s="47"/>
      <c r="Z77" s="47"/>
      <c r="AA77" s="47"/>
      <c r="AB77" s="47"/>
      <c r="AC77" s="47"/>
      <c r="AD77" s="47"/>
    </row>
    <row r="78" spans="1:30" ht="39.950000000000003" customHeight="1" x14ac:dyDescent="0.25">
      <c r="A78" s="55">
        <v>92</v>
      </c>
      <c r="B78" s="56" t="s">
        <v>243</v>
      </c>
      <c r="C78" s="60" t="s">
        <v>300</v>
      </c>
      <c r="D78" s="61" t="s">
        <v>301</v>
      </c>
      <c r="E78" s="62" t="s">
        <v>292</v>
      </c>
      <c r="F78" s="62" t="s">
        <v>293</v>
      </c>
      <c r="G78" s="54" t="s">
        <v>37</v>
      </c>
      <c r="H78" s="62" t="s">
        <v>81</v>
      </c>
      <c r="I78" s="42">
        <v>2438</v>
      </c>
      <c r="J78" s="17"/>
      <c r="K78" s="23">
        <f t="shared" si="2"/>
        <v>0</v>
      </c>
      <c r="L78" s="24" t="str">
        <f t="shared" si="3"/>
        <v>OK</v>
      </c>
      <c r="M78" s="171"/>
      <c r="N78" s="169"/>
      <c r="O78" s="169"/>
      <c r="P78" s="151"/>
      <c r="Q78" s="149"/>
      <c r="R78" s="170"/>
      <c r="S78" s="48"/>
      <c r="T78" s="46"/>
      <c r="U78" s="46"/>
      <c r="V78" s="46"/>
      <c r="W78" s="46"/>
      <c r="X78" s="46"/>
      <c r="Y78" s="47"/>
      <c r="Z78" s="47"/>
      <c r="AA78" s="47"/>
      <c r="AB78" s="47"/>
      <c r="AC78" s="47"/>
      <c r="AD78" s="47"/>
    </row>
    <row r="79" spans="1:30" ht="39.950000000000003" customHeight="1" x14ac:dyDescent="0.25">
      <c r="A79" s="55">
        <v>93</v>
      </c>
      <c r="B79" s="56" t="s">
        <v>93</v>
      </c>
      <c r="C79" s="60" t="s">
        <v>302</v>
      </c>
      <c r="D79" s="61" t="s">
        <v>303</v>
      </c>
      <c r="E79" s="62" t="s">
        <v>292</v>
      </c>
      <c r="F79" s="62" t="s">
        <v>293</v>
      </c>
      <c r="G79" s="54" t="s">
        <v>37</v>
      </c>
      <c r="H79" s="62" t="s">
        <v>81</v>
      </c>
      <c r="I79" s="42">
        <v>715</v>
      </c>
      <c r="J79" s="17">
        <v>2</v>
      </c>
      <c r="K79" s="23">
        <f t="shared" si="2"/>
        <v>0</v>
      </c>
      <c r="L79" s="24" t="str">
        <f t="shared" si="3"/>
        <v>OK</v>
      </c>
      <c r="M79" s="171"/>
      <c r="N79" s="169"/>
      <c r="O79" s="169"/>
      <c r="P79" s="151"/>
      <c r="Q79" s="162">
        <v>2</v>
      </c>
      <c r="R79" s="170"/>
      <c r="S79" s="48"/>
      <c r="T79" s="46"/>
      <c r="U79" s="46"/>
      <c r="V79" s="46"/>
      <c r="W79" s="46"/>
      <c r="X79" s="46"/>
      <c r="Y79" s="47"/>
      <c r="Z79" s="47"/>
      <c r="AA79" s="47"/>
      <c r="AB79" s="47"/>
      <c r="AC79" s="47"/>
      <c r="AD79" s="47"/>
    </row>
    <row r="80" spans="1:30" ht="39.950000000000003" customHeight="1" x14ac:dyDescent="0.25">
      <c r="A80" s="55">
        <v>94</v>
      </c>
      <c r="B80" s="56" t="s">
        <v>93</v>
      </c>
      <c r="C80" s="60" t="s">
        <v>304</v>
      </c>
      <c r="D80" s="61" t="s">
        <v>305</v>
      </c>
      <c r="E80" s="62" t="s">
        <v>292</v>
      </c>
      <c r="F80" s="62" t="s">
        <v>293</v>
      </c>
      <c r="G80" s="54" t="s">
        <v>37</v>
      </c>
      <c r="H80" s="62" t="s">
        <v>81</v>
      </c>
      <c r="I80" s="42">
        <v>2850</v>
      </c>
      <c r="J80" s="17">
        <v>2</v>
      </c>
      <c r="K80" s="23">
        <f t="shared" si="2"/>
        <v>0</v>
      </c>
      <c r="L80" s="24" t="str">
        <f t="shared" si="3"/>
        <v>OK</v>
      </c>
      <c r="M80" s="171"/>
      <c r="N80" s="169"/>
      <c r="O80" s="169"/>
      <c r="P80" s="151"/>
      <c r="Q80" s="162">
        <v>2</v>
      </c>
      <c r="R80" s="170"/>
      <c r="S80" s="48"/>
      <c r="T80" s="46"/>
      <c r="U80" s="46"/>
      <c r="V80" s="46"/>
      <c r="W80" s="46"/>
      <c r="X80" s="46"/>
      <c r="Y80" s="47"/>
      <c r="Z80" s="47"/>
      <c r="AA80" s="47"/>
      <c r="AB80" s="47"/>
      <c r="AC80" s="47"/>
      <c r="AD80" s="47"/>
    </row>
    <row r="81" spans="1:30" ht="39.950000000000003" customHeight="1" x14ac:dyDescent="0.25">
      <c r="A81" s="55">
        <v>96</v>
      </c>
      <c r="B81" s="56" t="s">
        <v>47</v>
      </c>
      <c r="C81" s="60" t="s">
        <v>306</v>
      </c>
      <c r="D81" s="61" t="s">
        <v>307</v>
      </c>
      <c r="E81" s="53" t="s">
        <v>129</v>
      </c>
      <c r="F81" s="54" t="s">
        <v>308</v>
      </c>
      <c r="G81" s="54" t="s">
        <v>37</v>
      </c>
      <c r="H81" s="54" t="s">
        <v>81</v>
      </c>
      <c r="I81" s="42">
        <v>2300</v>
      </c>
      <c r="J81" s="17"/>
      <c r="K81" s="23">
        <f t="shared" si="2"/>
        <v>0</v>
      </c>
      <c r="L81" s="24" t="str">
        <f t="shared" si="3"/>
        <v>OK</v>
      </c>
      <c r="M81" s="171"/>
      <c r="N81" s="169"/>
      <c r="O81" s="169"/>
      <c r="P81" s="151"/>
      <c r="Q81" s="149"/>
      <c r="R81" s="170"/>
      <c r="S81" s="48"/>
      <c r="T81" s="46"/>
      <c r="U81" s="46"/>
      <c r="V81" s="46"/>
      <c r="W81" s="46"/>
      <c r="X81" s="46"/>
      <c r="Y81" s="47"/>
      <c r="Z81" s="47"/>
      <c r="AA81" s="47"/>
      <c r="AB81" s="47"/>
      <c r="AC81" s="47"/>
      <c r="AD81" s="47"/>
    </row>
    <row r="82" spans="1:30" ht="39.950000000000003" customHeight="1" x14ac:dyDescent="0.25">
      <c r="A82" s="55">
        <v>97</v>
      </c>
      <c r="B82" s="56" t="s">
        <v>47</v>
      </c>
      <c r="C82" s="60" t="s">
        <v>309</v>
      </c>
      <c r="D82" s="61" t="s">
        <v>310</v>
      </c>
      <c r="E82" s="53" t="s">
        <v>192</v>
      </c>
      <c r="F82" s="70">
        <v>13080064</v>
      </c>
      <c r="G82" s="54" t="s">
        <v>37</v>
      </c>
      <c r="H82" s="54" t="s">
        <v>51</v>
      </c>
      <c r="I82" s="42">
        <v>2280</v>
      </c>
      <c r="J82" s="17"/>
      <c r="K82" s="23">
        <f t="shared" si="2"/>
        <v>0</v>
      </c>
      <c r="L82" s="24" t="str">
        <f t="shared" si="3"/>
        <v>OK</v>
      </c>
      <c r="M82" s="171"/>
      <c r="N82" s="169"/>
      <c r="O82" s="169"/>
      <c r="P82" s="151"/>
      <c r="Q82" s="149"/>
      <c r="R82" s="170"/>
      <c r="S82" s="48"/>
      <c r="T82" s="46"/>
      <c r="U82" s="46"/>
      <c r="V82" s="46"/>
      <c r="W82" s="46"/>
      <c r="X82" s="46"/>
      <c r="Y82" s="47"/>
      <c r="Z82" s="47"/>
      <c r="AA82" s="47"/>
      <c r="AB82" s="47"/>
      <c r="AC82" s="47"/>
      <c r="AD82" s="47"/>
    </row>
    <row r="83" spans="1:30" ht="39.950000000000003" customHeight="1" x14ac:dyDescent="0.25">
      <c r="A83" s="55">
        <v>98</v>
      </c>
      <c r="B83" s="56" t="s">
        <v>135</v>
      </c>
      <c r="C83" s="60" t="s">
        <v>311</v>
      </c>
      <c r="D83" s="61" t="s">
        <v>312</v>
      </c>
      <c r="E83" s="62" t="s">
        <v>124</v>
      </c>
      <c r="F83" s="62" t="s">
        <v>296</v>
      </c>
      <c r="G83" s="54" t="s">
        <v>37</v>
      </c>
      <c r="H83" s="62" t="s">
        <v>81</v>
      </c>
      <c r="I83" s="42">
        <v>3180</v>
      </c>
      <c r="J83" s="17"/>
      <c r="K83" s="23">
        <f t="shared" si="2"/>
        <v>0</v>
      </c>
      <c r="L83" s="24" t="str">
        <f t="shared" si="3"/>
        <v>OK</v>
      </c>
      <c r="M83" s="171"/>
      <c r="N83" s="169"/>
      <c r="O83" s="169"/>
      <c r="P83" s="151"/>
      <c r="Q83" s="149"/>
      <c r="R83" s="170"/>
      <c r="S83" s="48"/>
      <c r="T83" s="46"/>
      <c r="U83" s="46"/>
      <c r="V83" s="46"/>
      <c r="W83" s="46"/>
      <c r="X83" s="46"/>
      <c r="Y83" s="47"/>
      <c r="Z83" s="47"/>
      <c r="AA83" s="47"/>
      <c r="AB83" s="47"/>
      <c r="AC83" s="47"/>
      <c r="AD83" s="47"/>
    </row>
    <row r="84" spans="1:30" ht="39.950000000000003" customHeight="1" x14ac:dyDescent="0.25">
      <c r="A84" s="55">
        <v>99</v>
      </c>
      <c r="B84" s="56" t="s">
        <v>24</v>
      </c>
      <c r="C84" s="68" t="s">
        <v>313</v>
      </c>
      <c r="D84" s="69" t="s">
        <v>314</v>
      </c>
      <c r="E84" s="65">
        <v>2407</v>
      </c>
      <c r="F84" s="65" t="s">
        <v>315</v>
      </c>
      <c r="G84" s="54" t="s">
        <v>37</v>
      </c>
      <c r="H84" s="62" t="s">
        <v>81</v>
      </c>
      <c r="I84" s="42">
        <v>850</v>
      </c>
      <c r="J84" s="17"/>
      <c r="K84" s="23">
        <f t="shared" si="2"/>
        <v>0</v>
      </c>
      <c r="L84" s="24" t="str">
        <f t="shared" si="3"/>
        <v>OK</v>
      </c>
      <c r="M84" s="171"/>
      <c r="N84" s="169"/>
      <c r="O84" s="169"/>
      <c r="P84" s="151"/>
      <c r="Q84" s="149"/>
      <c r="R84" s="170"/>
      <c r="S84" s="48"/>
      <c r="T84" s="46"/>
      <c r="U84" s="46"/>
      <c r="V84" s="46"/>
      <c r="W84" s="46"/>
      <c r="X84" s="46"/>
      <c r="Y84" s="47"/>
      <c r="Z84" s="47"/>
      <c r="AA84" s="47"/>
      <c r="AB84" s="47"/>
      <c r="AC84" s="47"/>
      <c r="AD84" s="47"/>
    </row>
    <row r="85" spans="1:30" ht="39.950000000000003" customHeight="1" x14ac:dyDescent="0.25">
      <c r="A85" s="55">
        <v>100</v>
      </c>
      <c r="B85" s="56" t="s">
        <v>47</v>
      </c>
      <c r="C85" s="60" t="s">
        <v>316</v>
      </c>
      <c r="D85" s="61" t="s">
        <v>317</v>
      </c>
      <c r="E85" s="62" t="s">
        <v>101</v>
      </c>
      <c r="F85" s="62" t="s">
        <v>281</v>
      </c>
      <c r="G85" s="54" t="s">
        <v>37</v>
      </c>
      <c r="H85" s="62" t="s">
        <v>51</v>
      </c>
      <c r="I85" s="42">
        <v>2300</v>
      </c>
      <c r="J85" s="17"/>
      <c r="K85" s="23">
        <f t="shared" si="2"/>
        <v>0</v>
      </c>
      <c r="L85" s="24" t="str">
        <f t="shared" si="3"/>
        <v>OK</v>
      </c>
      <c r="M85" s="171"/>
      <c r="N85" s="169"/>
      <c r="O85" s="169"/>
      <c r="P85" s="151"/>
      <c r="Q85" s="149"/>
      <c r="R85" s="170"/>
      <c r="S85" s="48"/>
      <c r="T85" s="46"/>
      <c r="U85" s="46"/>
      <c r="V85" s="46"/>
      <c r="W85" s="46"/>
      <c r="X85" s="46"/>
      <c r="Y85" s="47"/>
      <c r="Z85" s="47"/>
      <c r="AA85" s="47"/>
      <c r="AB85" s="47"/>
      <c r="AC85" s="47"/>
      <c r="AD85" s="47"/>
    </row>
    <row r="86" spans="1:30" ht="39.950000000000003" customHeight="1" x14ac:dyDescent="0.25">
      <c r="A86" s="55">
        <v>101</v>
      </c>
      <c r="B86" s="56" t="s">
        <v>151</v>
      </c>
      <c r="C86" s="60" t="s">
        <v>318</v>
      </c>
      <c r="D86" s="61" t="s">
        <v>319</v>
      </c>
      <c r="E86" s="62" t="s">
        <v>46</v>
      </c>
      <c r="F86" s="62" t="s">
        <v>54</v>
      </c>
      <c r="G86" s="54" t="s">
        <v>37</v>
      </c>
      <c r="H86" s="62" t="s">
        <v>51</v>
      </c>
      <c r="I86" s="42">
        <v>1900</v>
      </c>
      <c r="J86" s="17"/>
      <c r="K86" s="23">
        <f t="shared" si="2"/>
        <v>0</v>
      </c>
      <c r="L86" s="24" t="str">
        <f t="shared" si="3"/>
        <v>OK</v>
      </c>
      <c r="M86" s="171"/>
      <c r="N86" s="169"/>
      <c r="O86" s="169"/>
      <c r="P86" s="151"/>
      <c r="Q86" s="149"/>
      <c r="R86" s="170"/>
      <c r="S86" s="48"/>
      <c r="T86" s="46"/>
      <c r="U86" s="46"/>
      <c r="V86" s="46"/>
      <c r="W86" s="46"/>
      <c r="X86" s="46"/>
      <c r="Y86" s="47"/>
      <c r="Z86" s="47"/>
      <c r="AA86" s="47"/>
      <c r="AB86" s="47"/>
      <c r="AC86" s="47"/>
      <c r="AD86" s="47"/>
    </row>
    <row r="87" spans="1:30" ht="39.950000000000003" customHeight="1" x14ac:dyDescent="0.25">
      <c r="A87" s="55">
        <v>102</v>
      </c>
      <c r="B87" s="56" t="s">
        <v>114</v>
      </c>
      <c r="C87" s="66" t="s">
        <v>320</v>
      </c>
      <c r="D87" s="67" t="s">
        <v>321</v>
      </c>
      <c r="E87" s="59" t="s">
        <v>62</v>
      </c>
      <c r="F87" s="54" t="s">
        <v>322</v>
      </c>
      <c r="G87" s="54" t="s">
        <v>37</v>
      </c>
      <c r="H87" s="54">
        <v>44905233</v>
      </c>
      <c r="I87" s="42">
        <v>5366</v>
      </c>
      <c r="J87" s="17"/>
      <c r="K87" s="23">
        <f t="shared" si="2"/>
        <v>0</v>
      </c>
      <c r="L87" s="24" t="str">
        <f t="shared" si="3"/>
        <v>OK</v>
      </c>
      <c r="M87" s="171"/>
      <c r="N87" s="169"/>
      <c r="O87" s="169"/>
      <c r="P87" s="151"/>
      <c r="Q87" s="149"/>
      <c r="R87" s="170"/>
      <c r="S87" s="48"/>
      <c r="T87" s="46"/>
      <c r="U87" s="46"/>
      <c r="V87" s="46"/>
      <c r="W87" s="46"/>
      <c r="X87" s="46"/>
      <c r="Y87" s="47"/>
      <c r="Z87" s="47"/>
      <c r="AA87" s="47"/>
      <c r="AB87" s="47"/>
      <c r="AC87" s="47"/>
      <c r="AD87" s="47"/>
    </row>
    <row r="88" spans="1:30" ht="39.950000000000003" customHeight="1" x14ac:dyDescent="0.25">
      <c r="A88" s="55">
        <v>103</v>
      </c>
      <c r="B88" s="56" t="s">
        <v>114</v>
      </c>
      <c r="C88" s="77" t="s">
        <v>323</v>
      </c>
      <c r="D88" s="61" t="s">
        <v>321</v>
      </c>
      <c r="E88" s="59" t="s">
        <v>238</v>
      </c>
      <c r="F88" s="62" t="s">
        <v>324</v>
      </c>
      <c r="G88" s="54" t="s">
        <v>37</v>
      </c>
      <c r="H88" s="62" t="s">
        <v>51</v>
      </c>
      <c r="I88" s="42">
        <v>6900</v>
      </c>
      <c r="J88" s="17"/>
      <c r="K88" s="23">
        <f t="shared" si="2"/>
        <v>0</v>
      </c>
      <c r="L88" s="24" t="str">
        <f t="shared" si="3"/>
        <v>OK</v>
      </c>
      <c r="M88" s="171"/>
      <c r="N88" s="169"/>
      <c r="O88" s="169"/>
      <c r="P88" s="151"/>
      <c r="Q88" s="149"/>
      <c r="R88" s="170"/>
      <c r="S88" s="48"/>
      <c r="T88" s="46"/>
      <c r="U88" s="46"/>
      <c r="V88" s="46"/>
      <c r="W88" s="46"/>
      <c r="X88" s="46"/>
      <c r="Y88" s="47"/>
      <c r="Z88" s="47"/>
      <c r="AA88" s="47"/>
      <c r="AB88" s="47"/>
      <c r="AC88" s="47"/>
      <c r="AD88" s="47"/>
    </row>
    <row r="89" spans="1:30" ht="39.950000000000003" customHeight="1" x14ac:dyDescent="0.25">
      <c r="A89" s="55">
        <v>104</v>
      </c>
      <c r="B89" s="56" t="s">
        <v>126</v>
      </c>
      <c r="C89" s="60" t="s">
        <v>325</v>
      </c>
      <c r="D89" s="61" t="s">
        <v>326</v>
      </c>
      <c r="E89" s="62" t="s">
        <v>124</v>
      </c>
      <c r="F89" s="62" t="s">
        <v>327</v>
      </c>
      <c r="G89" s="54" t="s">
        <v>37</v>
      </c>
      <c r="H89" s="62" t="s">
        <v>51</v>
      </c>
      <c r="I89" s="42">
        <v>2100</v>
      </c>
      <c r="J89" s="17"/>
      <c r="K89" s="23">
        <f t="shared" si="2"/>
        <v>0</v>
      </c>
      <c r="L89" s="24" t="str">
        <f t="shared" si="3"/>
        <v>OK</v>
      </c>
      <c r="M89" s="171"/>
      <c r="N89" s="169"/>
      <c r="O89" s="169"/>
      <c r="P89" s="151"/>
      <c r="Q89" s="149"/>
      <c r="R89" s="170"/>
      <c r="S89" s="48"/>
      <c r="T89" s="46"/>
      <c r="U89" s="46"/>
      <c r="V89" s="46"/>
      <c r="W89" s="46"/>
      <c r="X89" s="46"/>
      <c r="Y89" s="47"/>
      <c r="Z89" s="47"/>
      <c r="AA89" s="47"/>
      <c r="AB89" s="47"/>
      <c r="AC89" s="47"/>
      <c r="AD89" s="47"/>
    </row>
    <row r="90" spans="1:30" ht="39.950000000000003" customHeight="1" x14ac:dyDescent="0.25">
      <c r="A90" s="55">
        <v>105</v>
      </c>
      <c r="B90" s="56" t="s">
        <v>71</v>
      </c>
      <c r="C90" s="60" t="s">
        <v>328</v>
      </c>
      <c r="D90" s="61" t="s">
        <v>329</v>
      </c>
      <c r="E90" s="53" t="s">
        <v>238</v>
      </c>
      <c r="F90" s="54" t="s">
        <v>330</v>
      </c>
      <c r="G90" s="54" t="s">
        <v>37</v>
      </c>
      <c r="H90" s="54" t="s">
        <v>331</v>
      </c>
      <c r="I90" s="42">
        <v>2351.25</v>
      </c>
      <c r="J90" s="17"/>
      <c r="K90" s="23">
        <f t="shared" si="2"/>
        <v>0</v>
      </c>
      <c r="L90" s="24" t="str">
        <f t="shared" si="3"/>
        <v>OK</v>
      </c>
      <c r="M90" s="171"/>
      <c r="N90" s="169"/>
      <c r="O90" s="169"/>
      <c r="P90" s="151"/>
      <c r="Q90" s="149"/>
      <c r="R90" s="170"/>
      <c r="S90" s="48"/>
      <c r="T90" s="46"/>
      <c r="U90" s="46"/>
      <c r="V90" s="46"/>
      <c r="W90" s="46"/>
      <c r="X90" s="46"/>
      <c r="Y90" s="47"/>
      <c r="Z90" s="47"/>
      <c r="AA90" s="47"/>
      <c r="AB90" s="47"/>
      <c r="AC90" s="47"/>
      <c r="AD90" s="47"/>
    </row>
    <row r="91" spans="1:30" ht="39.950000000000003" customHeight="1" x14ac:dyDescent="0.25">
      <c r="A91" s="55">
        <v>106</v>
      </c>
      <c r="B91" s="56" t="s">
        <v>332</v>
      </c>
      <c r="C91" s="73" t="s">
        <v>333</v>
      </c>
      <c r="D91" s="74" t="s">
        <v>334</v>
      </c>
      <c r="E91" s="70" t="s">
        <v>335</v>
      </c>
      <c r="F91" s="62" t="s">
        <v>336</v>
      </c>
      <c r="G91" s="54" t="s">
        <v>37</v>
      </c>
      <c r="H91" s="62" t="s">
        <v>21</v>
      </c>
      <c r="I91" s="42">
        <v>19008</v>
      </c>
      <c r="J91" s="17"/>
      <c r="K91" s="23">
        <f t="shared" si="2"/>
        <v>0</v>
      </c>
      <c r="L91" s="24" t="str">
        <f t="shared" si="3"/>
        <v>OK</v>
      </c>
      <c r="M91" s="171"/>
      <c r="N91" s="169"/>
      <c r="O91" s="169"/>
      <c r="P91" s="151"/>
      <c r="Q91" s="149"/>
      <c r="R91" s="170"/>
      <c r="S91" s="48"/>
      <c r="T91" s="46"/>
      <c r="U91" s="46"/>
      <c r="V91" s="46"/>
      <c r="W91" s="46"/>
      <c r="X91" s="46"/>
      <c r="Y91" s="47"/>
      <c r="Z91" s="47"/>
      <c r="AA91" s="47"/>
      <c r="AB91" s="47"/>
      <c r="AC91" s="47"/>
      <c r="AD91" s="47"/>
    </row>
    <row r="92" spans="1:30" ht="39.950000000000003" customHeight="1" x14ac:dyDescent="0.25">
      <c r="A92" s="55">
        <v>107</v>
      </c>
      <c r="B92" s="56" t="s">
        <v>135</v>
      </c>
      <c r="C92" s="60" t="s">
        <v>337</v>
      </c>
      <c r="D92" s="61" t="s">
        <v>338</v>
      </c>
      <c r="E92" s="62" t="s">
        <v>335</v>
      </c>
      <c r="F92" s="62" t="s">
        <v>336</v>
      </c>
      <c r="G92" s="54" t="s">
        <v>37</v>
      </c>
      <c r="H92" s="62" t="s">
        <v>21</v>
      </c>
      <c r="I92" s="42">
        <v>2370</v>
      </c>
      <c r="J92" s="17"/>
      <c r="K92" s="23">
        <f t="shared" si="2"/>
        <v>0</v>
      </c>
      <c r="L92" s="24" t="str">
        <f t="shared" si="3"/>
        <v>OK</v>
      </c>
      <c r="M92" s="171"/>
      <c r="N92" s="169"/>
      <c r="O92" s="169"/>
      <c r="P92" s="151"/>
      <c r="Q92" s="149"/>
      <c r="R92" s="170"/>
      <c r="S92" s="48"/>
      <c r="T92" s="46"/>
      <c r="U92" s="46"/>
      <c r="V92" s="46"/>
      <c r="W92" s="46"/>
      <c r="X92" s="46"/>
      <c r="Y92" s="47"/>
      <c r="Z92" s="47"/>
      <c r="AA92" s="47"/>
      <c r="AB92" s="47"/>
      <c r="AC92" s="47"/>
      <c r="AD92" s="47"/>
    </row>
    <row r="93" spans="1:30" ht="39.950000000000003" customHeight="1" x14ac:dyDescent="0.25">
      <c r="A93" s="55">
        <v>110</v>
      </c>
      <c r="B93" s="56" t="s">
        <v>86</v>
      </c>
      <c r="C93" s="77" t="s">
        <v>339</v>
      </c>
      <c r="D93" s="61" t="s">
        <v>340</v>
      </c>
      <c r="E93" s="59" t="s">
        <v>238</v>
      </c>
      <c r="F93" s="62" t="s">
        <v>341</v>
      </c>
      <c r="G93" s="54" t="s">
        <v>37</v>
      </c>
      <c r="H93" s="62" t="s">
        <v>51</v>
      </c>
      <c r="I93" s="42">
        <v>20278</v>
      </c>
      <c r="J93" s="17"/>
      <c r="K93" s="23">
        <f t="shared" si="2"/>
        <v>0</v>
      </c>
      <c r="L93" s="24" t="str">
        <f t="shared" si="3"/>
        <v>OK</v>
      </c>
      <c r="M93" s="171"/>
      <c r="N93" s="169"/>
      <c r="O93" s="169"/>
      <c r="P93" s="151"/>
      <c r="Q93" s="149"/>
      <c r="R93" s="170"/>
      <c r="S93" s="48"/>
      <c r="T93" s="46"/>
      <c r="U93" s="46"/>
      <c r="V93" s="46"/>
      <c r="W93" s="46"/>
      <c r="X93" s="46"/>
      <c r="Y93" s="47"/>
      <c r="Z93" s="47"/>
      <c r="AA93" s="47"/>
      <c r="AB93" s="47"/>
      <c r="AC93" s="47"/>
      <c r="AD93" s="47"/>
    </row>
    <row r="94" spans="1:30" ht="39.950000000000003" customHeight="1" x14ac:dyDescent="0.25">
      <c r="A94" s="55">
        <v>111</v>
      </c>
      <c r="B94" s="56" t="s">
        <v>43</v>
      </c>
      <c r="C94" s="60" t="s">
        <v>342</v>
      </c>
      <c r="D94" s="61" t="s">
        <v>343</v>
      </c>
      <c r="E94" s="62" t="s">
        <v>124</v>
      </c>
      <c r="F94" s="62" t="s">
        <v>246</v>
      </c>
      <c r="G94" s="54" t="s">
        <v>37</v>
      </c>
      <c r="H94" s="62" t="s">
        <v>81</v>
      </c>
      <c r="I94" s="42">
        <v>1474.8</v>
      </c>
      <c r="J94" s="17"/>
      <c r="K94" s="23">
        <f t="shared" si="2"/>
        <v>0</v>
      </c>
      <c r="L94" s="24" t="str">
        <f t="shared" si="3"/>
        <v>OK</v>
      </c>
      <c r="M94" s="171"/>
      <c r="N94" s="169"/>
      <c r="O94" s="169"/>
      <c r="P94" s="151"/>
      <c r="Q94" s="149"/>
      <c r="R94" s="170"/>
      <c r="S94" s="48"/>
      <c r="T94" s="46"/>
      <c r="U94" s="46"/>
      <c r="V94" s="46"/>
      <c r="W94" s="46"/>
      <c r="X94" s="46"/>
      <c r="Y94" s="47"/>
      <c r="Z94" s="47"/>
      <c r="AA94" s="47"/>
      <c r="AB94" s="47"/>
      <c r="AC94" s="47"/>
      <c r="AD94" s="47"/>
    </row>
    <row r="95" spans="1:30" ht="39.950000000000003" customHeight="1" x14ac:dyDescent="0.25">
      <c r="A95" s="55">
        <v>112</v>
      </c>
      <c r="B95" s="56" t="s">
        <v>43</v>
      </c>
      <c r="C95" s="60" t="s">
        <v>344</v>
      </c>
      <c r="D95" s="61" t="s">
        <v>345</v>
      </c>
      <c r="E95" s="62" t="s">
        <v>124</v>
      </c>
      <c r="F95" s="62" t="s">
        <v>246</v>
      </c>
      <c r="G95" s="54" t="s">
        <v>37</v>
      </c>
      <c r="H95" s="62" t="s">
        <v>81</v>
      </c>
      <c r="I95" s="42">
        <v>845.2</v>
      </c>
      <c r="J95" s="17"/>
      <c r="K95" s="23">
        <f t="shared" si="2"/>
        <v>0</v>
      </c>
      <c r="L95" s="24" t="str">
        <f t="shared" si="3"/>
        <v>OK</v>
      </c>
      <c r="M95" s="171"/>
      <c r="N95" s="169"/>
      <c r="O95" s="169"/>
      <c r="P95" s="151"/>
      <c r="Q95" s="149"/>
      <c r="R95" s="170"/>
      <c r="S95" s="48"/>
      <c r="T95" s="46"/>
      <c r="U95" s="46"/>
      <c r="V95" s="46"/>
      <c r="W95" s="46"/>
      <c r="X95" s="46"/>
      <c r="Y95" s="47"/>
      <c r="Z95" s="47"/>
      <c r="AA95" s="47"/>
      <c r="AB95" s="47"/>
      <c r="AC95" s="47"/>
      <c r="AD95" s="47"/>
    </row>
    <row r="96" spans="1:30" ht="39.950000000000003" customHeight="1" x14ac:dyDescent="0.25">
      <c r="A96" s="55">
        <v>113</v>
      </c>
      <c r="B96" s="56" t="s">
        <v>151</v>
      </c>
      <c r="C96" s="60" t="s">
        <v>346</v>
      </c>
      <c r="D96" s="61" t="s">
        <v>347</v>
      </c>
      <c r="E96" s="62" t="s">
        <v>124</v>
      </c>
      <c r="F96" s="62" t="s">
        <v>246</v>
      </c>
      <c r="G96" s="54" t="s">
        <v>37</v>
      </c>
      <c r="H96" s="62" t="s">
        <v>81</v>
      </c>
      <c r="I96" s="42">
        <v>2000</v>
      </c>
      <c r="J96" s="17"/>
      <c r="K96" s="23">
        <f t="shared" si="2"/>
        <v>0</v>
      </c>
      <c r="L96" s="24" t="str">
        <f t="shared" si="3"/>
        <v>OK</v>
      </c>
      <c r="M96" s="171"/>
      <c r="N96" s="169"/>
      <c r="O96" s="169"/>
      <c r="P96" s="151"/>
      <c r="Q96" s="149"/>
      <c r="R96" s="170"/>
      <c r="S96" s="48"/>
      <c r="T96" s="46"/>
      <c r="U96" s="46"/>
      <c r="V96" s="46"/>
      <c r="W96" s="46"/>
      <c r="X96" s="46"/>
      <c r="Y96" s="47"/>
      <c r="Z96" s="47"/>
      <c r="AA96" s="47"/>
      <c r="AB96" s="47"/>
      <c r="AC96" s="47"/>
      <c r="AD96" s="47"/>
    </row>
    <row r="97" spans="1:30" ht="39.950000000000003" customHeight="1" x14ac:dyDescent="0.25">
      <c r="A97" s="55">
        <v>114</v>
      </c>
      <c r="B97" s="56" t="s">
        <v>38</v>
      </c>
      <c r="C97" s="60" t="s">
        <v>348</v>
      </c>
      <c r="D97" s="61" t="s">
        <v>349</v>
      </c>
      <c r="E97" s="62" t="s">
        <v>124</v>
      </c>
      <c r="F97" s="62" t="s">
        <v>246</v>
      </c>
      <c r="G97" s="54" t="s">
        <v>37</v>
      </c>
      <c r="H97" s="62" t="s">
        <v>81</v>
      </c>
      <c r="I97" s="42">
        <v>856</v>
      </c>
      <c r="J97" s="17"/>
      <c r="K97" s="23">
        <f t="shared" si="2"/>
        <v>0</v>
      </c>
      <c r="L97" s="24" t="str">
        <f t="shared" si="3"/>
        <v>OK</v>
      </c>
      <c r="M97" s="171"/>
      <c r="N97" s="169"/>
      <c r="O97" s="169"/>
      <c r="P97" s="151"/>
      <c r="Q97" s="149"/>
      <c r="R97" s="170"/>
      <c r="S97" s="48"/>
      <c r="T97" s="46"/>
      <c r="U97" s="46"/>
      <c r="V97" s="46"/>
      <c r="W97" s="46"/>
      <c r="X97" s="46"/>
      <c r="Y97" s="47"/>
      <c r="Z97" s="47"/>
      <c r="AA97" s="47"/>
      <c r="AB97" s="47"/>
      <c r="AC97" s="47"/>
      <c r="AD97" s="47"/>
    </row>
    <row r="98" spans="1:30" ht="39.950000000000003" customHeight="1" x14ac:dyDescent="0.25">
      <c r="A98" s="55">
        <v>115</v>
      </c>
      <c r="B98" s="56" t="s">
        <v>38</v>
      </c>
      <c r="C98" s="60" t="s">
        <v>350</v>
      </c>
      <c r="D98" s="61" t="s">
        <v>351</v>
      </c>
      <c r="E98" s="62" t="s">
        <v>124</v>
      </c>
      <c r="F98" s="62" t="s">
        <v>246</v>
      </c>
      <c r="G98" s="54" t="s">
        <v>37</v>
      </c>
      <c r="H98" s="62" t="s">
        <v>81</v>
      </c>
      <c r="I98" s="42">
        <v>866.2</v>
      </c>
      <c r="J98" s="17"/>
      <c r="K98" s="23">
        <f t="shared" si="2"/>
        <v>0</v>
      </c>
      <c r="L98" s="24" t="str">
        <f t="shared" si="3"/>
        <v>OK</v>
      </c>
      <c r="M98" s="171"/>
      <c r="N98" s="169"/>
      <c r="O98" s="169"/>
      <c r="P98" s="151"/>
      <c r="Q98" s="149"/>
      <c r="R98" s="170"/>
      <c r="S98" s="48"/>
      <c r="T98" s="46"/>
      <c r="U98" s="46"/>
      <c r="V98" s="46"/>
      <c r="W98" s="46"/>
      <c r="X98" s="46"/>
      <c r="Y98" s="47"/>
      <c r="Z98" s="47"/>
      <c r="AA98" s="47"/>
      <c r="AB98" s="47"/>
      <c r="AC98" s="47"/>
      <c r="AD98" s="47"/>
    </row>
    <row r="99" spans="1:30" ht="39.950000000000003" customHeight="1" x14ac:dyDescent="0.25">
      <c r="A99" s="55">
        <v>116</v>
      </c>
      <c r="B99" s="56" t="s">
        <v>151</v>
      </c>
      <c r="C99" s="60" t="s">
        <v>352</v>
      </c>
      <c r="D99" s="61" t="s">
        <v>353</v>
      </c>
      <c r="E99" s="62" t="s">
        <v>124</v>
      </c>
      <c r="F99" s="62" t="s">
        <v>246</v>
      </c>
      <c r="G99" s="54" t="s">
        <v>37</v>
      </c>
      <c r="H99" s="62" t="s">
        <v>81</v>
      </c>
      <c r="I99" s="42">
        <v>1180</v>
      </c>
      <c r="J99" s="17"/>
      <c r="K99" s="23">
        <f t="shared" si="2"/>
        <v>0</v>
      </c>
      <c r="L99" s="24" t="str">
        <f t="shared" si="3"/>
        <v>OK</v>
      </c>
      <c r="M99" s="171"/>
      <c r="N99" s="169"/>
      <c r="O99" s="169"/>
      <c r="P99" s="151"/>
      <c r="Q99" s="149"/>
      <c r="R99" s="170"/>
      <c r="S99" s="48"/>
      <c r="T99" s="46"/>
      <c r="U99" s="46"/>
      <c r="V99" s="46"/>
      <c r="W99" s="46"/>
      <c r="X99" s="46"/>
      <c r="Y99" s="47"/>
      <c r="Z99" s="47"/>
      <c r="AA99" s="47"/>
      <c r="AB99" s="47"/>
      <c r="AC99" s="47"/>
      <c r="AD99" s="47"/>
    </row>
    <row r="100" spans="1:30" ht="39.950000000000003" customHeight="1" x14ac:dyDescent="0.25">
      <c r="A100" s="55">
        <v>117</v>
      </c>
      <c r="B100" s="56" t="s">
        <v>33</v>
      </c>
      <c r="C100" s="78" t="s">
        <v>354</v>
      </c>
      <c r="D100" s="79" t="s">
        <v>355</v>
      </c>
      <c r="E100" s="59" t="s">
        <v>356</v>
      </c>
      <c r="F100" s="62" t="s">
        <v>357</v>
      </c>
      <c r="G100" s="54" t="s">
        <v>37</v>
      </c>
      <c r="H100" s="62" t="s">
        <v>81</v>
      </c>
      <c r="I100" s="42">
        <v>2020</v>
      </c>
      <c r="J100" s="17"/>
      <c r="K100" s="23">
        <f t="shared" si="2"/>
        <v>0</v>
      </c>
      <c r="L100" s="24" t="str">
        <f t="shared" si="3"/>
        <v>OK</v>
      </c>
      <c r="M100" s="171"/>
      <c r="N100" s="169"/>
      <c r="O100" s="169"/>
      <c r="P100" s="151"/>
      <c r="Q100" s="149"/>
      <c r="R100" s="170"/>
      <c r="S100" s="48"/>
      <c r="T100" s="46"/>
      <c r="U100" s="46"/>
      <c r="V100" s="46"/>
      <c r="W100" s="46"/>
      <c r="X100" s="46"/>
      <c r="Y100" s="47"/>
      <c r="Z100" s="47"/>
      <c r="AA100" s="47"/>
      <c r="AB100" s="47"/>
      <c r="AC100" s="47"/>
      <c r="AD100" s="47"/>
    </row>
    <row r="101" spans="1:30" ht="39.950000000000003" customHeight="1" x14ac:dyDescent="0.25">
      <c r="A101" s="55">
        <v>118</v>
      </c>
      <c r="B101" s="56" t="s">
        <v>126</v>
      </c>
      <c r="C101" s="60" t="s">
        <v>358</v>
      </c>
      <c r="D101" s="61" t="s">
        <v>359</v>
      </c>
      <c r="E101" s="62" t="s">
        <v>292</v>
      </c>
      <c r="F101" s="62" t="s">
        <v>360</v>
      </c>
      <c r="G101" s="54" t="s">
        <v>37</v>
      </c>
      <c r="H101" s="62" t="s">
        <v>81</v>
      </c>
      <c r="I101" s="85">
        <v>200</v>
      </c>
      <c r="J101" s="17">
        <f>0+2</f>
        <v>2</v>
      </c>
      <c r="K101" s="23">
        <f t="shared" si="2"/>
        <v>0</v>
      </c>
      <c r="L101" s="24" t="str">
        <f t="shared" si="3"/>
        <v>OK</v>
      </c>
      <c r="M101" s="171"/>
      <c r="N101" s="169"/>
      <c r="O101" s="169"/>
      <c r="P101" s="162">
        <v>2</v>
      </c>
      <c r="Q101" s="149"/>
      <c r="R101" s="170"/>
      <c r="S101" s="48"/>
      <c r="T101" s="46"/>
      <c r="U101" s="46"/>
      <c r="V101" s="46"/>
      <c r="W101" s="46"/>
      <c r="X101" s="46"/>
      <c r="Y101" s="47"/>
      <c r="Z101" s="47"/>
      <c r="AA101" s="47"/>
      <c r="AB101" s="47"/>
      <c r="AC101" s="47"/>
      <c r="AD101" s="47"/>
    </row>
    <row r="102" spans="1:30" ht="39.950000000000003" customHeight="1" x14ac:dyDescent="0.25">
      <c r="A102" s="55">
        <v>120</v>
      </c>
      <c r="B102" s="56" t="s">
        <v>126</v>
      </c>
      <c r="C102" s="68" t="s">
        <v>361</v>
      </c>
      <c r="D102" s="69" t="s">
        <v>362</v>
      </c>
      <c r="E102" s="65">
        <v>5607</v>
      </c>
      <c r="F102" s="65" t="s">
        <v>363</v>
      </c>
      <c r="G102" s="54" t="s">
        <v>37</v>
      </c>
      <c r="H102" s="62" t="s">
        <v>25</v>
      </c>
      <c r="I102" s="42">
        <v>14.3</v>
      </c>
      <c r="J102" s="17"/>
      <c r="K102" s="23">
        <f t="shared" si="2"/>
        <v>0</v>
      </c>
      <c r="L102" s="24" t="str">
        <f t="shared" si="3"/>
        <v>OK</v>
      </c>
      <c r="M102" s="171"/>
      <c r="N102" s="169"/>
      <c r="O102" s="169"/>
      <c r="P102" s="151"/>
      <c r="Q102" s="149"/>
      <c r="R102" s="170"/>
      <c r="S102" s="48"/>
      <c r="T102" s="46"/>
      <c r="U102" s="46"/>
      <c r="V102" s="46"/>
      <c r="W102" s="46"/>
      <c r="X102" s="46"/>
      <c r="Y102" s="47"/>
      <c r="Z102" s="47"/>
      <c r="AA102" s="47"/>
      <c r="AB102" s="47"/>
      <c r="AC102" s="47"/>
      <c r="AD102" s="47"/>
    </row>
    <row r="103" spans="1:30" ht="39.950000000000003" customHeight="1" x14ac:dyDescent="0.25">
      <c r="A103" s="55">
        <v>121</v>
      </c>
      <c r="B103" s="56" t="s">
        <v>126</v>
      </c>
      <c r="C103" s="68" t="s">
        <v>364</v>
      </c>
      <c r="D103" s="69" t="s">
        <v>365</v>
      </c>
      <c r="E103" s="65">
        <v>5607</v>
      </c>
      <c r="F103" s="65" t="s">
        <v>366</v>
      </c>
      <c r="G103" s="54" t="s">
        <v>37</v>
      </c>
      <c r="H103" s="62" t="s">
        <v>25</v>
      </c>
      <c r="I103" s="42">
        <v>21</v>
      </c>
      <c r="J103" s="17"/>
      <c r="K103" s="23">
        <f t="shared" si="2"/>
        <v>0</v>
      </c>
      <c r="L103" s="24" t="str">
        <f t="shared" si="3"/>
        <v>OK</v>
      </c>
      <c r="M103" s="171"/>
      <c r="N103" s="169"/>
      <c r="O103" s="169"/>
      <c r="P103" s="151"/>
      <c r="Q103" s="149"/>
      <c r="R103" s="170"/>
      <c r="S103" s="48"/>
      <c r="T103" s="46"/>
      <c r="U103" s="46"/>
      <c r="V103" s="46"/>
      <c r="W103" s="46"/>
      <c r="X103" s="46"/>
      <c r="Y103" s="47"/>
      <c r="Z103" s="47"/>
      <c r="AA103" s="47"/>
      <c r="AB103" s="47"/>
      <c r="AC103" s="47"/>
      <c r="AD103" s="47"/>
    </row>
    <row r="104" spans="1:30" ht="39.950000000000003" customHeight="1" x14ac:dyDescent="0.25">
      <c r="A104" s="55">
        <v>122</v>
      </c>
      <c r="B104" s="56" t="s">
        <v>126</v>
      </c>
      <c r="C104" s="68" t="s">
        <v>367</v>
      </c>
      <c r="D104" s="69" t="s">
        <v>368</v>
      </c>
      <c r="E104" s="65">
        <v>5607</v>
      </c>
      <c r="F104" s="65" t="s">
        <v>369</v>
      </c>
      <c r="G104" s="54" t="s">
        <v>37</v>
      </c>
      <c r="H104" s="62" t="s">
        <v>25</v>
      </c>
      <c r="I104" s="42">
        <v>21</v>
      </c>
      <c r="J104" s="17"/>
      <c r="K104" s="23">
        <f t="shared" si="2"/>
        <v>0</v>
      </c>
      <c r="L104" s="24" t="str">
        <f t="shared" si="3"/>
        <v>OK</v>
      </c>
      <c r="M104" s="171"/>
      <c r="N104" s="169"/>
      <c r="O104" s="169"/>
      <c r="P104" s="151"/>
      <c r="Q104" s="149"/>
      <c r="R104" s="170"/>
      <c r="S104" s="48"/>
      <c r="T104" s="46"/>
      <c r="U104" s="46"/>
      <c r="V104" s="46"/>
      <c r="W104" s="46"/>
      <c r="X104" s="46"/>
      <c r="Y104" s="47"/>
      <c r="Z104" s="47"/>
      <c r="AA104" s="47"/>
      <c r="AB104" s="47"/>
      <c r="AC104" s="47"/>
      <c r="AD104" s="47"/>
    </row>
    <row r="105" spans="1:30" ht="39.950000000000003" customHeight="1" x14ac:dyDescent="0.25">
      <c r="A105" s="55">
        <v>123</v>
      </c>
      <c r="B105" s="56" t="s">
        <v>370</v>
      </c>
      <c r="C105" s="66" t="s">
        <v>371</v>
      </c>
      <c r="D105" s="67" t="s">
        <v>372</v>
      </c>
      <c r="E105" s="59" t="s">
        <v>238</v>
      </c>
      <c r="F105" s="54" t="s">
        <v>373</v>
      </c>
      <c r="G105" s="54" t="s">
        <v>37</v>
      </c>
      <c r="H105" s="54">
        <v>44905233</v>
      </c>
      <c r="I105" s="42">
        <v>113000</v>
      </c>
      <c r="J105" s="17"/>
      <c r="K105" s="23">
        <f t="shared" si="2"/>
        <v>0</v>
      </c>
      <c r="L105" s="24" t="str">
        <f t="shared" si="3"/>
        <v>OK</v>
      </c>
      <c r="M105" s="171"/>
      <c r="N105" s="169"/>
      <c r="O105" s="169"/>
      <c r="P105" s="151"/>
      <c r="Q105" s="149"/>
      <c r="R105" s="170"/>
      <c r="S105" s="48"/>
      <c r="T105" s="46"/>
      <c r="U105" s="46"/>
      <c r="V105" s="46"/>
      <c r="W105" s="46"/>
      <c r="X105" s="46"/>
      <c r="Y105" s="47"/>
      <c r="Z105" s="47"/>
      <c r="AA105" s="47"/>
      <c r="AB105" s="47"/>
      <c r="AC105" s="47"/>
      <c r="AD105" s="47"/>
    </row>
    <row r="106" spans="1:30" ht="39.950000000000003" customHeight="1" x14ac:dyDescent="0.25">
      <c r="A106" s="55">
        <v>124</v>
      </c>
      <c r="B106" s="56" t="s">
        <v>71</v>
      </c>
      <c r="C106" s="66" t="s">
        <v>374</v>
      </c>
      <c r="D106" s="67" t="s">
        <v>375</v>
      </c>
      <c r="E106" s="53" t="s">
        <v>376</v>
      </c>
      <c r="F106" s="54" t="s">
        <v>377</v>
      </c>
      <c r="G106" s="54" t="s">
        <v>378</v>
      </c>
      <c r="H106" s="54" t="s">
        <v>26</v>
      </c>
      <c r="I106" s="42">
        <v>990</v>
      </c>
      <c r="J106" s="17"/>
      <c r="K106" s="23">
        <f t="shared" si="2"/>
        <v>0</v>
      </c>
      <c r="L106" s="24" t="str">
        <f t="shared" si="3"/>
        <v>OK</v>
      </c>
      <c r="M106" s="171"/>
      <c r="N106" s="169"/>
      <c r="O106" s="169"/>
      <c r="P106" s="151"/>
      <c r="Q106" s="149"/>
      <c r="R106" s="170"/>
      <c r="S106" s="48"/>
      <c r="T106" s="46"/>
      <c r="U106" s="46"/>
      <c r="V106" s="46"/>
      <c r="W106" s="46"/>
      <c r="X106" s="46"/>
      <c r="Y106" s="47"/>
      <c r="Z106" s="47"/>
      <c r="AA106" s="47"/>
      <c r="AB106" s="47"/>
      <c r="AC106" s="47"/>
      <c r="AD106" s="47"/>
    </row>
    <row r="107" spans="1:30" ht="39.950000000000003" customHeight="1" x14ac:dyDescent="0.25">
      <c r="A107" s="55">
        <v>125</v>
      </c>
      <c r="B107" s="56" t="s">
        <v>151</v>
      </c>
      <c r="C107" s="60" t="s">
        <v>379</v>
      </c>
      <c r="D107" s="67" t="s">
        <v>380</v>
      </c>
      <c r="E107" s="62" t="s">
        <v>62</v>
      </c>
      <c r="F107" s="62" t="s">
        <v>381</v>
      </c>
      <c r="G107" s="54" t="s">
        <v>37</v>
      </c>
      <c r="H107" s="62" t="s">
        <v>201</v>
      </c>
      <c r="I107" s="42">
        <v>7999.99</v>
      </c>
      <c r="J107" s="17"/>
      <c r="K107" s="23">
        <f t="shared" si="2"/>
        <v>0</v>
      </c>
      <c r="L107" s="24" t="str">
        <f t="shared" si="3"/>
        <v>OK</v>
      </c>
      <c r="M107" s="171"/>
      <c r="N107" s="169"/>
      <c r="O107" s="169"/>
      <c r="P107" s="151"/>
      <c r="Q107" s="149"/>
      <c r="R107" s="170"/>
      <c r="S107" s="48"/>
      <c r="T107" s="46"/>
      <c r="U107" s="46"/>
      <c r="V107" s="46"/>
      <c r="W107" s="46"/>
      <c r="X107" s="46"/>
      <c r="Y107" s="47"/>
      <c r="Z107" s="47"/>
      <c r="AA107" s="47"/>
      <c r="AB107" s="47"/>
      <c r="AC107" s="47"/>
      <c r="AD107" s="47"/>
    </row>
    <row r="108" spans="1:30" ht="39.950000000000003" customHeight="1" x14ac:dyDescent="0.25">
      <c r="A108" s="55">
        <v>126</v>
      </c>
      <c r="B108" s="56" t="s">
        <v>151</v>
      </c>
      <c r="C108" s="60" t="s">
        <v>382</v>
      </c>
      <c r="D108" s="61" t="s">
        <v>383</v>
      </c>
      <c r="E108" s="62" t="s">
        <v>62</v>
      </c>
      <c r="F108" s="62" t="s">
        <v>381</v>
      </c>
      <c r="G108" s="54" t="s">
        <v>37</v>
      </c>
      <c r="H108" s="62" t="s">
        <v>201</v>
      </c>
      <c r="I108" s="42">
        <v>9400</v>
      </c>
      <c r="J108" s="17"/>
      <c r="K108" s="23">
        <f t="shared" si="2"/>
        <v>0</v>
      </c>
      <c r="L108" s="24" t="str">
        <f t="shared" si="3"/>
        <v>OK</v>
      </c>
      <c r="M108" s="171"/>
      <c r="N108" s="169"/>
      <c r="O108" s="169"/>
      <c r="P108" s="151"/>
      <c r="Q108" s="149"/>
      <c r="R108" s="170"/>
      <c r="S108" s="48"/>
      <c r="T108" s="46"/>
      <c r="U108" s="46"/>
      <c r="V108" s="46"/>
      <c r="W108" s="46"/>
      <c r="X108" s="46"/>
      <c r="Y108" s="47"/>
      <c r="Z108" s="47"/>
      <c r="AA108" s="47"/>
      <c r="AB108" s="47"/>
      <c r="AC108" s="47"/>
      <c r="AD108" s="47"/>
    </row>
    <row r="109" spans="1:30" ht="39.950000000000003" customHeight="1" x14ac:dyDescent="0.25">
      <c r="A109" s="55">
        <v>127</v>
      </c>
      <c r="B109" s="56" t="s">
        <v>47</v>
      </c>
      <c r="C109" s="60" t="s">
        <v>384</v>
      </c>
      <c r="D109" s="61" t="s">
        <v>385</v>
      </c>
      <c r="E109" s="53" t="s">
        <v>386</v>
      </c>
      <c r="F109" s="54" t="s">
        <v>387</v>
      </c>
      <c r="G109" s="54" t="s">
        <v>37</v>
      </c>
      <c r="H109" s="54" t="s">
        <v>25</v>
      </c>
      <c r="I109" s="42">
        <v>479</v>
      </c>
      <c r="J109" s="17"/>
      <c r="K109" s="23">
        <f t="shared" si="2"/>
        <v>0</v>
      </c>
      <c r="L109" s="24" t="str">
        <f t="shared" si="3"/>
        <v>OK</v>
      </c>
      <c r="M109" s="171"/>
      <c r="N109" s="169"/>
      <c r="O109" s="169"/>
      <c r="P109" s="151"/>
      <c r="Q109" s="149"/>
      <c r="R109" s="170"/>
      <c r="S109" s="48"/>
      <c r="T109" s="46"/>
      <c r="U109" s="46"/>
      <c r="V109" s="46"/>
      <c r="W109" s="46"/>
      <c r="X109" s="46"/>
      <c r="Y109" s="47"/>
      <c r="Z109" s="47"/>
      <c r="AA109" s="47"/>
      <c r="AB109" s="47"/>
      <c r="AC109" s="47"/>
      <c r="AD109" s="47"/>
    </row>
    <row r="110" spans="1:30" ht="39.950000000000003" customHeight="1" x14ac:dyDescent="0.25">
      <c r="A110" s="55">
        <v>129</v>
      </c>
      <c r="B110" s="56" t="s">
        <v>86</v>
      </c>
      <c r="C110" s="60" t="s">
        <v>388</v>
      </c>
      <c r="D110" s="61" t="s">
        <v>389</v>
      </c>
      <c r="E110" s="62" t="s">
        <v>390</v>
      </c>
      <c r="F110" s="62" t="s">
        <v>391</v>
      </c>
      <c r="G110" s="54" t="s">
        <v>37</v>
      </c>
      <c r="H110" s="62" t="s">
        <v>81</v>
      </c>
      <c r="I110" s="42">
        <v>500.42</v>
      </c>
      <c r="J110" s="17"/>
      <c r="K110" s="23">
        <f t="shared" si="2"/>
        <v>0</v>
      </c>
      <c r="L110" s="24" t="str">
        <f t="shared" si="3"/>
        <v>OK</v>
      </c>
      <c r="M110" s="171"/>
      <c r="N110" s="169"/>
      <c r="O110" s="169"/>
      <c r="P110" s="151"/>
      <c r="Q110" s="149"/>
      <c r="R110" s="170"/>
      <c r="S110" s="48"/>
      <c r="T110" s="46"/>
      <c r="U110" s="46"/>
      <c r="V110" s="46"/>
      <c r="W110" s="46"/>
      <c r="X110" s="46"/>
      <c r="Y110" s="47"/>
      <c r="Z110" s="47"/>
      <c r="AA110" s="47"/>
      <c r="AB110" s="47"/>
      <c r="AC110" s="47"/>
      <c r="AD110" s="47"/>
    </row>
    <row r="111" spans="1:30" ht="39.950000000000003" customHeight="1" x14ac:dyDescent="0.25">
      <c r="A111" s="55">
        <v>130</v>
      </c>
      <c r="B111" s="56" t="s">
        <v>55</v>
      </c>
      <c r="C111" s="78" t="s">
        <v>392</v>
      </c>
      <c r="D111" s="79" t="s">
        <v>393</v>
      </c>
      <c r="E111" s="59" t="s">
        <v>192</v>
      </c>
      <c r="F111" s="62" t="s">
        <v>394</v>
      </c>
      <c r="G111" s="54" t="s">
        <v>37</v>
      </c>
      <c r="H111" s="62" t="s">
        <v>81</v>
      </c>
      <c r="I111" s="42">
        <v>730</v>
      </c>
      <c r="J111" s="17"/>
      <c r="K111" s="23">
        <f t="shared" si="2"/>
        <v>0</v>
      </c>
      <c r="L111" s="24" t="str">
        <f t="shared" si="3"/>
        <v>OK</v>
      </c>
      <c r="M111" s="171"/>
      <c r="N111" s="169"/>
      <c r="O111" s="169"/>
      <c r="P111" s="151"/>
      <c r="Q111" s="149"/>
      <c r="R111" s="170"/>
      <c r="S111" s="48"/>
      <c r="T111" s="46"/>
      <c r="U111" s="46"/>
      <c r="V111" s="46"/>
      <c r="W111" s="46"/>
      <c r="X111" s="46"/>
      <c r="Y111" s="47"/>
      <c r="Z111" s="47"/>
      <c r="AA111" s="47"/>
      <c r="AB111" s="47"/>
      <c r="AC111" s="47"/>
      <c r="AD111" s="47"/>
    </row>
    <row r="112" spans="1:30" ht="39.950000000000003" customHeight="1" x14ac:dyDescent="0.25">
      <c r="A112" s="55">
        <v>131</v>
      </c>
      <c r="B112" s="56" t="s">
        <v>55</v>
      </c>
      <c r="C112" s="60" t="s">
        <v>395</v>
      </c>
      <c r="D112" s="61" t="s">
        <v>396</v>
      </c>
      <c r="E112" s="53" t="s">
        <v>179</v>
      </c>
      <c r="F112" s="54" t="s">
        <v>397</v>
      </c>
      <c r="G112" s="54" t="s">
        <v>37</v>
      </c>
      <c r="H112" s="54" t="s">
        <v>21</v>
      </c>
      <c r="I112" s="42">
        <v>11498</v>
      </c>
      <c r="J112" s="17"/>
      <c r="K112" s="23">
        <f t="shared" si="2"/>
        <v>0</v>
      </c>
      <c r="L112" s="24" t="str">
        <f t="shared" si="3"/>
        <v>OK</v>
      </c>
      <c r="M112" s="171"/>
      <c r="N112" s="169"/>
      <c r="O112" s="169"/>
      <c r="P112" s="151"/>
      <c r="Q112" s="149"/>
      <c r="R112" s="170"/>
      <c r="S112" s="48"/>
      <c r="T112" s="46"/>
      <c r="U112" s="46"/>
      <c r="V112" s="46"/>
      <c r="W112" s="46"/>
      <c r="X112" s="46"/>
      <c r="Y112" s="47"/>
      <c r="Z112" s="47"/>
      <c r="AA112" s="47"/>
      <c r="AB112" s="47"/>
      <c r="AC112" s="47"/>
      <c r="AD112" s="47"/>
    </row>
    <row r="113" spans="1:30" ht="39.950000000000003" customHeight="1" x14ac:dyDescent="0.25">
      <c r="A113" s="55">
        <v>132</v>
      </c>
      <c r="B113" s="56" t="s">
        <v>151</v>
      </c>
      <c r="C113" s="60" t="s">
        <v>398</v>
      </c>
      <c r="D113" s="61" t="s">
        <v>399</v>
      </c>
      <c r="E113" s="53" t="s">
        <v>192</v>
      </c>
      <c r="F113" s="54" t="s">
        <v>299</v>
      </c>
      <c r="G113" s="54" t="s">
        <v>37</v>
      </c>
      <c r="H113" s="54" t="s">
        <v>51</v>
      </c>
      <c r="I113" s="42">
        <v>2200</v>
      </c>
      <c r="J113" s="17"/>
      <c r="K113" s="23">
        <f t="shared" si="2"/>
        <v>0</v>
      </c>
      <c r="L113" s="24" t="str">
        <f t="shared" si="3"/>
        <v>OK</v>
      </c>
      <c r="M113" s="171"/>
      <c r="N113" s="169"/>
      <c r="O113" s="169"/>
      <c r="P113" s="151"/>
      <c r="Q113" s="149"/>
      <c r="R113" s="170"/>
      <c r="S113" s="48"/>
      <c r="T113" s="46"/>
      <c r="U113" s="46"/>
      <c r="V113" s="46"/>
      <c r="W113" s="46"/>
      <c r="X113" s="46"/>
      <c r="Y113" s="47"/>
      <c r="Z113" s="47"/>
      <c r="AA113" s="47"/>
      <c r="AB113" s="47"/>
      <c r="AC113" s="47"/>
      <c r="AD113" s="47"/>
    </row>
    <row r="114" spans="1:30" ht="39.950000000000003" customHeight="1" x14ac:dyDescent="0.25">
      <c r="A114" s="55">
        <v>133</v>
      </c>
      <c r="B114" s="56" t="s">
        <v>71</v>
      </c>
      <c r="C114" s="68" t="s">
        <v>400</v>
      </c>
      <c r="D114" s="69" t="s">
        <v>401</v>
      </c>
      <c r="E114" s="65">
        <v>2401</v>
      </c>
      <c r="F114" s="65" t="s">
        <v>402</v>
      </c>
      <c r="G114" s="54" t="s">
        <v>37</v>
      </c>
      <c r="H114" s="54" t="s">
        <v>51</v>
      </c>
      <c r="I114" s="42">
        <v>4731.21</v>
      </c>
      <c r="J114" s="17"/>
      <c r="K114" s="23">
        <f t="shared" si="2"/>
        <v>0</v>
      </c>
      <c r="L114" s="24" t="str">
        <f t="shared" si="3"/>
        <v>OK</v>
      </c>
      <c r="M114" s="171"/>
      <c r="N114" s="169"/>
      <c r="O114" s="169"/>
      <c r="P114" s="151"/>
      <c r="Q114" s="149"/>
      <c r="R114" s="170"/>
      <c r="S114" s="48"/>
      <c r="T114" s="46"/>
      <c r="U114" s="46"/>
      <c r="V114" s="46"/>
      <c r="W114" s="46"/>
      <c r="X114" s="46"/>
      <c r="Y114" s="47"/>
      <c r="Z114" s="47"/>
      <c r="AA114" s="47"/>
      <c r="AB114" s="47"/>
      <c r="AC114" s="47"/>
      <c r="AD114" s="47"/>
    </row>
    <row r="115" spans="1:30" ht="39.950000000000003" customHeight="1" x14ac:dyDescent="0.25">
      <c r="A115" s="55">
        <v>134</v>
      </c>
      <c r="B115" s="56" t="s">
        <v>24</v>
      </c>
      <c r="C115" s="57" t="s">
        <v>403</v>
      </c>
      <c r="D115" s="58" t="s">
        <v>404</v>
      </c>
      <c r="E115" s="53" t="s">
        <v>238</v>
      </c>
      <c r="F115" s="80" t="s">
        <v>405</v>
      </c>
      <c r="G115" s="54" t="s">
        <v>37</v>
      </c>
      <c r="H115" s="54" t="s">
        <v>51</v>
      </c>
      <c r="I115" s="42">
        <v>4340</v>
      </c>
      <c r="J115" s="17"/>
      <c r="K115" s="23">
        <f t="shared" si="2"/>
        <v>0</v>
      </c>
      <c r="L115" s="24" t="str">
        <f t="shared" si="3"/>
        <v>OK</v>
      </c>
      <c r="M115" s="171"/>
      <c r="N115" s="169"/>
      <c r="O115" s="169"/>
      <c r="P115" s="151"/>
      <c r="Q115" s="149"/>
      <c r="R115" s="170"/>
      <c r="S115" s="48"/>
      <c r="T115" s="46"/>
      <c r="U115" s="46"/>
      <c r="V115" s="46"/>
      <c r="W115" s="46"/>
      <c r="X115" s="46"/>
      <c r="Y115" s="47"/>
      <c r="Z115" s="47"/>
      <c r="AA115" s="47"/>
      <c r="AB115" s="47"/>
      <c r="AC115" s="47"/>
      <c r="AD115" s="47"/>
    </row>
    <row r="116" spans="1:30" ht="39.950000000000003" customHeight="1" x14ac:dyDescent="0.25">
      <c r="A116" s="55">
        <v>135</v>
      </c>
      <c r="B116" s="56" t="s">
        <v>93</v>
      </c>
      <c r="C116" s="60" t="s">
        <v>406</v>
      </c>
      <c r="D116" s="61" t="s">
        <v>407</v>
      </c>
      <c r="E116" s="59" t="s">
        <v>62</v>
      </c>
      <c r="F116" s="70">
        <v>12360053</v>
      </c>
      <c r="G116" s="54" t="s">
        <v>37</v>
      </c>
      <c r="H116" s="54">
        <v>44905233</v>
      </c>
      <c r="I116" s="42">
        <v>3500</v>
      </c>
      <c r="J116" s="17"/>
      <c r="K116" s="23">
        <f t="shared" si="2"/>
        <v>0</v>
      </c>
      <c r="L116" s="24" t="str">
        <f t="shared" si="3"/>
        <v>OK</v>
      </c>
      <c r="M116" s="171"/>
      <c r="N116" s="169"/>
      <c r="O116" s="169"/>
      <c r="P116" s="151"/>
      <c r="Q116" s="149"/>
      <c r="R116" s="170"/>
      <c r="S116" s="48"/>
      <c r="T116" s="46"/>
      <c r="U116" s="46"/>
      <c r="V116" s="46"/>
      <c r="W116" s="46"/>
      <c r="X116" s="46"/>
      <c r="Y116" s="47"/>
      <c r="Z116" s="47"/>
      <c r="AA116" s="47"/>
      <c r="AB116" s="47"/>
      <c r="AC116" s="47"/>
      <c r="AD116" s="47"/>
    </row>
    <row r="117" spans="1:30" ht="39.950000000000003" customHeight="1" x14ac:dyDescent="0.25">
      <c r="A117" s="55">
        <v>136</v>
      </c>
      <c r="B117" s="56" t="s">
        <v>24</v>
      </c>
      <c r="C117" s="60" t="s">
        <v>408</v>
      </c>
      <c r="D117" s="61" t="s">
        <v>409</v>
      </c>
      <c r="E117" s="59" t="s">
        <v>62</v>
      </c>
      <c r="F117" s="70">
        <v>114332019</v>
      </c>
      <c r="G117" s="54" t="s">
        <v>37</v>
      </c>
      <c r="H117" s="54">
        <v>44905233</v>
      </c>
      <c r="I117" s="42">
        <v>4990</v>
      </c>
      <c r="J117" s="17"/>
      <c r="K117" s="23">
        <f t="shared" si="2"/>
        <v>0</v>
      </c>
      <c r="L117" s="24" t="str">
        <f t="shared" si="3"/>
        <v>OK</v>
      </c>
      <c r="M117" s="171"/>
      <c r="N117" s="169"/>
      <c r="O117" s="169"/>
      <c r="P117" s="151"/>
      <c r="Q117" s="149"/>
      <c r="R117" s="170"/>
      <c r="S117" s="48"/>
      <c r="T117" s="46"/>
      <c r="U117" s="46"/>
      <c r="V117" s="46"/>
      <c r="W117" s="46"/>
      <c r="X117" s="46"/>
      <c r="Y117" s="47"/>
      <c r="Z117" s="47"/>
      <c r="AA117" s="47"/>
      <c r="AB117" s="47"/>
      <c r="AC117" s="47"/>
      <c r="AD117" s="47"/>
    </row>
    <row r="118" spans="1:30" ht="39.950000000000003" customHeight="1" x14ac:dyDescent="0.25">
      <c r="A118" s="55">
        <v>137</v>
      </c>
      <c r="B118" s="56" t="s">
        <v>370</v>
      </c>
      <c r="C118" s="60" t="s">
        <v>410</v>
      </c>
      <c r="D118" s="61" t="s">
        <v>411</v>
      </c>
      <c r="E118" s="62" t="s">
        <v>242</v>
      </c>
      <c r="F118" s="62" t="s">
        <v>412</v>
      </c>
      <c r="G118" s="54" t="s">
        <v>37</v>
      </c>
      <c r="H118" s="62" t="s">
        <v>51</v>
      </c>
      <c r="I118" s="42">
        <v>7000</v>
      </c>
      <c r="J118" s="17"/>
      <c r="K118" s="23">
        <f t="shared" si="2"/>
        <v>0</v>
      </c>
      <c r="L118" s="24" t="str">
        <f t="shared" si="3"/>
        <v>OK</v>
      </c>
      <c r="M118" s="171"/>
      <c r="N118" s="169"/>
      <c r="O118" s="169"/>
      <c r="P118" s="151"/>
      <c r="Q118" s="149"/>
      <c r="R118" s="170"/>
      <c r="S118" s="48"/>
      <c r="T118" s="46"/>
      <c r="U118" s="46"/>
      <c r="V118" s="46"/>
      <c r="W118" s="46"/>
      <c r="X118" s="46"/>
      <c r="Y118" s="47"/>
      <c r="Z118" s="47"/>
      <c r="AA118" s="47"/>
      <c r="AB118" s="47"/>
      <c r="AC118" s="47"/>
      <c r="AD118" s="47"/>
    </row>
    <row r="119" spans="1:30" ht="39.950000000000003" customHeight="1" x14ac:dyDescent="0.25">
      <c r="A119" s="55">
        <v>138</v>
      </c>
      <c r="B119" s="56" t="s">
        <v>93</v>
      </c>
      <c r="C119" s="60" t="s">
        <v>413</v>
      </c>
      <c r="D119" s="61" t="s">
        <v>414</v>
      </c>
      <c r="E119" s="59" t="s">
        <v>62</v>
      </c>
      <c r="F119" s="70">
        <v>114332024</v>
      </c>
      <c r="G119" s="54" t="s">
        <v>37</v>
      </c>
      <c r="H119" s="54">
        <v>44905233</v>
      </c>
      <c r="I119" s="42">
        <v>2720</v>
      </c>
      <c r="J119" s="17"/>
      <c r="K119" s="23">
        <f t="shared" si="2"/>
        <v>0</v>
      </c>
      <c r="L119" s="24" t="str">
        <f t="shared" si="3"/>
        <v>OK</v>
      </c>
      <c r="M119" s="171"/>
      <c r="N119" s="169"/>
      <c r="O119" s="169"/>
      <c r="P119" s="151"/>
      <c r="Q119" s="149"/>
      <c r="R119" s="170"/>
      <c r="S119" s="48"/>
      <c r="T119" s="46"/>
      <c r="U119" s="46"/>
      <c r="V119" s="46"/>
      <c r="W119" s="46"/>
      <c r="X119" s="46"/>
      <c r="Y119" s="47"/>
      <c r="Z119" s="47"/>
      <c r="AA119" s="47"/>
      <c r="AB119" s="47"/>
      <c r="AC119" s="47"/>
      <c r="AD119" s="47"/>
    </row>
    <row r="120" spans="1:30" ht="39.950000000000003" customHeight="1" x14ac:dyDescent="0.25">
      <c r="A120" s="55">
        <v>139</v>
      </c>
      <c r="B120" s="56" t="s">
        <v>55</v>
      </c>
      <c r="C120" s="57" t="s">
        <v>415</v>
      </c>
      <c r="D120" s="58" t="s">
        <v>416</v>
      </c>
      <c r="E120" s="53" t="s">
        <v>238</v>
      </c>
      <c r="F120" s="80" t="s">
        <v>417</v>
      </c>
      <c r="G120" s="54" t="s">
        <v>37</v>
      </c>
      <c r="H120" s="54" t="s">
        <v>51</v>
      </c>
      <c r="I120" s="42">
        <v>1970</v>
      </c>
      <c r="J120" s="17"/>
      <c r="K120" s="23">
        <f t="shared" si="2"/>
        <v>0</v>
      </c>
      <c r="L120" s="24" t="str">
        <f t="shared" si="3"/>
        <v>OK</v>
      </c>
      <c r="M120" s="171"/>
      <c r="N120" s="169"/>
      <c r="O120" s="169"/>
      <c r="P120" s="151"/>
      <c r="Q120" s="149"/>
      <c r="R120" s="170"/>
      <c r="S120" s="48"/>
      <c r="T120" s="46"/>
      <c r="U120" s="46"/>
      <c r="V120" s="46"/>
      <c r="W120" s="46"/>
      <c r="X120" s="46"/>
      <c r="Y120" s="47"/>
      <c r="Z120" s="47"/>
      <c r="AA120" s="47"/>
      <c r="AB120" s="47"/>
      <c r="AC120" s="47"/>
      <c r="AD120" s="47"/>
    </row>
    <row r="121" spans="1:30" ht="39.950000000000003" customHeight="1" x14ac:dyDescent="0.25">
      <c r="A121" s="55">
        <v>140</v>
      </c>
      <c r="B121" s="56" t="s">
        <v>24</v>
      </c>
      <c r="C121" s="66" t="s">
        <v>418</v>
      </c>
      <c r="D121" s="67" t="s">
        <v>419</v>
      </c>
      <c r="E121" s="53" t="s">
        <v>238</v>
      </c>
      <c r="F121" s="54" t="s">
        <v>417</v>
      </c>
      <c r="G121" s="54" t="s">
        <v>37</v>
      </c>
      <c r="H121" s="54" t="s">
        <v>51</v>
      </c>
      <c r="I121" s="42">
        <v>5099</v>
      </c>
      <c r="J121" s="17"/>
      <c r="K121" s="23">
        <f t="shared" si="2"/>
        <v>0</v>
      </c>
      <c r="L121" s="24" t="str">
        <f t="shared" si="3"/>
        <v>OK</v>
      </c>
      <c r="M121" s="171"/>
      <c r="N121" s="169"/>
      <c r="O121" s="169"/>
      <c r="P121" s="151"/>
      <c r="Q121" s="149"/>
      <c r="R121" s="170"/>
      <c r="S121" s="48"/>
      <c r="T121" s="46"/>
      <c r="U121" s="46"/>
      <c r="V121" s="46"/>
      <c r="W121" s="46"/>
      <c r="X121" s="46"/>
      <c r="Y121" s="47"/>
      <c r="Z121" s="47"/>
      <c r="AA121" s="47"/>
      <c r="AB121" s="47"/>
      <c r="AC121" s="47"/>
      <c r="AD121" s="47"/>
    </row>
    <row r="122" spans="1:30" ht="39.950000000000003" customHeight="1" x14ac:dyDescent="0.25">
      <c r="A122" s="55">
        <v>141</v>
      </c>
      <c r="B122" s="56" t="s">
        <v>186</v>
      </c>
      <c r="C122" s="81" t="s">
        <v>420</v>
      </c>
      <c r="D122" s="67" t="s">
        <v>421</v>
      </c>
      <c r="E122" s="53" t="s">
        <v>238</v>
      </c>
      <c r="F122" s="54" t="s">
        <v>417</v>
      </c>
      <c r="G122" s="54" t="s">
        <v>37</v>
      </c>
      <c r="H122" s="54" t="s">
        <v>51</v>
      </c>
      <c r="I122" s="42">
        <v>1875</v>
      </c>
      <c r="J122" s="17"/>
      <c r="K122" s="23">
        <f t="shared" si="2"/>
        <v>0</v>
      </c>
      <c r="L122" s="24" t="str">
        <f t="shared" si="3"/>
        <v>OK</v>
      </c>
      <c r="M122" s="171"/>
      <c r="N122" s="169"/>
      <c r="O122" s="169"/>
      <c r="P122" s="151"/>
      <c r="Q122" s="149"/>
      <c r="R122" s="170"/>
      <c r="S122" s="48"/>
      <c r="T122" s="46"/>
      <c r="U122" s="46"/>
      <c r="V122" s="46"/>
      <c r="W122" s="46"/>
      <c r="X122" s="46"/>
      <c r="Y122" s="47"/>
      <c r="Z122" s="47"/>
      <c r="AA122" s="47"/>
      <c r="AB122" s="47"/>
      <c r="AC122" s="47"/>
      <c r="AD122" s="47"/>
    </row>
    <row r="123" spans="1:30" ht="39.950000000000003" customHeight="1" x14ac:dyDescent="0.25">
      <c r="A123" s="55">
        <v>142</v>
      </c>
      <c r="B123" s="56" t="s">
        <v>86</v>
      </c>
      <c r="C123" s="60" t="s">
        <v>422</v>
      </c>
      <c r="D123" s="61" t="s">
        <v>423</v>
      </c>
      <c r="E123" s="62" t="s">
        <v>424</v>
      </c>
      <c r="F123" s="62" t="s">
        <v>425</v>
      </c>
      <c r="G123" s="54" t="s">
        <v>37</v>
      </c>
      <c r="H123" s="62" t="s">
        <v>81</v>
      </c>
      <c r="I123" s="42">
        <v>1289.94</v>
      </c>
      <c r="J123" s="17"/>
      <c r="K123" s="23">
        <f t="shared" si="2"/>
        <v>0</v>
      </c>
      <c r="L123" s="24" t="str">
        <f t="shared" si="3"/>
        <v>OK</v>
      </c>
      <c r="M123" s="171"/>
      <c r="N123" s="169"/>
      <c r="O123" s="169"/>
      <c r="P123" s="151"/>
      <c r="Q123" s="149"/>
      <c r="R123" s="170"/>
      <c r="S123" s="48"/>
      <c r="T123" s="46"/>
      <c r="U123" s="46"/>
      <c r="V123" s="46"/>
      <c r="W123" s="46"/>
      <c r="X123" s="46"/>
      <c r="Y123" s="47"/>
      <c r="Z123" s="47"/>
      <c r="AA123" s="47"/>
      <c r="AB123" s="47"/>
      <c r="AC123" s="47"/>
      <c r="AD123" s="47"/>
    </row>
    <row r="124" spans="1:30" ht="39.950000000000003" customHeight="1" x14ac:dyDescent="0.25">
      <c r="A124" s="55">
        <v>143</v>
      </c>
      <c r="B124" s="56" t="s">
        <v>86</v>
      </c>
      <c r="C124" s="60" t="s">
        <v>426</v>
      </c>
      <c r="D124" s="61" t="s">
        <v>427</v>
      </c>
      <c r="E124" s="62" t="s">
        <v>424</v>
      </c>
      <c r="F124" s="62" t="s">
        <v>425</v>
      </c>
      <c r="G124" s="54" t="s">
        <v>37</v>
      </c>
      <c r="H124" s="62" t="s">
        <v>81</v>
      </c>
      <c r="I124" s="42">
        <v>387.82</v>
      </c>
      <c r="J124" s="17"/>
      <c r="K124" s="23">
        <f t="shared" si="2"/>
        <v>0</v>
      </c>
      <c r="L124" s="24" t="str">
        <f t="shared" si="3"/>
        <v>OK</v>
      </c>
      <c r="M124" s="171"/>
      <c r="N124" s="169"/>
      <c r="O124" s="169"/>
      <c r="P124" s="151"/>
      <c r="Q124" s="149"/>
      <c r="R124" s="170"/>
      <c r="S124" s="48"/>
      <c r="T124" s="46"/>
      <c r="U124" s="46"/>
      <c r="V124" s="46"/>
      <c r="W124" s="46"/>
      <c r="X124" s="46"/>
      <c r="Y124" s="47"/>
      <c r="Z124" s="47"/>
      <c r="AA124" s="47"/>
      <c r="AB124" s="47"/>
      <c r="AC124" s="47"/>
      <c r="AD124" s="47"/>
    </row>
    <row r="125" spans="1:30" ht="39.950000000000003" customHeight="1" x14ac:dyDescent="0.25">
      <c r="A125" s="55">
        <v>145</v>
      </c>
      <c r="B125" s="56" t="s">
        <v>126</v>
      </c>
      <c r="C125" s="60" t="s">
        <v>428</v>
      </c>
      <c r="D125" s="61" t="s">
        <v>429</v>
      </c>
      <c r="E125" s="62" t="s">
        <v>124</v>
      </c>
      <c r="F125" s="62" t="s">
        <v>125</v>
      </c>
      <c r="G125" s="54" t="s">
        <v>37</v>
      </c>
      <c r="H125" s="62" t="s">
        <v>51</v>
      </c>
      <c r="I125" s="42">
        <v>5100</v>
      </c>
      <c r="J125" s="17"/>
      <c r="K125" s="23">
        <f t="shared" si="2"/>
        <v>0</v>
      </c>
      <c r="L125" s="24" t="str">
        <f t="shared" si="3"/>
        <v>OK</v>
      </c>
      <c r="M125" s="171"/>
      <c r="N125" s="169"/>
      <c r="O125" s="169"/>
      <c r="P125" s="151"/>
      <c r="Q125" s="149"/>
      <c r="R125" s="170"/>
      <c r="S125" s="48"/>
      <c r="T125" s="46"/>
      <c r="U125" s="46"/>
      <c r="V125" s="46"/>
      <c r="W125" s="46"/>
      <c r="X125" s="46"/>
      <c r="Y125" s="47"/>
      <c r="Z125" s="47"/>
      <c r="AA125" s="47"/>
      <c r="AB125" s="47"/>
      <c r="AC125" s="47"/>
      <c r="AD125" s="47"/>
    </row>
    <row r="126" spans="1:30" ht="39.950000000000003" customHeight="1" x14ac:dyDescent="0.25">
      <c r="A126" s="55">
        <v>146</v>
      </c>
      <c r="B126" s="56" t="s">
        <v>86</v>
      </c>
      <c r="C126" s="51" t="s">
        <v>430</v>
      </c>
      <c r="D126" s="61" t="s">
        <v>431</v>
      </c>
      <c r="E126" s="53" t="s">
        <v>432</v>
      </c>
      <c r="F126" s="54" t="s">
        <v>433</v>
      </c>
      <c r="G126" s="54" t="s">
        <v>37</v>
      </c>
      <c r="H126" s="54" t="s">
        <v>168</v>
      </c>
      <c r="I126" s="42">
        <v>338.6</v>
      </c>
      <c r="J126" s="17"/>
      <c r="K126" s="23">
        <f t="shared" si="2"/>
        <v>0</v>
      </c>
      <c r="L126" s="24" t="str">
        <f t="shared" si="3"/>
        <v>OK</v>
      </c>
      <c r="M126" s="171"/>
      <c r="N126" s="169"/>
      <c r="O126" s="169"/>
      <c r="P126" s="151"/>
      <c r="Q126" s="149"/>
      <c r="R126" s="170"/>
      <c r="S126" s="48"/>
      <c r="T126" s="46"/>
      <c r="U126" s="46"/>
      <c r="V126" s="46"/>
      <c r="W126" s="46"/>
      <c r="X126" s="46"/>
      <c r="Y126" s="47"/>
      <c r="Z126" s="47"/>
      <c r="AA126" s="47"/>
      <c r="AB126" s="47"/>
      <c r="AC126" s="47"/>
      <c r="AD126" s="47"/>
    </row>
    <row r="127" spans="1:30" ht="39.950000000000003" customHeight="1" x14ac:dyDescent="0.25">
      <c r="A127" s="55">
        <v>147</v>
      </c>
      <c r="B127" s="56" t="s">
        <v>126</v>
      </c>
      <c r="C127" s="51" t="s">
        <v>434</v>
      </c>
      <c r="D127" s="52" t="s">
        <v>435</v>
      </c>
      <c r="E127" s="53" t="s">
        <v>129</v>
      </c>
      <c r="F127" s="54" t="s">
        <v>436</v>
      </c>
      <c r="G127" s="54" t="s">
        <v>37</v>
      </c>
      <c r="H127" s="54" t="s">
        <v>51</v>
      </c>
      <c r="I127" s="42">
        <v>130</v>
      </c>
      <c r="J127" s="17"/>
      <c r="K127" s="23">
        <f t="shared" si="2"/>
        <v>0</v>
      </c>
      <c r="L127" s="24" t="str">
        <f t="shared" si="3"/>
        <v>OK</v>
      </c>
      <c r="M127" s="171"/>
      <c r="N127" s="169"/>
      <c r="O127" s="169"/>
      <c r="P127" s="151"/>
      <c r="Q127" s="149"/>
      <c r="R127" s="170"/>
      <c r="S127" s="48"/>
      <c r="T127" s="46"/>
      <c r="U127" s="46"/>
      <c r="V127" s="46"/>
      <c r="W127" s="46"/>
      <c r="X127" s="46"/>
      <c r="Y127" s="47"/>
      <c r="Z127" s="47"/>
      <c r="AA127" s="47"/>
      <c r="AB127" s="47"/>
      <c r="AC127" s="47"/>
      <c r="AD127" s="47"/>
    </row>
    <row r="128" spans="1:30" ht="39.950000000000003" customHeight="1" x14ac:dyDescent="0.25">
      <c r="A128" s="55">
        <v>150</v>
      </c>
      <c r="B128" s="56" t="s">
        <v>86</v>
      </c>
      <c r="C128" s="73" t="s">
        <v>437</v>
      </c>
      <c r="D128" s="74" t="s">
        <v>438</v>
      </c>
      <c r="E128" s="53" t="s">
        <v>439</v>
      </c>
      <c r="F128" s="62" t="s">
        <v>440</v>
      </c>
      <c r="G128" s="54" t="s">
        <v>37</v>
      </c>
      <c r="H128" s="62" t="s">
        <v>168</v>
      </c>
      <c r="I128" s="42">
        <v>549.99</v>
      </c>
      <c r="J128" s="17"/>
      <c r="K128" s="23">
        <f t="shared" si="2"/>
        <v>0</v>
      </c>
      <c r="L128" s="24" t="str">
        <f t="shared" si="3"/>
        <v>OK</v>
      </c>
      <c r="M128" s="171"/>
      <c r="N128" s="169"/>
      <c r="O128" s="169"/>
      <c r="P128" s="151"/>
      <c r="Q128" s="149"/>
      <c r="R128" s="170"/>
      <c r="S128" s="48"/>
      <c r="T128" s="46"/>
      <c r="U128" s="46"/>
      <c r="V128" s="46"/>
      <c r="W128" s="46"/>
      <c r="X128" s="46"/>
      <c r="Y128" s="47"/>
      <c r="Z128" s="47"/>
      <c r="AA128" s="47"/>
      <c r="AB128" s="47"/>
      <c r="AC128" s="47"/>
      <c r="AD128" s="47"/>
    </row>
    <row r="129" spans="1:32" ht="39.950000000000003" customHeight="1" x14ac:dyDescent="0.25">
      <c r="A129" s="55">
        <v>152</v>
      </c>
      <c r="B129" s="56" t="s">
        <v>86</v>
      </c>
      <c r="C129" s="60" t="s">
        <v>441</v>
      </c>
      <c r="D129" s="61" t="s">
        <v>442</v>
      </c>
      <c r="E129" s="59" t="s">
        <v>292</v>
      </c>
      <c r="F129" s="70" t="s">
        <v>391</v>
      </c>
      <c r="G129" s="54" t="s">
        <v>37</v>
      </c>
      <c r="H129" s="54">
        <v>44905233</v>
      </c>
      <c r="I129" s="42">
        <v>1354.16</v>
      </c>
      <c r="J129" s="17"/>
      <c r="K129" s="23">
        <f t="shared" si="2"/>
        <v>0</v>
      </c>
      <c r="L129" s="24" t="str">
        <f t="shared" si="3"/>
        <v>OK</v>
      </c>
      <c r="M129" s="171"/>
      <c r="N129" s="169"/>
      <c r="O129" s="169"/>
      <c r="P129" s="151"/>
      <c r="Q129" s="149"/>
      <c r="R129" s="170"/>
      <c r="S129" s="48"/>
      <c r="T129" s="46"/>
      <c r="U129" s="46"/>
      <c r="V129" s="46"/>
      <c r="W129" s="46"/>
      <c r="X129" s="46"/>
      <c r="Y129" s="47"/>
      <c r="Z129" s="47"/>
      <c r="AA129" s="47"/>
      <c r="AB129" s="47"/>
      <c r="AC129" s="47"/>
      <c r="AD129" s="47"/>
    </row>
    <row r="130" spans="1:32" ht="39.950000000000003" customHeight="1" x14ac:dyDescent="0.25">
      <c r="A130" s="55">
        <v>153</v>
      </c>
      <c r="B130" s="56" t="s">
        <v>443</v>
      </c>
      <c r="C130" s="60" t="s">
        <v>444</v>
      </c>
      <c r="D130" s="61" t="s">
        <v>445</v>
      </c>
      <c r="E130" s="59" t="s">
        <v>164</v>
      </c>
      <c r="F130" s="70" t="s">
        <v>446</v>
      </c>
      <c r="G130" s="54" t="s">
        <v>37</v>
      </c>
      <c r="H130" s="54">
        <v>44905235</v>
      </c>
      <c r="I130" s="42">
        <v>19484</v>
      </c>
      <c r="J130" s="17"/>
      <c r="K130" s="23">
        <f t="shared" si="2"/>
        <v>0</v>
      </c>
      <c r="L130" s="24" t="str">
        <f t="shared" si="3"/>
        <v>OK</v>
      </c>
      <c r="M130" s="171"/>
      <c r="N130" s="169"/>
      <c r="O130" s="169"/>
      <c r="P130" s="151"/>
      <c r="Q130" s="149"/>
      <c r="R130" s="170"/>
      <c r="S130" s="48"/>
      <c r="T130" s="46"/>
      <c r="U130" s="46"/>
      <c r="V130" s="46"/>
      <c r="W130" s="46"/>
      <c r="X130" s="46"/>
      <c r="Y130" s="47"/>
      <c r="Z130" s="47"/>
      <c r="AA130" s="47"/>
      <c r="AB130" s="47"/>
      <c r="AC130" s="47"/>
      <c r="AD130" s="47"/>
    </row>
    <row r="131" spans="1:32" ht="39.950000000000003" customHeight="1" x14ac:dyDescent="0.25">
      <c r="A131" s="55">
        <v>154</v>
      </c>
      <c r="B131" s="56" t="s">
        <v>86</v>
      </c>
      <c r="C131" s="60" t="s">
        <v>447</v>
      </c>
      <c r="D131" s="61" t="s">
        <v>448</v>
      </c>
      <c r="E131" s="59" t="s">
        <v>62</v>
      </c>
      <c r="F131" s="62" t="s">
        <v>449</v>
      </c>
      <c r="G131" s="54" t="s">
        <v>37</v>
      </c>
      <c r="H131" s="62" t="s">
        <v>51</v>
      </c>
      <c r="I131" s="42">
        <v>2498.19</v>
      </c>
      <c r="J131" s="17"/>
      <c r="K131" s="23">
        <f t="shared" si="2"/>
        <v>0</v>
      </c>
      <c r="L131" s="24" t="str">
        <f t="shared" si="3"/>
        <v>OK</v>
      </c>
      <c r="M131" s="171"/>
      <c r="N131" s="169"/>
      <c r="O131" s="169"/>
      <c r="P131" s="151"/>
      <c r="Q131" s="149"/>
      <c r="R131" s="170"/>
      <c r="S131" s="48"/>
      <c r="T131" s="46"/>
      <c r="U131" s="46"/>
      <c r="V131" s="46"/>
      <c r="W131" s="46"/>
      <c r="X131" s="46"/>
      <c r="Y131" s="47"/>
      <c r="Z131" s="47"/>
      <c r="AA131" s="47"/>
      <c r="AB131" s="47"/>
      <c r="AC131" s="47"/>
      <c r="AD131" s="47"/>
    </row>
    <row r="132" spans="1:32" ht="39.950000000000003" customHeight="1" x14ac:dyDescent="0.25">
      <c r="A132" s="55">
        <v>155</v>
      </c>
      <c r="B132" s="56" t="s">
        <v>450</v>
      </c>
      <c r="C132" s="77" t="s">
        <v>451</v>
      </c>
      <c r="D132" s="61" t="s">
        <v>452</v>
      </c>
      <c r="E132" s="59" t="s">
        <v>238</v>
      </c>
      <c r="F132" s="62" t="s">
        <v>453</v>
      </c>
      <c r="G132" s="54" t="s">
        <v>37</v>
      </c>
      <c r="H132" s="62" t="s">
        <v>51</v>
      </c>
      <c r="I132" s="42">
        <v>38300</v>
      </c>
      <c r="J132" s="17"/>
      <c r="K132" s="23">
        <f t="shared" ref="K132:K135" si="4">J132-(SUM(M132:AD132))</f>
        <v>0</v>
      </c>
      <c r="L132" s="24" t="str">
        <f t="shared" ref="L132:L136" si="5">IF(K132&lt;0,"ATENÇÃO","OK")</f>
        <v>OK</v>
      </c>
      <c r="M132" s="171"/>
      <c r="N132" s="169"/>
      <c r="O132" s="169"/>
      <c r="P132" s="151"/>
      <c r="Q132" s="149"/>
      <c r="R132" s="170"/>
      <c r="S132" s="48"/>
      <c r="T132" s="46"/>
      <c r="U132" s="46"/>
      <c r="V132" s="46"/>
      <c r="W132" s="46"/>
      <c r="X132" s="46"/>
      <c r="Y132" s="47"/>
      <c r="Z132" s="47"/>
      <c r="AA132" s="47"/>
      <c r="AB132" s="47"/>
      <c r="AC132" s="47"/>
      <c r="AD132" s="47"/>
    </row>
    <row r="133" spans="1:32" ht="39.950000000000003" customHeight="1" x14ac:dyDescent="0.25">
      <c r="A133" s="55">
        <v>156</v>
      </c>
      <c r="B133" s="56" t="s">
        <v>114</v>
      </c>
      <c r="C133" s="60" t="s">
        <v>454</v>
      </c>
      <c r="D133" s="61" t="s">
        <v>455</v>
      </c>
      <c r="E133" s="62" t="s">
        <v>129</v>
      </c>
      <c r="F133" s="62" t="s">
        <v>456</v>
      </c>
      <c r="G133" s="54" t="s">
        <v>37</v>
      </c>
      <c r="H133" s="62" t="s">
        <v>81</v>
      </c>
      <c r="I133" s="42">
        <v>327.5</v>
      </c>
      <c r="J133" s="17"/>
      <c r="K133" s="23">
        <f t="shared" si="4"/>
        <v>0</v>
      </c>
      <c r="L133" s="24" t="str">
        <f t="shared" si="5"/>
        <v>OK</v>
      </c>
      <c r="M133" s="171"/>
      <c r="N133" s="169"/>
      <c r="O133" s="169"/>
      <c r="P133" s="151"/>
      <c r="Q133" s="149"/>
      <c r="R133" s="170"/>
      <c r="S133" s="48"/>
      <c r="T133" s="46"/>
      <c r="U133" s="46"/>
      <c r="V133" s="46"/>
      <c r="W133" s="46"/>
      <c r="X133" s="46"/>
      <c r="Y133" s="47"/>
      <c r="Z133" s="47"/>
      <c r="AA133" s="47"/>
      <c r="AB133" s="47"/>
      <c r="AC133" s="47"/>
      <c r="AD133" s="47"/>
    </row>
    <row r="134" spans="1:32" ht="39.950000000000003" customHeight="1" x14ac:dyDescent="0.25">
      <c r="A134" s="55">
        <v>158</v>
      </c>
      <c r="B134" s="56" t="s">
        <v>38</v>
      </c>
      <c r="C134" s="60" t="s">
        <v>457</v>
      </c>
      <c r="D134" s="61" t="s">
        <v>458</v>
      </c>
      <c r="E134" s="62">
        <v>2407</v>
      </c>
      <c r="F134" s="62" t="s">
        <v>459</v>
      </c>
      <c r="G134" s="54" t="s">
        <v>37</v>
      </c>
      <c r="H134" s="62" t="s">
        <v>81</v>
      </c>
      <c r="I134" s="42">
        <v>1240</v>
      </c>
      <c r="J134" s="17"/>
      <c r="K134" s="23">
        <f t="shared" si="4"/>
        <v>0</v>
      </c>
      <c r="L134" s="24" t="str">
        <f t="shared" si="5"/>
        <v>OK</v>
      </c>
      <c r="M134" s="171"/>
      <c r="N134" s="169"/>
      <c r="O134" s="169"/>
      <c r="P134" s="151"/>
      <c r="Q134" s="149"/>
      <c r="R134" s="170"/>
      <c r="S134" s="48"/>
      <c r="T134" s="46"/>
      <c r="U134" s="46"/>
      <c r="V134" s="46"/>
      <c r="W134" s="46"/>
      <c r="X134" s="46"/>
      <c r="Y134" s="47"/>
      <c r="Z134" s="47"/>
      <c r="AA134" s="47"/>
      <c r="AB134" s="47"/>
      <c r="AC134" s="47"/>
      <c r="AD134" s="47"/>
    </row>
    <row r="135" spans="1:32" ht="39.950000000000003" customHeight="1" x14ac:dyDescent="0.25">
      <c r="A135" s="55">
        <v>159</v>
      </c>
      <c r="B135" s="56" t="s">
        <v>86</v>
      </c>
      <c r="C135" s="60" t="s">
        <v>460</v>
      </c>
      <c r="D135" s="61" t="s">
        <v>461</v>
      </c>
      <c r="E135" s="62">
        <v>2407</v>
      </c>
      <c r="F135" s="62" t="s">
        <v>459</v>
      </c>
      <c r="G135" s="54" t="s">
        <v>37</v>
      </c>
      <c r="H135" s="62" t="s">
        <v>81</v>
      </c>
      <c r="I135" s="42">
        <v>376.13</v>
      </c>
      <c r="J135" s="17"/>
      <c r="K135" s="23">
        <f t="shared" si="4"/>
        <v>0</v>
      </c>
      <c r="L135" s="24" t="str">
        <f t="shared" si="5"/>
        <v>OK</v>
      </c>
      <c r="M135" s="171"/>
      <c r="N135" s="169"/>
      <c r="O135" s="169"/>
      <c r="P135" s="151"/>
      <c r="Q135" s="149"/>
      <c r="R135" s="170"/>
      <c r="S135" s="48"/>
      <c r="T135" s="46"/>
      <c r="U135" s="46"/>
      <c r="V135" s="46"/>
      <c r="W135" s="46"/>
      <c r="X135" s="46"/>
      <c r="Y135" s="47"/>
      <c r="Z135" s="47"/>
      <c r="AA135" s="47"/>
      <c r="AB135" s="47"/>
      <c r="AC135" s="47"/>
      <c r="AD135" s="47"/>
    </row>
    <row r="136" spans="1:32" ht="39.950000000000003" customHeight="1" x14ac:dyDescent="0.25">
      <c r="A136" s="55">
        <v>161</v>
      </c>
      <c r="B136" s="56" t="s">
        <v>38</v>
      </c>
      <c r="C136" s="60" t="s">
        <v>462</v>
      </c>
      <c r="D136" s="61" t="s">
        <v>463</v>
      </c>
      <c r="E136" s="62" t="s">
        <v>292</v>
      </c>
      <c r="F136" s="62" t="s">
        <v>464</v>
      </c>
      <c r="G136" s="54" t="s">
        <v>37</v>
      </c>
      <c r="H136" s="62" t="s">
        <v>81</v>
      </c>
      <c r="I136" s="42">
        <v>485.5</v>
      </c>
      <c r="J136" s="17"/>
      <c r="K136" s="23">
        <f>J136-(SUM(M136:AD136))</f>
        <v>0</v>
      </c>
      <c r="L136" s="24" t="str">
        <f t="shared" si="5"/>
        <v>OK</v>
      </c>
      <c r="M136" s="171"/>
      <c r="N136" s="169"/>
      <c r="O136" s="169"/>
      <c r="P136" s="151"/>
      <c r="Q136" s="149"/>
      <c r="R136" s="170"/>
      <c r="S136" s="48"/>
      <c r="T136" s="46"/>
      <c r="U136" s="46"/>
      <c r="V136" s="46"/>
      <c r="W136" s="46"/>
      <c r="X136" s="46"/>
      <c r="Y136" s="47"/>
      <c r="Z136" s="47"/>
      <c r="AA136" s="47"/>
      <c r="AB136" s="47"/>
      <c r="AC136" s="47"/>
      <c r="AD136" s="47"/>
    </row>
    <row r="137" spans="1:32" s="168" customFormat="1" ht="15.75" x14ac:dyDescent="0.25">
      <c r="A137" s="163"/>
      <c r="B137" s="163"/>
      <c r="C137" s="164"/>
      <c r="D137" s="163"/>
      <c r="E137" s="163"/>
      <c r="F137" s="163"/>
      <c r="G137" s="163"/>
      <c r="H137" s="163"/>
      <c r="I137" s="127"/>
      <c r="J137" s="165">
        <f>SUM(J4:J136)</f>
        <v>21</v>
      </c>
      <c r="K137" s="165">
        <f>SUM(K4:K136)</f>
        <v>0</v>
      </c>
      <c r="L137" s="166"/>
      <c r="M137" s="111">
        <f>SUMPRODUCT(I4:I136,M4:M136)</f>
        <v>269.98</v>
      </c>
      <c r="N137" s="111">
        <f>SUMPRODUCT(I4:I136,N4:N136)</f>
        <v>350</v>
      </c>
      <c r="O137" s="111">
        <f>SUMPRODUCT(I4:I136,O4:O136)</f>
        <v>10426.080000000002</v>
      </c>
      <c r="P137" s="111">
        <f>SUMPRODUCT(I4:I136,P4:P136)</f>
        <v>400</v>
      </c>
      <c r="Q137" s="111">
        <f>SUMPRODUCT(I4:I136,Q4:Q136)</f>
        <v>9280</v>
      </c>
      <c r="R137" s="111">
        <f>SUMPRODUCT(I4:I136,R4:R136)</f>
        <v>2088</v>
      </c>
      <c r="S137" s="167">
        <f t="shared" ref="S137:AD137" si="6">SUMPRODUCT($I$4:$I$136,S4:S136)</f>
        <v>0</v>
      </c>
      <c r="T137" s="167">
        <f t="shared" si="6"/>
        <v>0</v>
      </c>
      <c r="U137" s="167">
        <f t="shared" si="6"/>
        <v>0</v>
      </c>
      <c r="V137" s="167">
        <f t="shared" si="6"/>
        <v>0</v>
      </c>
      <c r="W137" s="167">
        <f t="shared" si="6"/>
        <v>0</v>
      </c>
      <c r="X137" s="167">
        <f t="shared" si="6"/>
        <v>0</v>
      </c>
      <c r="Y137" s="167">
        <f t="shared" si="6"/>
        <v>0</v>
      </c>
      <c r="Z137" s="167">
        <f t="shared" si="6"/>
        <v>0</v>
      </c>
      <c r="AA137" s="167">
        <f t="shared" si="6"/>
        <v>0</v>
      </c>
      <c r="AB137" s="167">
        <f t="shared" si="6"/>
        <v>0</v>
      </c>
      <c r="AC137" s="167">
        <f t="shared" si="6"/>
        <v>0</v>
      </c>
      <c r="AD137" s="167">
        <f t="shared" si="6"/>
        <v>0</v>
      </c>
      <c r="AE137" s="167"/>
      <c r="AF137" s="167"/>
    </row>
    <row r="138" spans="1:32" ht="39.950000000000003" customHeight="1" x14ac:dyDescent="0.25"/>
    <row r="139" spans="1:32" ht="39.950000000000003" customHeight="1" x14ac:dyDescent="0.25"/>
    <row r="140" spans="1:32" ht="39.950000000000003" customHeight="1" x14ac:dyDescent="0.25"/>
    <row r="141" spans="1:32" ht="39.950000000000003" customHeight="1" x14ac:dyDescent="0.25"/>
    <row r="142" spans="1:32" ht="39.950000000000003" customHeight="1" x14ac:dyDescent="0.25"/>
    <row r="143" spans="1:32" ht="39.950000000000003" customHeight="1" x14ac:dyDescent="0.25"/>
    <row r="144" spans="1:32"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mergeCells count="22">
    <mergeCell ref="O1:O2"/>
    <mergeCell ref="A1:B1"/>
    <mergeCell ref="C1:I1"/>
    <mergeCell ref="J1:L1"/>
    <mergeCell ref="M1:M2"/>
    <mergeCell ref="N1:N2"/>
    <mergeCell ref="AB1:AB2"/>
    <mergeCell ref="AC1:AC2"/>
    <mergeCell ref="AD1:AD2"/>
    <mergeCell ref="A2:L2"/>
    <mergeCell ref="V1:V2"/>
    <mergeCell ref="W1:W2"/>
    <mergeCell ref="X1:X2"/>
    <mergeCell ref="Y1:Y2"/>
    <mergeCell ref="Z1:Z2"/>
    <mergeCell ref="AA1:AA2"/>
    <mergeCell ref="P1:P2"/>
    <mergeCell ref="Q1:Q2"/>
    <mergeCell ref="R1:R2"/>
    <mergeCell ref="S1:S2"/>
    <mergeCell ref="T1:T2"/>
    <mergeCell ref="U1:U2"/>
  </mergeCells>
  <conditionalFormatting sqref="S4:X136">
    <cfRule type="cellIs" dxfId="65" priority="4" stopIfTrue="1" operator="greaterThan">
      <formula>0</formula>
    </cfRule>
    <cfRule type="cellIs" dxfId="64" priority="5" stopIfTrue="1" operator="greaterThan">
      <formula>0</formula>
    </cfRule>
    <cfRule type="cellIs" dxfId="63" priority="6" stopIfTrue="1" operator="greaterThan">
      <formula>0</formula>
    </cfRule>
  </conditionalFormatting>
  <conditionalFormatting sqref="M4:O136 R4:R136">
    <cfRule type="cellIs" dxfId="62" priority="1" stopIfTrue="1" operator="greaterThan">
      <formula>0</formula>
    </cfRule>
    <cfRule type="cellIs" dxfId="61" priority="2" stopIfTrue="1" operator="greaterThan">
      <formula>0</formula>
    </cfRule>
    <cfRule type="cellIs" dxfId="60" priority="3" stopIfTrue="1" operator="greaterThan">
      <formula>0</formula>
    </cfRule>
  </conditionalFormatting>
  <hyperlinks>
    <hyperlink ref="D577" r:id="rId1" display="https://www.havan.com.br/mangueira-para-gas-de-cozinha-glp-1-20m-durin-05207.html" xr:uid="{E0018A1E-D19D-4D23-A6FD-8F54ABD31406}"/>
  </hyperlinks>
  <pageMargins left="0.511811024" right="0.511811024" top="0.78740157499999996" bottom="0.78740157499999996" header="0.31496062000000002" footer="0.31496062000000002"/>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92D050"/>
  </sheetPr>
  <dimension ref="A1:AK141"/>
  <sheetViews>
    <sheetView tabSelected="1" topLeftCell="A127" zoomScale="80" zoomScaleNormal="80" workbookViewId="0">
      <pane xSplit="12" topLeftCell="AA1" activePane="topRight" state="frozen"/>
      <selection pane="topRight" activeCell="AE5" sqref="AE5"/>
    </sheetView>
  </sheetViews>
  <sheetFormatPr defaultColWidth="9.7109375" defaultRowHeight="39.950000000000003" customHeight="1" x14ac:dyDescent="0.25"/>
  <cols>
    <col min="1" max="1" width="7" style="31" customWidth="1"/>
    <col min="2" max="2" width="16.28515625" style="1" customWidth="1"/>
    <col min="3" max="3" width="35.85546875" style="35" customWidth="1"/>
    <col min="4" max="4" width="11.42578125" style="36" customWidth="1"/>
    <col min="5" max="5" width="12.42578125" style="36" customWidth="1"/>
    <col min="6" max="7" width="10" style="1" customWidth="1"/>
    <col min="8" max="8" width="16.7109375" style="1" customWidth="1"/>
    <col min="9" max="9" width="16" style="27" customWidth="1"/>
    <col min="10" max="10" width="13.85546875" style="4" customWidth="1"/>
    <col min="11" max="11" width="13.28515625" style="26" customWidth="1"/>
    <col min="12" max="12" width="12.5703125" style="5" customWidth="1"/>
    <col min="13" max="13" width="13.7109375" style="6" customWidth="1"/>
    <col min="14" max="14" width="15.5703125" style="6" customWidth="1"/>
    <col min="15" max="15" width="16" style="6" customWidth="1"/>
    <col min="16" max="18" width="13.7109375" style="6" customWidth="1"/>
    <col min="19" max="19" width="15.7109375" style="6" customWidth="1"/>
    <col min="20" max="23" width="13.7109375" style="6" customWidth="1"/>
    <col min="24" max="29" width="13.7109375" style="2" customWidth="1"/>
    <col min="30" max="30" width="14.85546875" style="2" customWidth="1"/>
    <col min="31" max="31" width="14.28515625" style="2" customWidth="1"/>
    <col min="32" max="32" width="15" style="2" customWidth="1"/>
    <col min="33" max="37" width="13.42578125" style="2" customWidth="1"/>
    <col min="38" max="16384" width="9.7109375" style="2"/>
  </cols>
  <sheetData>
    <row r="1" spans="1:37" ht="39.950000000000003" customHeight="1" x14ac:dyDescent="0.25">
      <c r="A1" s="240" t="s">
        <v>27</v>
      </c>
      <c r="B1" s="240"/>
      <c r="C1" s="241" t="s">
        <v>28</v>
      </c>
      <c r="D1" s="241"/>
      <c r="E1" s="241"/>
      <c r="F1" s="241"/>
      <c r="G1" s="241"/>
      <c r="H1" s="241"/>
      <c r="I1" s="241"/>
      <c r="J1" s="240" t="s">
        <v>492</v>
      </c>
      <c r="K1" s="240"/>
      <c r="L1" s="240"/>
      <c r="M1" s="242" t="s">
        <v>557</v>
      </c>
      <c r="N1" s="242" t="s">
        <v>558</v>
      </c>
      <c r="O1" s="242" t="s">
        <v>559</v>
      </c>
      <c r="P1" s="242" t="s">
        <v>560</v>
      </c>
      <c r="Q1" s="239" t="s">
        <v>561</v>
      </c>
      <c r="R1" s="239" t="s">
        <v>562</v>
      </c>
      <c r="S1" s="239" t="s">
        <v>563</v>
      </c>
      <c r="T1" s="239" t="s">
        <v>564</v>
      </c>
      <c r="U1" s="239" t="s">
        <v>565</v>
      </c>
      <c r="V1" s="239" t="s">
        <v>566</v>
      </c>
      <c r="W1" s="239" t="s">
        <v>567</v>
      </c>
      <c r="X1" s="239" t="s">
        <v>568</v>
      </c>
      <c r="Y1" s="239" t="s">
        <v>569</v>
      </c>
      <c r="Z1" s="239" t="s">
        <v>570</v>
      </c>
      <c r="AA1" s="239" t="s">
        <v>571</v>
      </c>
      <c r="AB1" s="239" t="s">
        <v>572</v>
      </c>
      <c r="AC1" s="239" t="s">
        <v>573</v>
      </c>
      <c r="AD1" s="271" t="s">
        <v>651</v>
      </c>
      <c r="AE1" s="271" t="s">
        <v>652</v>
      </c>
      <c r="AF1" s="271" t="s">
        <v>653</v>
      </c>
      <c r="AG1" s="271" t="s">
        <v>654</v>
      </c>
      <c r="AH1" s="271" t="s">
        <v>658</v>
      </c>
      <c r="AI1" s="232" t="s">
        <v>655</v>
      </c>
      <c r="AJ1" s="232" t="s">
        <v>655</v>
      </c>
      <c r="AK1" s="232" t="s">
        <v>655</v>
      </c>
    </row>
    <row r="2" spans="1:37" ht="39.950000000000003" customHeight="1" x14ac:dyDescent="0.25">
      <c r="A2" s="240" t="s">
        <v>657</v>
      </c>
      <c r="B2" s="240"/>
      <c r="C2" s="240"/>
      <c r="D2" s="240"/>
      <c r="E2" s="240"/>
      <c r="F2" s="240"/>
      <c r="G2" s="240"/>
      <c r="H2" s="240"/>
      <c r="I2" s="240"/>
      <c r="J2" s="240"/>
      <c r="K2" s="240"/>
      <c r="L2" s="240"/>
      <c r="M2" s="243"/>
      <c r="N2" s="243"/>
      <c r="O2" s="243"/>
      <c r="P2" s="243"/>
      <c r="Q2" s="234"/>
      <c r="R2" s="234"/>
      <c r="S2" s="234"/>
      <c r="T2" s="234"/>
      <c r="U2" s="234"/>
      <c r="V2" s="239"/>
      <c r="W2" s="239"/>
      <c r="X2" s="239"/>
      <c r="Y2" s="239"/>
      <c r="Z2" s="239"/>
      <c r="AA2" s="239"/>
      <c r="AB2" s="239"/>
      <c r="AC2" s="239"/>
      <c r="AD2" s="271"/>
      <c r="AE2" s="271"/>
      <c r="AF2" s="271"/>
      <c r="AG2" s="271"/>
      <c r="AH2" s="271"/>
      <c r="AI2" s="232"/>
      <c r="AJ2" s="232"/>
      <c r="AK2" s="232"/>
    </row>
    <row r="3" spans="1:37" s="3" customFormat="1" ht="33.75" customHeight="1" x14ac:dyDescent="0.2">
      <c r="A3" s="32" t="s">
        <v>18</v>
      </c>
      <c r="B3" s="33" t="s">
        <v>13</v>
      </c>
      <c r="C3" s="32" t="s">
        <v>14</v>
      </c>
      <c r="D3" s="32" t="s">
        <v>23</v>
      </c>
      <c r="E3" s="33" t="s">
        <v>30</v>
      </c>
      <c r="F3" s="33" t="s">
        <v>31</v>
      </c>
      <c r="G3" s="33" t="s">
        <v>32</v>
      </c>
      <c r="H3" s="33" t="s">
        <v>15</v>
      </c>
      <c r="I3" s="34" t="s">
        <v>19</v>
      </c>
      <c r="J3" s="33" t="s">
        <v>20</v>
      </c>
      <c r="K3" s="37" t="s">
        <v>0</v>
      </c>
      <c r="L3" s="38" t="s">
        <v>2</v>
      </c>
      <c r="M3" s="173" t="s">
        <v>1</v>
      </c>
      <c r="N3" s="173" t="s">
        <v>1</v>
      </c>
      <c r="O3" s="173" t="s">
        <v>1</v>
      </c>
      <c r="P3" s="173" t="s">
        <v>1</v>
      </c>
      <c r="Q3" s="173" t="s">
        <v>1</v>
      </c>
      <c r="R3" s="173" t="s">
        <v>1</v>
      </c>
      <c r="S3" s="173" t="s">
        <v>1</v>
      </c>
      <c r="T3" s="173" t="s">
        <v>1</v>
      </c>
      <c r="U3" s="173" t="s">
        <v>1</v>
      </c>
      <c r="V3" s="99">
        <v>45454</v>
      </c>
      <c r="W3" s="99">
        <v>45454</v>
      </c>
      <c r="X3" s="99">
        <v>45454</v>
      </c>
      <c r="Y3" s="99">
        <v>45455</v>
      </c>
      <c r="Z3" s="99">
        <v>45455</v>
      </c>
      <c r="AA3" s="99">
        <v>45461</v>
      </c>
      <c r="AB3" s="99">
        <v>45461</v>
      </c>
      <c r="AC3" s="99">
        <v>45461</v>
      </c>
      <c r="AD3" s="99">
        <v>45481</v>
      </c>
      <c r="AE3" s="99">
        <v>45481</v>
      </c>
      <c r="AF3" s="99">
        <v>45481</v>
      </c>
      <c r="AG3" s="99">
        <v>45481</v>
      </c>
      <c r="AH3" s="99">
        <v>45566</v>
      </c>
      <c r="AI3" s="99" t="s">
        <v>656</v>
      </c>
      <c r="AJ3" s="99" t="s">
        <v>656</v>
      </c>
      <c r="AK3" s="99" t="s">
        <v>656</v>
      </c>
    </row>
    <row r="4" spans="1:37" ht="39.950000000000003" customHeight="1" x14ac:dyDescent="0.25">
      <c r="A4" s="55">
        <v>1</v>
      </c>
      <c r="B4" s="56" t="s">
        <v>33</v>
      </c>
      <c r="C4" s="60" t="s">
        <v>34</v>
      </c>
      <c r="D4" s="61" t="s">
        <v>35</v>
      </c>
      <c r="E4" s="59" t="s">
        <v>36</v>
      </c>
      <c r="F4" s="70">
        <v>117366023</v>
      </c>
      <c r="G4" s="54" t="s">
        <v>37</v>
      </c>
      <c r="H4" s="54">
        <v>33903035</v>
      </c>
      <c r="I4" s="42">
        <v>54</v>
      </c>
      <c r="J4" s="17"/>
      <c r="K4" s="23">
        <f>J4-(SUM(M4:AK4))</f>
        <v>0</v>
      </c>
      <c r="L4" s="24" t="str">
        <f t="shared" ref="L4:L67" si="0">IF(K4&lt;0,"ATENÇÃO","OK")</f>
        <v>OK</v>
      </c>
      <c r="M4" s="100"/>
      <c r="N4" s="100"/>
      <c r="O4" s="101"/>
      <c r="P4" s="101"/>
      <c r="Q4" s="101"/>
      <c r="R4" s="101"/>
      <c r="S4" s="100"/>
      <c r="T4" s="100"/>
      <c r="U4" s="100"/>
      <c r="V4" s="100"/>
      <c r="W4" s="100"/>
      <c r="X4" s="101"/>
      <c r="Y4" s="101"/>
      <c r="Z4" s="101"/>
      <c r="AA4" s="101"/>
      <c r="AB4" s="101"/>
      <c r="AC4" s="101"/>
      <c r="AD4" s="101"/>
      <c r="AE4" s="101"/>
      <c r="AF4" s="101"/>
      <c r="AG4" s="101"/>
      <c r="AH4" s="101"/>
      <c r="AI4" s="101"/>
      <c r="AJ4" s="101"/>
      <c r="AK4" s="101"/>
    </row>
    <row r="5" spans="1:37" ht="39.950000000000003" customHeight="1" x14ac:dyDescent="0.25">
      <c r="A5" s="55">
        <v>2</v>
      </c>
      <c r="B5" s="56" t="s">
        <v>38</v>
      </c>
      <c r="C5" s="60" t="s">
        <v>39</v>
      </c>
      <c r="D5" s="61" t="s">
        <v>40</v>
      </c>
      <c r="E5" s="53" t="s">
        <v>41</v>
      </c>
      <c r="F5" s="54" t="s">
        <v>42</v>
      </c>
      <c r="G5" s="54" t="s">
        <v>37</v>
      </c>
      <c r="H5" s="54">
        <v>33903029</v>
      </c>
      <c r="I5" s="42">
        <v>1262.5999999999999</v>
      </c>
      <c r="J5" s="17"/>
      <c r="K5" s="23">
        <f t="shared" ref="K5:K68" si="1">J5-(SUM(M5:AK5))</f>
        <v>0</v>
      </c>
      <c r="L5" s="24" t="str">
        <f t="shared" si="0"/>
        <v>OK</v>
      </c>
      <c r="M5" s="100"/>
      <c r="N5" s="100"/>
      <c r="O5" s="101"/>
      <c r="P5" s="101"/>
      <c r="Q5" s="101"/>
      <c r="R5" s="101"/>
      <c r="S5" s="100"/>
      <c r="T5" s="100"/>
      <c r="U5" s="100"/>
      <c r="V5" s="100"/>
      <c r="W5" s="100"/>
      <c r="X5" s="101"/>
      <c r="Y5" s="101"/>
      <c r="Z5" s="101"/>
      <c r="AA5" s="101"/>
      <c r="AB5" s="101"/>
      <c r="AC5" s="101"/>
      <c r="AD5" s="101"/>
      <c r="AE5" s="101"/>
      <c r="AF5" s="101"/>
      <c r="AG5" s="101"/>
      <c r="AH5" s="101"/>
      <c r="AI5" s="101"/>
      <c r="AJ5" s="101"/>
      <c r="AK5" s="101"/>
    </row>
    <row r="6" spans="1:37" ht="39.950000000000003" customHeight="1" x14ac:dyDescent="0.25">
      <c r="A6" s="55">
        <v>3</v>
      </c>
      <c r="B6" s="56" t="s">
        <v>43</v>
      </c>
      <c r="C6" s="60" t="s">
        <v>44</v>
      </c>
      <c r="D6" s="61" t="s">
        <v>45</v>
      </c>
      <c r="E6" s="59" t="s">
        <v>46</v>
      </c>
      <c r="F6" s="70">
        <v>79812016</v>
      </c>
      <c r="G6" s="54" t="s">
        <v>37</v>
      </c>
      <c r="H6" s="54">
        <v>33903017</v>
      </c>
      <c r="I6" s="42">
        <v>70.59</v>
      </c>
      <c r="J6" s="17"/>
      <c r="K6" s="23">
        <f t="shared" si="1"/>
        <v>0</v>
      </c>
      <c r="L6" s="24" t="str">
        <f t="shared" si="0"/>
        <v>OK</v>
      </c>
      <c r="M6" s="100"/>
      <c r="N6" s="100"/>
      <c r="O6" s="101"/>
      <c r="P6" s="101"/>
      <c r="Q6" s="101"/>
      <c r="R6" s="101"/>
      <c r="S6" s="100"/>
      <c r="T6" s="100"/>
      <c r="U6" s="100"/>
      <c r="V6" s="100"/>
      <c r="W6" s="100"/>
      <c r="X6" s="101"/>
      <c r="Y6" s="101"/>
      <c r="Z6" s="101"/>
      <c r="AA6" s="101"/>
      <c r="AB6" s="101"/>
      <c r="AC6" s="101"/>
      <c r="AD6" s="101"/>
      <c r="AE6" s="101"/>
      <c r="AF6" s="101"/>
      <c r="AG6" s="101"/>
      <c r="AH6" s="101"/>
      <c r="AI6" s="101"/>
      <c r="AJ6" s="101"/>
      <c r="AK6" s="101"/>
    </row>
    <row r="7" spans="1:37" ht="39.950000000000003" customHeight="1" x14ac:dyDescent="0.25">
      <c r="A7" s="55">
        <v>4</v>
      </c>
      <c r="B7" s="56" t="s">
        <v>47</v>
      </c>
      <c r="C7" s="68" t="s">
        <v>48</v>
      </c>
      <c r="D7" s="69" t="s">
        <v>49</v>
      </c>
      <c r="E7" s="65">
        <v>2401</v>
      </c>
      <c r="F7" s="65" t="s">
        <v>50</v>
      </c>
      <c r="G7" s="54" t="s">
        <v>37</v>
      </c>
      <c r="H7" s="54" t="s">
        <v>51</v>
      </c>
      <c r="I7" s="42">
        <v>2050</v>
      </c>
      <c r="J7" s="17"/>
      <c r="K7" s="23">
        <f t="shared" si="1"/>
        <v>0</v>
      </c>
      <c r="L7" s="24" t="str">
        <f t="shared" si="0"/>
        <v>OK</v>
      </c>
      <c r="M7" s="100"/>
      <c r="N7" s="100"/>
      <c r="O7" s="101"/>
      <c r="P7" s="101"/>
      <c r="Q7" s="101"/>
      <c r="R7" s="101"/>
      <c r="S7" s="100"/>
      <c r="T7" s="100"/>
      <c r="U7" s="100"/>
      <c r="V7" s="100"/>
      <c r="W7" s="100"/>
      <c r="X7" s="101"/>
      <c r="Y7" s="101"/>
      <c r="Z7" s="101"/>
      <c r="AA7" s="101"/>
      <c r="AB7" s="101"/>
      <c r="AC7" s="101"/>
      <c r="AD7" s="101"/>
      <c r="AE7" s="101"/>
      <c r="AF7" s="101"/>
      <c r="AG7" s="101"/>
      <c r="AH7" s="101"/>
      <c r="AI7" s="101"/>
      <c r="AJ7" s="101"/>
      <c r="AK7" s="101"/>
    </row>
    <row r="8" spans="1:37" ht="39.950000000000003" customHeight="1" x14ac:dyDescent="0.25">
      <c r="A8" s="55">
        <v>5</v>
      </c>
      <c r="B8" s="56" t="s">
        <v>43</v>
      </c>
      <c r="C8" s="60" t="s">
        <v>52</v>
      </c>
      <c r="D8" s="61" t="s">
        <v>53</v>
      </c>
      <c r="E8" s="62" t="s">
        <v>46</v>
      </c>
      <c r="F8" s="62" t="s">
        <v>54</v>
      </c>
      <c r="G8" s="54" t="s">
        <v>37</v>
      </c>
      <c r="H8" s="62" t="s">
        <v>51</v>
      </c>
      <c r="I8" s="42">
        <v>1426.25</v>
      </c>
      <c r="J8" s="17"/>
      <c r="K8" s="23">
        <f t="shared" si="1"/>
        <v>0</v>
      </c>
      <c r="L8" s="24" t="str">
        <f t="shared" si="0"/>
        <v>OK</v>
      </c>
      <c r="M8" s="100"/>
      <c r="N8" s="100"/>
      <c r="O8" s="101"/>
      <c r="P8" s="101"/>
      <c r="Q8" s="101"/>
      <c r="R8" s="101"/>
      <c r="S8" s="100"/>
      <c r="T8" s="100"/>
      <c r="U8" s="100"/>
      <c r="V8" s="100"/>
      <c r="W8" s="100"/>
      <c r="X8" s="101"/>
      <c r="Y8" s="101"/>
      <c r="Z8" s="101"/>
      <c r="AA8" s="101"/>
      <c r="AB8" s="101"/>
      <c r="AC8" s="101"/>
      <c r="AD8" s="101"/>
      <c r="AE8" s="101"/>
      <c r="AF8" s="101"/>
      <c r="AG8" s="101"/>
      <c r="AH8" s="101"/>
      <c r="AI8" s="101"/>
      <c r="AJ8" s="101"/>
      <c r="AK8" s="101"/>
    </row>
    <row r="9" spans="1:37" ht="39.950000000000003" customHeight="1" x14ac:dyDescent="0.25">
      <c r="A9" s="55">
        <v>6</v>
      </c>
      <c r="B9" s="56" t="s">
        <v>55</v>
      </c>
      <c r="C9" s="66" t="s">
        <v>56</v>
      </c>
      <c r="D9" s="67" t="s">
        <v>57</v>
      </c>
      <c r="E9" s="59" t="s">
        <v>58</v>
      </c>
      <c r="F9" s="54" t="s">
        <v>59</v>
      </c>
      <c r="G9" s="54" t="s">
        <v>37</v>
      </c>
      <c r="H9" s="54">
        <v>33903030</v>
      </c>
      <c r="I9" s="42">
        <v>12556.89</v>
      </c>
      <c r="J9" s="17"/>
      <c r="K9" s="23">
        <f t="shared" si="1"/>
        <v>0</v>
      </c>
      <c r="L9" s="24" t="str">
        <f t="shared" si="0"/>
        <v>OK</v>
      </c>
      <c r="M9" s="100"/>
      <c r="N9" s="100"/>
      <c r="O9" s="101"/>
      <c r="P9" s="101"/>
      <c r="Q9" s="101"/>
      <c r="R9" s="101"/>
      <c r="S9" s="100"/>
      <c r="T9" s="100"/>
      <c r="U9" s="100"/>
      <c r="V9" s="100"/>
      <c r="W9" s="100"/>
      <c r="X9" s="101"/>
      <c r="Y9" s="101"/>
      <c r="Z9" s="101"/>
      <c r="AA9" s="101"/>
      <c r="AB9" s="101"/>
      <c r="AC9" s="101"/>
      <c r="AD9" s="101"/>
      <c r="AE9" s="101"/>
      <c r="AF9" s="101"/>
      <c r="AG9" s="101"/>
      <c r="AH9" s="101"/>
      <c r="AI9" s="101"/>
      <c r="AJ9" s="101"/>
      <c r="AK9" s="101"/>
    </row>
    <row r="10" spans="1:37" ht="39.950000000000003" customHeight="1" x14ac:dyDescent="0.25">
      <c r="A10" s="55">
        <v>7</v>
      </c>
      <c r="B10" s="56" t="s">
        <v>38</v>
      </c>
      <c r="C10" s="66" t="s">
        <v>60</v>
      </c>
      <c r="D10" s="67" t="s">
        <v>61</v>
      </c>
      <c r="E10" s="59" t="s">
        <v>62</v>
      </c>
      <c r="F10" s="54" t="s">
        <v>63</v>
      </c>
      <c r="G10" s="54" t="s">
        <v>37</v>
      </c>
      <c r="H10" s="54">
        <v>44905233</v>
      </c>
      <c r="I10" s="42">
        <v>1170</v>
      </c>
      <c r="J10" s="17"/>
      <c r="K10" s="23">
        <f t="shared" si="1"/>
        <v>0</v>
      </c>
      <c r="L10" s="24" t="str">
        <f t="shared" si="0"/>
        <v>OK</v>
      </c>
      <c r="M10" s="100"/>
      <c r="N10" s="100"/>
      <c r="O10" s="101"/>
      <c r="P10" s="101"/>
      <c r="Q10" s="101"/>
      <c r="R10" s="101"/>
      <c r="S10" s="100"/>
      <c r="T10" s="100"/>
      <c r="U10" s="100"/>
      <c r="V10" s="100"/>
      <c r="W10" s="100"/>
      <c r="X10" s="101"/>
      <c r="Y10" s="101"/>
      <c r="Z10" s="101"/>
      <c r="AA10" s="101"/>
      <c r="AB10" s="101"/>
      <c r="AC10" s="101"/>
      <c r="AD10" s="101"/>
      <c r="AE10" s="101"/>
      <c r="AF10" s="101"/>
      <c r="AG10" s="101"/>
      <c r="AH10" s="101"/>
      <c r="AI10" s="101"/>
      <c r="AJ10" s="101"/>
      <c r="AK10" s="101"/>
    </row>
    <row r="11" spans="1:37" ht="39.950000000000003" customHeight="1" x14ac:dyDescent="0.25">
      <c r="A11" s="55">
        <v>8</v>
      </c>
      <c r="B11" s="56" t="s">
        <v>64</v>
      </c>
      <c r="C11" s="68" t="s">
        <v>65</v>
      </c>
      <c r="D11" s="69" t="s">
        <v>66</v>
      </c>
      <c r="E11" s="62">
        <v>2402</v>
      </c>
      <c r="F11" s="82" t="s">
        <v>67</v>
      </c>
      <c r="G11" s="54" t="s">
        <v>37</v>
      </c>
      <c r="H11" s="54" t="s">
        <v>51</v>
      </c>
      <c r="I11" s="42">
        <v>1617</v>
      </c>
      <c r="J11" s="17"/>
      <c r="K11" s="23">
        <f t="shared" si="1"/>
        <v>0</v>
      </c>
      <c r="L11" s="24" t="str">
        <f t="shared" si="0"/>
        <v>OK</v>
      </c>
      <c r="M11" s="100"/>
      <c r="N11" s="100"/>
      <c r="O11" s="101"/>
      <c r="P11" s="101"/>
      <c r="Q11" s="101"/>
      <c r="R11" s="100"/>
      <c r="S11" s="100"/>
      <c r="T11" s="100"/>
      <c r="U11" s="100"/>
      <c r="V11" s="100"/>
      <c r="W11" s="100"/>
      <c r="X11" s="101"/>
      <c r="Y11" s="101"/>
      <c r="Z11" s="101"/>
      <c r="AA11" s="101"/>
      <c r="AB11" s="101"/>
      <c r="AC11" s="101"/>
      <c r="AD11" s="101"/>
      <c r="AE11" s="101"/>
      <c r="AF11" s="101"/>
      <c r="AG11" s="101"/>
      <c r="AH11" s="101"/>
      <c r="AI11" s="101"/>
      <c r="AJ11" s="101"/>
      <c r="AK11" s="101"/>
    </row>
    <row r="12" spans="1:37" ht="39.950000000000003" customHeight="1" x14ac:dyDescent="0.25">
      <c r="A12" s="55">
        <v>10</v>
      </c>
      <c r="B12" s="56" t="s">
        <v>33</v>
      </c>
      <c r="C12" s="60" t="s">
        <v>68</v>
      </c>
      <c r="D12" s="61" t="s">
        <v>69</v>
      </c>
      <c r="E12" s="62">
        <v>5506</v>
      </c>
      <c r="F12" s="62" t="s">
        <v>70</v>
      </c>
      <c r="G12" s="54" t="s">
        <v>37</v>
      </c>
      <c r="H12" s="62" t="s">
        <v>25</v>
      </c>
      <c r="I12" s="42">
        <v>134.99</v>
      </c>
      <c r="J12" s="17">
        <v>14</v>
      </c>
      <c r="K12" s="23">
        <f t="shared" si="1"/>
        <v>0</v>
      </c>
      <c r="L12" s="24" t="str">
        <f t="shared" si="0"/>
        <v>OK</v>
      </c>
      <c r="M12" s="100"/>
      <c r="N12" s="100"/>
      <c r="O12" s="101"/>
      <c r="P12" s="101"/>
      <c r="Q12" s="130">
        <v>8</v>
      </c>
      <c r="R12" s="101"/>
      <c r="S12" s="100"/>
      <c r="T12" s="100"/>
      <c r="U12" s="100"/>
      <c r="V12" s="100"/>
      <c r="W12" s="100"/>
      <c r="X12" s="101"/>
      <c r="Y12" s="101"/>
      <c r="Z12" s="130">
        <v>6</v>
      </c>
      <c r="AA12" s="101"/>
      <c r="AB12" s="101"/>
      <c r="AC12" s="101"/>
      <c r="AD12" s="101"/>
      <c r="AE12" s="101"/>
      <c r="AF12" s="101"/>
      <c r="AG12" s="101"/>
      <c r="AH12" s="101"/>
      <c r="AI12" s="101"/>
      <c r="AJ12" s="101"/>
      <c r="AK12" s="101"/>
    </row>
    <row r="13" spans="1:37" ht="39.950000000000003" customHeight="1" x14ac:dyDescent="0.25">
      <c r="A13" s="55">
        <v>11</v>
      </c>
      <c r="B13" s="56" t="s">
        <v>71</v>
      </c>
      <c r="C13" s="60" t="s">
        <v>72</v>
      </c>
      <c r="D13" s="61" t="s">
        <v>73</v>
      </c>
      <c r="E13" s="53" t="s">
        <v>41</v>
      </c>
      <c r="F13" s="54" t="s">
        <v>74</v>
      </c>
      <c r="G13" s="54" t="s">
        <v>37</v>
      </c>
      <c r="H13" s="54" t="s">
        <v>75</v>
      </c>
      <c r="I13" s="42">
        <v>860.99</v>
      </c>
      <c r="J13" s="17"/>
      <c r="K13" s="23">
        <f t="shared" si="1"/>
        <v>0</v>
      </c>
      <c r="L13" s="24" t="str">
        <f t="shared" si="0"/>
        <v>OK</v>
      </c>
      <c r="M13" s="100"/>
      <c r="N13" s="100"/>
      <c r="O13" s="101"/>
      <c r="P13" s="101"/>
      <c r="Q13" s="101"/>
      <c r="R13" s="101"/>
      <c r="S13" s="100"/>
      <c r="T13" s="100"/>
      <c r="U13" s="100"/>
      <c r="V13" s="100"/>
      <c r="W13" s="100"/>
      <c r="X13" s="101"/>
      <c r="Y13" s="101"/>
      <c r="Z13" s="101"/>
      <c r="AA13" s="101"/>
      <c r="AB13" s="101"/>
      <c r="AC13" s="101"/>
      <c r="AD13" s="101"/>
      <c r="AE13" s="101"/>
      <c r="AF13" s="101"/>
      <c r="AG13" s="101"/>
      <c r="AH13" s="101"/>
      <c r="AI13" s="101"/>
      <c r="AJ13" s="101"/>
      <c r="AK13" s="101"/>
    </row>
    <row r="14" spans="1:37" ht="51" customHeight="1" x14ac:dyDescent="0.25">
      <c r="A14" s="55">
        <v>12</v>
      </c>
      <c r="B14" s="56" t="s">
        <v>76</v>
      </c>
      <c r="C14" s="60" t="s">
        <v>77</v>
      </c>
      <c r="D14" s="61" t="s">
        <v>78</v>
      </c>
      <c r="E14" s="62" t="s">
        <v>79</v>
      </c>
      <c r="F14" s="62" t="s">
        <v>80</v>
      </c>
      <c r="G14" s="54" t="s">
        <v>37</v>
      </c>
      <c r="H14" s="62" t="s">
        <v>81</v>
      </c>
      <c r="I14" s="42">
        <v>350</v>
      </c>
      <c r="J14" s="17">
        <v>6</v>
      </c>
      <c r="K14" s="23">
        <f t="shared" si="1"/>
        <v>0</v>
      </c>
      <c r="L14" s="24" t="str">
        <f t="shared" si="0"/>
        <v>OK</v>
      </c>
      <c r="M14" s="100">
        <v>6</v>
      </c>
      <c r="N14" s="100"/>
      <c r="O14" s="101"/>
      <c r="P14" s="104"/>
      <c r="Q14" s="105"/>
      <c r="R14" s="101"/>
      <c r="S14" s="100"/>
      <c r="T14" s="100"/>
      <c r="U14" s="100"/>
      <c r="V14" s="100"/>
      <c r="W14" s="100"/>
      <c r="X14" s="101"/>
      <c r="Y14" s="101"/>
      <c r="Z14" s="101"/>
      <c r="AA14" s="101"/>
      <c r="AB14" s="101"/>
      <c r="AC14" s="101"/>
      <c r="AD14" s="101"/>
      <c r="AE14" s="101"/>
      <c r="AF14" s="101"/>
      <c r="AG14" s="101"/>
      <c r="AH14" s="101"/>
      <c r="AI14" s="101"/>
      <c r="AJ14" s="101"/>
      <c r="AK14" s="101"/>
    </row>
    <row r="15" spans="1:37" ht="39.950000000000003" customHeight="1" x14ac:dyDescent="0.25">
      <c r="A15" s="55">
        <v>14</v>
      </c>
      <c r="B15" s="56" t="s">
        <v>33</v>
      </c>
      <c r="C15" s="60" t="s">
        <v>82</v>
      </c>
      <c r="D15" s="61" t="s">
        <v>83</v>
      </c>
      <c r="E15" s="62" t="s">
        <v>84</v>
      </c>
      <c r="F15" s="62" t="s">
        <v>85</v>
      </c>
      <c r="G15" s="54" t="s">
        <v>37</v>
      </c>
      <c r="H15" s="62" t="s">
        <v>81</v>
      </c>
      <c r="I15" s="42">
        <v>108.63</v>
      </c>
      <c r="J15" s="17">
        <v>4</v>
      </c>
      <c r="K15" s="23">
        <f t="shared" si="1"/>
        <v>0</v>
      </c>
      <c r="L15" s="24" t="str">
        <f t="shared" si="0"/>
        <v>OK</v>
      </c>
      <c r="M15" s="100"/>
      <c r="N15" s="100"/>
      <c r="O15" s="101"/>
      <c r="P15" s="104"/>
      <c r="Q15" s="130">
        <v>4</v>
      </c>
      <c r="R15" s="101"/>
      <c r="S15" s="100"/>
      <c r="T15" s="100"/>
      <c r="U15" s="100"/>
      <c r="V15" s="100"/>
      <c r="W15" s="100"/>
      <c r="X15" s="101"/>
      <c r="Y15" s="101"/>
      <c r="Z15" s="101"/>
      <c r="AA15" s="101"/>
      <c r="AB15" s="101"/>
      <c r="AC15" s="101"/>
      <c r="AD15" s="101"/>
      <c r="AE15" s="101"/>
      <c r="AF15" s="101"/>
      <c r="AG15" s="101"/>
      <c r="AH15" s="101"/>
      <c r="AI15" s="101"/>
      <c r="AJ15" s="101"/>
      <c r="AK15" s="101"/>
    </row>
    <row r="16" spans="1:37" ht="39.950000000000003" customHeight="1" x14ac:dyDescent="0.25">
      <c r="A16" s="55">
        <v>15</v>
      </c>
      <c r="B16" s="56" t="s">
        <v>86</v>
      </c>
      <c r="C16" s="83" t="s">
        <v>87</v>
      </c>
      <c r="D16" s="54" t="s">
        <v>88</v>
      </c>
      <c r="E16" s="59" t="s">
        <v>41</v>
      </c>
      <c r="F16" s="54" t="s">
        <v>89</v>
      </c>
      <c r="G16" s="54" t="s">
        <v>37</v>
      </c>
      <c r="H16" s="54" t="s">
        <v>81</v>
      </c>
      <c r="I16" s="42">
        <v>112.33</v>
      </c>
      <c r="J16" s="17"/>
      <c r="K16" s="23">
        <f t="shared" si="1"/>
        <v>0</v>
      </c>
      <c r="L16" s="24" t="str">
        <f t="shared" si="0"/>
        <v>OK</v>
      </c>
      <c r="M16" s="100"/>
      <c r="N16" s="100"/>
      <c r="O16" s="101"/>
      <c r="P16" s="104"/>
      <c r="Q16" s="105"/>
      <c r="R16" s="101"/>
      <c r="S16" s="100"/>
      <c r="T16" s="100"/>
      <c r="U16" s="100"/>
      <c r="V16" s="100"/>
      <c r="W16" s="100"/>
      <c r="X16" s="101"/>
      <c r="Y16" s="101"/>
      <c r="Z16" s="101"/>
      <c r="AA16" s="101"/>
      <c r="AB16" s="101"/>
      <c r="AC16" s="101"/>
      <c r="AD16" s="101"/>
      <c r="AE16" s="101"/>
      <c r="AF16" s="101"/>
      <c r="AG16" s="101"/>
      <c r="AH16" s="101"/>
      <c r="AI16" s="101"/>
      <c r="AJ16" s="101"/>
      <c r="AK16" s="101"/>
    </row>
    <row r="17" spans="1:37" ht="39.950000000000003" customHeight="1" x14ac:dyDescent="0.25">
      <c r="A17" s="55">
        <v>16</v>
      </c>
      <c r="B17" s="56" t="s">
        <v>55</v>
      </c>
      <c r="C17" s="60" t="s">
        <v>90</v>
      </c>
      <c r="D17" s="61" t="s">
        <v>91</v>
      </c>
      <c r="E17" s="59" t="s">
        <v>92</v>
      </c>
      <c r="F17" s="70">
        <v>105570006</v>
      </c>
      <c r="G17" s="54" t="s">
        <v>37</v>
      </c>
      <c r="H17" s="54">
        <v>33903017</v>
      </c>
      <c r="I17" s="42">
        <v>256</v>
      </c>
      <c r="J17" s="17"/>
      <c r="K17" s="23">
        <f t="shared" si="1"/>
        <v>0</v>
      </c>
      <c r="L17" s="24" t="str">
        <f t="shared" si="0"/>
        <v>OK</v>
      </c>
      <c r="M17" s="100"/>
      <c r="N17" s="100"/>
      <c r="O17" s="101"/>
      <c r="P17" s="104"/>
      <c r="Q17" s="105"/>
      <c r="R17" s="101"/>
      <c r="S17" s="100"/>
      <c r="T17" s="100"/>
      <c r="U17" s="100"/>
      <c r="V17" s="100"/>
      <c r="W17" s="100"/>
      <c r="X17" s="101"/>
      <c r="Y17" s="101"/>
      <c r="Z17" s="101"/>
      <c r="AA17" s="101"/>
      <c r="AB17" s="101"/>
      <c r="AC17" s="101"/>
      <c r="AD17" s="101"/>
      <c r="AE17" s="101"/>
      <c r="AF17" s="101"/>
      <c r="AG17" s="101"/>
      <c r="AH17" s="101"/>
      <c r="AI17" s="101"/>
      <c r="AJ17" s="101"/>
      <c r="AK17" s="101"/>
    </row>
    <row r="18" spans="1:37" ht="39.950000000000003" customHeight="1" x14ac:dyDescent="0.25">
      <c r="A18" s="55">
        <v>17</v>
      </c>
      <c r="B18" s="56" t="s">
        <v>93</v>
      </c>
      <c r="C18" s="68" t="s">
        <v>94</v>
      </c>
      <c r="D18" s="69" t="s">
        <v>95</v>
      </c>
      <c r="E18" s="65">
        <v>2401</v>
      </c>
      <c r="F18" s="65" t="s">
        <v>96</v>
      </c>
      <c r="G18" s="54" t="s">
        <v>37</v>
      </c>
      <c r="H18" s="62" t="s">
        <v>81</v>
      </c>
      <c r="I18" s="42">
        <v>91.9</v>
      </c>
      <c r="J18" s="17"/>
      <c r="K18" s="23">
        <f t="shared" si="1"/>
        <v>0</v>
      </c>
      <c r="L18" s="24" t="str">
        <f t="shared" si="0"/>
        <v>OK</v>
      </c>
      <c r="M18" s="100"/>
      <c r="N18" s="100"/>
      <c r="O18" s="101"/>
      <c r="P18" s="104"/>
      <c r="Q18" s="105"/>
      <c r="R18" s="101"/>
      <c r="S18" s="100"/>
      <c r="T18" s="100"/>
      <c r="U18" s="100"/>
      <c r="V18" s="100"/>
      <c r="W18" s="100"/>
      <c r="X18" s="101"/>
      <c r="Y18" s="101"/>
      <c r="Z18" s="101"/>
      <c r="AA18" s="101"/>
      <c r="AB18" s="101"/>
      <c r="AC18" s="101"/>
      <c r="AD18" s="101"/>
      <c r="AE18" s="101"/>
      <c r="AF18" s="101"/>
      <c r="AG18" s="101"/>
      <c r="AH18" s="101"/>
      <c r="AI18" s="101"/>
      <c r="AJ18" s="101"/>
      <c r="AK18" s="101"/>
    </row>
    <row r="19" spans="1:37" ht="39.950000000000003" customHeight="1" x14ac:dyDescent="0.25">
      <c r="A19" s="55">
        <v>19</v>
      </c>
      <c r="B19" s="56" t="s">
        <v>43</v>
      </c>
      <c r="C19" s="60" t="s">
        <v>97</v>
      </c>
      <c r="D19" s="61" t="s">
        <v>98</v>
      </c>
      <c r="E19" s="59" t="s">
        <v>62</v>
      </c>
      <c r="F19" s="70">
        <v>104159010</v>
      </c>
      <c r="G19" s="54" t="s">
        <v>37</v>
      </c>
      <c r="H19" s="54">
        <v>33903029</v>
      </c>
      <c r="I19" s="42">
        <v>37.5</v>
      </c>
      <c r="J19" s="17"/>
      <c r="K19" s="23">
        <f t="shared" si="1"/>
        <v>0</v>
      </c>
      <c r="L19" s="24" t="str">
        <f t="shared" si="0"/>
        <v>OK</v>
      </c>
      <c r="M19" s="100"/>
      <c r="N19" s="100"/>
      <c r="O19" s="101"/>
      <c r="P19" s="104"/>
      <c r="Q19" s="105"/>
      <c r="R19" s="101"/>
      <c r="S19" s="100"/>
      <c r="T19" s="100"/>
      <c r="U19" s="100"/>
      <c r="V19" s="100"/>
      <c r="W19" s="100"/>
      <c r="X19" s="101"/>
      <c r="Y19" s="101"/>
      <c r="Z19" s="101"/>
      <c r="AA19" s="101"/>
      <c r="AB19" s="101"/>
      <c r="AC19" s="101"/>
      <c r="AD19" s="101"/>
      <c r="AE19" s="101"/>
      <c r="AF19" s="101"/>
      <c r="AG19" s="101"/>
      <c r="AH19" s="101"/>
      <c r="AI19" s="101"/>
      <c r="AJ19" s="101"/>
      <c r="AK19" s="101"/>
    </row>
    <row r="20" spans="1:37" ht="39.950000000000003" customHeight="1" x14ac:dyDescent="0.25">
      <c r="A20" s="55">
        <v>23</v>
      </c>
      <c r="B20" s="56" t="s">
        <v>93</v>
      </c>
      <c r="C20" s="60" t="s">
        <v>99</v>
      </c>
      <c r="D20" s="61" t="s">
        <v>100</v>
      </c>
      <c r="E20" s="62" t="s">
        <v>101</v>
      </c>
      <c r="F20" s="62" t="s">
        <v>102</v>
      </c>
      <c r="G20" s="54" t="s">
        <v>37</v>
      </c>
      <c r="H20" s="62" t="s">
        <v>81</v>
      </c>
      <c r="I20" s="42">
        <v>75</v>
      </c>
      <c r="J20" s="17"/>
      <c r="K20" s="23">
        <f t="shared" si="1"/>
        <v>0</v>
      </c>
      <c r="L20" s="24" t="str">
        <f t="shared" si="0"/>
        <v>OK</v>
      </c>
      <c r="M20" s="100"/>
      <c r="N20" s="100"/>
      <c r="O20" s="101"/>
      <c r="P20" s="104"/>
      <c r="Q20" s="105"/>
      <c r="R20" s="101"/>
      <c r="S20" s="100"/>
      <c r="T20" s="100"/>
      <c r="U20" s="100"/>
      <c r="V20" s="100"/>
      <c r="W20" s="100"/>
      <c r="X20" s="101"/>
      <c r="Y20" s="101"/>
      <c r="Z20" s="101"/>
      <c r="AA20" s="101"/>
      <c r="AB20" s="101"/>
      <c r="AC20" s="101"/>
      <c r="AD20" s="101"/>
      <c r="AE20" s="101"/>
      <c r="AF20" s="101"/>
      <c r="AG20" s="101"/>
      <c r="AH20" s="101"/>
      <c r="AI20" s="101"/>
      <c r="AJ20" s="101"/>
      <c r="AK20" s="101"/>
    </row>
    <row r="21" spans="1:37" ht="39.950000000000003" customHeight="1" x14ac:dyDescent="0.25">
      <c r="A21" s="55">
        <v>24</v>
      </c>
      <c r="B21" s="56" t="s">
        <v>43</v>
      </c>
      <c r="C21" s="68" t="s">
        <v>103</v>
      </c>
      <c r="D21" s="69" t="s">
        <v>104</v>
      </c>
      <c r="E21" s="65">
        <v>1305</v>
      </c>
      <c r="F21" s="65" t="s">
        <v>105</v>
      </c>
      <c r="G21" s="54" t="s">
        <v>37</v>
      </c>
      <c r="H21" s="62" t="s">
        <v>22</v>
      </c>
      <c r="I21" s="42">
        <v>247.5</v>
      </c>
      <c r="J21" s="17"/>
      <c r="K21" s="23">
        <f t="shared" si="1"/>
        <v>0</v>
      </c>
      <c r="L21" s="24" t="str">
        <f t="shared" si="0"/>
        <v>OK</v>
      </c>
      <c r="M21" s="100"/>
      <c r="N21" s="100"/>
      <c r="O21" s="101"/>
      <c r="P21" s="104"/>
      <c r="Q21" s="105"/>
      <c r="R21" s="101"/>
      <c r="S21" s="100"/>
      <c r="T21" s="100"/>
      <c r="U21" s="100"/>
      <c r="V21" s="100"/>
      <c r="W21" s="100"/>
      <c r="X21" s="101"/>
      <c r="Y21" s="101"/>
      <c r="Z21" s="101"/>
      <c r="AA21" s="101"/>
      <c r="AB21" s="101"/>
      <c r="AC21" s="101"/>
      <c r="AD21" s="101"/>
      <c r="AE21" s="101"/>
      <c r="AF21" s="101"/>
      <c r="AG21" s="101"/>
      <c r="AH21" s="101"/>
      <c r="AI21" s="101"/>
      <c r="AJ21" s="101"/>
      <c r="AK21" s="101"/>
    </row>
    <row r="22" spans="1:37" ht="39.950000000000003" customHeight="1" x14ac:dyDescent="0.25">
      <c r="A22" s="55">
        <v>25</v>
      </c>
      <c r="B22" s="56" t="s">
        <v>24</v>
      </c>
      <c r="C22" s="60" t="s">
        <v>106</v>
      </c>
      <c r="D22" s="61" t="s">
        <v>107</v>
      </c>
      <c r="E22" s="59" t="s">
        <v>108</v>
      </c>
      <c r="F22" s="62" t="s">
        <v>109</v>
      </c>
      <c r="G22" s="54" t="s">
        <v>37</v>
      </c>
      <c r="H22" s="62" t="s">
        <v>110</v>
      </c>
      <c r="I22" s="42">
        <v>2088</v>
      </c>
      <c r="J22" s="17">
        <v>2</v>
      </c>
      <c r="K22" s="23">
        <f t="shared" si="1"/>
        <v>0</v>
      </c>
      <c r="L22" s="24" t="str">
        <f t="shared" si="0"/>
        <v>OK</v>
      </c>
      <c r="M22" s="100"/>
      <c r="N22" s="100"/>
      <c r="O22" s="101"/>
      <c r="P22" s="104"/>
      <c r="Q22" s="105"/>
      <c r="R22" s="101"/>
      <c r="S22" s="100"/>
      <c r="T22" s="100"/>
      <c r="U22" s="100"/>
      <c r="V22" s="100"/>
      <c r="W22" s="100"/>
      <c r="X22" s="101"/>
      <c r="Y22" s="101"/>
      <c r="Z22" s="101"/>
      <c r="AA22" s="101"/>
      <c r="AB22" s="101"/>
      <c r="AC22" s="162">
        <v>2</v>
      </c>
      <c r="AD22" s="101"/>
      <c r="AE22" s="101"/>
      <c r="AF22" s="101"/>
      <c r="AG22" s="101"/>
      <c r="AH22" s="101"/>
      <c r="AI22" s="101"/>
      <c r="AJ22" s="101"/>
      <c r="AK22" s="101"/>
    </row>
    <row r="23" spans="1:37" ht="39.950000000000003" customHeight="1" x14ac:dyDescent="0.25">
      <c r="A23" s="55">
        <v>26</v>
      </c>
      <c r="B23" s="56" t="s">
        <v>38</v>
      </c>
      <c r="C23" s="68" t="s">
        <v>111</v>
      </c>
      <c r="D23" s="69" t="s">
        <v>112</v>
      </c>
      <c r="E23" s="65">
        <v>2407</v>
      </c>
      <c r="F23" s="65" t="s">
        <v>113</v>
      </c>
      <c r="G23" s="54" t="s">
        <v>37</v>
      </c>
      <c r="H23" s="54" t="s">
        <v>51</v>
      </c>
      <c r="I23" s="42">
        <v>910.8</v>
      </c>
      <c r="J23" s="17"/>
      <c r="K23" s="23">
        <f t="shared" si="1"/>
        <v>0</v>
      </c>
      <c r="L23" s="24" t="str">
        <f t="shared" si="0"/>
        <v>OK</v>
      </c>
      <c r="M23" s="100"/>
      <c r="N23" s="100"/>
      <c r="O23" s="101"/>
      <c r="P23" s="104"/>
      <c r="Q23" s="105"/>
      <c r="R23" s="101"/>
      <c r="S23" s="100"/>
      <c r="T23" s="100"/>
      <c r="U23" s="100"/>
      <c r="V23" s="100"/>
      <c r="W23" s="100"/>
      <c r="X23" s="101"/>
      <c r="Y23" s="101"/>
      <c r="Z23" s="101"/>
      <c r="AA23" s="101"/>
      <c r="AB23" s="101"/>
      <c r="AC23" s="101"/>
      <c r="AD23" s="101"/>
      <c r="AE23" s="101"/>
      <c r="AF23" s="101"/>
      <c r="AG23" s="101"/>
      <c r="AH23" s="101"/>
      <c r="AI23" s="101"/>
      <c r="AJ23" s="101"/>
      <c r="AK23" s="101"/>
    </row>
    <row r="24" spans="1:37" ht="39.950000000000003" customHeight="1" x14ac:dyDescent="0.25">
      <c r="A24" s="55">
        <v>27</v>
      </c>
      <c r="B24" s="56" t="s">
        <v>114</v>
      </c>
      <c r="C24" s="68" t="s">
        <v>115</v>
      </c>
      <c r="D24" s="69" t="s">
        <v>116</v>
      </c>
      <c r="E24" s="65">
        <v>2407</v>
      </c>
      <c r="F24" s="65" t="s">
        <v>113</v>
      </c>
      <c r="G24" s="54" t="s">
        <v>37</v>
      </c>
      <c r="H24" s="54" t="s">
        <v>51</v>
      </c>
      <c r="I24" s="42">
        <v>2240</v>
      </c>
      <c r="J24" s="17"/>
      <c r="K24" s="23">
        <f t="shared" si="1"/>
        <v>0</v>
      </c>
      <c r="L24" s="24" t="str">
        <f t="shared" si="0"/>
        <v>OK</v>
      </c>
      <c r="M24" s="100"/>
      <c r="N24" s="100"/>
      <c r="O24" s="101"/>
      <c r="P24" s="104"/>
      <c r="Q24" s="105"/>
      <c r="R24" s="101"/>
      <c r="S24" s="100"/>
      <c r="T24" s="100"/>
      <c r="U24" s="100"/>
      <c r="V24" s="100"/>
      <c r="W24" s="100"/>
      <c r="X24" s="101"/>
      <c r="Y24" s="101"/>
      <c r="Z24" s="101"/>
      <c r="AA24" s="101"/>
      <c r="AB24" s="101"/>
      <c r="AC24" s="101"/>
      <c r="AD24" s="101"/>
      <c r="AE24" s="101"/>
      <c r="AF24" s="101"/>
      <c r="AG24" s="101"/>
      <c r="AH24" s="101"/>
      <c r="AI24" s="101"/>
      <c r="AJ24" s="101"/>
      <c r="AK24" s="101"/>
    </row>
    <row r="25" spans="1:37" ht="39.950000000000003" customHeight="1" x14ac:dyDescent="0.25">
      <c r="A25" s="55">
        <v>28</v>
      </c>
      <c r="B25" s="56" t="s">
        <v>117</v>
      </c>
      <c r="C25" s="60" t="s">
        <v>118</v>
      </c>
      <c r="D25" s="61" t="s">
        <v>119</v>
      </c>
      <c r="E25" s="59" t="s">
        <v>108</v>
      </c>
      <c r="F25" s="62" t="s">
        <v>109</v>
      </c>
      <c r="G25" s="54" t="s">
        <v>37</v>
      </c>
      <c r="H25" s="62" t="s">
        <v>110</v>
      </c>
      <c r="I25" s="42">
        <v>810</v>
      </c>
      <c r="J25" s="17">
        <v>5</v>
      </c>
      <c r="K25" s="23">
        <f t="shared" si="1"/>
        <v>0</v>
      </c>
      <c r="L25" s="24" t="str">
        <f t="shared" si="0"/>
        <v>OK</v>
      </c>
      <c r="M25" s="100"/>
      <c r="N25" s="100"/>
      <c r="O25" s="101"/>
      <c r="P25" s="104"/>
      <c r="Q25" s="105"/>
      <c r="R25" s="101"/>
      <c r="S25" s="100"/>
      <c r="T25" s="100"/>
      <c r="U25" s="100"/>
      <c r="V25" s="100">
        <v>4</v>
      </c>
      <c r="W25" s="100"/>
      <c r="X25" s="101"/>
      <c r="Y25" s="101"/>
      <c r="Z25" s="101"/>
      <c r="AA25" s="101"/>
      <c r="AB25" s="101"/>
      <c r="AC25" s="101"/>
      <c r="AD25" s="101"/>
      <c r="AE25" s="101"/>
      <c r="AF25" s="101"/>
      <c r="AG25" s="162">
        <v>1</v>
      </c>
      <c r="AH25" s="209"/>
      <c r="AI25" s="209"/>
      <c r="AJ25" s="209"/>
      <c r="AK25" s="209"/>
    </row>
    <row r="26" spans="1:37" ht="39.950000000000003" customHeight="1" x14ac:dyDescent="0.25">
      <c r="A26" s="55">
        <v>29</v>
      </c>
      <c r="B26" s="56" t="s">
        <v>24</v>
      </c>
      <c r="C26" s="60" t="s">
        <v>120</v>
      </c>
      <c r="D26" s="61" t="s">
        <v>121</v>
      </c>
      <c r="E26" s="62">
        <v>2411</v>
      </c>
      <c r="F26" s="62" t="s">
        <v>109</v>
      </c>
      <c r="G26" s="54" t="s">
        <v>37</v>
      </c>
      <c r="H26" s="62" t="s">
        <v>110</v>
      </c>
      <c r="I26" s="42">
        <v>4998</v>
      </c>
      <c r="J26" s="17">
        <v>2</v>
      </c>
      <c r="K26" s="23">
        <f t="shared" si="1"/>
        <v>0</v>
      </c>
      <c r="L26" s="24" t="str">
        <f t="shared" si="0"/>
        <v>OK</v>
      </c>
      <c r="M26" s="100"/>
      <c r="N26" s="100">
        <v>2</v>
      </c>
      <c r="O26" s="101"/>
      <c r="P26" s="104"/>
      <c r="Q26" s="105"/>
      <c r="R26" s="101"/>
      <c r="S26" s="100"/>
      <c r="T26" s="100"/>
      <c r="U26" s="100"/>
      <c r="V26" s="100"/>
      <c r="W26" s="100"/>
      <c r="X26" s="101"/>
      <c r="Y26" s="101"/>
      <c r="Z26" s="101"/>
      <c r="AA26" s="101"/>
      <c r="AB26" s="101"/>
      <c r="AC26" s="101"/>
      <c r="AD26" s="101"/>
      <c r="AE26" s="101"/>
      <c r="AF26" s="101"/>
      <c r="AG26" s="101"/>
      <c r="AH26" s="101"/>
      <c r="AI26" s="101"/>
      <c r="AJ26" s="101"/>
      <c r="AK26" s="101"/>
    </row>
    <row r="27" spans="1:37" ht="57.2" customHeight="1" x14ac:dyDescent="0.25">
      <c r="A27" s="55">
        <v>30</v>
      </c>
      <c r="B27" s="56" t="s">
        <v>38</v>
      </c>
      <c r="C27" s="60" t="s">
        <v>122</v>
      </c>
      <c r="D27" s="61" t="s">
        <v>123</v>
      </c>
      <c r="E27" s="62" t="s">
        <v>124</v>
      </c>
      <c r="F27" s="62" t="s">
        <v>125</v>
      </c>
      <c r="G27" s="54" t="s">
        <v>37</v>
      </c>
      <c r="H27" s="62" t="s">
        <v>51</v>
      </c>
      <c r="I27" s="42">
        <v>495</v>
      </c>
      <c r="J27" s="17"/>
      <c r="K27" s="23">
        <f t="shared" si="1"/>
        <v>0</v>
      </c>
      <c r="L27" s="24" t="str">
        <f t="shared" si="0"/>
        <v>OK</v>
      </c>
      <c r="M27" s="100"/>
      <c r="N27" s="100"/>
      <c r="O27" s="104"/>
      <c r="P27" s="101"/>
      <c r="Q27" s="101"/>
      <c r="R27" s="101"/>
      <c r="S27" s="100"/>
      <c r="T27" s="100"/>
      <c r="U27" s="100"/>
      <c r="V27" s="100"/>
      <c r="W27" s="100"/>
      <c r="X27" s="101"/>
      <c r="Y27" s="101"/>
      <c r="Z27" s="101"/>
      <c r="AA27" s="101"/>
      <c r="AB27" s="101"/>
      <c r="AC27" s="101"/>
      <c r="AD27" s="101"/>
      <c r="AE27" s="101"/>
      <c r="AF27" s="101"/>
      <c r="AG27" s="101"/>
      <c r="AH27" s="101"/>
      <c r="AI27" s="101"/>
      <c r="AJ27" s="101"/>
      <c r="AK27" s="101"/>
    </row>
    <row r="28" spans="1:37" ht="57.2" customHeight="1" x14ac:dyDescent="0.25">
      <c r="A28" s="55">
        <v>31</v>
      </c>
      <c r="B28" s="56" t="s">
        <v>126</v>
      </c>
      <c r="C28" s="51" t="s">
        <v>127</v>
      </c>
      <c r="D28" s="52" t="s">
        <v>128</v>
      </c>
      <c r="E28" s="53" t="s">
        <v>129</v>
      </c>
      <c r="F28" s="54" t="s">
        <v>130</v>
      </c>
      <c r="G28" s="54" t="s">
        <v>37</v>
      </c>
      <c r="H28" s="54" t="s">
        <v>51</v>
      </c>
      <c r="I28" s="42">
        <v>2360</v>
      </c>
      <c r="J28" s="17"/>
      <c r="K28" s="23">
        <f t="shared" si="1"/>
        <v>0</v>
      </c>
      <c r="L28" s="24" t="str">
        <f t="shared" si="0"/>
        <v>OK</v>
      </c>
      <c r="M28" s="100"/>
      <c r="N28" s="100"/>
      <c r="O28" s="104"/>
      <c r="P28" s="101"/>
      <c r="Q28" s="101"/>
      <c r="R28" s="101"/>
      <c r="S28" s="100"/>
      <c r="T28" s="100"/>
      <c r="U28" s="100"/>
      <c r="V28" s="100"/>
      <c r="W28" s="100"/>
      <c r="X28" s="101"/>
      <c r="Y28" s="101"/>
      <c r="Z28" s="101"/>
      <c r="AA28" s="101"/>
      <c r="AB28" s="101"/>
      <c r="AC28" s="101"/>
      <c r="AD28" s="101"/>
      <c r="AE28" s="101"/>
      <c r="AF28" s="101"/>
      <c r="AG28" s="101"/>
      <c r="AH28" s="101"/>
      <c r="AI28" s="101"/>
      <c r="AJ28" s="101"/>
      <c r="AK28" s="101"/>
    </row>
    <row r="29" spans="1:37" ht="57.2" customHeight="1" x14ac:dyDescent="0.25">
      <c r="A29" s="55">
        <v>32</v>
      </c>
      <c r="B29" s="56" t="s">
        <v>47</v>
      </c>
      <c r="C29" s="57" t="s">
        <v>131</v>
      </c>
      <c r="D29" s="58" t="s">
        <v>132</v>
      </c>
      <c r="E29" s="59" t="s">
        <v>133</v>
      </c>
      <c r="F29" s="54" t="s">
        <v>134</v>
      </c>
      <c r="G29" s="54" t="s">
        <v>37</v>
      </c>
      <c r="H29" s="54" t="s">
        <v>51</v>
      </c>
      <c r="I29" s="42">
        <v>290</v>
      </c>
      <c r="J29" s="17"/>
      <c r="K29" s="23">
        <f t="shared" si="1"/>
        <v>0</v>
      </c>
      <c r="L29" s="24" t="str">
        <f t="shared" si="0"/>
        <v>OK</v>
      </c>
      <c r="M29" s="100"/>
      <c r="N29" s="100"/>
      <c r="O29" s="104"/>
      <c r="P29" s="101"/>
      <c r="Q29" s="101"/>
      <c r="R29" s="101"/>
      <c r="S29" s="100"/>
      <c r="T29" s="100"/>
      <c r="U29" s="100"/>
      <c r="V29" s="100"/>
      <c r="W29" s="100"/>
      <c r="X29" s="101"/>
      <c r="Y29" s="101"/>
      <c r="Z29" s="101"/>
      <c r="AA29" s="101"/>
      <c r="AB29" s="101"/>
      <c r="AC29" s="101"/>
      <c r="AD29" s="101"/>
      <c r="AE29" s="101"/>
      <c r="AF29" s="101"/>
      <c r="AG29" s="101"/>
      <c r="AH29" s="101"/>
      <c r="AI29" s="101"/>
      <c r="AJ29" s="101"/>
      <c r="AK29" s="101"/>
    </row>
    <row r="30" spans="1:37" ht="69" customHeight="1" x14ac:dyDescent="0.25">
      <c r="A30" s="55">
        <v>33</v>
      </c>
      <c r="B30" s="56" t="s">
        <v>135</v>
      </c>
      <c r="C30" s="60" t="s">
        <v>136</v>
      </c>
      <c r="D30" s="61" t="s">
        <v>137</v>
      </c>
      <c r="E30" s="62">
        <v>2402</v>
      </c>
      <c r="F30" s="62" t="s">
        <v>138</v>
      </c>
      <c r="G30" s="54" t="s">
        <v>37</v>
      </c>
      <c r="H30" s="62" t="s">
        <v>51</v>
      </c>
      <c r="I30" s="42">
        <v>5700</v>
      </c>
      <c r="J30" s="17">
        <v>1</v>
      </c>
      <c r="K30" s="23">
        <f t="shared" si="1"/>
        <v>0</v>
      </c>
      <c r="L30" s="24" t="str">
        <f t="shared" si="0"/>
        <v>OK</v>
      </c>
      <c r="M30" s="100"/>
      <c r="N30" s="100"/>
      <c r="O30" s="101"/>
      <c r="P30" s="101"/>
      <c r="Q30" s="101"/>
      <c r="R30" s="101"/>
      <c r="S30" s="100">
        <v>1</v>
      </c>
      <c r="T30" s="100"/>
      <c r="U30" s="100"/>
      <c r="V30" s="100"/>
      <c r="W30" s="100"/>
      <c r="X30" s="101"/>
      <c r="Y30" s="101"/>
      <c r="Z30" s="101"/>
      <c r="AA30" s="101"/>
      <c r="AB30" s="101"/>
      <c r="AC30" s="101"/>
      <c r="AD30" s="101"/>
      <c r="AE30" s="101"/>
      <c r="AF30" s="101"/>
      <c r="AG30" s="101"/>
      <c r="AH30" s="101"/>
      <c r="AI30" s="101"/>
      <c r="AJ30" s="101"/>
      <c r="AK30" s="101"/>
    </row>
    <row r="31" spans="1:37" ht="39.950000000000003" customHeight="1" x14ac:dyDescent="0.25">
      <c r="A31" s="55">
        <v>34</v>
      </c>
      <c r="B31" s="56" t="s">
        <v>93</v>
      </c>
      <c r="C31" s="63" t="s">
        <v>139</v>
      </c>
      <c r="D31" s="64" t="s">
        <v>140</v>
      </c>
      <c r="E31" s="65">
        <v>2402</v>
      </c>
      <c r="F31" s="65" t="s">
        <v>141</v>
      </c>
      <c r="G31" s="54" t="s">
        <v>37</v>
      </c>
      <c r="H31" s="54" t="s">
        <v>51</v>
      </c>
      <c r="I31" s="42">
        <v>2180</v>
      </c>
      <c r="J31" s="17"/>
      <c r="K31" s="23">
        <f t="shared" si="1"/>
        <v>0</v>
      </c>
      <c r="L31" s="24" t="str">
        <f t="shared" si="0"/>
        <v>OK</v>
      </c>
      <c r="M31" s="100"/>
      <c r="N31" s="100"/>
      <c r="O31" s="101"/>
      <c r="P31" s="101"/>
      <c r="Q31" s="101"/>
      <c r="R31" s="101"/>
      <c r="S31" s="100"/>
      <c r="T31" s="100"/>
      <c r="U31" s="100"/>
      <c r="V31" s="100"/>
      <c r="W31" s="100"/>
      <c r="X31" s="101"/>
      <c r="Y31" s="101"/>
      <c r="Z31" s="101"/>
      <c r="AA31" s="101"/>
      <c r="AB31" s="101"/>
      <c r="AC31" s="101"/>
      <c r="AD31" s="101"/>
      <c r="AE31" s="101"/>
      <c r="AF31" s="101"/>
      <c r="AG31" s="101"/>
      <c r="AH31" s="101"/>
      <c r="AI31" s="101"/>
      <c r="AJ31" s="101"/>
      <c r="AK31" s="101"/>
    </row>
    <row r="32" spans="1:37" ht="39.950000000000003" customHeight="1" x14ac:dyDescent="0.25">
      <c r="A32" s="55">
        <v>35</v>
      </c>
      <c r="B32" s="56" t="s">
        <v>93</v>
      </c>
      <c r="C32" s="66" t="s">
        <v>142</v>
      </c>
      <c r="D32" s="67" t="s">
        <v>143</v>
      </c>
      <c r="E32" s="59" t="s">
        <v>41</v>
      </c>
      <c r="F32" s="54" t="s">
        <v>138</v>
      </c>
      <c r="G32" s="54" t="s">
        <v>37</v>
      </c>
      <c r="H32" s="54">
        <v>44905233</v>
      </c>
      <c r="I32" s="42">
        <v>4785</v>
      </c>
      <c r="J32" s="17"/>
      <c r="K32" s="23">
        <f t="shared" si="1"/>
        <v>0</v>
      </c>
      <c r="L32" s="24" t="str">
        <f t="shared" si="0"/>
        <v>OK</v>
      </c>
      <c r="M32" s="100"/>
      <c r="N32" s="100"/>
      <c r="O32" s="101"/>
      <c r="P32" s="101"/>
      <c r="Q32" s="101"/>
      <c r="R32" s="101"/>
      <c r="S32" s="100"/>
      <c r="T32" s="100"/>
      <c r="U32" s="100"/>
      <c r="V32" s="100"/>
      <c r="W32" s="100"/>
      <c r="X32" s="101"/>
      <c r="Y32" s="101"/>
      <c r="Z32" s="101"/>
      <c r="AA32" s="101"/>
      <c r="AB32" s="101"/>
      <c r="AC32" s="101"/>
      <c r="AD32" s="101"/>
      <c r="AE32" s="101"/>
      <c r="AF32" s="101"/>
      <c r="AG32" s="101"/>
      <c r="AH32" s="101"/>
      <c r="AI32" s="101"/>
      <c r="AJ32" s="101"/>
      <c r="AK32" s="101"/>
    </row>
    <row r="33" spans="1:37" ht="39.950000000000003" customHeight="1" x14ac:dyDescent="0.25">
      <c r="A33" s="55">
        <v>36</v>
      </c>
      <c r="B33" s="56" t="s">
        <v>93</v>
      </c>
      <c r="C33" s="60" t="s">
        <v>144</v>
      </c>
      <c r="D33" s="61" t="s">
        <v>145</v>
      </c>
      <c r="E33" s="62">
        <v>2402</v>
      </c>
      <c r="F33" s="62" t="s">
        <v>138</v>
      </c>
      <c r="G33" s="54" t="s">
        <v>37</v>
      </c>
      <c r="H33" s="62" t="s">
        <v>51</v>
      </c>
      <c r="I33" s="42">
        <v>3150</v>
      </c>
      <c r="J33" s="17">
        <v>3</v>
      </c>
      <c r="K33" s="23">
        <f t="shared" si="1"/>
        <v>0</v>
      </c>
      <c r="L33" s="24" t="str">
        <f t="shared" si="0"/>
        <v>OK</v>
      </c>
      <c r="M33" s="100"/>
      <c r="N33" s="100"/>
      <c r="O33" s="130">
        <v>3</v>
      </c>
      <c r="P33" s="101"/>
      <c r="Q33" s="101"/>
      <c r="R33" s="101"/>
      <c r="S33" s="100"/>
      <c r="T33" s="100"/>
      <c r="U33" s="100"/>
      <c r="V33" s="100"/>
      <c r="W33" s="100"/>
      <c r="X33" s="101"/>
      <c r="Y33" s="101"/>
      <c r="Z33" s="101"/>
      <c r="AA33" s="101"/>
      <c r="AB33" s="101"/>
      <c r="AC33" s="101"/>
      <c r="AD33" s="101"/>
      <c r="AE33" s="101"/>
      <c r="AF33" s="101"/>
      <c r="AG33" s="101"/>
      <c r="AH33" s="101"/>
      <c r="AI33" s="101"/>
      <c r="AJ33" s="101"/>
      <c r="AK33" s="101"/>
    </row>
    <row r="34" spans="1:37" ht="39.950000000000003" customHeight="1" x14ac:dyDescent="0.25">
      <c r="A34" s="55">
        <v>37</v>
      </c>
      <c r="B34" s="56" t="s">
        <v>71</v>
      </c>
      <c r="C34" s="68" t="s">
        <v>146</v>
      </c>
      <c r="D34" s="69" t="s">
        <v>147</v>
      </c>
      <c r="E34" s="54">
        <v>2402</v>
      </c>
      <c r="F34" s="54" t="s">
        <v>148</v>
      </c>
      <c r="G34" s="54" t="s">
        <v>37</v>
      </c>
      <c r="H34" s="54" t="s">
        <v>51</v>
      </c>
      <c r="I34" s="42">
        <v>8890.2000000000007</v>
      </c>
      <c r="J34" s="17"/>
      <c r="K34" s="23">
        <f t="shared" si="1"/>
        <v>0</v>
      </c>
      <c r="L34" s="24" t="str">
        <f t="shared" si="0"/>
        <v>OK</v>
      </c>
      <c r="M34" s="100"/>
      <c r="N34" s="100"/>
      <c r="O34" s="101"/>
      <c r="P34" s="101"/>
      <c r="Q34" s="101"/>
      <c r="R34" s="101"/>
      <c r="S34" s="100"/>
      <c r="T34" s="100"/>
      <c r="U34" s="100"/>
      <c r="V34" s="100"/>
      <c r="W34" s="100"/>
      <c r="X34" s="101"/>
      <c r="Y34" s="101"/>
      <c r="Z34" s="101"/>
      <c r="AA34" s="101"/>
      <c r="AB34" s="101"/>
      <c r="AC34" s="101"/>
      <c r="AD34" s="101"/>
      <c r="AE34" s="101"/>
      <c r="AF34" s="101"/>
      <c r="AG34" s="101"/>
      <c r="AH34" s="101"/>
      <c r="AI34" s="101"/>
      <c r="AJ34" s="101"/>
      <c r="AK34" s="101"/>
    </row>
    <row r="35" spans="1:37" ht="39.950000000000003" customHeight="1" x14ac:dyDescent="0.25">
      <c r="A35" s="55">
        <v>39</v>
      </c>
      <c r="B35" s="56" t="s">
        <v>38</v>
      </c>
      <c r="C35" s="57" t="s">
        <v>149</v>
      </c>
      <c r="D35" s="58" t="s">
        <v>150</v>
      </c>
      <c r="E35" s="53" t="s">
        <v>41</v>
      </c>
      <c r="F35" s="54" t="s">
        <v>138</v>
      </c>
      <c r="G35" s="54" t="s">
        <v>37</v>
      </c>
      <c r="H35" s="54" t="s">
        <v>51</v>
      </c>
      <c r="I35" s="42">
        <v>4920</v>
      </c>
      <c r="J35" s="17"/>
      <c r="K35" s="23">
        <f t="shared" si="1"/>
        <v>0</v>
      </c>
      <c r="L35" s="24" t="str">
        <f t="shared" si="0"/>
        <v>OK</v>
      </c>
      <c r="M35" s="100"/>
      <c r="N35" s="100"/>
      <c r="O35" s="101"/>
      <c r="P35" s="101"/>
      <c r="Q35" s="101"/>
      <c r="R35" s="101"/>
      <c r="S35" s="100"/>
      <c r="T35" s="100"/>
      <c r="U35" s="100"/>
      <c r="V35" s="100"/>
      <c r="W35" s="100"/>
      <c r="X35" s="101"/>
      <c r="Y35" s="101"/>
      <c r="Z35" s="101"/>
      <c r="AA35" s="101"/>
      <c r="AB35" s="101"/>
      <c r="AC35" s="101"/>
      <c r="AD35" s="101"/>
      <c r="AE35" s="101"/>
      <c r="AF35" s="101"/>
      <c r="AG35" s="101"/>
      <c r="AH35" s="101"/>
      <c r="AI35" s="101"/>
      <c r="AJ35" s="101"/>
      <c r="AK35" s="101"/>
    </row>
    <row r="36" spans="1:37" ht="39.950000000000003" customHeight="1" x14ac:dyDescent="0.25">
      <c r="A36" s="55">
        <v>40</v>
      </c>
      <c r="B36" s="56" t="s">
        <v>151</v>
      </c>
      <c r="C36" s="60" t="s">
        <v>152</v>
      </c>
      <c r="D36" s="61" t="s">
        <v>153</v>
      </c>
      <c r="E36" s="59" t="s">
        <v>41</v>
      </c>
      <c r="F36" s="54" t="s">
        <v>138</v>
      </c>
      <c r="G36" s="54" t="s">
        <v>37</v>
      </c>
      <c r="H36" s="54" t="s">
        <v>154</v>
      </c>
      <c r="I36" s="42">
        <v>10035</v>
      </c>
      <c r="J36" s="17"/>
      <c r="K36" s="23">
        <f t="shared" si="1"/>
        <v>0</v>
      </c>
      <c r="L36" s="24" t="str">
        <f t="shared" si="0"/>
        <v>OK</v>
      </c>
      <c r="M36" s="100"/>
      <c r="N36" s="100"/>
      <c r="O36" s="101"/>
      <c r="P36" s="101"/>
      <c r="Q36" s="101"/>
      <c r="R36" s="101"/>
      <c r="S36" s="100"/>
      <c r="T36" s="100"/>
      <c r="U36" s="100"/>
      <c r="V36" s="100"/>
      <c r="W36" s="100"/>
      <c r="X36" s="101"/>
      <c r="Y36" s="101"/>
      <c r="Z36" s="101"/>
      <c r="AA36" s="101"/>
      <c r="AB36" s="101"/>
      <c r="AC36" s="101"/>
      <c r="AD36" s="101"/>
      <c r="AE36" s="101"/>
      <c r="AF36" s="101"/>
      <c r="AG36" s="101"/>
      <c r="AH36" s="101"/>
      <c r="AI36" s="101"/>
      <c r="AJ36" s="101"/>
      <c r="AK36" s="101"/>
    </row>
    <row r="37" spans="1:37" ht="39.950000000000003" customHeight="1" x14ac:dyDescent="0.25">
      <c r="A37" s="55">
        <v>41</v>
      </c>
      <c r="B37" s="56" t="s">
        <v>24</v>
      </c>
      <c r="C37" s="60" t="s">
        <v>155</v>
      </c>
      <c r="D37" s="61" t="s">
        <v>156</v>
      </c>
      <c r="E37" s="62" t="s">
        <v>157</v>
      </c>
      <c r="F37" s="62" t="s">
        <v>158</v>
      </c>
      <c r="G37" s="54" t="s">
        <v>37</v>
      </c>
      <c r="H37" s="62" t="s">
        <v>81</v>
      </c>
      <c r="I37" s="42">
        <v>40</v>
      </c>
      <c r="J37" s="17">
        <v>19</v>
      </c>
      <c r="K37" s="23">
        <f t="shared" si="1"/>
        <v>0</v>
      </c>
      <c r="L37" s="24" t="str">
        <f t="shared" si="0"/>
        <v>OK</v>
      </c>
      <c r="M37" s="100"/>
      <c r="N37" s="100">
        <v>19</v>
      </c>
      <c r="O37" s="101"/>
      <c r="P37" s="101"/>
      <c r="Q37" s="101"/>
      <c r="R37" s="101"/>
      <c r="S37" s="100"/>
      <c r="T37" s="100"/>
      <c r="U37" s="100"/>
      <c r="V37" s="100"/>
      <c r="W37" s="100"/>
      <c r="X37" s="101"/>
      <c r="Y37" s="101"/>
      <c r="Z37" s="101"/>
      <c r="AA37" s="101"/>
      <c r="AB37" s="101"/>
      <c r="AC37" s="101"/>
      <c r="AD37" s="101"/>
      <c r="AE37" s="101"/>
      <c r="AF37" s="101"/>
      <c r="AG37" s="101"/>
      <c r="AH37" s="101"/>
      <c r="AI37" s="101"/>
      <c r="AJ37" s="101"/>
      <c r="AK37" s="101"/>
    </row>
    <row r="38" spans="1:37" ht="39.950000000000003" customHeight="1" x14ac:dyDescent="0.25">
      <c r="A38" s="55">
        <v>42</v>
      </c>
      <c r="B38" s="56" t="s">
        <v>71</v>
      </c>
      <c r="C38" s="60" t="s">
        <v>159</v>
      </c>
      <c r="D38" s="61" t="s">
        <v>160</v>
      </c>
      <c r="E38" s="62" t="s">
        <v>157</v>
      </c>
      <c r="F38" s="62" t="s">
        <v>161</v>
      </c>
      <c r="G38" s="54" t="s">
        <v>37</v>
      </c>
      <c r="H38" s="62" t="s">
        <v>81</v>
      </c>
      <c r="I38" s="42">
        <v>84.99</v>
      </c>
      <c r="J38" s="17">
        <v>46</v>
      </c>
      <c r="K38" s="23">
        <f t="shared" si="1"/>
        <v>0</v>
      </c>
      <c r="L38" s="24" t="str">
        <f t="shared" si="0"/>
        <v>OK</v>
      </c>
      <c r="M38" s="100"/>
      <c r="N38" s="100"/>
      <c r="O38" s="101"/>
      <c r="P38" s="101"/>
      <c r="Q38" s="104"/>
      <c r="R38" s="105"/>
      <c r="S38" s="100"/>
      <c r="T38" s="100"/>
      <c r="U38" s="100">
        <v>16</v>
      </c>
      <c r="V38" s="100"/>
      <c r="W38" s="100"/>
      <c r="X38" s="101"/>
      <c r="Y38" s="101"/>
      <c r="Z38" s="101"/>
      <c r="AA38" s="101"/>
      <c r="AB38" s="162">
        <v>30</v>
      </c>
      <c r="AC38" s="101"/>
      <c r="AD38" s="101"/>
      <c r="AE38" s="101"/>
      <c r="AF38" s="101"/>
      <c r="AG38" s="101"/>
      <c r="AH38" s="101"/>
      <c r="AI38" s="101"/>
      <c r="AJ38" s="101"/>
      <c r="AK38" s="101"/>
    </row>
    <row r="39" spans="1:37" ht="39.950000000000003" customHeight="1" x14ac:dyDescent="0.25">
      <c r="A39" s="55">
        <v>43</v>
      </c>
      <c r="B39" s="56" t="s">
        <v>24</v>
      </c>
      <c r="C39" s="60" t="s">
        <v>162</v>
      </c>
      <c r="D39" s="61" t="s">
        <v>163</v>
      </c>
      <c r="E39" s="59" t="s">
        <v>164</v>
      </c>
      <c r="F39" s="70">
        <v>28738071</v>
      </c>
      <c r="G39" s="54" t="s">
        <v>37</v>
      </c>
      <c r="H39" s="54">
        <v>33903017</v>
      </c>
      <c r="I39" s="42">
        <v>350</v>
      </c>
      <c r="J39" s="17"/>
      <c r="K39" s="23">
        <f t="shared" si="1"/>
        <v>0</v>
      </c>
      <c r="L39" s="24" t="str">
        <f t="shared" si="0"/>
        <v>OK</v>
      </c>
      <c r="M39" s="100"/>
      <c r="N39" s="100"/>
      <c r="O39" s="101"/>
      <c r="P39" s="101"/>
      <c r="Q39" s="104"/>
      <c r="R39" s="105"/>
      <c r="S39" s="100"/>
      <c r="T39" s="100"/>
      <c r="U39" s="100"/>
      <c r="V39" s="100"/>
      <c r="W39" s="100"/>
      <c r="X39" s="101"/>
      <c r="Y39" s="101"/>
      <c r="Z39" s="101"/>
      <c r="AA39" s="101"/>
      <c r="AB39" s="101"/>
      <c r="AC39" s="101"/>
      <c r="AD39" s="101"/>
      <c r="AE39" s="101"/>
      <c r="AF39" s="101"/>
      <c r="AG39" s="101"/>
      <c r="AH39" s="101"/>
      <c r="AI39" s="101"/>
      <c r="AJ39" s="101"/>
      <c r="AK39" s="101"/>
    </row>
    <row r="40" spans="1:37" ht="39.950000000000003" customHeight="1" x14ac:dyDescent="0.25">
      <c r="A40" s="55">
        <v>44</v>
      </c>
      <c r="B40" s="56" t="s">
        <v>114</v>
      </c>
      <c r="C40" s="68" t="s">
        <v>165</v>
      </c>
      <c r="D40" s="69" t="s">
        <v>166</v>
      </c>
      <c r="E40" s="65">
        <v>2103</v>
      </c>
      <c r="F40" s="65" t="s">
        <v>167</v>
      </c>
      <c r="G40" s="54" t="s">
        <v>37</v>
      </c>
      <c r="H40" s="54" t="s">
        <v>168</v>
      </c>
      <c r="I40" s="42">
        <v>3000</v>
      </c>
      <c r="J40" s="17"/>
      <c r="K40" s="23">
        <f t="shared" si="1"/>
        <v>0</v>
      </c>
      <c r="L40" s="24" t="str">
        <f t="shared" si="0"/>
        <v>OK</v>
      </c>
      <c r="M40" s="100"/>
      <c r="N40" s="100"/>
      <c r="O40" s="101"/>
      <c r="P40" s="101"/>
      <c r="Q40" s="104"/>
      <c r="R40" s="105"/>
      <c r="S40" s="100"/>
      <c r="T40" s="100"/>
      <c r="U40" s="100"/>
      <c r="V40" s="100"/>
      <c r="W40" s="100"/>
      <c r="X40" s="101"/>
      <c r="Y40" s="101"/>
      <c r="Z40" s="101"/>
      <c r="AA40" s="101"/>
      <c r="AB40" s="101"/>
      <c r="AC40" s="101"/>
      <c r="AD40" s="101"/>
      <c r="AE40" s="101"/>
      <c r="AF40" s="101"/>
      <c r="AG40" s="101"/>
      <c r="AH40" s="101"/>
      <c r="AI40" s="101"/>
      <c r="AJ40" s="101"/>
      <c r="AK40" s="101"/>
    </row>
    <row r="41" spans="1:37" ht="39.950000000000003" customHeight="1" x14ac:dyDescent="0.25">
      <c r="A41" s="55">
        <v>46</v>
      </c>
      <c r="B41" s="56" t="s">
        <v>93</v>
      </c>
      <c r="C41" s="60" t="s">
        <v>169</v>
      </c>
      <c r="D41" s="61" t="s">
        <v>170</v>
      </c>
      <c r="E41" s="62" t="s">
        <v>171</v>
      </c>
      <c r="F41" s="62" t="s">
        <v>172</v>
      </c>
      <c r="G41" s="54" t="s">
        <v>37</v>
      </c>
      <c r="H41" s="62" t="s">
        <v>173</v>
      </c>
      <c r="I41" s="42">
        <v>2150</v>
      </c>
      <c r="J41" s="17"/>
      <c r="K41" s="23">
        <f t="shared" si="1"/>
        <v>0</v>
      </c>
      <c r="L41" s="24" t="str">
        <f t="shared" si="0"/>
        <v>OK</v>
      </c>
      <c r="M41" s="100"/>
      <c r="N41" s="100"/>
      <c r="O41" s="101"/>
      <c r="P41" s="101"/>
      <c r="Q41" s="104"/>
      <c r="R41" s="105"/>
      <c r="S41" s="100"/>
      <c r="T41" s="100"/>
      <c r="U41" s="100"/>
      <c r="V41" s="100"/>
      <c r="W41" s="100"/>
      <c r="X41" s="101"/>
      <c r="Y41" s="101"/>
      <c r="Z41" s="101"/>
      <c r="AA41" s="101"/>
      <c r="AB41" s="101"/>
      <c r="AC41" s="101"/>
      <c r="AD41" s="101"/>
      <c r="AE41" s="101"/>
      <c r="AF41" s="101"/>
      <c r="AG41" s="101"/>
      <c r="AH41" s="101"/>
      <c r="AI41" s="101"/>
      <c r="AJ41" s="101"/>
      <c r="AK41" s="101"/>
    </row>
    <row r="42" spans="1:37" ht="39.950000000000003" customHeight="1" x14ac:dyDescent="0.25">
      <c r="A42" s="55">
        <v>48</v>
      </c>
      <c r="B42" s="56" t="s">
        <v>114</v>
      </c>
      <c r="C42" s="60" t="s">
        <v>174</v>
      </c>
      <c r="D42" s="61" t="s">
        <v>175</v>
      </c>
      <c r="E42" s="59" t="s">
        <v>62</v>
      </c>
      <c r="F42" s="70">
        <v>12629002</v>
      </c>
      <c r="G42" s="54" t="s">
        <v>37</v>
      </c>
      <c r="H42" s="54">
        <v>44905233</v>
      </c>
      <c r="I42" s="42">
        <v>90</v>
      </c>
      <c r="J42" s="17"/>
      <c r="K42" s="23">
        <f t="shared" si="1"/>
        <v>0</v>
      </c>
      <c r="L42" s="24" t="str">
        <f t="shared" si="0"/>
        <v>OK</v>
      </c>
      <c r="M42" s="100"/>
      <c r="N42" s="100"/>
      <c r="O42" s="101"/>
      <c r="P42" s="101"/>
      <c r="Q42" s="104"/>
      <c r="R42" s="105"/>
      <c r="S42" s="100"/>
      <c r="T42" s="100"/>
      <c r="U42" s="100"/>
      <c r="V42" s="100"/>
      <c r="W42" s="100"/>
      <c r="X42" s="101"/>
      <c r="Y42" s="101"/>
      <c r="Z42" s="101"/>
      <c r="AA42" s="101"/>
      <c r="AB42" s="101"/>
      <c r="AC42" s="101"/>
      <c r="AD42" s="101"/>
      <c r="AE42" s="101"/>
      <c r="AF42" s="101"/>
      <c r="AG42" s="101"/>
      <c r="AH42" s="101"/>
      <c r="AI42" s="101"/>
      <c r="AJ42" s="101"/>
      <c r="AK42" s="101"/>
    </row>
    <row r="43" spans="1:37" ht="39.950000000000003" customHeight="1" x14ac:dyDescent="0.25">
      <c r="A43" s="55">
        <v>49</v>
      </c>
      <c r="B43" s="56" t="s">
        <v>176</v>
      </c>
      <c r="C43" s="60" t="s">
        <v>177</v>
      </c>
      <c r="D43" s="61" t="s">
        <v>178</v>
      </c>
      <c r="E43" s="53" t="s">
        <v>179</v>
      </c>
      <c r="F43" s="54" t="s">
        <v>180</v>
      </c>
      <c r="G43" s="54" t="s">
        <v>37</v>
      </c>
      <c r="H43" s="54" t="s">
        <v>21</v>
      </c>
      <c r="I43" s="42">
        <v>4423</v>
      </c>
      <c r="J43" s="17"/>
      <c r="K43" s="23">
        <f t="shared" si="1"/>
        <v>0</v>
      </c>
      <c r="L43" s="24" t="str">
        <f t="shared" si="0"/>
        <v>OK</v>
      </c>
      <c r="M43" s="100"/>
      <c r="N43" s="100"/>
      <c r="O43" s="101"/>
      <c r="P43" s="101"/>
      <c r="Q43" s="104"/>
      <c r="R43" s="105"/>
      <c r="S43" s="100"/>
      <c r="T43" s="100"/>
      <c r="U43" s="100"/>
      <c r="V43" s="100"/>
      <c r="W43" s="100"/>
      <c r="X43" s="101"/>
      <c r="Y43" s="101"/>
      <c r="Z43" s="101"/>
      <c r="AA43" s="101"/>
      <c r="AB43" s="101"/>
      <c r="AC43" s="101"/>
      <c r="AD43" s="101"/>
      <c r="AE43" s="101"/>
      <c r="AF43" s="101"/>
      <c r="AG43" s="101"/>
      <c r="AH43" s="101"/>
      <c r="AI43" s="101"/>
      <c r="AJ43" s="101"/>
      <c r="AK43" s="101"/>
    </row>
    <row r="44" spans="1:37" ht="39.950000000000003" customHeight="1" x14ac:dyDescent="0.25">
      <c r="A44" s="55">
        <v>51</v>
      </c>
      <c r="B44" s="56" t="s">
        <v>24</v>
      </c>
      <c r="C44" s="60" t="s">
        <v>181</v>
      </c>
      <c r="D44" s="61" t="s">
        <v>182</v>
      </c>
      <c r="E44" s="53" t="s">
        <v>183</v>
      </c>
      <c r="F44" s="54" t="s">
        <v>184</v>
      </c>
      <c r="G44" s="54" t="s">
        <v>37</v>
      </c>
      <c r="H44" s="54" t="s">
        <v>185</v>
      </c>
      <c r="I44" s="42">
        <v>5500</v>
      </c>
      <c r="J44" s="17"/>
      <c r="K44" s="23">
        <f t="shared" si="1"/>
        <v>0</v>
      </c>
      <c r="L44" s="24" t="str">
        <f t="shared" si="0"/>
        <v>OK</v>
      </c>
      <c r="M44" s="100"/>
      <c r="N44" s="100"/>
      <c r="O44" s="101"/>
      <c r="P44" s="101"/>
      <c r="Q44" s="104"/>
      <c r="R44" s="105"/>
      <c r="S44" s="100"/>
      <c r="T44" s="100"/>
      <c r="U44" s="100"/>
      <c r="V44" s="100"/>
      <c r="W44" s="100"/>
      <c r="X44" s="101"/>
      <c r="Y44" s="101"/>
      <c r="Z44" s="101"/>
      <c r="AA44" s="101"/>
      <c r="AB44" s="101"/>
      <c r="AC44" s="101"/>
      <c r="AD44" s="101"/>
      <c r="AE44" s="101"/>
      <c r="AF44" s="101"/>
      <c r="AG44" s="101"/>
      <c r="AH44" s="101"/>
      <c r="AI44" s="101"/>
      <c r="AJ44" s="101"/>
      <c r="AK44" s="101"/>
    </row>
    <row r="45" spans="1:37" ht="39.950000000000003" customHeight="1" x14ac:dyDescent="0.25">
      <c r="A45" s="55">
        <v>52</v>
      </c>
      <c r="B45" s="56" t="s">
        <v>186</v>
      </c>
      <c r="C45" s="60" t="s">
        <v>187</v>
      </c>
      <c r="D45" s="61" t="s">
        <v>188</v>
      </c>
      <c r="E45" s="59" t="s">
        <v>189</v>
      </c>
      <c r="F45" s="70">
        <v>122238001</v>
      </c>
      <c r="G45" s="54" t="s">
        <v>37</v>
      </c>
      <c r="H45" s="54">
        <v>44905202</v>
      </c>
      <c r="I45" s="42">
        <v>23199</v>
      </c>
      <c r="J45" s="17"/>
      <c r="K45" s="23">
        <f t="shared" si="1"/>
        <v>0</v>
      </c>
      <c r="L45" s="24" t="str">
        <f t="shared" si="0"/>
        <v>OK</v>
      </c>
      <c r="M45" s="100"/>
      <c r="N45" s="100"/>
      <c r="O45" s="101"/>
      <c r="P45" s="101"/>
      <c r="Q45" s="104"/>
      <c r="R45" s="105"/>
      <c r="S45" s="100"/>
      <c r="T45" s="100"/>
      <c r="U45" s="100"/>
      <c r="V45" s="100"/>
      <c r="W45" s="100"/>
      <c r="X45" s="101"/>
      <c r="Y45" s="101"/>
      <c r="Z45" s="101"/>
      <c r="AA45" s="101"/>
      <c r="AB45" s="101"/>
      <c r="AC45" s="101"/>
      <c r="AD45" s="101"/>
      <c r="AE45" s="101"/>
      <c r="AF45" s="101"/>
      <c r="AG45" s="101"/>
      <c r="AH45" s="101"/>
      <c r="AI45" s="101"/>
      <c r="AJ45" s="101"/>
      <c r="AK45" s="101"/>
    </row>
    <row r="46" spans="1:37" ht="39.950000000000003" customHeight="1" x14ac:dyDescent="0.25">
      <c r="A46" s="55">
        <v>53</v>
      </c>
      <c r="B46" s="56" t="s">
        <v>43</v>
      </c>
      <c r="C46" s="71" t="s">
        <v>190</v>
      </c>
      <c r="D46" s="72" t="s">
        <v>191</v>
      </c>
      <c r="E46" s="59" t="s">
        <v>192</v>
      </c>
      <c r="F46" s="62" t="s">
        <v>193</v>
      </c>
      <c r="G46" s="54" t="s">
        <v>37</v>
      </c>
      <c r="H46" s="62" t="s">
        <v>81</v>
      </c>
      <c r="I46" s="42">
        <v>170</v>
      </c>
      <c r="J46" s="17"/>
      <c r="K46" s="23">
        <f t="shared" si="1"/>
        <v>0</v>
      </c>
      <c r="L46" s="24" t="str">
        <f t="shared" si="0"/>
        <v>OK</v>
      </c>
      <c r="M46" s="100"/>
      <c r="N46" s="100"/>
      <c r="O46" s="101"/>
      <c r="P46" s="101"/>
      <c r="Q46" s="104"/>
      <c r="R46" s="105"/>
      <c r="S46" s="100"/>
      <c r="T46" s="100"/>
      <c r="U46" s="100"/>
      <c r="V46" s="100"/>
      <c r="W46" s="100"/>
      <c r="X46" s="101"/>
      <c r="Y46" s="101"/>
      <c r="Z46" s="101"/>
      <c r="AA46" s="101"/>
      <c r="AB46" s="101"/>
      <c r="AC46" s="101"/>
      <c r="AD46" s="101"/>
      <c r="AE46" s="101"/>
      <c r="AF46" s="101"/>
      <c r="AG46" s="101"/>
      <c r="AH46" s="101"/>
      <c r="AI46" s="101"/>
      <c r="AJ46" s="101"/>
      <c r="AK46" s="101"/>
    </row>
    <row r="47" spans="1:37" ht="39.950000000000003" customHeight="1" x14ac:dyDescent="0.25">
      <c r="A47" s="55">
        <v>54</v>
      </c>
      <c r="B47" s="56" t="s">
        <v>55</v>
      </c>
      <c r="C47" s="73" t="s">
        <v>194</v>
      </c>
      <c r="D47" s="74" t="s">
        <v>195</v>
      </c>
      <c r="E47" s="74">
        <v>4104</v>
      </c>
      <c r="F47" s="74" t="s">
        <v>196</v>
      </c>
      <c r="G47" s="74" t="s">
        <v>37</v>
      </c>
      <c r="H47" s="74" t="s">
        <v>197</v>
      </c>
      <c r="I47" s="42">
        <v>499</v>
      </c>
      <c r="J47" s="17"/>
      <c r="K47" s="23">
        <f t="shared" si="1"/>
        <v>0</v>
      </c>
      <c r="L47" s="24" t="str">
        <f t="shared" si="0"/>
        <v>OK</v>
      </c>
      <c r="M47" s="100"/>
      <c r="N47" s="100"/>
      <c r="O47" s="101"/>
      <c r="P47" s="101"/>
      <c r="Q47" s="104"/>
      <c r="R47" s="105"/>
      <c r="S47" s="100"/>
      <c r="T47" s="100"/>
      <c r="U47" s="100"/>
      <c r="V47" s="100"/>
      <c r="W47" s="100"/>
      <c r="X47" s="101"/>
      <c r="Y47" s="101"/>
      <c r="Z47" s="101"/>
      <c r="AA47" s="101"/>
      <c r="AB47" s="101"/>
      <c r="AC47" s="101"/>
      <c r="AD47" s="101"/>
      <c r="AE47" s="101"/>
      <c r="AF47" s="101"/>
      <c r="AG47" s="101"/>
      <c r="AH47" s="101"/>
      <c r="AI47" s="101"/>
      <c r="AJ47" s="101"/>
      <c r="AK47" s="101"/>
    </row>
    <row r="48" spans="1:37" ht="39.950000000000003" customHeight="1" x14ac:dyDescent="0.25">
      <c r="A48" s="55">
        <v>55</v>
      </c>
      <c r="B48" s="56" t="s">
        <v>38</v>
      </c>
      <c r="C48" s="73" t="s">
        <v>198</v>
      </c>
      <c r="D48" s="74" t="s">
        <v>199</v>
      </c>
      <c r="E48" s="75" t="s">
        <v>129</v>
      </c>
      <c r="F48" s="74" t="s">
        <v>200</v>
      </c>
      <c r="G48" s="74" t="s">
        <v>37</v>
      </c>
      <c r="H48" s="74" t="s">
        <v>201</v>
      </c>
      <c r="I48" s="42">
        <v>1943</v>
      </c>
      <c r="J48" s="17"/>
      <c r="K48" s="23">
        <f t="shared" si="1"/>
        <v>0</v>
      </c>
      <c r="L48" s="24" t="str">
        <f t="shared" si="0"/>
        <v>OK</v>
      </c>
      <c r="M48" s="100"/>
      <c r="N48" s="100"/>
      <c r="O48" s="101"/>
      <c r="P48" s="101"/>
      <c r="Q48" s="104"/>
      <c r="R48" s="105"/>
      <c r="S48" s="100"/>
      <c r="T48" s="100"/>
      <c r="U48" s="100"/>
      <c r="V48" s="100"/>
      <c r="W48" s="100"/>
      <c r="X48" s="101"/>
      <c r="Y48" s="101"/>
      <c r="Z48" s="101"/>
      <c r="AA48" s="101"/>
      <c r="AB48" s="101"/>
      <c r="AC48" s="101"/>
      <c r="AD48" s="101"/>
      <c r="AE48" s="101"/>
      <c r="AF48" s="101"/>
      <c r="AG48" s="101"/>
      <c r="AH48" s="101"/>
      <c r="AI48" s="101"/>
      <c r="AJ48" s="101"/>
      <c r="AK48" s="101"/>
    </row>
    <row r="49" spans="1:37" ht="39.950000000000003" customHeight="1" x14ac:dyDescent="0.25">
      <c r="A49" s="55">
        <v>56</v>
      </c>
      <c r="B49" s="56" t="s">
        <v>202</v>
      </c>
      <c r="C49" s="66" t="s">
        <v>203</v>
      </c>
      <c r="D49" s="67" t="s">
        <v>204</v>
      </c>
      <c r="E49" s="53" t="s">
        <v>41</v>
      </c>
      <c r="F49" s="54" t="s">
        <v>205</v>
      </c>
      <c r="G49" s="54" t="s">
        <v>37</v>
      </c>
      <c r="H49" s="54" t="s">
        <v>51</v>
      </c>
      <c r="I49" s="42">
        <v>20700</v>
      </c>
      <c r="J49" s="17"/>
      <c r="K49" s="23">
        <f t="shared" si="1"/>
        <v>0</v>
      </c>
      <c r="L49" s="24" t="str">
        <f t="shared" si="0"/>
        <v>OK</v>
      </c>
      <c r="M49" s="100"/>
      <c r="N49" s="100"/>
      <c r="O49" s="101"/>
      <c r="P49" s="101"/>
      <c r="Q49" s="104"/>
      <c r="R49" s="105"/>
      <c r="S49" s="100"/>
      <c r="T49" s="100"/>
      <c r="U49" s="100"/>
      <c r="V49" s="100"/>
      <c r="W49" s="100"/>
      <c r="X49" s="101"/>
      <c r="Y49" s="101"/>
      <c r="Z49" s="101"/>
      <c r="AA49" s="101"/>
      <c r="AB49" s="101"/>
      <c r="AC49" s="101"/>
      <c r="AD49" s="101"/>
      <c r="AE49" s="101"/>
      <c r="AF49" s="101"/>
      <c r="AG49" s="101"/>
      <c r="AH49" s="101"/>
      <c r="AI49" s="101"/>
      <c r="AJ49" s="101"/>
      <c r="AK49" s="101"/>
    </row>
    <row r="50" spans="1:37" ht="39.950000000000003" customHeight="1" x14ac:dyDescent="0.25">
      <c r="A50" s="55">
        <v>57</v>
      </c>
      <c r="B50" s="56" t="s">
        <v>135</v>
      </c>
      <c r="C50" s="60" t="s">
        <v>206</v>
      </c>
      <c r="D50" s="61" t="s">
        <v>207</v>
      </c>
      <c r="E50" s="62" t="s">
        <v>208</v>
      </c>
      <c r="F50" s="62" t="s">
        <v>209</v>
      </c>
      <c r="G50" s="54" t="s">
        <v>37</v>
      </c>
      <c r="H50" s="62" t="s">
        <v>51</v>
      </c>
      <c r="I50" s="42">
        <v>9385</v>
      </c>
      <c r="J50" s="17">
        <v>1</v>
      </c>
      <c r="K50" s="23">
        <f t="shared" si="1"/>
        <v>0</v>
      </c>
      <c r="L50" s="24" t="str">
        <f t="shared" si="0"/>
        <v>OK</v>
      </c>
      <c r="M50" s="100"/>
      <c r="N50" s="100"/>
      <c r="O50" s="101"/>
      <c r="P50" s="101"/>
      <c r="Q50" s="104"/>
      <c r="R50" s="105"/>
      <c r="S50" s="100">
        <v>1</v>
      </c>
      <c r="T50" s="100"/>
      <c r="U50" s="100"/>
      <c r="V50" s="100"/>
      <c r="W50" s="100"/>
      <c r="X50" s="101"/>
      <c r="Y50" s="101"/>
      <c r="Z50" s="101"/>
      <c r="AA50" s="101"/>
      <c r="AB50" s="101"/>
      <c r="AC50" s="101"/>
      <c r="AD50" s="101"/>
      <c r="AE50" s="101"/>
      <c r="AF50" s="101"/>
      <c r="AG50" s="101"/>
      <c r="AH50" s="101"/>
      <c r="AI50" s="101"/>
      <c r="AJ50" s="101"/>
      <c r="AK50" s="101"/>
    </row>
    <row r="51" spans="1:37" ht="39.950000000000003" customHeight="1" x14ac:dyDescent="0.25">
      <c r="A51" s="55">
        <v>59</v>
      </c>
      <c r="B51" s="56" t="s">
        <v>93</v>
      </c>
      <c r="C51" s="66" t="s">
        <v>210</v>
      </c>
      <c r="D51" s="67" t="s">
        <v>211</v>
      </c>
      <c r="E51" s="59" t="s">
        <v>212</v>
      </c>
      <c r="F51" s="62" t="s">
        <v>213</v>
      </c>
      <c r="G51" s="54" t="s">
        <v>37</v>
      </c>
      <c r="H51" s="62" t="s">
        <v>81</v>
      </c>
      <c r="I51" s="42">
        <v>1140</v>
      </c>
      <c r="J51" s="17"/>
      <c r="K51" s="23">
        <f t="shared" si="1"/>
        <v>0</v>
      </c>
      <c r="L51" s="24" t="str">
        <f t="shared" si="0"/>
        <v>OK</v>
      </c>
      <c r="M51" s="100"/>
      <c r="N51" s="100"/>
      <c r="O51" s="101"/>
      <c r="P51" s="101"/>
      <c r="Q51" s="104"/>
      <c r="R51" s="105"/>
      <c r="S51" s="100"/>
      <c r="T51" s="100"/>
      <c r="U51" s="100"/>
      <c r="V51" s="100"/>
      <c r="W51" s="100"/>
      <c r="X51" s="101"/>
      <c r="Y51" s="101"/>
      <c r="Z51" s="101"/>
      <c r="AA51" s="101"/>
      <c r="AB51" s="101"/>
      <c r="AC51" s="101"/>
      <c r="AD51" s="101"/>
      <c r="AE51" s="101"/>
      <c r="AF51" s="101"/>
      <c r="AG51" s="101"/>
      <c r="AH51" s="101"/>
      <c r="AI51" s="101"/>
      <c r="AJ51" s="101"/>
      <c r="AK51" s="101"/>
    </row>
    <row r="52" spans="1:37" ht="39.950000000000003" customHeight="1" x14ac:dyDescent="0.25">
      <c r="A52" s="55">
        <v>60</v>
      </c>
      <c r="B52" s="56" t="s">
        <v>93</v>
      </c>
      <c r="C52" s="66" t="s">
        <v>214</v>
      </c>
      <c r="D52" s="67" t="s">
        <v>215</v>
      </c>
      <c r="E52" s="59" t="s">
        <v>212</v>
      </c>
      <c r="F52" s="62" t="s">
        <v>213</v>
      </c>
      <c r="G52" s="54" t="s">
        <v>37</v>
      </c>
      <c r="H52" s="62" t="s">
        <v>81</v>
      </c>
      <c r="I52" s="42">
        <v>685</v>
      </c>
      <c r="J52" s="17"/>
      <c r="K52" s="23">
        <f t="shared" si="1"/>
        <v>0</v>
      </c>
      <c r="L52" s="24" t="str">
        <f t="shared" si="0"/>
        <v>OK</v>
      </c>
      <c r="M52" s="100"/>
      <c r="N52" s="100"/>
      <c r="O52" s="101"/>
      <c r="P52" s="101"/>
      <c r="Q52" s="104"/>
      <c r="R52" s="105"/>
      <c r="S52" s="100"/>
      <c r="T52" s="100"/>
      <c r="U52" s="100"/>
      <c r="V52" s="100"/>
      <c r="W52" s="100"/>
      <c r="X52" s="101"/>
      <c r="Y52" s="101"/>
      <c r="Z52" s="101"/>
      <c r="AA52" s="101"/>
      <c r="AB52" s="101"/>
      <c r="AC52" s="101"/>
      <c r="AD52" s="101"/>
      <c r="AE52" s="101"/>
      <c r="AF52" s="101"/>
      <c r="AG52" s="101"/>
      <c r="AH52" s="101"/>
      <c r="AI52" s="101"/>
      <c r="AJ52" s="101"/>
      <c r="AK52" s="101"/>
    </row>
    <row r="53" spans="1:37" ht="39.950000000000003" customHeight="1" x14ac:dyDescent="0.25">
      <c r="A53" s="55">
        <v>61</v>
      </c>
      <c r="B53" s="56" t="s">
        <v>71</v>
      </c>
      <c r="C53" s="66" t="s">
        <v>216</v>
      </c>
      <c r="D53" s="67" t="s">
        <v>217</v>
      </c>
      <c r="E53" s="59" t="s">
        <v>212</v>
      </c>
      <c r="F53" s="76" t="s">
        <v>218</v>
      </c>
      <c r="G53" s="54" t="s">
        <v>37</v>
      </c>
      <c r="H53" s="76" t="s">
        <v>81</v>
      </c>
      <c r="I53" s="42">
        <v>2296.8000000000002</v>
      </c>
      <c r="J53" s="17"/>
      <c r="K53" s="23">
        <f t="shared" si="1"/>
        <v>0</v>
      </c>
      <c r="L53" s="24" t="str">
        <f t="shared" si="0"/>
        <v>OK</v>
      </c>
      <c r="M53" s="100"/>
      <c r="N53" s="100"/>
      <c r="O53" s="101"/>
      <c r="P53" s="101"/>
      <c r="Q53" s="104"/>
      <c r="R53" s="105"/>
      <c r="S53" s="100"/>
      <c r="T53" s="100"/>
      <c r="U53" s="100"/>
      <c r="V53" s="100"/>
      <c r="W53" s="100"/>
      <c r="X53" s="101"/>
      <c r="Y53" s="101"/>
      <c r="Z53" s="101"/>
      <c r="AA53" s="101"/>
      <c r="AB53" s="101"/>
      <c r="AC53" s="101"/>
      <c r="AD53" s="101"/>
      <c r="AE53" s="101"/>
      <c r="AF53" s="101"/>
      <c r="AG53" s="101"/>
      <c r="AH53" s="101"/>
      <c r="AI53" s="101"/>
      <c r="AJ53" s="101"/>
      <c r="AK53" s="101"/>
    </row>
    <row r="54" spans="1:37" ht="39.950000000000003" customHeight="1" x14ac:dyDescent="0.25">
      <c r="A54" s="55">
        <v>62</v>
      </c>
      <c r="B54" s="56" t="s">
        <v>43</v>
      </c>
      <c r="C54" s="60" t="s">
        <v>219</v>
      </c>
      <c r="D54" s="61" t="s">
        <v>220</v>
      </c>
      <c r="E54" s="62" t="s">
        <v>221</v>
      </c>
      <c r="F54" s="62" t="s">
        <v>222</v>
      </c>
      <c r="G54" s="54" t="s">
        <v>37</v>
      </c>
      <c r="H54" s="62" t="s">
        <v>25</v>
      </c>
      <c r="I54" s="42">
        <v>1291</v>
      </c>
      <c r="J54" s="17"/>
      <c r="K54" s="23">
        <f t="shared" si="1"/>
        <v>0</v>
      </c>
      <c r="L54" s="24" t="str">
        <f t="shared" si="0"/>
        <v>OK</v>
      </c>
      <c r="M54" s="100"/>
      <c r="N54" s="100"/>
      <c r="O54" s="101"/>
      <c r="P54" s="101"/>
      <c r="Q54" s="104"/>
      <c r="R54" s="105"/>
      <c r="S54" s="100"/>
      <c r="T54" s="100"/>
      <c r="U54" s="100"/>
      <c r="V54" s="100"/>
      <c r="W54" s="100"/>
      <c r="X54" s="101"/>
      <c r="Y54" s="101"/>
      <c r="Z54" s="101"/>
      <c r="AA54" s="101"/>
      <c r="AB54" s="101"/>
      <c r="AC54" s="101"/>
      <c r="AD54" s="101"/>
      <c r="AE54" s="101"/>
      <c r="AF54" s="101"/>
      <c r="AG54" s="101"/>
      <c r="AH54" s="101"/>
      <c r="AI54" s="101"/>
      <c r="AJ54" s="101"/>
      <c r="AK54" s="101"/>
    </row>
    <row r="55" spans="1:37" ht="39.950000000000003" customHeight="1" x14ac:dyDescent="0.25">
      <c r="A55" s="55">
        <v>63</v>
      </c>
      <c r="B55" s="56" t="s">
        <v>55</v>
      </c>
      <c r="C55" s="60" t="s">
        <v>223</v>
      </c>
      <c r="D55" s="61" t="s">
        <v>224</v>
      </c>
      <c r="E55" s="62" t="s">
        <v>225</v>
      </c>
      <c r="F55" s="62" t="s">
        <v>226</v>
      </c>
      <c r="G55" s="54" t="s">
        <v>37</v>
      </c>
      <c r="H55" s="62" t="s">
        <v>227</v>
      </c>
      <c r="I55" s="42">
        <v>1785</v>
      </c>
      <c r="J55" s="17"/>
      <c r="K55" s="23">
        <f t="shared" si="1"/>
        <v>0</v>
      </c>
      <c r="L55" s="24" t="str">
        <f t="shared" si="0"/>
        <v>OK</v>
      </c>
      <c r="M55" s="100"/>
      <c r="N55" s="100"/>
      <c r="O55" s="101"/>
      <c r="P55" s="101"/>
      <c r="Q55" s="104"/>
      <c r="R55" s="105"/>
      <c r="S55" s="100"/>
      <c r="T55" s="100"/>
      <c r="U55" s="100"/>
      <c r="V55" s="100"/>
      <c r="W55" s="100"/>
      <c r="X55" s="101"/>
      <c r="Y55" s="101"/>
      <c r="Z55" s="101"/>
      <c r="AA55" s="101"/>
      <c r="AB55" s="101"/>
      <c r="AC55" s="101"/>
      <c r="AD55" s="101"/>
      <c r="AE55" s="101"/>
      <c r="AF55" s="101"/>
      <c r="AG55" s="101"/>
      <c r="AH55" s="101"/>
      <c r="AI55" s="101"/>
      <c r="AJ55" s="101"/>
      <c r="AK55" s="101"/>
    </row>
    <row r="56" spans="1:37" ht="39.950000000000003" customHeight="1" x14ac:dyDescent="0.25">
      <c r="A56" s="55">
        <v>65</v>
      </c>
      <c r="B56" s="56" t="s">
        <v>86</v>
      </c>
      <c r="C56" s="60" t="s">
        <v>228</v>
      </c>
      <c r="D56" s="61" t="s">
        <v>229</v>
      </c>
      <c r="E56" s="62" t="s">
        <v>230</v>
      </c>
      <c r="F56" s="62" t="s">
        <v>231</v>
      </c>
      <c r="G56" s="54" t="s">
        <v>37</v>
      </c>
      <c r="H56" s="62" t="s">
        <v>232</v>
      </c>
      <c r="I56" s="42">
        <v>2649.99</v>
      </c>
      <c r="J56" s="17"/>
      <c r="K56" s="23">
        <f t="shared" si="1"/>
        <v>0</v>
      </c>
      <c r="L56" s="24" t="str">
        <f t="shared" si="0"/>
        <v>OK</v>
      </c>
      <c r="M56" s="100"/>
      <c r="N56" s="100"/>
      <c r="O56" s="101"/>
      <c r="P56" s="101"/>
      <c r="Q56" s="104"/>
      <c r="R56" s="105"/>
      <c r="S56" s="100"/>
      <c r="T56" s="100"/>
      <c r="U56" s="100"/>
      <c r="V56" s="100"/>
      <c r="W56" s="100"/>
      <c r="X56" s="101"/>
      <c r="Y56" s="101"/>
      <c r="Z56" s="101"/>
      <c r="AA56" s="101"/>
      <c r="AB56" s="101"/>
      <c r="AC56" s="101"/>
      <c r="AD56" s="101"/>
      <c r="AE56" s="101"/>
      <c r="AF56" s="101"/>
      <c r="AG56" s="101"/>
      <c r="AH56" s="101"/>
      <c r="AI56" s="101"/>
      <c r="AJ56" s="101"/>
      <c r="AK56" s="101"/>
    </row>
    <row r="57" spans="1:37" ht="39.950000000000003" customHeight="1" x14ac:dyDescent="0.25">
      <c r="A57" s="55">
        <v>66</v>
      </c>
      <c r="B57" s="56" t="s">
        <v>176</v>
      </c>
      <c r="C57" s="66" t="s">
        <v>233</v>
      </c>
      <c r="D57" s="67" t="s">
        <v>234</v>
      </c>
      <c r="E57" s="59" t="s">
        <v>62</v>
      </c>
      <c r="F57" s="54" t="s">
        <v>235</v>
      </c>
      <c r="G57" s="54" t="s">
        <v>37</v>
      </c>
      <c r="H57" s="54">
        <v>44900533</v>
      </c>
      <c r="I57" s="42">
        <v>4765</v>
      </c>
      <c r="J57" s="17"/>
      <c r="K57" s="23">
        <f t="shared" si="1"/>
        <v>0</v>
      </c>
      <c r="L57" s="24" t="str">
        <f t="shared" si="0"/>
        <v>OK</v>
      </c>
      <c r="M57" s="100"/>
      <c r="N57" s="100"/>
      <c r="O57" s="101"/>
      <c r="P57" s="101"/>
      <c r="Q57" s="104"/>
      <c r="R57" s="105"/>
      <c r="S57" s="100"/>
      <c r="T57" s="100"/>
      <c r="U57" s="100"/>
      <c r="V57" s="100"/>
      <c r="W57" s="100"/>
      <c r="X57" s="101"/>
      <c r="Y57" s="101"/>
      <c r="Z57" s="101"/>
      <c r="AA57" s="101"/>
      <c r="AB57" s="101"/>
      <c r="AC57" s="101"/>
      <c r="AD57" s="101"/>
      <c r="AE57" s="101"/>
      <c r="AF57" s="101"/>
      <c r="AG57" s="101"/>
      <c r="AH57" s="101"/>
      <c r="AI57" s="101"/>
      <c r="AJ57" s="101"/>
      <c r="AK57" s="101"/>
    </row>
    <row r="58" spans="1:37" ht="39.950000000000003" customHeight="1" x14ac:dyDescent="0.25">
      <c r="A58" s="55">
        <v>68</v>
      </c>
      <c r="B58" s="56" t="s">
        <v>38</v>
      </c>
      <c r="C58" s="66" t="s">
        <v>236</v>
      </c>
      <c r="D58" s="67" t="s">
        <v>237</v>
      </c>
      <c r="E58" s="53" t="s">
        <v>238</v>
      </c>
      <c r="F58" s="54" t="s">
        <v>239</v>
      </c>
      <c r="G58" s="54" t="s">
        <v>37</v>
      </c>
      <c r="H58" s="54" t="s">
        <v>51</v>
      </c>
      <c r="I58" s="42">
        <v>673</v>
      </c>
      <c r="J58" s="17"/>
      <c r="K58" s="23">
        <f t="shared" si="1"/>
        <v>0</v>
      </c>
      <c r="L58" s="24" t="str">
        <f t="shared" si="0"/>
        <v>OK</v>
      </c>
      <c r="M58" s="100"/>
      <c r="N58" s="100"/>
      <c r="O58" s="101"/>
      <c r="P58" s="101"/>
      <c r="Q58" s="104"/>
      <c r="R58" s="105"/>
      <c r="S58" s="100"/>
      <c r="T58" s="100"/>
      <c r="U58" s="100"/>
      <c r="V58" s="100"/>
      <c r="W58" s="100"/>
      <c r="X58" s="101"/>
      <c r="Y58" s="101"/>
      <c r="Z58" s="101"/>
      <c r="AA58" s="101"/>
      <c r="AB58" s="101"/>
      <c r="AC58" s="101"/>
      <c r="AD58" s="101"/>
      <c r="AE58" s="101"/>
      <c r="AF58" s="101"/>
      <c r="AG58" s="101"/>
      <c r="AH58" s="101"/>
      <c r="AI58" s="101"/>
      <c r="AJ58" s="101"/>
      <c r="AK58" s="101"/>
    </row>
    <row r="59" spans="1:37" ht="39.950000000000003" customHeight="1" x14ac:dyDescent="0.25">
      <c r="A59" s="55">
        <v>69</v>
      </c>
      <c r="B59" s="56" t="s">
        <v>71</v>
      </c>
      <c r="C59" s="60" t="s">
        <v>240</v>
      </c>
      <c r="D59" s="61" t="s">
        <v>241</v>
      </c>
      <c r="E59" s="62" t="s">
        <v>242</v>
      </c>
      <c r="F59" s="62" t="s">
        <v>239</v>
      </c>
      <c r="G59" s="54" t="s">
        <v>37</v>
      </c>
      <c r="H59" s="62" t="s">
        <v>51</v>
      </c>
      <c r="I59" s="42">
        <v>2128.5</v>
      </c>
      <c r="J59" s="17"/>
      <c r="K59" s="23">
        <f t="shared" si="1"/>
        <v>0</v>
      </c>
      <c r="L59" s="24" t="str">
        <f t="shared" si="0"/>
        <v>OK</v>
      </c>
      <c r="M59" s="100"/>
      <c r="N59" s="100"/>
      <c r="O59" s="101"/>
      <c r="P59" s="101"/>
      <c r="Q59" s="104"/>
      <c r="R59" s="105"/>
      <c r="S59" s="100"/>
      <c r="T59" s="100"/>
      <c r="U59" s="100"/>
      <c r="V59" s="100"/>
      <c r="W59" s="100"/>
      <c r="X59" s="101"/>
      <c r="Y59" s="101"/>
      <c r="Z59" s="101"/>
      <c r="AA59" s="101"/>
      <c r="AB59" s="101"/>
      <c r="AC59" s="101"/>
      <c r="AD59" s="101"/>
      <c r="AE59" s="101"/>
      <c r="AF59" s="101"/>
      <c r="AG59" s="101"/>
      <c r="AH59" s="101"/>
      <c r="AI59" s="101"/>
      <c r="AJ59" s="101"/>
      <c r="AK59" s="101"/>
    </row>
    <row r="60" spans="1:37" ht="39.950000000000003" customHeight="1" x14ac:dyDescent="0.25">
      <c r="A60" s="55">
        <v>70</v>
      </c>
      <c r="B60" s="56" t="s">
        <v>243</v>
      </c>
      <c r="C60" s="60" t="s">
        <v>244</v>
      </c>
      <c r="D60" s="61" t="s">
        <v>245</v>
      </c>
      <c r="E60" s="62" t="s">
        <v>124</v>
      </c>
      <c r="F60" s="62" t="s">
        <v>246</v>
      </c>
      <c r="G60" s="54" t="s">
        <v>37</v>
      </c>
      <c r="H60" s="62" t="s">
        <v>81</v>
      </c>
      <c r="I60" s="42">
        <v>3800</v>
      </c>
      <c r="J60" s="17">
        <v>2</v>
      </c>
      <c r="K60" s="23">
        <f t="shared" si="1"/>
        <v>2</v>
      </c>
      <c r="L60" s="24" t="str">
        <f t="shared" si="0"/>
        <v>OK</v>
      </c>
      <c r="M60" s="100"/>
      <c r="N60" s="100"/>
      <c r="O60" s="101"/>
      <c r="P60" s="101"/>
      <c r="Q60" s="104"/>
      <c r="R60" s="105"/>
      <c r="S60" s="100"/>
      <c r="T60" s="100"/>
      <c r="U60" s="100"/>
      <c r="V60" s="100"/>
      <c r="W60" s="100"/>
      <c r="X60" s="101"/>
      <c r="Y60" s="101"/>
      <c r="Z60" s="101"/>
      <c r="AA60" s="101"/>
      <c r="AB60" s="101"/>
      <c r="AC60" s="101"/>
      <c r="AD60" s="101"/>
      <c r="AE60" s="101"/>
      <c r="AF60" s="101"/>
      <c r="AG60" s="101"/>
      <c r="AH60" s="101"/>
      <c r="AI60" s="101"/>
      <c r="AJ60" s="101"/>
      <c r="AK60" s="101"/>
    </row>
    <row r="61" spans="1:37" ht="39.950000000000003" customHeight="1" x14ac:dyDescent="0.25">
      <c r="A61" s="55">
        <v>71</v>
      </c>
      <c r="B61" s="56" t="s">
        <v>64</v>
      </c>
      <c r="C61" s="60" t="s">
        <v>247</v>
      </c>
      <c r="D61" s="61" t="s">
        <v>248</v>
      </c>
      <c r="E61" s="62" t="s">
        <v>124</v>
      </c>
      <c r="F61" s="62" t="s">
        <v>246</v>
      </c>
      <c r="G61" s="54" t="s">
        <v>37</v>
      </c>
      <c r="H61" s="62" t="s">
        <v>81</v>
      </c>
      <c r="I61" s="42">
        <v>5700</v>
      </c>
      <c r="J61" s="17"/>
      <c r="K61" s="23">
        <f t="shared" si="1"/>
        <v>0</v>
      </c>
      <c r="L61" s="24" t="str">
        <f t="shared" si="0"/>
        <v>OK</v>
      </c>
      <c r="M61" s="100"/>
      <c r="N61" s="100"/>
      <c r="O61" s="101"/>
      <c r="P61" s="101"/>
      <c r="Q61" s="104"/>
      <c r="R61" s="105"/>
      <c r="S61" s="100"/>
      <c r="T61" s="100"/>
      <c r="U61" s="100"/>
      <c r="V61" s="100"/>
      <c r="W61" s="100"/>
      <c r="X61" s="101"/>
      <c r="Y61" s="101"/>
      <c r="Z61" s="101"/>
      <c r="AA61" s="101"/>
      <c r="AB61" s="101"/>
      <c r="AC61" s="101"/>
      <c r="AD61" s="101"/>
      <c r="AE61" s="101"/>
      <c r="AF61" s="101"/>
      <c r="AG61" s="101"/>
      <c r="AH61" s="101"/>
      <c r="AI61" s="101"/>
      <c r="AJ61" s="101"/>
      <c r="AK61" s="101"/>
    </row>
    <row r="62" spans="1:37" ht="39.950000000000003" customHeight="1" x14ac:dyDescent="0.25">
      <c r="A62" s="55">
        <v>73</v>
      </c>
      <c r="B62" s="56" t="s">
        <v>126</v>
      </c>
      <c r="C62" s="60" t="s">
        <v>249</v>
      </c>
      <c r="D62" s="61" t="s">
        <v>250</v>
      </c>
      <c r="E62" s="59" t="s">
        <v>62</v>
      </c>
      <c r="F62" s="70">
        <v>17418028</v>
      </c>
      <c r="G62" s="54" t="s">
        <v>37</v>
      </c>
      <c r="H62" s="54" t="s">
        <v>251</v>
      </c>
      <c r="I62" s="42">
        <v>2825</v>
      </c>
      <c r="J62" s="17"/>
      <c r="K62" s="23">
        <f t="shared" si="1"/>
        <v>0</v>
      </c>
      <c r="L62" s="24" t="str">
        <f t="shared" si="0"/>
        <v>OK</v>
      </c>
      <c r="M62" s="100"/>
      <c r="N62" s="100"/>
      <c r="O62" s="101"/>
      <c r="P62" s="101"/>
      <c r="Q62" s="104"/>
      <c r="R62" s="105"/>
      <c r="S62" s="100"/>
      <c r="T62" s="100"/>
      <c r="U62" s="100"/>
      <c r="V62" s="100"/>
      <c r="W62" s="100"/>
      <c r="X62" s="101"/>
      <c r="Y62" s="101"/>
      <c r="Z62" s="101"/>
      <c r="AA62" s="101"/>
      <c r="AB62" s="101"/>
      <c r="AC62" s="101"/>
      <c r="AD62" s="101"/>
      <c r="AE62" s="101"/>
      <c r="AF62" s="101"/>
      <c r="AG62" s="101"/>
      <c r="AH62" s="101"/>
      <c r="AI62" s="101"/>
      <c r="AJ62" s="101"/>
      <c r="AK62" s="101"/>
    </row>
    <row r="63" spans="1:37" ht="39.950000000000003" customHeight="1" x14ac:dyDescent="0.25">
      <c r="A63" s="55">
        <v>74</v>
      </c>
      <c r="B63" s="56" t="s">
        <v>126</v>
      </c>
      <c r="C63" s="57" t="s">
        <v>252</v>
      </c>
      <c r="D63" s="58" t="s">
        <v>253</v>
      </c>
      <c r="E63" s="59" t="s">
        <v>46</v>
      </c>
      <c r="F63" s="54" t="s">
        <v>254</v>
      </c>
      <c r="G63" s="54" t="s">
        <v>37</v>
      </c>
      <c r="H63" s="54">
        <v>44905235</v>
      </c>
      <c r="I63" s="42">
        <v>5480</v>
      </c>
      <c r="J63" s="17"/>
      <c r="K63" s="23">
        <f t="shared" si="1"/>
        <v>0</v>
      </c>
      <c r="L63" s="24" t="str">
        <f t="shared" si="0"/>
        <v>OK</v>
      </c>
      <c r="M63" s="100"/>
      <c r="N63" s="100"/>
      <c r="O63" s="101"/>
      <c r="P63" s="101"/>
      <c r="Q63" s="104"/>
      <c r="R63" s="105"/>
      <c r="S63" s="100"/>
      <c r="T63" s="100"/>
      <c r="U63" s="100"/>
      <c r="V63" s="100"/>
      <c r="W63" s="100"/>
      <c r="X63" s="101"/>
      <c r="Y63" s="101"/>
      <c r="Z63" s="101"/>
      <c r="AA63" s="101"/>
      <c r="AB63" s="101"/>
      <c r="AC63" s="101"/>
      <c r="AD63" s="101"/>
      <c r="AE63" s="101"/>
      <c r="AF63" s="101"/>
      <c r="AG63" s="101"/>
      <c r="AH63" s="101"/>
      <c r="AI63" s="101"/>
      <c r="AJ63" s="101"/>
      <c r="AK63" s="101"/>
    </row>
    <row r="64" spans="1:37" ht="39.950000000000003" customHeight="1" x14ac:dyDescent="0.25">
      <c r="A64" s="55">
        <v>75</v>
      </c>
      <c r="B64" s="56" t="s">
        <v>71</v>
      </c>
      <c r="C64" s="60" t="s">
        <v>255</v>
      </c>
      <c r="D64" s="61" t="s">
        <v>256</v>
      </c>
      <c r="E64" s="62" t="s">
        <v>129</v>
      </c>
      <c r="F64" s="62" t="s">
        <v>257</v>
      </c>
      <c r="G64" s="54" t="s">
        <v>37</v>
      </c>
      <c r="H64" s="62" t="s">
        <v>81</v>
      </c>
      <c r="I64" s="42">
        <v>1373.13</v>
      </c>
      <c r="J64" s="17">
        <v>3</v>
      </c>
      <c r="K64" s="23">
        <f t="shared" si="1"/>
        <v>0</v>
      </c>
      <c r="L64" s="24" t="str">
        <f t="shared" si="0"/>
        <v>OK</v>
      </c>
      <c r="M64" s="100"/>
      <c r="N64" s="100"/>
      <c r="O64" s="101"/>
      <c r="P64" s="101"/>
      <c r="Q64" s="104"/>
      <c r="R64" s="105"/>
      <c r="S64" s="100"/>
      <c r="T64" s="100"/>
      <c r="U64" s="100"/>
      <c r="V64" s="100"/>
      <c r="W64" s="100"/>
      <c r="X64" s="101"/>
      <c r="Y64" s="101"/>
      <c r="Z64" s="101"/>
      <c r="AA64" s="101"/>
      <c r="AB64" s="101"/>
      <c r="AC64" s="101"/>
      <c r="AD64" s="101"/>
      <c r="AE64" s="101"/>
      <c r="AF64" s="162">
        <v>3</v>
      </c>
      <c r="AG64" s="101"/>
      <c r="AH64" s="101"/>
      <c r="AI64" s="101"/>
      <c r="AJ64" s="101"/>
      <c r="AK64" s="101"/>
    </row>
    <row r="65" spans="1:37" ht="39.950000000000003" customHeight="1" x14ac:dyDescent="0.25">
      <c r="A65" s="55">
        <v>76</v>
      </c>
      <c r="B65" s="56" t="s">
        <v>38</v>
      </c>
      <c r="C65" s="60" t="s">
        <v>258</v>
      </c>
      <c r="D65" s="61" t="s">
        <v>259</v>
      </c>
      <c r="E65" s="53" t="s">
        <v>129</v>
      </c>
      <c r="F65" s="54" t="s">
        <v>260</v>
      </c>
      <c r="G65" s="54" t="s">
        <v>37</v>
      </c>
      <c r="H65" s="54" t="s">
        <v>261</v>
      </c>
      <c r="I65" s="42">
        <v>1946.5</v>
      </c>
      <c r="J65" s="17"/>
      <c r="K65" s="23">
        <f t="shared" si="1"/>
        <v>0</v>
      </c>
      <c r="L65" s="24" t="str">
        <f t="shared" si="0"/>
        <v>OK</v>
      </c>
      <c r="M65" s="100"/>
      <c r="N65" s="100"/>
      <c r="O65" s="101"/>
      <c r="P65" s="101"/>
      <c r="Q65" s="104"/>
      <c r="R65" s="105"/>
      <c r="S65" s="100"/>
      <c r="T65" s="100"/>
      <c r="U65" s="100"/>
      <c r="V65" s="100"/>
      <c r="W65" s="100"/>
      <c r="X65" s="101"/>
      <c r="Y65" s="101"/>
      <c r="Z65" s="101"/>
      <c r="AA65" s="101"/>
      <c r="AB65" s="101"/>
      <c r="AC65" s="101"/>
      <c r="AD65" s="101"/>
      <c r="AE65" s="101"/>
      <c r="AF65" s="101"/>
      <c r="AG65" s="101"/>
      <c r="AH65" s="101"/>
      <c r="AI65" s="101"/>
      <c r="AJ65" s="101"/>
      <c r="AK65" s="101"/>
    </row>
    <row r="66" spans="1:37" ht="39.950000000000003" customHeight="1" x14ac:dyDescent="0.25">
      <c r="A66" s="55">
        <v>78</v>
      </c>
      <c r="B66" s="56" t="s">
        <v>55</v>
      </c>
      <c r="C66" s="68" t="s">
        <v>262</v>
      </c>
      <c r="D66" s="69" t="s">
        <v>263</v>
      </c>
      <c r="E66" s="65">
        <v>1301</v>
      </c>
      <c r="F66" s="65" t="s">
        <v>264</v>
      </c>
      <c r="G66" s="54" t="s">
        <v>37</v>
      </c>
      <c r="H66" s="54" t="s">
        <v>21</v>
      </c>
      <c r="I66" s="42">
        <v>169</v>
      </c>
      <c r="J66" s="17"/>
      <c r="K66" s="23">
        <f t="shared" si="1"/>
        <v>0</v>
      </c>
      <c r="L66" s="24" t="str">
        <f t="shared" si="0"/>
        <v>OK</v>
      </c>
      <c r="M66" s="100"/>
      <c r="N66" s="100"/>
      <c r="O66" s="101"/>
      <c r="P66" s="101"/>
      <c r="Q66" s="104"/>
      <c r="R66" s="105"/>
      <c r="S66" s="100"/>
      <c r="T66" s="100"/>
      <c r="U66" s="100"/>
      <c r="V66" s="100"/>
      <c r="W66" s="100"/>
      <c r="X66" s="101"/>
      <c r="Y66" s="101"/>
      <c r="Z66" s="101"/>
      <c r="AA66" s="101"/>
      <c r="AB66" s="101"/>
      <c r="AC66" s="101"/>
      <c r="AD66" s="101"/>
      <c r="AE66" s="101"/>
      <c r="AF66" s="101"/>
      <c r="AG66" s="101"/>
      <c r="AH66" s="101"/>
      <c r="AI66" s="101"/>
      <c r="AJ66" s="101"/>
      <c r="AK66" s="101"/>
    </row>
    <row r="67" spans="1:37" ht="39.950000000000003" customHeight="1" x14ac:dyDescent="0.25">
      <c r="A67" s="55">
        <v>79</v>
      </c>
      <c r="B67" s="56" t="s">
        <v>93</v>
      </c>
      <c r="C67" s="60" t="s">
        <v>265</v>
      </c>
      <c r="D67" s="61" t="s">
        <v>266</v>
      </c>
      <c r="E67" s="62" t="s">
        <v>267</v>
      </c>
      <c r="F67" s="62" t="s">
        <v>268</v>
      </c>
      <c r="G67" s="54" t="s">
        <v>37</v>
      </c>
      <c r="H67" s="62" t="s">
        <v>81</v>
      </c>
      <c r="I67" s="42">
        <v>795</v>
      </c>
      <c r="J67" s="17">
        <v>4</v>
      </c>
      <c r="K67" s="23">
        <f t="shared" si="1"/>
        <v>0</v>
      </c>
      <c r="L67" s="24" t="str">
        <f t="shared" si="0"/>
        <v>OK</v>
      </c>
      <c r="M67" s="100"/>
      <c r="N67" s="100"/>
      <c r="O67" s="130">
        <v>4</v>
      </c>
      <c r="P67" s="101"/>
      <c r="Q67" s="104"/>
      <c r="R67" s="105"/>
      <c r="S67" s="100"/>
      <c r="T67" s="100"/>
      <c r="U67" s="100"/>
      <c r="V67" s="100"/>
      <c r="W67" s="100"/>
      <c r="X67" s="101"/>
      <c r="Y67" s="101"/>
      <c r="Z67" s="101"/>
      <c r="AA67" s="101"/>
      <c r="AB67" s="101"/>
      <c r="AC67" s="101"/>
      <c r="AD67" s="101"/>
      <c r="AE67" s="101"/>
      <c r="AF67" s="101"/>
      <c r="AG67" s="101"/>
      <c r="AH67" s="101"/>
      <c r="AI67" s="101"/>
      <c r="AJ67" s="101"/>
      <c r="AK67" s="101"/>
    </row>
    <row r="68" spans="1:37" ht="39.950000000000003" customHeight="1" x14ac:dyDescent="0.25">
      <c r="A68" s="55">
        <v>80</v>
      </c>
      <c r="B68" s="56" t="s">
        <v>71</v>
      </c>
      <c r="C68" s="68" t="s">
        <v>269</v>
      </c>
      <c r="D68" s="69" t="s">
        <v>270</v>
      </c>
      <c r="E68" s="54">
        <v>2407</v>
      </c>
      <c r="F68" s="54" t="s">
        <v>271</v>
      </c>
      <c r="G68" s="54" t="s">
        <v>37</v>
      </c>
      <c r="H68" s="54" t="s">
        <v>51</v>
      </c>
      <c r="I68" s="42">
        <v>12721.5</v>
      </c>
      <c r="J68" s="17"/>
      <c r="K68" s="23">
        <f t="shared" si="1"/>
        <v>0</v>
      </c>
      <c r="L68" s="24" t="str">
        <f t="shared" ref="L68:L131" si="2">IF(K68&lt;0,"ATENÇÃO","OK")</f>
        <v>OK</v>
      </c>
      <c r="M68" s="100"/>
      <c r="N68" s="100"/>
      <c r="O68" s="101"/>
      <c r="P68" s="101"/>
      <c r="Q68" s="104"/>
      <c r="R68" s="105"/>
      <c r="S68" s="100"/>
      <c r="T68" s="100"/>
      <c r="U68" s="100"/>
      <c r="V68" s="100"/>
      <c r="W68" s="100"/>
      <c r="X68" s="101"/>
      <c r="Y68" s="101"/>
      <c r="Z68" s="101"/>
      <c r="AA68" s="101"/>
      <c r="AB68" s="101"/>
      <c r="AC68" s="101"/>
      <c r="AD68" s="101"/>
      <c r="AE68" s="101"/>
      <c r="AF68" s="101"/>
      <c r="AG68" s="101"/>
      <c r="AH68" s="101"/>
      <c r="AI68" s="101"/>
      <c r="AJ68" s="101"/>
      <c r="AK68" s="101"/>
    </row>
    <row r="69" spans="1:37" ht="39.950000000000003" customHeight="1" x14ac:dyDescent="0.25">
      <c r="A69" s="55">
        <v>81</v>
      </c>
      <c r="B69" s="56" t="s">
        <v>151</v>
      </c>
      <c r="C69" s="60" t="s">
        <v>272</v>
      </c>
      <c r="D69" s="61" t="s">
        <v>273</v>
      </c>
      <c r="E69" s="53" t="s">
        <v>129</v>
      </c>
      <c r="F69" s="54" t="s">
        <v>274</v>
      </c>
      <c r="G69" s="54" t="s">
        <v>37</v>
      </c>
      <c r="H69" s="54" t="s">
        <v>275</v>
      </c>
      <c r="I69" s="42">
        <v>1537</v>
      </c>
      <c r="J69" s="17"/>
      <c r="K69" s="23">
        <f t="shared" ref="K69:K132" si="3">J69-(SUM(M69:AK69))</f>
        <v>0</v>
      </c>
      <c r="L69" s="24" t="str">
        <f t="shared" si="2"/>
        <v>OK</v>
      </c>
      <c r="M69" s="100"/>
      <c r="N69" s="100"/>
      <c r="O69" s="101"/>
      <c r="P69" s="101"/>
      <c r="Q69" s="104"/>
      <c r="R69" s="105"/>
      <c r="S69" s="100"/>
      <c r="T69" s="100"/>
      <c r="U69" s="100"/>
      <c r="V69" s="100"/>
      <c r="W69" s="100"/>
      <c r="X69" s="101"/>
      <c r="Y69" s="101"/>
      <c r="Z69" s="101"/>
      <c r="AA69" s="101"/>
      <c r="AB69" s="101"/>
      <c r="AC69" s="101"/>
      <c r="AD69" s="101"/>
      <c r="AE69" s="101"/>
      <c r="AF69" s="101"/>
      <c r="AG69" s="101"/>
      <c r="AH69" s="101"/>
      <c r="AI69" s="101"/>
      <c r="AJ69" s="101"/>
      <c r="AK69" s="101"/>
    </row>
    <row r="70" spans="1:37" ht="39.950000000000003" customHeight="1" x14ac:dyDescent="0.25">
      <c r="A70" s="55">
        <v>82</v>
      </c>
      <c r="B70" s="56" t="s">
        <v>176</v>
      </c>
      <c r="C70" s="73" t="s">
        <v>276</v>
      </c>
      <c r="D70" s="74" t="s">
        <v>277</v>
      </c>
      <c r="E70" s="59" t="s">
        <v>62</v>
      </c>
      <c r="F70" s="54" t="s">
        <v>278</v>
      </c>
      <c r="G70" s="54" t="s">
        <v>37</v>
      </c>
      <c r="H70" s="54">
        <v>44905233</v>
      </c>
      <c r="I70" s="42">
        <v>19125.66</v>
      </c>
      <c r="J70" s="17"/>
      <c r="K70" s="23">
        <f t="shared" si="3"/>
        <v>0</v>
      </c>
      <c r="L70" s="24" t="str">
        <f t="shared" si="2"/>
        <v>OK</v>
      </c>
      <c r="M70" s="100"/>
      <c r="N70" s="100"/>
      <c r="O70" s="101"/>
      <c r="P70" s="101"/>
      <c r="Q70" s="104"/>
      <c r="R70" s="105"/>
      <c r="S70" s="100"/>
      <c r="T70" s="100"/>
      <c r="U70" s="100"/>
      <c r="V70" s="100"/>
      <c r="W70" s="100"/>
      <c r="X70" s="101"/>
      <c r="Y70" s="101"/>
      <c r="Z70" s="101"/>
      <c r="AA70" s="101"/>
      <c r="AB70" s="101"/>
      <c r="AC70" s="101"/>
      <c r="AD70" s="101"/>
      <c r="AE70" s="101"/>
      <c r="AF70" s="101"/>
      <c r="AG70" s="101"/>
      <c r="AH70" s="101"/>
      <c r="AI70" s="101"/>
      <c r="AJ70" s="101"/>
      <c r="AK70" s="101"/>
    </row>
    <row r="71" spans="1:37" ht="39.950000000000003" customHeight="1" x14ac:dyDescent="0.25">
      <c r="A71" s="55">
        <v>84</v>
      </c>
      <c r="B71" s="56" t="s">
        <v>47</v>
      </c>
      <c r="C71" s="60" t="s">
        <v>279</v>
      </c>
      <c r="D71" s="61" t="s">
        <v>280</v>
      </c>
      <c r="E71" s="62" t="s">
        <v>101</v>
      </c>
      <c r="F71" s="62" t="s">
        <v>281</v>
      </c>
      <c r="G71" s="54" t="s">
        <v>37</v>
      </c>
      <c r="H71" s="62" t="s">
        <v>51</v>
      </c>
      <c r="I71" s="42">
        <v>1350</v>
      </c>
      <c r="J71" s="17"/>
      <c r="K71" s="23">
        <f t="shared" si="3"/>
        <v>0</v>
      </c>
      <c r="L71" s="24" t="str">
        <f t="shared" si="2"/>
        <v>OK</v>
      </c>
      <c r="M71" s="100"/>
      <c r="N71" s="100"/>
      <c r="O71" s="101"/>
      <c r="P71" s="101"/>
      <c r="Q71" s="104"/>
      <c r="R71" s="105"/>
      <c r="S71" s="100"/>
      <c r="T71" s="100"/>
      <c r="U71" s="100"/>
      <c r="V71" s="100"/>
      <c r="W71" s="100"/>
      <c r="X71" s="101"/>
      <c r="Y71" s="101"/>
      <c r="Z71" s="101"/>
      <c r="AA71" s="101"/>
      <c r="AB71" s="101"/>
      <c r="AC71" s="101"/>
      <c r="AD71" s="101"/>
      <c r="AE71" s="101"/>
      <c r="AF71" s="101"/>
      <c r="AG71" s="101"/>
      <c r="AH71" s="101"/>
      <c r="AI71" s="101"/>
      <c r="AJ71" s="101"/>
      <c r="AK71" s="101"/>
    </row>
    <row r="72" spans="1:37" ht="39.950000000000003" customHeight="1" x14ac:dyDescent="0.25">
      <c r="A72" s="55">
        <v>85</v>
      </c>
      <c r="B72" s="56" t="s">
        <v>126</v>
      </c>
      <c r="C72" s="66" t="s">
        <v>282</v>
      </c>
      <c r="D72" s="67" t="s">
        <v>283</v>
      </c>
      <c r="E72" s="59" t="s">
        <v>238</v>
      </c>
      <c r="F72" s="54" t="s">
        <v>284</v>
      </c>
      <c r="G72" s="54" t="s">
        <v>37</v>
      </c>
      <c r="H72" s="54">
        <v>44905233</v>
      </c>
      <c r="I72" s="42">
        <v>3700</v>
      </c>
      <c r="J72" s="17"/>
      <c r="K72" s="23">
        <f t="shared" si="3"/>
        <v>0</v>
      </c>
      <c r="L72" s="24" t="str">
        <f t="shared" si="2"/>
        <v>OK</v>
      </c>
      <c r="M72" s="100"/>
      <c r="N72" s="100"/>
      <c r="O72" s="101"/>
      <c r="P72" s="101"/>
      <c r="Q72" s="104"/>
      <c r="R72" s="105"/>
      <c r="S72" s="100"/>
      <c r="T72" s="100"/>
      <c r="U72" s="100"/>
      <c r="V72" s="100"/>
      <c r="W72" s="100"/>
      <c r="X72" s="101"/>
      <c r="Y72" s="101"/>
      <c r="Z72" s="101"/>
      <c r="AA72" s="101"/>
      <c r="AB72" s="101"/>
      <c r="AC72" s="101"/>
      <c r="AD72" s="101"/>
      <c r="AE72" s="101"/>
      <c r="AF72" s="101"/>
      <c r="AG72" s="101"/>
      <c r="AH72" s="101"/>
      <c r="AI72" s="101"/>
      <c r="AJ72" s="101"/>
      <c r="AK72" s="101"/>
    </row>
    <row r="73" spans="1:37" ht="39.950000000000003" customHeight="1" x14ac:dyDescent="0.25">
      <c r="A73" s="55">
        <v>86</v>
      </c>
      <c r="B73" s="56" t="s">
        <v>47</v>
      </c>
      <c r="C73" s="60" t="s">
        <v>285</v>
      </c>
      <c r="D73" s="61" t="s">
        <v>286</v>
      </c>
      <c r="E73" s="62" t="s">
        <v>101</v>
      </c>
      <c r="F73" s="62" t="s">
        <v>281</v>
      </c>
      <c r="G73" s="54" t="s">
        <v>37</v>
      </c>
      <c r="H73" s="62" t="s">
        <v>51</v>
      </c>
      <c r="I73" s="42">
        <v>4900</v>
      </c>
      <c r="J73" s="17"/>
      <c r="K73" s="23">
        <f t="shared" si="3"/>
        <v>0</v>
      </c>
      <c r="L73" s="24" t="str">
        <f t="shared" si="2"/>
        <v>OK</v>
      </c>
      <c r="M73" s="100"/>
      <c r="N73" s="100"/>
      <c r="O73" s="101"/>
      <c r="P73" s="101"/>
      <c r="Q73" s="104"/>
      <c r="R73" s="105"/>
      <c r="S73" s="100"/>
      <c r="T73" s="100"/>
      <c r="U73" s="100"/>
      <c r="V73" s="100"/>
      <c r="W73" s="100"/>
      <c r="X73" s="101"/>
      <c r="Y73" s="101"/>
      <c r="Z73" s="101"/>
      <c r="AA73" s="101"/>
      <c r="AB73" s="101"/>
      <c r="AC73" s="101"/>
      <c r="AD73" s="101"/>
      <c r="AE73" s="101"/>
      <c r="AF73" s="101"/>
      <c r="AG73" s="101"/>
      <c r="AH73" s="101"/>
      <c r="AI73" s="101"/>
      <c r="AJ73" s="101"/>
      <c r="AK73" s="101"/>
    </row>
    <row r="74" spans="1:37" ht="39.950000000000003" customHeight="1" x14ac:dyDescent="0.25">
      <c r="A74" s="55">
        <v>88</v>
      </c>
      <c r="B74" s="56" t="s">
        <v>47</v>
      </c>
      <c r="C74" s="51" t="s">
        <v>287</v>
      </c>
      <c r="D74" s="52" t="s">
        <v>288</v>
      </c>
      <c r="E74" s="53" t="s">
        <v>129</v>
      </c>
      <c r="F74" s="54" t="s">
        <v>289</v>
      </c>
      <c r="G74" s="54" t="s">
        <v>37</v>
      </c>
      <c r="H74" s="54" t="s">
        <v>81</v>
      </c>
      <c r="I74" s="42">
        <v>600</v>
      </c>
      <c r="J74" s="17"/>
      <c r="K74" s="23">
        <f t="shared" si="3"/>
        <v>0</v>
      </c>
      <c r="L74" s="24" t="str">
        <f t="shared" si="2"/>
        <v>OK</v>
      </c>
      <c r="M74" s="100"/>
      <c r="N74" s="100"/>
      <c r="O74" s="101"/>
      <c r="P74" s="101"/>
      <c r="Q74" s="104"/>
      <c r="R74" s="105"/>
      <c r="S74" s="100"/>
      <c r="T74" s="100"/>
      <c r="U74" s="100"/>
      <c r="V74" s="100"/>
      <c r="W74" s="100"/>
      <c r="X74" s="101"/>
      <c r="Y74" s="101"/>
      <c r="Z74" s="101"/>
      <c r="AA74" s="101"/>
      <c r="AB74" s="101"/>
      <c r="AC74" s="101"/>
      <c r="AD74" s="101"/>
      <c r="AE74" s="101"/>
      <c r="AF74" s="101"/>
      <c r="AG74" s="101"/>
      <c r="AH74" s="101"/>
      <c r="AI74" s="101"/>
      <c r="AJ74" s="101"/>
      <c r="AK74" s="101"/>
    </row>
    <row r="75" spans="1:37" ht="39.950000000000003" customHeight="1" x14ac:dyDescent="0.25">
      <c r="A75" s="55">
        <v>89</v>
      </c>
      <c r="B75" s="56" t="s">
        <v>71</v>
      </c>
      <c r="C75" s="60" t="s">
        <v>290</v>
      </c>
      <c r="D75" s="61" t="s">
        <v>291</v>
      </c>
      <c r="E75" s="62" t="s">
        <v>292</v>
      </c>
      <c r="F75" s="62" t="s">
        <v>293</v>
      </c>
      <c r="G75" s="54" t="s">
        <v>37</v>
      </c>
      <c r="H75" s="62" t="s">
        <v>81</v>
      </c>
      <c r="I75" s="42">
        <v>3316.5</v>
      </c>
      <c r="J75" s="17"/>
      <c r="K75" s="23">
        <f t="shared" si="3"/>
        <v>0</v>
      </c>
      <c r="L75" s="24" t="str">
        <f t="shared" si="2"/>
        <v>OK</v>
      </c>
      <c r="M75" s="100"/>
      <c r="N75" s="100"/>
      <c r="O75" s="101"/>
      <c r="P75" s="101"/>
      <c r="Q75" s="104"/>
      <c r="R75" s="105"/>
      <c r="S75" s="100"/>
      <c r="T75" s="100"/>
      <c r="U75" s="100"/>
      <c r="V75" s="100"/>
      <c r="W75" s="100"/>
      <c r="X75" s="101"/>
      <c r="Y75" s="101"/>
      <c r="Z75" s="101"/>
      <c r="AA75" s="101"/>
      <c r="AB75" s="101"/>
      <c r="AC75" s="101"/>
      <c r="AD75" s="101"/>
      <c r="AE75" s="101"/>
      <c r="AF75" s="101"/>
      <c r="AG75" s="101"/>
      <c r="AH75" s="101"/>
      <c r="AI75" s="101"/>
      <c r="AJ75" s="101"/>
      <c r="AK75" s="101"/>
    </row>
    <row r="76" spans="1:37" ht="39.950000000000003" customHeight="1" x14ac:dyDescent="0.25">
      <c r="A76" s="55">
        <v>90</v>
      </c>
      <c r="B76" s="56" t="s">
        <v>151</v>
      </c>
      <c r="C76" s="60" t="s">
        <v>294</v>
      </c>
      <c r="D76" s="61" t="s">
        <v>295</v>
      </c>
      <c r="E76" s="62" t="s">
        <v>124</v>
      </c>
      <c r="F76" s="62" t="s">
        <v>296</v>
      </c>
      <c r="G76" s="54" t="s">
        <v>37</v>
      </c>
      <c r="H76" s="62" t="s">
        <v>81</v>
      </c>
      <c r="I76" s="42">
        <v>3100</v>
      </c>
      <c r="J76" s="17"/>
      <c r="K76" s="23">
        <f t="shared" si="3"/>
        <v>0</v>
      </c>
      <c r="L76" s="24" t="str">
        <f t="shared" si="2"/>
        <v>OK</v>
      </c>
      <c r="M76" s="100"/>
      <c r="N76" s="100"/>
      <c r="O76" s="101"/>
      <c r="P76" s="101"/>
      <c r="Q76" s="104"/>
      <c r="R76" s="105"/>
      <c r="S76" s="100"/>
      <c r="T76" s="100"/>
      <c r="U76" s="100"/>
      <c r="V76" s="100"/>
      <c r="W76" s="100"/>
      <c r="X76" s="101"/>
      <c r="Y76" s="101"/>
      <c r="Z76" s="101"/>
      <c r="AA76" s="101"/>
      <c r="AB76" s="101"/>
      <c r="AC76" s="101"/>
      <c r="AD76" s="101"/>
      <c r="AE76" s="101"/>
      <c r="AF76" s="101"/>
      <c r="AG76" s="101"/>
      <c r="AH76" s="101"/>
      <c r="AI76" s="101"/>
      <c r="AJ76" s="101"/>
      <c r="AK76" s="101"/>
    </row>
    <row r="77" spans="1:37" ht="39.950000000000003" customHeight="1" x14ac:dyDescent="0.25">
      <c r="A77" s="55">
        <v>91</v>
      </c>
      <c r="B77" s="56" t="s">
        <v>93</v>
      </c>
      <c r="C77" s="66" t="s">
        <v>297</v>
      </c>
      <c r="D77" s="67" t="s">
        <v>298</v>
      </c>
      <c r="E77" s="53" t="s">
        <v>192</v>
      </c>
      <c r="F77" s="54" t="s">
        <v>299</v>
      </c>
      <c r="G77" s="54" t="s">
        <v>37</v>
      </c>
      <c r="H77" s="54" t="s">
        <v>51</v>
      </c>
      <c r="I77" s="42">
        <v>400</v>
      </c>
      <c r="J77" s="17"/>
      <c r="K77" s="23">
        <f t="shared" si="3"/>
        <v>0</v>
      </c>
      <c r="L77" s="24" t="str">
        <f t="shared" si="2"/>
        <v>OK</v>
      </c>
      <c r="M77" s="100"/>
      <c r="N77" s="100"/>
      <c r="O77" s="101"/>
      <c r="P77" s="101"/>
      <c r="Q77" s="104"/>
      <c r="R77" s="105"/>
      <c r="S77" s="100"/>
      <c r="T77" s="100"/>
      <c r="U77" s="100"/>
      <c r="V77" s="100"/>
      <c r="W77" s="100"/>
      <c r="X77" s="101"/>
      <c r="Y77" s="101"/>
      <c r="Z77" s="101"/>
      <c r="AA77" s="101"/>
      <c r="AB77" s="101"/>
      <c r="AC77" s="101"/>
      <c r="AD77" s="101"/>
      <c r="AE77" s="101"/>
      <c r="AF77" s="101"/>
      <c r="AG77" s="101"/>
      <c r="AH77" s="101"/>
      <c r="AI77" s="101"/>
      <c r="AJ77" s="101"/>
      <c r="AK77" s="101"/>
    </row>
    <row r="78" spans="1:37" ht="39.950000000000003" customHeight="1" x14ac:dyDescent="0.25">
      <c r="A78" s="55">
        <v>92</v>
      </c>
      <c r="B78" s="56" t="s">
        <v>243</v>
      </c>
      <c r="C78" s="60" t="s">
        <v>300</v>
      </c>
      <c r="D78" s="61" t="s">
        <v>301</v>
      </c>
      <c r="E78" s="62" t="s">
        <v>292</v>
      </c>
      <c r="F78" s="62" t="s">
        <v>293</v>
      </c>
      <c r="G78" s="54" t="s">
        <v>37</v>
      </c>
      <c r="H78" s="62" t="s">
        <v>81</v>
      </c>
      <c r="I78" s="42">
        <v>2438</v>
      </c>
      <c r="J78" s="17"/>
      <c r="K78" s="23">
        <f t="shared" si="3"/>
        <v>0</v>
      </c>
      <c r="L78" s="24" t="str">
        <f t="shared" si="2"/>
        <v>OK</v>
      </c>
      <c r="M78" s="100"/>
      <c r="N78" s="100"/>
      <c r="O78" s="101"/>
      <c r="P78" s="101"/>
      <c r="Q78" s="104"/>
      <c r="R78" s="105"/>
      <c r="S78" s="100"/>
      <c r="T78" s="100"/>
      <c r="U78" s="100"/>
      <c r="V78" s="100"/>
      <c r="W78" s="100"/>
      <c r="X78" s="101"/>
      <c r="Y78" s="101"/>
      <c r="Z78" s="101"/>
      <c r="AA78" s="101"/>
      <c r="AB78" s="101"/>
      <c r="AC78" s="101"/>
      <c r="AD78" s="101"/>
      <c r="AE78" s="101"/>
      <c r="AF78" s="101"/>
      <c r="AG78" s="101"/>
      <c r="AH78" s="101"/>
      <c r="AI78" s="101"/>
      <c r="AJ78" s="101"/>
      <c r="AK78" s="101"/>
    </row>
    <row r="79" spans="1:37" ht="39.950000000000003" customHeight="1" x14ac:dyDescent="0.25">
      <c r="A79" s="55">
        <v>93</v>
      </c>
      <c r="B79" s="56" t="s">
        <v>93</v>
      </c>
      <c r="C79" s="60" t="s">
        <v>302</v>
      </c>
      <c r="D79" s="61" t="s">
        <v>303</v>
      </c>
      <c r="E79" s="62" t="s">
        <v>292</v>
      </c>
      <c r="F79" s="62" t="s">
        <v>293</v>
      </c>
      <c r="G79" s="54" t="s">
        <v>37</v>
      </c>
      <c r="H79" s="62" t="s">
        <v>81</v>
      </c>
      <c r="I79" s="42">
        <v>715</v>
      </c>
      <c r="J79" s="17"/>
      <c r="K79" s="23">
        <f t="shared" si="3"/>
        <v>0</v>
      </c>
      <c r="L79" s="24" t="str">
        <f t="shared" si="2"/>
        <v>OK</v>
      </c>
      <c r="M79" s="100"/>
      <c r="N79" s="100"/>
      <c r="O79" s="101"/>
      <c r="P79" s="101"/>
      <c r="Q79" s="104"/>
      <c r="R79" s="105"/>
      <c r="S79" s="100"/>
      <c r="T79" s="100"/>
      <c r="U79" s="100"/>
      <c r="V79" s="100"/>
      <c r="W79" s="100"/>
      <c r="X79" s="101"/>
      <c r="Y79" s="101"/>
      <c r="Z79" s="101"/>
      <c r="AA79" s="101"/>
      <c r="AB79" s="101"/>
      <c r="AC79" s="101"/>
      <c r="AD79" s="101"/>
      <c r="AE79" s="101"/>
      <c r="AF79" s="101"/>
      <c r="AG79" s="101"/>
      <c r="AH79" s="101"/>
      <c r="AI79" s="101"/>
      <c r="AJ79" s="101"/>
      <c r="AK79" s="101"/>
    </row>
    <row r="80" spans="1:37" ht="39.950000000000003" customHeight="1" x14ac:dyDescent="0.25">
      <c r="A80" s="55">
        <v>94</v>
      </c>
      <c r="B80" s="56" t="s">
        <v>93</v>
      </c>
      <c r="C80" s="60" t="s">
        <v>304</v>
      </c>
      <c r="D80" s="61" t="s">
        <v>305</v>
      </c>
      <c r="E80" s="62" t="s">
        <v>292</v>
      </c>
      <c r="F80" s="62" t="s">
        <v>293</v>
      </c>
      <c r="G80" s="54" t="s">
        <v>37</v>
      </c>
      <c r="H80" s="62" t="s">
        <v>81</v>
      </c>
      <c r="I80" s="42">
        <v>2850</v>
      </c>
      <c r="J80" s="17"/>
      <c r="K80" s="23">
        <f t="shared" si="3"/>
        <v>0</v>
      </c>
      <c r="L80" s="24" t="str">
        <f t="shared" si="2"/>
        <v>OK</v>
      </c>
      <c r="M80" s="100"/>
      <c r="N80" s="100"/>
      <c r="O80" s="101"/>
      <c r="P80" s="101"/>
      <c r="Q80" s="104"/>
      <c r="R80" s="105"/>
      <c r="S80" s="100"/>
      <c r="T80" s="100"/>
      <c r="U80" s="100"/>
      <c r="V80" s="100"/>
      <c r="W80" s="100"/>
      <c r="X80" s="101"/>
      <c r="Y80" s="101"/>
      <c r="Z80" s="101"/>
      <c r="AA80" s="101"/>
      <c r="AB80" s="101"/>
      <c r="AC80" s="101"/>
      <c r="AD80" s="101"/>
      <c r="AE80" s="101"/>
      <c r="AF80" s="101"/>
      <c r="AG80" s="101"/>
      <c r="AH80" s="101"/>
      <c r="AI80" s="101"/>
      <c r="AJ80" s="101"/>
      <c r="AK80" s="101"/>
    </row>
    <row r="81" spans="1:37" ht="39.950000000000003" customHeight="1" x14ac:dyDescent="0.25">
      <c r="A81" s="55">
        <v>96</v>
      </c>
      <c r="B81" s="56" t="s">
        <v>47</v>
      </c>
      <c r="C81" s="60" t="s">
        <v>306</v>
      </c>
      <c r="D81" s="61" t="s">
        <v>307</v>
      </c>
      <c r="E81" s="53" t="s">
        <v>129</v>
      </c>
      <c r="F81" s="54" t="s">
        <v>308</v>
      </c>
      <c r="G81" s="54" t="s">
        <v>37</v>
      </c>
      <c r="H81" s="54" t="s">
        <v>81</v>
      </c>
      <c r="I81" s="42">
        <v>2300</v>
      </c>
      <c r="J81" s="17"/>
      <c r="K81" s="23">
        <f t="shared" si="3"/>
        <v>0</v>
      </c>
      <c r="L81" s="24" t="str">
        <f t="shared" si="2"/>
        <v>OK</v>
      </c>
      <c r="M81" s="100"/>
      <c r="N81" s="100"/>
      <c r="O81" s="101"/>
      <c r="P81" s="101"/>
      <c r="Q81" s="104"/>
      <c r="R81" s="105"/>
      <c r="S81" s="100"/>
      <c r="T81" s="100"/>
      <c r="U81" s="100"/>
      <c r="V81" s="100"/>
      <c r="W81" s="100"/>
      <c r="X81" s="101"/>
      <c r="Y81" s="101"/>
      <c r="Z81" s="101"/>
      <c r="AA81" s="101"/>
      <c r="AB81" s="101"/>
      <c r="AC81" s="101"/>
      <c r="AD81" s="101"/>
      <c r="AE81" s="101"/>
      <c r="AF81" s="101"/>
      <c r="AG81" s="101"/>
      <c r="AH81" s="101"/>
      <c r="AI81" s="101"/>
      <c r="AJ81" s="101"/>
      <c r="AK81" s="101"/>
    </row>
    <row r="82" spans="1:37" ht="39.950000000000003" customHeight="1" x14ac:dyDescent="0.25">
      <c r="A82" s="55">
        <v>97</v>
      </c>
      <c r="B82" s="56" t="s">
        <v>47</v>
      </c>
      <c r="C82" s="60" t="s">
        <v>309</v>
      </c>
      <c r="D82" s="61" t="s">
        <v>310</v>
      </c>
      <c r="E82" s="53" t="s">
        <v>192</v>
      </c>
      <c r="F82" s="70">
        <v>13080064</v>
      </c>
      <c r="G82" s="54" t="s">
        <v>37</v>
      </c>
      <c r="H82" s="54" t="s">
        <v>51</v>
      </c>
      <c r="I82" s="42">
        <v>2280</v>
      </c>
      <c r="J82" s="17"/>
      <c r="K82" s="23">
        <f t="shared" si="3"/>
        <v>0</v>
      </c>
      <c r="L82" s="24" t="str">
        <f t="shared" si="2"/>
        <v>OK</v>
      </c>
      <c r="M82" s="100"/>
      <c r="N82" s="100"/>
      <c r="O82" s="101"/>
      <c r="P82" s="101"/>
      <c r="Q82" s="104"/>
      <c r="R82" s="105"/>
      <c r="S82" s="100"/>
      <c r="T82" s="100"/>
      <c r="U82" s="100"/>
      <c r="V82" s="100"/>
      <c r="W82" s="100"/>
      <c r="X82" s="101"/>
      <c r="Y82" s="101"/>
      <c r="Z82" s="101"/>
      <c r="AA82" s="101"/>
      <c r="AB82" s="101"/>
      <c r="AC82" s="101"/>
      <c r="AD82" s="101"/>
      <c r="AE82" s="101"/>
      <c r="AF82" s="101"/>
      <c r="AG82" s="101"/>
      <c r="AH82" s="101"/>
      <c r="AI82" s="101"/>
      <c r="AJ82" s="101"/>
      <c r="AK82" s="101"/>
    </row>
    <row r="83" spans="1:37" ht="39.950000000000003" customHeight="1" x14ac:dyDescent="0.25">
      <c r="A83" s="55">
        <v>98</v>
      </c>
      <c r="B83" s="56" t="s">
        <v>135</v>
      </c>
      <c r="C83" s="60" t="s">
        <v>311</v>
      </c>
      <c r="D83" s="61" t="s">
        <v>312</v>
      </c>
      <c r="E83" s="62" t="s">
        <v>124</v>
      </c>
      <c r="F83" s="62" t="s">
        <v>296</v>
      </c>
      <c r="G83" s="54" t="s">
        <v>37</v>
      </c>
      <c r="H83" s="62" t="s">
        <v>81</v>
      </c>
      <c r="I83" s="42">
        <v>3180</v>
      </c>
      <c r="J83" s="17">
        <v>3</v>
      </c>
      <c r="K83" s="23">
        <f t="shared" si="3"/>
        <v>0</v>
      </c>
      <c r="L83" s="24" t="str">
        <f t="shared" si="2"/>
        <v>OK</v>
      </c>
      <c r="M83" s="100"/>
      <c r="N83" s="100"/>
      <c r="O83" s="101"/>
      <c r="P83" s="101"/>
      <c r="Q83" s="104"/>
      <c r="R83" s="105"/>
      <c r="S83" s="100"/>
      <c r="T83" s="100"/>
      <c r="U83" s="100"/>
      <c r="V83" s="100"/>
      <c r="W83" s="100"/>
      <c r="X83" s="162">
        <v>1</v>
      </c>
      <c r="Y83" s="153"/>
      <c r="Z83" s="101"/>
      <c r="AA83" s="101"/>
      <c r="AB83" s="101"/>
      <c r="AC83" s="101"/>
      <c r="AD83" s="162">
        <v>2</v>
      </c>
      <c r="AE83" s="133"/>
      <c r="AF83" s="101"/>
      <c r="AG83" s="101"/>
      <c r="AH83" s="101"/>
      <c r="AI83" s="101"/>
      <c r="AJ83" s="101"/>
      <c r="AK83" s="101"/>
    </row>
    <row r="84" spans="1:37" ht="39.950000000000003" customHeight="1" x14ac:dyDescent="0.25">
      <c r="A84" s="55">
        <v>99</v>
      </c>
      <c r="B84" s="56" t="s">
        <v>24</v>
      </c>
      <c r="C84" s="68" t="s">
        <v>313</v>
      </c>
      <c r="D84" s="69" t="s">
        <v>314</v>
      </c>
      <c r="E84" s="65">
        <v>2407</v>
      </c>
      <c r="F84" s="65" t="s">
        <v>315</v>
      </c>
      <c r="G84" s="54" t="s">
        <v>37</v>
      </c>
      <c r="H84" s="62" t="s">
        <v>81</v>
      </c>
      <c r="I84" s="42">
        <v>850</v>
      </c>
      <c r="J84" s="17"/>
      <c r="K84" s="23">
        <f t="shared" si="3"/>
        <v>0</v>
      </c>
      <c r="L84" s="24" t="str">
        <f t="shared" si="2"/>
        <v>OK</v>
      </c>
      <c r="M84" s="100"/>
      <c r="N84" s="100"/>
      <c r="O84" s="101"/>
      <c r="P84" s="101"/>
      <c r="Q84" s="104"/>
      <c r="R84" s="105"/>
      <c r="S84" s="100"/>
      <c r="T84" s="100"/>
      <c r="U84" s="100"/>
      <c r="V84" s="100"/>
      <c r="W84" s="100"/>
      <c r="X84" s="101"/>
      <c r="Y84" s="101"/>
      <c r="Z84" s="101"/>
      <c r="AA84" s="101"/>
      <c r="AB84" s="101"/>
      <c r="AC84" s="101"/>
      <c r="AD84" s="101"/>
      <c r="AE84" s="101"/>
      <c r="AF84" s="101"/>
      <c r="AG84" s="101"/>
      <c r="AH84" s="101"/>
      <c r="AI84" s="101"/>
      <c r="AJ84" s="101"/>
      <c r="AK84" s="101"/>
    </row>
    <row r="85" spans="1:37" ht="39.950000000000003" customHeight="1" x14ac:dyDescent="0.25">
      <c r="A85" s="55">
        <v>100</v>
      </c>
      <c r="B85" s="56" t="s">
        <v>47</v>
      </c>
      <c r="C85" s="60" t="s">
        <v>316</v>
      </c>
      <c r="D85" s="61" t="s">
        <v>317</v>
      </c>
      <c r="E85" s="62" t="s">
        <v>101</v>
      </c>
      <c r="F85" s="62" t="s">
        <v>281</v>
      </c>
      <c r="G85" s="54" t="s">
        <v>37</v>
      </c>
      <c r="H85" s="62" t="s">
        <v>51</v>
      </c>
      <c r="I85" s="42">
        <v>2300</v>
      </c>
      <c r="J85" s="17"/>
      <c r="K85" s="23">
        <f t="shared" si="3"/>
        <v>0</v>
      </c>
      <c r="L85" s="24" t="str">
        <f t="shared" si="2"/>
        <v>OK</v>
      </c>
      <c r="M85" s="100"/>
      <c r="N85" s="100"/>
      <c r="O85" s="101"/>
      <c r="P85" s="101"/>
      <c r="Q85" s="104"/>
      <c r="R85" s="105"/>
      <c r="S85" s="100"/>
      <c r="T85" s="100"/>
      <c r="U85" s="100"/>
      <c r="V85" s="100"/>
      <c r="W85" s="100"/>
      <c r="X85" s="101"/>
      <c r="Y85" s="101"/>
      <c r="Z85" s="101"/>
      <c r="AA85" s="101"/>
      <c r="AB85" s="101"/>
      <c r="AC85" s="101"/>
      <c r="AD85" s="101"/>
      <c r="AE85" s="101"/>
      <c r="AF85" s="101"/>
      <c r="AG85" s="101"/>
      <c r="AH85" s="101"/>
      <c r="AI85" s="101"/>
      <c r="AJ85" s="101"/>
      <c r="AK85" s="101"/>
    </row>
    <row r="86" spans="1:37" ht="39.950000000000003" customHeight="1" x14ac:dyDescent="0.25">
      <c r="A86" s="55">
        <v>101</v>
      </c>
      <c r="B86" s="56" t="s">
        <v>151</v>
      </c>
      <c r="C86" s="60" t="s">
        <v>318</v>
      </c>
      <c r="D86" s="61" t="s">
        <v>319</v>
      </c>
      <c r="E86" s="62" t="s">
        <v>46</v>
      </c>
      <c r="F86" s="62" t="s">
        <v>54</v>
      </c>
      <c r="G86" s="54" t="s">
        <v>37</v>
      </c>
      <c r="H86" s="62" t="s">
        <v>51</v>
      </c>
      <c r="I86" s="42">
        <v>1900</v>
      </c>
      <c r="J86" s="17"/>
      <c r="K86" s="23">
        <f t="shared" si="3"/>
        <v>0</v>
      </c>
      <c r="L86" s="24" t="str">
        <f t="shared" si="2"/>
        <v>OK</v>
      </c>
      <c r="M86" s="100"/>
      <c r="N86" s="100"/>
      <c r="O86" s="101"/>
      <c r="P86" s="101"/>
      <c r="Q86" s="104"/>
      <c r="R86" s="105"/>
      <c r="S86" s="100"/>
      <c r="T86" s="100"/>
      <c r="U86" s="100"/>
      <c r="V86" s="100"/>
      <c r="W86" s="100"/>
      <c r="X86" s="101"/>
      <c r="Y86" s="101"/>
      <c r="Z86" s="101"/>
      <c r="AA86" s="101"/>
      <c r="AB86" s="101"/>
      <c r="AC86" s="101"/>
      <c r="AD86" s="101"/>
      <c r="AE86" s="101"/>
      <c r="AF86" s="101"/>
      <c r="AG86" s="101"/>
      <c r="AH86" s="101"/>
      <c r="AI86" s="101"/>
      <c r="AJ86" s="101"/>
      <c r="AK86" s="101"/>
    </row>
    <row r="87" spans="1:37" ht="39.950000000000003" customHeight="1" x14ac:dyDescent="0.25">
      <c r="A87" s="55">
        <v>102</v>
      </c>
      <c r="B87" s="56" t="s">
        <v>114</v>
      </c>
      <c r="C87" s="66" t="s">
        <v>320</v>
      </c>
      <c r="D87" s="67" t="s">
        <v>321</v>
      </c>
      <c r="E87" s="59" t="s">
        <v>62</v>
      </c>
      <c r="F87" s="54" t="s">
        <v>322</v>
      </c>
      <c r="G87" s="54" t="s">
        <v>37</v>
      </c>
      <c r="H87" s="54">
        <v>44905233</v>
      </c>
      <c r="I87" s="42">
        <v>5366</v>
      </c>
      <c r="J87" s="17"/>
      <c r="K87" s="23">
        <f t="shared" si="3"/>
        <v>0</v>
      </c>
      <c r="L87" s="24" t="str">
        <f t="shared" si="2"/>
        <v>OK</v>
      </c>
      <c r="M87" s="100"/>
      <c r="N87" s="100"/>
      <c r="O87" s="101"/>
      <c r="P87" s="101"/>
      <c r="Q87" s="104"/>
      <c r="R87" s="105"/>
      <c r="S87" s="100"/>
      <c r="T87" s="100"/>
      <c r="U87" s="100"/>
      <c r="V87" s="100"/>
      <c r="W87" s="100"/>
      <c r="X87" s="101"/>
      <c r="Y87" s="101"/>
      <c r="Z87" s="101"/>
      <c r="AA87" s="101"/>
      <c r="AB87" s="101"/>
      <c r="AC87" s="101"/>
      <c r="AD87" s="101"/>
      <c r="AE87" s="101"/>
      <c r="AF87" s="101"/>
      <c r="AG87" s="101"/>
      <c r="AH87" s="101"/>
      <c r="AI87" s="101"/>
      <c r="AJ87" s="101"/>
      <c r="AK87" s="101"/>
    </row>
    <row r="88" spans="1:37" ht="39.950000000000003" customHeight="1" x14ac:dyDescent="0.25">
      <c r="A88" s="55">
        <v>103</v>
      </c>
      <c r="B88" s="56" t="s">
        <v>114</v>
      </c>
      <c r="C88" s="77" t="s">
        <v>323</v>
      </c>
      <c r="D88" s="61" t="s">
        <v>321</v>
      </c>
      <c r="E88" s="59" t="s">
        <v>238</v>
      </c>
      <c r="F88" s="62" t="s">
        <v>324</v>
      </c>
      <c r="G88" s="54" t="s">
        <v>37</v>
      </c>
      <c r="H88" s="62" t="s">
        <v>51</v>
      </c>
      <c r="I88" s="42">
        <v>6900</v>
      </c>
      <c r="J88" s="17"/>
      <c r="K88" s="23">
        <f t="shared" si="3"/>
        <v>0</v>
      </c>
      <c r="L88" s="24" t="str">
        <f t="shared" si="2"/>
        <v>OK</v>
      </c>
      <c r="M88" s="100"/>
      <c r="N88" s="100"/>
      <c r="O88" s="101"/>
      <c r="P88" s="101"/>
      <c r="Q88" s="104"/>
      <c r="R88" s="105"/>
      <c r="S88" s="100"/>
      <c r="T88" s="100"/>
      <c r="U88" s="100"/>
      <c r="V88" s="100"/>
      <c r="W88" s="100"/>
      <c r="X88" s="101"/>
      <c r="Y88" s="101"/>
      <c r="Z88" s="101"/>
      <c r="AA88" s="101"/>
      <c r="AB88" s="101"/>
      <c r="AC88" s="101"/>
      <c r="AD88" s="101"/>
      <c r="AE88" s="101"/>
      <c r="AF88" s="101"/>
      <c r="AG88" s="101"/>
      <c r="AH88" s="101"/>
      <c r="AI88" s="101"/>
      <c r="AJ88" s="101"/>
      <c r="AK88" s="101"/>
    </row>
    <row r="89" spans="1:37" ht="39.950000000000003" customHeight="1" x14ac:dyDescent="0.25">
      <c r="A89" s="55">
        <v>104</v>
      </c>
      <c r="B89" s="56" t="s">
        <v>126</v>
      </c>
      <c r="C89" s="60" t="s">
        <v>325</v>
      </c>
      <c r="D89" s="61" t="s">
        <v>326</v>
      </c>
      <c r="E89" s="62" t="s">
        <v>124</v>
      </c>
      <c r="F89" s="62" t="s">
        <v>327</v>
      </c>
      <c r="G89" s="54" t="s">
        <v>37</v>
      </c>
      <c r="H89" s="62" t="s">
        <v>51</v>
      </c>
      <c r="I89" s="42">
        <v>2100</v>
      </c>
      <c r="J89" s="17">
        <v>4</v>
      </c>
      <c r="K89" s="23">
        <f t="shared" si="3"/>
        <v>0</v>
      </c>
      <c r="L89" s="24" t="str">
        <f t="shared" si="2"/>
        <v>OK</v>
      </c>
      <c r="M89" s="100"/>
      <c r="N89" s="100"/>
      <c r="O89" s="101"/>
      <c r="P89" s="101"/>
      <c r="Q89" s="104"/>
      <c r="R89" s="105"/>
      <c r="S89" s="100"/>
      <c r="T89" s="100"/>
      <c r="U89" s="100"/>
      <c r="V89" s="100"/>
      <c r="W89" s="100">
        <v>4</v>
      </c>
      <c r="X89" s="101"/>
      <c r="Y89" s="101"/>
      <c r="Z89" s="101"/>
      <c r="AA89" s="101"/>
      <c r="AB89" s="101"/>
      <c r="AC89" s="101"/>
      <c r="AD89" s="101"/>
      <c r="AE89" s="101"/>
      <c r="AF89" s="101"/>
      <c r="AG89" s="101"/>
      <c r="AH89" s="101"/>
      <c r="AI89" s="101"/>
      <c r="AJ89" s="101"/>
      <c r="AK89" s="101"/>
    </row>
    <row r="90" spans="1:37" ht="39.950000000000003" customHeight="1" x14ac:dyDescent="0.25">
      <c r="A90" s="55">
        <v>105</v>
      </c>
      <c r="B90" s="56" t="s">
        <v>71</v>
      </c>
      <c r="C90" s="60" t="s">
        <v>328</v>
      </c>
      <c r="D90" s="61" t="s">
        <v>329</v>
      </c>
      <c r="E90" s="53" t="s">
        <v>238</v>
      </c>
      <c r="F90" s="54" t="s">
        <v>330</v>
      </c>
      <c r="G90" s="54" t="s">
        <v>37</v>
      </c>
      <c r="H90" s="54" t="s">
        <v>331</v>
      </c>
      <c r="I90" s="42">
        <v>2351.25</v>
      </c>
      <c r="J90" s="17"/>
      <c r="K90" s="23">
        <f t="shared" si="3"/>
        <v>0</v>
      </c>
      <c r="L90" s="24" t="str">
        <f t="shared" si="2"/>
        <v>OK</v>
      </c>
      <c r="M90" s="100"/>
      <c r="N90" s="100"/>
      <c r="O90" s="101"/>
      <c r="P90" s="101"/>
      <c r="Q90" s="104"/>
      <c r="R90" s="105"/>
      <c r="S90" s="100"/>
      <c r="T90" s="100"/>
      <c r="U90" s="100"/>
      <c r="V90" s="100"/>
      <c r="W90" s="100"/>
      <c r="X90" s="101"/>
      <c r="Y90" s="101"/>
      <c r="Z90" s="101"/>
      <c r="AA90" s="101"/>
      <c r="AB90" s="101"/>
      <c r="AC90" s="101"/>
      <c r="AD90" s="101"/>
      <c r="AE90" s="101"/>
      <c r="AF90" s="101"/>
      <c r="AG90" s="101"/>
      <c r="AH90" s="101"/>
      <c r="AI90" s="101"/>
      <c r="AJ90" s="101"/>
      <c r="AK90" s="101"/>
    </row>
    <row r="91" spans="1:37" ht="39.950000000000003" customHeight="1" x14ac:dyDescent="0.25">
      <c r="A91" s="55">
        <v>106</v>
      </c>
      <c r="B91" s="56" t="s">
        <v>332</v>
      </c>
      <c r="C91" s="73" t="s">
        <v>333</v>
      </c>
      <c r="D91" s="74" t="s">
        <v>334</v>
      </c>
      <c r="E91" s="70" t="s">
        <v>335</v>
      </c>
      <c r="F91" s="62" t="s">
        <v>336</v>
      </c>
      <c r="G91" s="54" t="s">
        <v>37</v>
      </c>
      <c r="H91" s="62" t="s">
        <v>21</v>
      </c>
      <c r="I91" s="42">
        <v>19008</v>
      </c>
      <c r="J91" s="17"/>
      <c r="K91" s="23">
        <f t="shared" si="3"/>
        <v>0</v>
      </c>
      <c r="L91" s="24" t="str">
        <f t="shared" si="2"/>
        <v>OK</v>
      </c>
      <c r="M91" s="100"/>
      <c r="N91" s="100"/>
      <c r="O91" s="101"/>
      <c r="P91" s="101"/>
      <c r="Q91" s="104"/>
      <c r="R91" s="105"/>
      <c r="S91" s="100"/>
      <c r="T91" s="100"/>
      <c r="U91" s="100"/>
      <c r="V91" s="100"/>
      <c r="W91" s="100"/>
      <c r="X91" s="101"/>
      <c r="Y91" s="101"/>
      <c r="Z91" s="101"/>
      <c r="AA91" s="101"/>
      <c r="AB91" s="101"/>
      <c r="AC91" s="101"/>
      <c r="AD91" s="101"/>
      <c r="AE91" s="101"/>
      <c r="AF91" s="101"/>
      <c r="AG91" s="101"/>
      <c r="AH91" s="101"/>
      <c r="AI91" s="101"/>
      <c r="AJ91" s="101"/>
      <c r="AK91" s="101"/>
    </row>
    <row r="92" spans="1:37" ht="39.950000000000003" customHeight="1" x14ac:dyDescent="0.25">
      <c r="A92" s="55">
        <v>107</v>
      </c>
      <c r="B92" s="56" t="s">
        <v>135</v>
      </c>
      <c r="C92" s="60" t="s">
        <v>337</v>
      </c>
      <c r="D92" s="61" t="s">
        <v>338</v>
      </c>
      <c r="E92" s="62" t="s">
        <v>335</v>
      </c>
      <c r="F92" s="62" t="s">
        <v>336</v>
      </c>
      <c r="G92" s="54" t="s">
        <v>37</v>
      </c>
      <c r="H92" s="62" t="s">
        <v>21</v>
      </c>
      <c r="I92" s="42">
        <v>2370</v>
      </c>
      <c r="J92" s="17">
        <v>2</v>
      </c>
      <c r="K92" s="23">
        <f t="shared" si="3"/>
        <v>0</v>
      </c>
      <c r="L92" s="24" t="str">
        <f t="shared" si="2"/>
        <v>OK</v>
      </c>
      <c r="M92" s="100"/>
      <c r="N92" s="100"/>
      <c r="O92" s="101"/>
      <c r="P92" s="101"/>
      <c r="Q92" s="104"/>
      <c r="R92" s="105"/>
      <c r="S92" s="100"/>
      <c r="T92" s="100"/>
      <c r="U92" s="100"/>
      <c r="V92" s="100"/>
      <c r="W92" s="100"/>
      <c r="X92" s="101"/>
      <c r="Y92" s="101"/>
      <c r="Z92" s="101"/>
      <c r="AA92" s="101"/>
      <c r="AB92" s="101"/>
      <c r="AC92" s="101"/>
      <c r="AD92" s="101"/>
      <c r="AE92" s="101"/>
      <c r="AF92" s="101"/>
      <c r="AG92" s="101"/>
      <c r="AH92" s="179">
        <v>2</v>
      </c>
      <c r="AI92" s="101"/>
      <c r="AJ92" s="101"/>
      <c r="AK92" s="101"/>
    </row>
    <row r="93" spans="1:37" ht="39.950000000000003" customHeight="1" x14ac:dyDescent="0.25">
      <c r="A93" s="55">
        <v>110</v>
      </c>
      <c r="B93" s="56" t="s">
        <v>86</v>
      </c>
      <c r="C93" s="77" t="s">
        <v>339</v>
      </c>
      <c r="D93" s="61" t="s">
        <v>340</v>
      </c>
      <c r="E93" s="59" t="s">
        <v>238</v>
      </c>
      <c r="F93" s="62" t="s">
        <v>341</v>
      </c>
      <c r="G93" s="54" t="s">
        <v>37</v>
      </c>
      <c r="H93" s="62" t="s">
        <v>51</v>
      </c>
      <c r="I93" s="42">
        <v>20278</v>
      </c>
      <c r="J93" s="17"/>
      <c r="K93" s="23">
        <f t="shared" si="3"/>
        <v>0</v>
      </c>
      <c r="L93" s="24" t="str">
        <f t="shared" si="2"/>
        <v>OK</v>
      </c>
      <c r="M93" s="100"/>
      <c r="N93" s="100"/>
      <c r="O93" s="101"/>
      <c r="P93" s="101"/>
      <c r="Q93" s="104"/>
      <c r="R93" s="105"/>
      <c r="S93" s="100"/>
      <c r="T93" s="100"/>
      <c r="U93" s="100"/>
      <c r="V93" s="100"/>
      <c r="W93" s="100"/>
      <c r="X93" s="101"/>
      <c r="Y93" s="101"/>
      <c r="Z93" s="101"/>
      <c r="AA93" s="101"/>
      <c r="AB93" s="101"/>
      <c r="AC93" s="101"/>
      <c r="AD93" s="101"/>
      <c r="AE93" s="101"/>
      <c r="AF93" s="101"/>
      <c r="AG93" s="101"/>
      <c r="AH93" s="101"/>
      <c r="AI93" s="101"/>
      <c r="AJ93" s="101"/>
      <c r="AK93" s="101"/>
    </row>
    <row r="94" spans="1:37" ht="39.950000000000003" customHeight="1" x14ac:dyDescent="0.25">
      <c r="A94" s="55">
        <v>111</v>
      </c>
      <c r="B94" s="56" t="s">
        <v>43</v>
      </c>
      <c r="C94" s="60" t="s">
        <v>342</v>
      </c>
      <c r="D94" s="61" t="s">
        <v>343</v>
      </c>
      <c r="E94" s="62" t="s">
        <v>124</v>
      </c>
      <c r="F94" s="62" t="s">
        <v>246</v>
      </c>
      <c r="G94" s="54" t="s">
        <v>37</v>
      </c>
      <c r="H94" s="62" t="s">
        <v>81</v>
      </c>
      <c r="I94" s="42">
        <v>1474.8</v>
      </c>
      <c r="J94" s="17"/>
      <c r="K94" s="23">
        <f t="shared" si="3"/>
        <v>0</v>
      </c>
      <c r="L94" s="24" t="str">
        <f t="shared" si="2"/>
        <v>OK</v>
      </c>
      <c r="M94" s="100"/>
      <c r="N94" s="100"/>
      <c r="O94" s="101"/>
      <c r="P94" s="101"/>
      <c r="Q94" s="104"/>
      <c r="R94" s="105"/>
      <c r="S94" s="100"/>
      <c r="T94" s="100"/>
      <c r="U94" s="100"/>
      <c r="V94" s="100"/>
      <c r="W94" s="100"/>
      <c r="X94" s="101"/>
      <c r="Y94" s="101"/>
      <c r="Z94" s="101"/>
      <c r="AA94" s="101"/>
      <c r="AB94" s="101"/>
      <c r="AC94" s="101"/>
      <c r="AD94" s="101"/>
      <c r="AE94" s="101"/>
      <c r="AF94" s="101"/>
      <c r="AG94" s="101"/>
      <c r="AH94" s="101"/>
      <c r="AI94" s="101"/>
      <c r="AJ94" s="101"/>
      <c r="AK94" s="101"/>
    </row>
    <row r="95" spans="1:37" ht="39.950000000000003" customHeight="1" x14ac:dyDescent="0.25">
      <c r="A95" s="55">
        <v>112</v>
      </c>
      <c r="B95" s="56" t="s">
        <v>43</v>
      </c>
      <c r="C95" s="60" t="s">
        <v>344</v>
      </c>
      <c r="D95" s="61" t="s">
        <v>345</v>
      </c>
      <c r="E95" s="62" t="s">
        <v>124</v>
      </c>
      <c r="F95" s="62" t="s">
        <v>246</v>
      </c>
      <c r="G95" s="54" t="s">
        <v>37</v>
      </c>
      <c r="H95" s="62" t="s">
        <v>81</v>
      </c>
      <c r="I95" s="42">
        <v>845.2</v>
      </c>
      <c r="J95" s="17"/>
      <c r="K95" s="23">
        <f t="shared" si="3"/>
        <v>0</v>
      </c>
      <c r="L95" s="24" t="str">
        <f t="shared" si="2"/>
        <v>OK</v>
      </c>
      <c r="M95" s="100"/>
      <c r="N95" s="100"/>
      <c r="O95" s="101"/>
      <c r="P95" s="101"/>
      <c r="Q95" s="104"/>
      <c r="R95" s="105"/>
      <c r="S95" s="100"/>
      <c r="T95" s="100"/>
      <c r="U95" s="100"/>
      <c r="V95" s="100"/>
      <c r="W95" s="100"/>
      <c r="X95" s="101"/>
      <c r="Y95" s="101"/>
      <c r="Z95" s="101"/>
      <c r="AA95" s="101"/>
      <c r="AB95" s="101"/>
      <c r="AC95" s="101"/>
      <c r="AD95" s="101"/>
      <c r="AE95" s="101"/>
      <c r="AF95" s="101"/>
      <c r="AG95" s="101"/>
      <c r="AH95" s="101"/>
      <c r="AI95" s="101"/>
      <c r="AJ95" s="101"/>
      <c r="AK95" s="101"/>
    </row>
    <row r="96" spans="1:37" ht="39.950000000000003" customHeight="1" x14ac:dyDescent="0.25">
      <c r="A96" s="55">
        <v>113</v>
      </c>
      <c r="B96" s="56" t="s">
        <v>151</v>
      </c>
      <c r="C96" s="60" t="s">
        <v>346</v>
      </c>
      <c r="D96" s="61" t="s">
        <v>347</v>
      </c>
      <c r="E96" s="62" t="s">
        <v>124</v>
      </c>
      <c r="F96" s="62" t="s">
        <v>246</v>
      </c>
      <c r="G96" s="54" t="s">
        <v>37</v>
      </c>
      <c r="H96" s="62" t="s">
        <v>81</v>
      </c>
      <c r="I96" s="42">
        <v>2000</v>
      </c>
      <c r="J96" s="17"/>
      <c r="K96" s="23">
        <f t="shared" si="3"/>
        <v>0</v>
      </c>
      <c r="L96" s="24" t="str">
        <f t="shared" si="2"/>
        <v>OK</v>
      </c>
      <c r="M96" s="100"/>
      <c r="N96" s="100"/>
      <c r="O96" s="101"/>
      <c r="P96" s="101"/>
      <c r="Q96" s="104"/>
      <c r="R96" s="105"/>
      <c r="S96" s="100"/>
      <c r="T96" s="100"/>
      <c r="U96" s="100"/>
      <c r="V96" s="100"/>
      <c r="W96" s="100"/>
      <c r="X96" s="101"/>
      <c r="Y96" s="101"/>
      <c r="Z96" s="101"/>
      <c r="AA96" s="101"/>
      <c r="AB96" s="101"/>
      <c r="AC96" s="101"/>
      <c r="AD96" s="101"/>
      <c r="AE96" s="101"/>
      <c r="AF96" s="101"/>
      <c r="AG96" s="101"/>
      <c r="AH96" s="101"/>
      <c r="AI96" s="101"/>
      <c r="AJ96" s="101"/>
      <c r="AK96" s="101"/>
    </row>
    <row r="97" spans="1:37" ht="39.950000000000003" customHeight="1" x14ac:dyDescent="0.25">
      <c r="A97" s="55">
        <v>114</v>
      </c>
      <c r="B97" s="56" t="s">
        <v>38</v>
      </c>
      <c r="C97" s="60" t="s">
        <v>348</v>
      </c>
      <c r="D97" s="61" t="s">
        <v>349</v>
      </c>
      <c r="E97" s="62" t="s">
        <v>124</v>
      </c>
      <c r="F97" s="62" t="s">
        <v>246</v>
      </c>
      <c r="G97" s="54" t="s">
        <v>37</v>
      </c>
      <c r="H97" s="62" t="s">
        <v>81</v>
      </c>
      <c r="I97" s="42">
        <v>856</v>
      </c>
      <c r="J97" s="17"/>
      <c r="K97" s="23">
        <f t="shared" si="3"/>
        <v>0</v>
      </c>
      <c r="L97" s="24" t="str">
        <f t="shared" si="2"/>
        <v>OK</v>
      </c>
      <c r="M97" s="100"/>
      <c r="N97" s="100"/>
      <c r="O97" s="101"/>
      <c r="P97" s="101"/>
      <c r="Q97" s="104"/>
      <c r="R97" s="105"/>
      <c r="S97" s="100"/>
      <c r="T97" s="100"/>
      <c r="U97" s="100"/>
      <c r="V97" s="100"/>
      <c r="W97" s="100"/>
      <c r="X97" s="101"/>
      <c r="Y97" s="101"/>
      <c r="Z97" s="101"/>
      <c r="AA97" s="101"/>
      <c r="AB97" s="101"/>
      <c r="AC97" s="101"/>
      <c r="AD97" s="101"/>
      <c r="AE97" s="101"/>
      <c r="AF97" s="101"/>
      <c r="AG97" s="101"/>
      <c r="AH97" s="101"/>
      <c r="AI97" s="101"/>
      <c r="AJ97" s="101"/>
      <c r="AK97" s="101"/>
    </row>
    <row r="98" spans="1:37" ht="39.950000000000003" customHeight="1" x14ac:dyDescent="0.25">
      <c r="A98" s="55">
        <v>115</v>
      </c>
      <c r="B98" s="56" t="s">
        <v>38</v>
      </c>
      <c r="C98" s="60" t="s">
        <v>350</v>
      </c>
      <c r="D98" s="61" t="s">
        <v>351</v>
      </c>
      <c r="E98" s="62" t="s">
        <v>124</v>
      </c>
      <c r="F98" s="62" t="s">
        <v>246</v>
      </c>
      <c r="G98" s="54" t="s">
        <v>37</v>
      </c>
      <c r="H98" s="62" t="s">
        <v>81</v>
      </c>
      <c r="I98" s="42">
        <v>866.2</v>
      </c>
      <c r="J98" s="17"/>
      <c r="K98" s="23">
        <f t="shared" si="3"/>
        <v>0</v>
      </c>
      <c r="L98" s="24" t="str">
        <f t="shared" si="2"/>
        <v>OK</v>
      </c>
      <c r="M98" s="100"/>
      <c r="N98" s="100"/>
      <c r="O98" s="101"/>
      <c r="P98" s="101"/>
      <c r="Q98" s="104"/>
      <c r="R98" s="105"/>
      <c r="S98" s="100"/>
      <c r="T98" s="100"/>
      <c r="U98" s="100"/>
      <c r="V98" s="100"/>
      <c r="W98" s="100"/>
      <c r="X98" s="101"/>
      <c r="Y98" s="101"/>
      <c r="Z98" s="101"/>
      <c r="AA98" s="101"/>
      <c r="AB98" s="101"/>
      <c r="AC98" s="101"/>
      <c r="AD98" s="101"/>
      <c r="AE98" s="101"/>
      <c r="AF98" s="101"/>
      <c r="AG98" s="101"/>
      <c r="AH98" s="101"/>
      <c r="AI98" s="101"/>
      <c r="AJ98" s="101"/>
      <c r="AK98" s="101"/>
    </row>
    <row r="99" spans="1:37" ht="39.950000000000003" customHeight="1" x14ac:dyDescent="0.25">
      <c r="A99" s="55">
        <v>116</v>
      </c>
      <c r="B99" s="56" t="s">
        <v>151</v>
      </c>
      <c r="C99" s="60" t="s">
        <v>352</v>
      </c>
      <c r="D99" s="61" t="s">
        <v>353</v>
      </c>
      <c r="E99" s="62" t="s">
        <v>124</v>
      </c>
      <c r="F99" s="62" t="s">
        <v>246</v>
      </c>
      <c r="G99" s="54" t="s">
        <v>37</v>
      </c>
      <c r="H99" s="62" t="s">
        <v>81</v>
      </c>
      <c r="I99" s="42">
        <v>1180</v>
      </c>
      <c r="J99" s="17"/>
      <c r="K99" s="23">
        <f t="shared" si="3"/>
        <v>0</v>
      </c>
      <c r="L99" s="24" t="str">
        <f t="shared" si="2"/>
        <v>OK</v>
      </c>
      <c r="M99" s="100"/>
      <c r="N99" s="100"/>
      <c r="O99" s="101"/>
      <c r="P99" s="101"/>
      <c r="Q99" s="104"/>
      <c r="R99" s="105"/>
      <c r="S99" s="100"/>
      <c r="T99" s="100"/>
      <c r="U99" s="100"/>
      <c r="V99" s="100"/>
      <c r="W99" s="100"/>
      <c r="X99" s="101"/>
      <c r="Y99" s="101"/>
      <c r="Z99" s="101"/>
      <c r="AA99" s="101"/>
      <c r="AB99" s="101"/>
      <c r="AC99" s="101"/>
      <c r="AD99" s="101"/>
      <c r="AE99" s="101"/>
      <c r="AF99" s="101"/>
      <c r="AG99" s="101"/>
      <c r="AH99" s="101"/>
      <c r="AI99" s="101"/>
      <c r="AJ99" s="101"/>
      <c r="AK99" s="101"/>
    </row>
    <row r="100" spans="1:37" ht="39.950000000000003" customHeight="1" x14ac:dyDescent="0.25">
      <c r="A100" s="55">
        <v>117</v>
      </c>
      <c r="B100" s="56" t="s">
        <v>33</v>
      </c>
      <c r="C100" s="78" t="s">
        <v>354</v>
      </c>
      <c r="D100" s="79" t="s">
        <v>355</v>
      </c>
      <c r="E100" s="59" t="s">
        <v>356</v>
      </c>
      <c r="F100" s="62" t="s">
        <v>357</v>
      </c>
      <c r="G100" s="54" t="s">
        <v>37</v>
      </c>
      <c r="H100" s="62" t="s">
        <v>81</v>
      </c>
      <c r="I100" s="42">
        <v>2020</v>
      </c>
      <c r="J100" s="17"/>
      <c r="K100" s="23">
        <f t="shared" si="3"/>
        <v>0</v>
      </c>
      <c r="L100" s="24" t="str">
        <f t="shared" si="2"/>
        <v>OK</v>
      </c>
      <c r="M100" s="100"/>
      <c r="N100" s="100"/>
      <c r="O100" s="101"/>
      <c r="P100" s="101"/>
      <c r="Q100" s="104"/>
      <c r="R100" s="105"/>
      <c r="S100" s="100"/>
      <c r="T100" s="100"/>
      <c r="U100" s="100"/>
      <c r="V100" s="100"/>
      <c r="W100" s="100"/>
      <c r="X100" s="101"/>
      <c r="Y100" s="101"/>
      <c r="Z100" s="101"/>
      <c r="AA100" s="101"/>
      <c r="AB100" s="101"/>
      <c r="AC100" s="101"/>
      <c r="AD100" s="101"/>
      <c r="AE100" s="101"/>
      <c r="AF100" s="101"/>
      <c r="AG100" s="101"/>
      <c r="AH100" s="101"/>
      <c r="AI100" s="101"/>
      <c r="AJ100" s="101"/>
      <c r="AK100" s="101"/>
    </row>
    <row r="101" spans="1:37" ht="39.950000000000003" customHeight="1" x14ac:dyDescent="0.25">
      <c r="A101" s="55">
        <v>118</v>
      </c>
      <c r="B101" s="56" t="s">
        <v>126</v>
      </c>
      <c r="C101" s="60" t="s">
        <v>358</v>
      </c>
      <c r="D101" s="61" t="s">
        <v>359</v>
      </c>
      <c r="E101" s="62" t="s">
        <v>292</v>
      </c>
      <c r="F101" s="62" t="s">
        <v>360</v>
      </c>
      <c r="G101" s="54" t="s">
        <v>37</v>
      </c>
      <c r="H101" s="62" t="s">
        <v>81</v>
      </c>
      <c r="I101" s="42">
        <v>200</v>
      </c>
      <c r="J101" s="17"/>
      <c r="K101" s="23">
        <f t="shared" si="3"/>
        <v>0</v>
      </c>
      <c r="L101" s="24" t="str">
        <f t="shared" si="2"/>
        <v>OK</v>
      </c>
      <c r="M101" s="100"/>
      <c r="N101" s="100"/>
      <c r="O101" s="101"/>
      <c r="P101" s="101"/>
      <c r="Q101" s="104"/>
      <c r="R101" s="105"/>
      <c r="S101" s="100"/>
      <c r="T101" s="100"/>
      <c r="U101" s="100"/>
      <c r="V101" s="100"/>
      <c r="W101" s="100"/>
      <c r="X101" s="101"/>
      <c r="Y101" s="101"/>
      <c r="Z101" s="101"/>
      <c r="AA101" s="101"/>
      <c r="AB101" s="101"/>
      <c r="AC101" s="101"/>
      <c r="AD101" s="101"/>
      <c r="AE101" s="101"/>
      <c r="AF101" s="101"/>
      <c r="AG101" s="101"/>
      <c r="AH101" s="101"/>
      <c r="AI101" s="101"/>
      <c r="AJ101" s="101"/>
      <c r="AK101" s="101"/>
    </row>
    <row r="102" spans="1:37" ht="39.950000000000003" customHeight="1" x14ac:dyDescent="0.25">
      <c r="A102" s="55">
        <v>120</v>
      </c>
      <c r="B102" s="56" t="s">
        <v>126</v>
      </c>
      <c r="C102" s="68" t="s">
        <v>361</v>
      </c>
      <c r="D102" s="69" t="s">
        <v>362</v>
      </c>
      <c r="E102" s="65">
        <v>5607</v>
      </c>
      <c r="F102" s="65" t="s">
        <v>363</v>
      </c>
      <c r="G102" s="54" t="s">
        <v>37</v>
      </c>
      <c r="H102" s="62" t="s">
        <v>25</v>
      </c>
      <c r="I102" s="42">
        <v>14.3</v>
      </c>
      <c r="J102" s="17"/>
      <c r="K102" s="23">
        <f t="shared" si="3"/>
        <v>0</v>
      </c>
      <c r="L102" s="24" t="str">
        <f t="shared" si="2"/>
        <v>OK</v>
      </c>
      <c r="M102" s="100"/>
      <c r="N102" s="100"/>
      <c r="O102" s="101"/>
      <c r="P102" s="101"/>
      <c r="Q102" s="104"/>
      <c r="R102" s="105"/>
      <c r="S102" s="100"/>
      <c r="T102" s="100"/>
      <c r="U102" s="100"/>
      <c r="V102" s="100"/>
      <c r="W102" s="100"/>
      <c r="X102" s="101"/>
      <c r="Y102" s="101"/>
      <c r="Z102" s="101"/>
      <c r="AA102" s="101"/>
      <c r="AB102" s="101"/>
      <c r="AC102" s="101"/>
      <c r="AD102" s="101"/>
      <c r="AE102" s="101"/>
      <c r="AF102" s="101"/>
      <c r="AG102" s="101"/>
      <c r="AH102" s="101"/>
      <c r="AI102" s="101"/>
      <c r="AJ102" s="101"/>
      <c r="AK102" s="101"/>
    </row>
    <row r="103" spans="1:37" ht="39.950000000000003" customHeight="1" x14ac:dyDescent="0.25">
      <c r="A103" s="55">
        <v>121</v>
      </c>
      <c r="B103" s="56" t="s">
        <v>126</v>
      </c>
      <c r="C103" s="68" t="s">
        <v>364</v>
      </c>
      <c r="D103" s="69" t="s">
        <v>365</v>
      </c>
      <c r="E103" s="65">
        <v>5607</v>
      </c>
      <c r="F103" s="65" t="s">
        <v>366</v>
      </c>
      <c r="G103" s="54" t="s">
        <v>37</v>
      </c>
      <c r="H103" s="62" t="s">
        <v>25</v>
      </c>
      <c r="I103" s="42">
        <v>21</v>
      </c>
      <c r="J103" s="17"/>
      <c r="K103" s="23">
        <f t="shared" si="3"/>
        <v>0</v>
      </c>
      <c r="L103" s="24" t="str">
        <f t="shared" si="2"/>
        <v>OK</v>
      </c>
      <c r="M103" s="100"/>
      <c r="N103" s="100"/>
      <c r="O103" s="101"/>
      <c r="P103" s="101"/>
      <c r="Q103" s="104"/>
      <c r="R103" s="105"/>
      <c r="S103" s="100"/>
      <c r="T103" s="100"/>
      <c r="U103" s="100"/>
      <c r="V103" s="100"/>
      <c r="W103" s="100"/>
      <c r="X103" s="101"/>
      <c r="Y103" s="101"/>
      <c r="Z103" s="101"/>
      <c r="AA103" s="101"/>
      <c r="AB103" s="101"/>
      <c r="AC103" s="101"/>
      <c r="AD103" s="101"/>
      <c r="AE103" s="101"/>
      <c r="AF103" s="101"/>
      <c r="AG103" s="101"/>
      <c r="AH103" s="101"/>
      <c r="AI103" s="101"/>
      <c r="AJ103" s="101"/>
      <c r="AK103" s="101"/>
    </row>
    <row r="104" spans="1:37" ht="39.950000000000003" customHeight="1" x14ac:dyDescent="0.25">
      <c r="A104" s="55">
        <v>122</v>
      </c>
      <c r="B104" s="56" t="s">
        <v>126</v>
      </c>
      <c r="C104" s="68" t="s">
        <v>367</v>
      </c>
      <c r="D104" s="69" t="s">
        <v>368</v>
      </c>
      <c r="E104" s="65">
        <v>5607</v>
      </c>
      <c r="F104" s="65" t="s">
        <v>369</v>
      </c>
      <c r="G104" s="54" t="s">
        <v>37</v>
      </c>
      <c r="H104" s="62" t="s">
        <v>25</v>
      </c>
      <c r="I104" s="42">
        <v>21</v>
      </c>
      <c r="J104" s="17"/>
      <c r="K104" s="23">
        <f t="shared" si="3"/>
        <v>0</v>
      </c>
      <c r="L104" s="24" t="str">
        <f t="shared" si="2"/>
        <v>OK</v>
      </c>
      <c r="M104" s="100"/>
      <c r="N104" s="100"/>
      <c r="O104" s="101"/>
      <c r="P104" s="101"/>
      <c r="Q104" s="104"/>
      <c r="R104" s="105"/>
      <c r="S104" s="100"/>
      <c r="T104" s="100"/>
      <c r="U104" s="100"/>
      <c r="V104" s="100"/>
      <c r="W104" s="100"/>
      <c r="X104" s="101"/>
      <c r="Y104" s="101"/>
      <c r="Z104" s="101"/>
      <c r="AA104" s="101"/>
      <c r="AB104" s="101"/>
      <c r="AC104" s="101"/>
      <c r="AD104" s="101"/>
      <c r="AE104" s="101"/>
      <c r="AF104" s="101"/>
      <c r="AG104" s="101"/>
      <c r="AH104" s="101"/>
      <c r="AI104" s="101"/>
      <c r="AJ104" s="101"/>
      <c r="AK104" s="101"/>
    </row>
    <row r="105" spans="1:37" ht="39.950000000000003" customHeight="1" x14ac:dyDescent="0.25">
      <c r="A105" s="55">
        <v>123</v>
      </c>
      <c r="B105" s="56" t="s">
        <v>370</v>
      </c>
      <c r="C105" s="66" t="s">
        <v>371</v>
      </c>
      <c r="D105" s="67" t="s">
        <v>372</v>
      </c>
      <c r="E105" s="59" t="s">
        <v>238</v>
      </c>
      <c r="F105" s="54" t="s">
        <v>373</v>
      </c>
      <c r="G105" s="54" t="s">
        <v>37</v>
      </c>
      <c r="H105" s="54">
        <v>44905233</v>
      </c>
      <c r="I105" s="42">
        <v>113000</v>
      </c>
      <c r="J105" s="17"/>
      <c r="K105" s="23">
        <f t="shared" si="3"/>
        <v>0</v>
      </c>
      <c r="L105" s="24" t="str">
        <f t="shared" si="2"/>
        <v>OK</v>
      </c>
      <c r="M105" s="100"/>
      <c r="N105" s="100"/>
      <c r="O105" s="101"/>
      <c r="P105" s="101"/>
      <c r="Q105" s="104"/>
      <c r="R105" s="105"/>
      <c r="S105" s="100"/>
      <c r="T105" s="100"/>
      <c r="U105" s="100"/>
      <c r="V105" s="100"/>
      <c r="W105" s="100"/>
      <c r="X105" s="101"/>
      <c r="Y105" s="101"/>
      <c r="Z105" s="101"/>
      <c r="AA105" s="101"/>
      <c r="AB105" s="101"/>
      <c r="AC105" s="101"/>
      <c r="AD105" s="101"/>
      <c r="AE105" s="101"/>
      <c r="AF105" s="101"/>
      <c r="AG105" s="101"/>
      <c r="AH105" s="101"/>
      <c r="AI105" s="101"/>
      <c r="AJ105" s="101"/>
      <c r="AK105" s="101"/>
    </row>
    <row r="106" spans="1:37" ht="39.950000000000003" customHeight="1" x14ac:dyDescent="0.25">
      <c r="A106" s="55">
        <v>124</v>
      </c>
      <c r="B106" s="56" t="s">
        <v>71</v>
      </c>
      <c r="C106" s="66" t="s">
        <v>374</v>
      </c>
      <c r="D106" s="67" t="s">
        <v>375</v>
      </c>
      <c r="E106" s="53" t="s">
        <v>376</v>
      </c>
      <c r="F106" s="54" t="s">
        <v>377</v>
      </c>
      <c r="G106" s="54" t="s">
        <v>378</v>
      </c>
      <c r="H106" s="54" t="s">
        <v>26</v>
      </c>
      <c r="I106" s="42">
        <v>990</v>
      </c>
      <c r="J106" s="17"/>
      <c r="K106" s="23">
        <f t="shared" si="3"/>
        <v>0</v>
      </c>
      <c r="L106" s="24" t="str">
        <f t="shared" si="2"/>
        <v>OK</v>
      </c>
      <c r="M106" s="100"/>
      <c r="N106" s="100"/>
      <c r="O106" s="101"/>
      <c r="P106" s="101"/>
      <c r="Q106" s="104"/>
      <c r="R106" s="105"/>
      <c r="S106" s="100"/>
      <c r="T106" s="100"/>
      <c r="U106" s="100"/>
      <c r="V106" s="100"/>
      <c r="W106" s="100"/>
      <c r="X106" s="101"/>
      <c r="Y106" s="101"/>
      <c r="Z106" s="101"/>
      <c r="AA106" s="101"/>
      <c r="AB106" s="101"/>
      <c r="AC106" s="101"/>
      <c r="AD106" s="101"/>
      <c r="AE106" s="101"/>
      <c r="AF106" s="101"/>
      <c r="AG106" s="101"/>
      <c r="AH106" s="101"/>
      <c r="AI106" s="101"/>
      <c r="AJ106" s="101"/>
      <c r="AK106" s="101"/>
    </row>
    <row r="107" spans="1:37" ht="39.950000000000003" customHeight="1" x14ac:dyDescent="0.25">
      <c r="A107" s="55">
        <v>125</v>
      </c>
      <c r="B107" s="56" t="s">
        <v>151</v>
      </c>
      <c r="C107" s="60" t="s">
        <v>379</v>
      </c>
      <c r="D107" s="67" t="s">
        <v>380</v>
      </c>
      <c r="E107" s="62" t="s">
        <v>62</v>
      </c>
      <c r="F107" s="62" t="s">
        <v>381</v>
      </c>
      <c r="G107" s="54" t="s">
        <v>37</v>
      </c>
      <c r="H107" s="62" t="s">
        <v>201</v>
      </c>
      <c r="I107" s="42">
        <v>7999.99</v>
      </c>
      <c r="J107" s="17"/>
      <c r="K107" s="23">
        <f t="shared" si="3"/>
        <v>0</v>
      </c>
      <c r="L107" s="24" t="str">
        <f t="shared" si="2"/>
        <v>OK</v>
      </c>
      <c r="M107" s="100"/>
      <c r="N107" s="100"/>
      <c r="O107" s="101"/>
      <c r="P107" s="101"/>
      <c r="Q107" s="104"/>
      <c r="R107" s="105"/>
      <c r="S107" s="100"/>
      <c r="T107" s="100"/>
      <c r="U107" s="100"/>
      <c r="V107" s="100"/>
      <c r="W107" s="100"/>
      <c r="X107" s="101"/>
      <c r="Y107" s="101"/>
      <c r="Z107" s="101"/>
      <c r="AA107" s="101"/>
      <c r="AB107" s="101"/>
      <c r="AC107" s="101"/>
      <c r="AD107" s="101"/>
      <c r="AE107" s="101"/>
      <c r="AF107" s="101"/>
      <c r="AG107" s="101"/>
      <c r="AH107" s="101"/>
      <c r="AI107" s="101"/>
      <c r="AJ107" s="101"/>
      <c r="AK107" s="101"/>
    </row>
    <row r="108" spans="1:37" ht="39.950000000000003" customHeight="1" x14ac:dyDescent="0.25">
      <c r="A108" s="55">
        <v>126</v>
      </c>
      <c r="B108" s="56" t="s">
        <v>151</v>
      </c>
      <c r="C108" s="60" t="s">
        <v>382</v>
      </c>
      <c r="D108" s="61" t="s">
        <v>383</v>
      </c>
      <c r="E108" s="62" t="s">
        <v>62</v>
      </c>
      <c r="F108" s="62" t="s">
        <v>381</v>
      </c>
      <c r="G108" s="54" t="s">
        <v>37</v>
      </c>
      <c r="H108" s="62" t="s">
        <v>201</v>
      </c>
      <c r="I108" s="42">
        <v>9400</v>
      </c>
      <c r="J108" s="17"/>
      <c r="K108" s="23">
        <f t="shared" si="3"/>
        <v>0</v>
      </c>
      <c r="L108" s="24" t="str">
        <f t="shared" si="2"/>
        <v>OK</v>
      </c>
      <c r="M108" s="100"/>
      <c r="N108" s="100"/>
      <c r="O108" s="101"/>
      <c r="P108" s="101"/>
      <c r="Q108" s="104"/>
      <c r="R108" s="105"/>
      <c r="S108" s="100"/>
      <c r="T108" s="100"/>
      <c r="U108" s="100"/>
      <c r="V108" s="100"/>
      <c r="W108" s="100"/>
      <c r="X108" s="101"/>
      <c r="Y108" s="101"/>
      <c r="Z108" s="101"/>
      <c r="AA108" s="101"/>
      <c r="AB108" s="101"/>
      <c r="AC108" s="101"/>
      <c r="AD108" s="101"/>
      <c r="AE108" s="101"/>
      <c r="AF108" s="101"/>
      <c r="AG108" s="101"/>
      <c r="AH108" s="101"/>
      <c r="AI108" s="101"/>
      <c r="AJ108" s="101"/>
      <c r="AK108" s="101"/>
    </row>
    <row r="109" spans="1:37" ht="39.950000000000003" customHeight="1" x14ac:dyDescent="0.25">
      <c r="A109" s="55">
        <v>127</v>
      </c>
      <c r="B109" s="56" t="s">
        <v>47</v>
      </c>
      <c r="C109" s="60" t="s">
        <v>384</v>
      </c>
      <c r="D109" s="61" t="s">
        <v>385</v>
      </c>
      <c r="E109" s="53" t="s">
        <v>386</v>
      </c>
      <c r="F109" s="54" t="s">
        <v>387</v>
      </c>
      <c r="G109" s="54" t="s">
        <v>37</v>
      </c>
      <c r="H109" s="54" t="s">
        <v>25</v>
      </c>
      <c r="I109" s="42">
        <v>479</v>
      </c>
      <c r="J109" s="17"/>
      <c r="K109" s="23">
        <f t="shared" si="3"/>
        <v>0</v>
      </c>
      <c r="L109" s="24" t="str">
        <f t="shared" si="2"/>
        <v>OK</v>
      </c>
      <c r="M109" s="100"/>
      <c r="N109" s="100"/>
      <c r="O109" s="101"/>
      <c r="P109" s="101"/>
      <c r="Q109" s="104"/>
      <c r="R109" s="105"/>
      <c r="S109" s="100"/>
      <c r="T109" s="100"/>
      <c r="U109" s="100"/>
      <c r="V109" s="100"/>
      <c r="W109" s="100"/>
      <c r="X109" s="101"/>
      <c r="Y109" s="101"/>
      <c r="Z109" s="101"/>
      <c r="AA109" s="101"/>
      <c r="AB109" s="101"/>
      <c r="AC109" s="101"/>
      <c r="AD109" s="101"/>
      <c r="AE109" s="101"/>
      <c r="AF109" s="101"/>
      <c r="AG109" s="101"/>
      <c r="AH109" s="101"/>
      <c r="AI109" s="101"/>
      <c r="AJ109" s="101"/>
      <c r="AK109" s="101"/>
    </row>
    <row r="110" spans="1:37" ht="39.950000000000003" customHeight="1" x14ac:dyDescent="0.25">
      <c r="A110" s="55">
        <v>129</v>
      </c>
      <c r="B110" s="56" t="s">
        <v>86</v>
      </c>
      <c r="C110" s="60" t="s">
        <v>388</v>
      </c>
      <c r="D110" s="61" t="s">
        <v>389</v>
      </c>
      <c r="E110" s="62" t="s">
        <v>390</v>
      </c>
      <c r="F110" s="62" t="s">
        <v>391</v>
      </c>
      <c r="G110" s="54" t="s">
        <v>37</v>
      </c>
      <c r="H110" s="62" t="s">
        <v>81</v>
      </c>
      <c r="I110" s="42">
        <v>500.42</v>
      </c>
      <c r="J110" s="17">
        <v>2</v>
      </c>
      <c r="K110" s="23">
        <f t="shared" si="3"/>
        <v>0</v>
      </c>
      <c r="L110" s="24" t="str">
        <f t="shared" si="2"/>
        <v>OK</v>
      </c>
      <c r="M110" s="100"/>
      <c r="N110" s="100"/>
      <c r="O110" s="101"/>
      <c r="P110" s="130">
        <v>2</v>
      </c>
      <c r="Q110" s="104"/>
      <c r="R110" s="105"/>
      <c r="S110" s="100"/>
      <c r="T110" s="100"/>
      <c r="U110" s="100"/>
      <c r="V110" s="100"/>
      <c r="W110" s="100"/>
      <c r="X110" s="101"/>
      <c r="Y110" s="101"/>
      <c r="Z110" s="101"/>
      <c r="AA110" s="101"/>
      <c r="AB110" s="101"/>
      <c r="AC110" s="101"/>
      <c r="AD110" s="101"/>
      <c r="AE110" s="101"/>
      <c r="AF110" s="101"/>
      <c r="AG110" s="101"/>
      <c r="AH110" s="101"/>
      <c r="AI110" s="101"/>
      <c r="AJ110" s="101"/>
      <c r="AK110" s="101"/>
    </row>
    <row r="111" spans="1:37" ht="39.950000000000003" customHeight="1" x14ac:dyDescent="0.25">
      <c r="A111" s="55">
        <v>130</v>
      </c>
      <c r="B111" s="56" t="s">
        <v>55</v>
      </c>
      <c r="C111" s="78" t="s">
        <v>392</v>
      </c>
      <c r="D111" s="79" t="s">
        <v>393</v>
      </c>
      <c r="E111" s="59" t="s">
        <v>192</v>
      </c>
      <c r="F111" s="62" t="s">
        <v>394</v>
      </c>
      <c r="G111" s="54" t="s">
        <v>37</v>
      </c>
      <c r="H111" s="62" t="s">
        <v>81</v>
      </c>
      <c r="I111" s="42">
        <v>730</v>
      </c>
      <c r="J111" s="17"/>
      <c r="K111" s="23">
        <f t="shared" si="3"/>
        <v>0</v>
      </c>
      <c r="L111" s="24" t="str">
        <f t="shared" si="2"/>
        <v>OK</v>
      </c>
      <c r="M111" s="100"/>
      <c r="N111" s="100"/>
      <c r="O111" s="101"/>
      <c r="P111" s="101"/>
      <c r="Q111" s="104"/>
      <c r="R111" s="105"/>
      <c r="S111" s="100"/>
      <c r="T111" s="100"/>
      <c r="U111" s="100"/>
      <c r="V111" s="100"/>
      <c r="W111" s="100"/>
      <c r="X111" s="101"/>
      <c r="Y111" s="101"/>
      <c r="Z111" s="101"/>
      <c r="AA111" s="101"/>
      <c r="AB111" s="101"/>
      <c r="AC111" s="101"/>
      <c r="AD111" s="101"/>
      <c r="AE111" s="101"/>
      <c r="AF111" s="101"/>
      <c r="AG111" s="101"/>
      <c r="AH111" s="101"/>
      <c r="AI111" s="101"/>
      <c r="AJ111" s="101"/>
      <c r="AK111" s="101"/>
    </row>
    <row r="112" spans="1:37" ht="39.950000000000003" customHeight="1" x14ac:dyDescent="0.25">
      <c r="A112" s="55">
        <v>131</v>
      </c>
      <c r="B112" s="56" t="s">
        <v>55</v>
      </c>
      <c r="C112" s="60" t="s">
        <v>395</v>
      </c>
      <c r="D112" s="61" t="s">
        <v>396</v>
      </c>
      <c r="E112" s="53" t="s">
        <v>179</v>
      </c>
      <c r="F112" s="54" t="s">
        <v>397</v>
      </c>
      <c r="G112" s="54" t="s">
        <v>37</v>
      </c>
      <c r="H112" s="54" t="s">
        <v>21</v>
      </c>
      <c r="I112" s="42">
        <v>11498</v>
      </c>
      <c r="J112" s="17"/>
      <c r="K112" s="23">
        <f t="shared" si="3"/>
        <v>0</v>
      </c>
      <c r="L112" s="24" t="str">
        <f t="shared" si="2"/>
        <v>OK</v>
      </c>
      <c r="M112" s="100"/>
      <c r="N112" s="100"/>
      <c r="O112" s="101"/>
      <c r="P112" s="101"/>
      <c r="Q112" s="104"/>
      <c r="R112" s="105"/>
      <c r="S112" s="100"/>
      <c r="T112" s="100"/>
      <c r="U112" s="100"/>
      <c r="V112" s="100"/>
      <c r="W112" s="100"/>
      <c r="X112" s="101"/>
      <c r="Y112" s="101"/>
      <c r="Z112" s="101"/>
      <c r="AA112" s="101"/>
      <c r="AB112" s="101"/>
      <c r="AC112" s="101"/>
      <c r="AD112" s="101"/>
      <c r="AE112" s="101"/>
      <c r="AF112" s="101"/>
      <c r="AG112" s="101"/>
      <c r="AH112" s="101"/>
      <c r="AI112" s="101"/>
      <c r="AJ112" s="101"/>
      <c r="AK112" s="101"/>
    </row>
    <row r="113" spans="1:37" ht="39.950000000000003" customHeight="1" x14ac:dyDescent="0.25">
      <c r="A113" s="55">
        <v>132</v>
      </c>
      <c r="B113" s="56" t="s">
        <v>151</v>
      </c>
      <c r="C113" s="60" t="s">
        <v>398</v>
      </c>
      <c r="D113" s="61" t="s">
        <v>399</v>
      </c>
      <c r="E113" s="53" t="s">
        <v>192</v>
      </c>
      <c r="F113" s="54" t="s">
        <v>299</v>
      </c>
      <c r="G113" s="54" t="s">
        <v>37</v>
      </c>
      <c r="H113" s="54" t="s">
        <v>51</v>
      </c>
      <c r="I113" s="42">
        <v>2200</v>
      </c>
      <c r="J113" s="17"/>
      <c r="K113" s="23">
        <f t="shared" si="3"/>
        <v>0</v>
      </c>
      <c r="L113" s="24" t="str">
        <f t="shared" si="2"/>
        <v>OK</v>
      </c>
      <c r="M113" s="100"/>
      <c r="N113" s="100"/>
      <c r="O113" s="101"/>
      <c r="P113" s="101"/>
      <c r="Q113" s="104"/>
      <c r="R113" s="105"/>
      <c r="S113" s="100"/>
      <c r="T113" s="100"/>
      <c r="U113" s="100"/>
      <c r="V113" s="100"/>
      <c r="W113" s="100"/>
      <c r="X113" s="101"/>
      <c r="Y113" s="101"/>
      <c r="Z113" s="101"/>
      <c r="AA113" s="101"/>
      <c r="AB113" s="101"/>
      <c r="AC113" s="101"/>
      <c r="AD113" s="101"/>
      <c r="AE113" s="101"/>
      <c r="AF113" s="101"/>
      <c r="AG113" s="101"/>
      <c r="AH113" s="101"/>
      <c r="AI113" s="101"/>
      <c r="AJ113" s="101"/>
      <c r="AK113" s="101"/>
    </row>
    <row r="114" spans="1:37" ht="39.950000000000003" customHeight="1" x14ac:dyDescent="0.25">
      <c r="A114" s="55">
        <v>133</v>
      </c>
      <c r="B114" s="56" t="s">
        <v>71</v>
      </c>
      <c r="C114" s="68" t="s">
        <v>400</v>
      </c>
      <c r="D114" s="69" t="s">
        <v>401</v>
      </c>
      <c r="E114" s="65">
        <v>2401</v>
      </c>
      <c r="F114" s="65" t="s">
        <v>402</v>
      </c>
      <c r="G114" s="54" t="s">
        <v>37</v>
      </c>
      <c r="H114" s="54" t="s">
        <v>51</v>
      </c>
      <c r="I114" s="42">
        <v>4731.21</v>
      </c>
      <c r="J114" s="17"/>
      <c r="K114" s="23">
        <f t="shared" si="3"/>
        <v>0</v>
      </c>
      <c r="L114" s="24" t="str">
        <f t="shared" si="2"/>
        <v>OK</v>
      </c>
      <c r="M114" s="100"/>
      <c r="N114" s="100"/>
      <c r="O114" s="101"/>
      <c r="P114" s="101"/>
      <c r="Q114" s="104"/>
      <c r="R114" s="105"/>
      <c r="S114" s="100"/>
      <c r="T114" s="100"/>
      <c r="U114" s="100"/>
      <c r="V114" s="100"/>
      <c r="W114" s="100"/>
      <c r="X114" s="101"/>
      <c r="Y114" s="101"/>
      <c r="Z114" s="101"/>
      <c r="AA114" s="101"/>
      <c r="AB114" s="101"/>
      <c r="AC114" s="101"/>
      <c r="AD114" s="101"/>
      <c r="AE114" s="101"/>
      <c r="AF114" s="101"/>
      <c r="AG114" s="101"/>
      <c r="AH114" s="101"/>
      <c r="AI114" s="101"/>
      <c r="AJ114" s="101"/>
      <c r="AK114" s="101"/>
    </row>
    <row r="115" spans="1:37" ht="39.950000000000003" customHeight="1" x14ac:dyDescent="0.25">
      <c r="A115" s="55">
        <v>134</v>
      </c>
      <c r="B115" s="56" t="s">
        <v>24</v>
      </c>
      <c r="C115" s="57" t="s">
        <v>403</v>
      </c>
      <c r="D115" s="58" t="s">
        <v>404</v>
      </c>
      <c r="E115" s="53" t="s">
        <v>238</v>
      </c>
      <c r="F115" s="80" t="s">
        <v>405</v>
      </c>
      <c r="G115" s="54" t="s">
        <v>37</v>
      </c>
      <c r="H115" s="54" t="s">
        <v>51</v>
      </c>
      <c r="I115" s="42">
        <v>4340</v>
      </c>
      <c r="J115" s="17"/>
      <c r="K115" s="23">
        <f t="shared" si="3"/>
        <v>0</v>
      </c>
      <c r="L115" s="24" t="str">
        <f t="shared" si="2"/>
        <v>OK</v>
      </c>
      <c r="M115" s="100"/>
      <c r="N115" s="100"/>
      <c r="O115" s="101"/>
      <c r="P115" s="101"/>
      <c r="Q115" s="104"/>
      <c r="R115" s="105"/>
      <c r="S115" s="100"/>
      <c r="T115" s="100"/>
      <c r="U115" s="100"/>
      <c r="V115" s="100"/>
      <c r="W115" s="100"/>
      <c r="X115" s="101"/>
      <c r="Y115" s="101"/>
      <c r="Z115" s="101"/>
      <c r="AA115" s="101"/>
      <c r="AB115" s="101"/>
      <c r="AC115" s="101"/>
      <c r="AD115" s="101"/>
      <c r="AE115" s="101"/>
      <c r="AF115" s="101"/>
      <c r="AG115" s="101"/>
      <c r="AH115" s="101"/>
      <c r="AI115" s="101"/>
      <c r="AJ115" s="101"/>
      <c r="AK115" s="101"/>
    </row>
    <row r="116" spans="1:37" ht="39.950000000000003" customHeight="1" x14ac:dyDescent="0.25">
      <c r="A116" s="55">
        <v>135</v>
      </c>
      <c r="B116" s="56" t="s">
        <v>93</v>
      </c>
      <c r="C116" s="60" t="s">
        <v>406</v>
      </c>
      <c r="D116" s="61" t="s">
        <v>407</v>
      </c>
      <c r="E116" s="59" t="s">
        <v>62</v>
      </c>
      <c r="F116" s="70">
        <v>12360053</v>
      </c>
      <c r="G116" s="54" t="s">
        <v>37</v>
      </c>
      <c r="H116" s="54">
        <v>44905233</v>
      </c>
      <c r="I116" s="42">
        <v>3500</v>
      </c>
      <c r="J116" s="17"/>
      <c r="K116" s="23">
        <f t="shared" si="3"/>
        <v>0</v>
      </c>
      <c r="L116" s="24" t="str">
        <f t="shared" si="2"/>
        <v>OK</v>
      </c>
      <c r="M116" s="100"/>
      <c r="N116" s="100"/>
      <c r="O116" s="101"/>
      <c r="P116" s="101"/>
      <c r="Q116" s="104"/>
      <c r="R116" s="105"/>
      <c r="S116" s="100"/>
      <c r="T116" s="100"/>
      <c r="U116" s="100"/>
      <c r="V116" s="100"/>
      <c r="W116" s="100"/>
      <c r="X116" s="101"/>
      <c r="Y116" s="101"/>
      <c r="Z116" s="101"/>
      <c r="AA116" s="101"/>
      <c r="AB116" s="101"/>
      <c r="AC116" s="101"/>
      <c r="AD116" s="101"/>
      <c r="AE116" s="101"/>
      <c r="AF116" s="101"/>
      <c r="AG116" s="101"/>
      <c r="AH116" s="101"/>
      <c r="AI116" s="101"/>
      <c r="AJ116" s="101"/>
      <c r="AK116" s="101"/>
    </row>
    <row r="117" spans="1:37" ht="39.950000000000003" customHeight="1" x14ac:dyDescent="0.25">
      <c r="A117" s="55">
        <v>136</v>
      </c>
      <c r="B117" s="56" t="s">
        <v>24</v>
      </c>
      <c r="C117" s="60" t="s">
        <v>408</v>
      </c>
      <c r="D117" s="61" t="s">
        <v>409</v>
      </c>
      <c r="E117" s="59" t="s">
        <v>62</v>
      </c>
      <c r="F117" s="70">
        <v>114332019</v>
      </c>
      <c r="G117" s="54" t="s">
        <v>37</v>
      </c>
      <c r="H117" s="54">
        <v>44905233</v>
      </c>
      <c r="I117" s="42">
        <v>4990</v>
      </c>
      <c r="J117" s="17"/>
      <c r="K117" s="23">
        <f t="shared" si="3"/>
        <v>0</v>
      </c>
      <c r="L117" s="24" t="str">
        <f t="shared" si="2"/>
        <v>OK</v>
      </c>
      <c r="M117" s="100"/>
      <c r="N117" s="100"/>
      <c r="O117" s="101"/>
      <c r="P117" s="101"/>
      <c r="Q117" s="104"/>
      <c r="R117" s="105"/>
      <c r="S117" s="100"/>
      <c r="T117" s="100"/>
      <c r="U117" s="100"/>
      <c r="V117" s="100"/>
      <c r="W117" s="100"/>
      <c r="X117" s="101"/>
      <c r="Y117" s="101"/>
      <c r="Z117" s="101"/>
      <c r="AA117" s="101"/>
      <c r="AB117" s="101"/>
      <c r="AC117" s="101"/>
      <c r="AD117" s="101"/>
      <c r="AE117" s="101"/>
      <c r="AF117" s="101"/>
      <c r="AG117" s="101"/>
      <c r="AH117" s="101"/>
      <c r="AI117" s="101"/>
      <c r="AJ117" s="101"/>
      <c r="AK117" s="101"/>
    </row>
    <row r="118" spans="1:37" ht="39.950000000000003" customHeight="1" x14ac:dyDescent="0.25">
      <c r="A118" s="55">
        <v>137</v>
      </c>
      <c r="B118" s="56" t="s">
        <v>370</v>
      </c>
      <c r="C118" s="60" t="s">
        <v>410</v>
      </c>
      <c r="D118" s="61" t="s">
        <v>411</v>
      </c>
      <c r="E118" s="62" t="s">
        <v>242</v>
      </c>
      <c r="F118" s="62" t="s">
        <v>412</v>
      </c>
      <c r="G118" s="54" t="s">
        <v>37</v>
      </c>
      <c r="H118" s="62" t="s">
        <v>51</v>
      </c>
      <c r="I118" s="42">
        <v>7000</v>
      </c>
      <c r="J118" s="17">
        <v>3</v>
      </c>
      <c r="K118" s="23">
        <f t="shared" si="3"/>
        <v>0</v>
      </c>
      <c r="L118" s="24" t="str">
        <f t="shared" si="2"/>
        <v>OK</v>
      </c>
      <c r="M118" s="100"/>
      <c r="N118" s="100"/>
      <c r="O118" s="101"/>
      <c r="P118" s="101"/>
      <c r="Q118" s="104"/>
      <c r="R118" s="105"/>
      <c r="S118" s="100"/>
      <c r="T118" s="100">
        <v>1</v>
      </c>
      <c r="U118" s="100"/>
      <c r="V118" s="100"/>
      <c r="W118" s="100"/>
      <c r="X118" s="101"/>
      <c r="Y118" s="101"/>
      <c r="Z118" s="101"/>
      <c r="AA118" s="130">
        <v>1</v>
      </c>
      <c r="AB118" s="101"/>
      <c r="AC118" s="101"/>
      <c r="AD118" s="151"/>
      <c r="AE118" s="162">
        <v>1</v>
      </c>
      <c r="AF118" s="101"/>
      <c r="AG118" s="101"/>
      <c r="AH118" s="101"/>
      <c r="AI118" s="101"/>
      <c r="AJ118" s="101"/>
      <c r="AK118" s="101"/>
    </row>
    <row r="119" spans="1:37" ht="39.950000000000003" customHeight="1" x14ac:dyDescent="0.25">
      <c r="A119" s="55">
        <v>138</v>
      </c>
      <c r="B119" s="56" t="s">
        <v>93</v>
      </c>
      <c r="C119" s="60" t="s">
        <v>413</v>
      </c>
      <c r="D119" s="61" t="s">
        <v>414</v>
      </c>
      <c r="E119" s="59" t="s">
        <v>62</v>
      </c>
      <c r="F119" s="70">
        <v>114332024</v>
      </c>
      <c r="G119" s="54" t="s">
        <v>37</v>
      </c>
      <c r="H119" s="54">
        <v>44905233</v>
      </c>
      <c r="I119" s="42">
        <v>2720</v>
      </c>
      <c r="J119" s="17"/>
      <c r="K119" s="23">
        <f t="shared" si="3"/>
        <v>0</v>
      </c>
      <c r="L119" s="24" t="str">
        <f t="shared" si="2"/>
        <v>OK</v>
      </c>
      <c r="M119" s="100"/>
      <c r="N119" s="100"/>
      <c r="O119" s="101"/>
      <c r="P119" s="101"/>
      <c r="Q119" s="104"/>
      <c r="R119" s="105"/>
      <c r="S119" s="100"/>
      <c r="T119" s="100"/>
      <c r="U119" s="100"/>
      <c r="V119" s="100"/>
      <c r="W119" s="100"/>
      <c r="X119" s="101"/>
      <c r="Y119" s="101"/>
      <c r="Z119" s="101"/>
      <c r="AA119" s="101"/>
      <c r="AB119" s="101"/>
      <c r="AC119" s="101"/>
      <c r="AD119" s="101"/>
      <c r="AE119" s="101"/>
      <c r="AF119" s="101"/>
      <c r="AG119" s="101"/>
      <c r="AH119" s="101"/>
      <c r="AI119" s="101"/>
      <c r="AJ119" s="101"/>
      <c r="AK119" s="101"/>
    </row>
    <row r="120" spans="1:37" ht="39.950000000000003" customHeight="1" x14ac:dyDescent="0.25">
      <c r="A120" s="55">
        <v>139</v>
      </c>
      <c r="B120" s="56" t="s">
        <v>55</v>
      </c>
      <c r="C120" s="57" t="s">
        <v>415</v>
      </c>
      <c r="D120" s="58" t="s">
        <v>416</v>
      </c>
      <c r="E120" s="53" t="s">
        <v>238</v>
      </c>
      <c r="F120" s="80" t="s">
        <v>417</v>
      </c>
      <c r="G120" s="54" t="s">
        <v>37</v>
      </c>
      <c r="H120" s="54" t="s">
        <v>51</v>
      </c>
      <c r="I120" s="42">
        <v>1970</v>
      </c>
      <c r="J120" s="17"/>
      <c r="K120" s="23">
        <f t="shared" si="3"/>
        <v>0</v>
      </c>
      <c r="L120" s="24" t="str">
        <f t="shared" si="2"/>
        <v>OK</v>
      </c>
      <c r="M120" s="100"/>
      <c r="N120" s="100"/>
      <c r="O120" s="101"/>
      <c r="P120" s="101"/>
      <c r="Q120" s="104"/>
      <c r="R120" s="105"/>
      <c r="S120" s="100"/>
      <c r="T120" s="100"/>
      <c r="U120" s="100"/>
      <c r="V120" s="100"/>
      <c r="W120" s="100"/>
      <c r="X120" s="101"/>
      <c r="Y120" s="101"/>
      <c r="Z120" s="101"/>
      <c r="AA120" s="101"/>
      <c r="AB120" s="101"/>
      <c r="AC120" s="101"/>
      <c r="AD120" s="101"/>
      <c r="AE120" s="101"/>
      <c r="AF120" s="101"/>
      <c r="AG120" s="101"/>
      <c r="AH120" s="101"/>
      <c r="AI120" s="101"/>
      <c r="AJ120" s="101"/>
      <c r="AK120" s="101"/>
    </row>
    <row r="121" spans="1:37" ht="39.950000000000003" customHeight="1" x14ac:dyDescent="0.25">
      <c r="A121" s="55">
        <v>140</v>
      </c>
      <c r="B121" s="56" t="s">
        <v>24</v>
      </c>
      <c r="C121" s="66" t="s">
        <v>418</v>
      </c>
      <c r="D121" s="67" t="s">
        <v>419</v>
      </c>
      <c r="E121" s="53" t="s">
        <v>238</v>
      </c>
      <c r="F121" s="54" t="s">
        <v>417</v>
      </c>
      <c r="G121" s="54" t="s">
        <v>37</v>
      </c>
      <c r="H121" s="54" t="s">
        <v>51</v>
      </c>
      <c r="I121" s="42">
        <v>5099</v>
      </c>
      <c r="J121" s="17"/>
      <c r="K121" s="23">
        <f t="shared" si="3"/>
        <v>0</v>
      </c>
      <c r="L121" s="24" t="str">
        <f t="shared" si="2"/>
        <v>OK</v>
      </c>
      <c r="M121" s="100"/>
      <c r="N121" s="100"/>
      <c r="O121" s="101"/>
      <c r="P121" s="101"/>
      <c r="Q121" s="104"/>
      <c r="R121" s="105"/>
      <c r="S121" s="100"/>
      <c r="T121" s="100"/>
      <c r="U121" s="100"/>
      <c r="V121" s="100"/>
      <c r="W121" s="100"/>
      <c r="X121" s="101"/>
      <c r="Y121" s="101"/>
      <c r="Z121" s="101"/>
      <c r="AA121" s="101"/>
      <c r="AB121" s="101"/>
      <c r="AC121" s="101"/>
      <c r="AD121" s="101"/>
      <c r="AE121" s="101"/>
      <c r="AF121" s="101"/>
      <c r="AG121" s="101"/>
      <c r="AH121" s="101"/>
      <c r="AI121" s="101"/>
      <c r="AJ121" s="101"/>
      <c r="AK121" s="101"/>
    </row>
    <row r="122" spans="1:37" ht="39.950000000000003" customHeight="1" x14ac:dyDescent="0.25">
      <c r="A122" s="55">
        <v>141</v>
      </c>
      <c r="B122" s="56" t="s">
        <v>186</v>
      </c>
      <c r="C122" s="81" t="s">
        <v>420</v>
      </c>
      <c r="D122" s="67" t="s">
        <v>421</v>
      </c>
      <c r="E122" s="53" t="s">
        <v>238</v>
      </c>
      <c r="F122" s="54" t="s">
        <v>417</v>
      </c>
      <c r="G122" s="54" t="s">
        <v>37</v>
      </c>
      <c r="H122" s="54" t="s">
        <v>51</v>
      </c>
      <c r="I122" s="42">
        <v>1875</v>
      </c>
      <c r="J122" s="17"/>
      <c r="K122" s="23">
        <f t="shared" si="3"/>
        <v>0</v>
      </c>
      <c r="L122" s="24" t="str">
        <f t="shared" si="2"/>
        <v>OK</v>
      </c>
      <c r="M122" s="100"/>
      <c r="N122" s="100"/>
      <c r="O122" s="101"/>
      <c r="P122" s="101"/>
      <c r="Q122" s="104"/>
      <c r="R122" s="105"/>
      <c r="S122" s="100"/>
      <c r="T122" s="100"/>
      <c r="U122" s="100"/>
      <c r="V122" s="100"/>
      <c r="W122" s="100"/>
      <c r="X122" s="101"/>
      <c r="Y122" s="101"/>
      <c r="Z122" s="101"/>
      <c r="AA122" s="101"/>
      <c r="AB122" s="101"/>
      <c r="AC122" s="101"/>
      <c r="AD122" s="101"/>
      <c r="AE122" s="101"/>
      <c r="AF122" s="101"/>
      <c r="AG122" s="101"/>
      <c r="AH122" s="101"/>
      <c r="AI122" s="101"/>
      <c r="AJ122" s="101"/>
      <c r="AK122" s="101"/>
    </row>
    <row r="123" spans="1:37" ht="39.950000000000003" customHeight="1" x14ac:dyDescent="0.25">
      <c r="A123" s="55">
        <v>142</v>
      </c>
      <c r="B123" s="56" t="s">
        <v>86</v>
      </c>
      <c r="C123" s="60" t="s">
        <v>422</v>
      </c>
      <c r="D123" s="61" t="s">
        <v>423</v>
      </c>
      <c r="E123" s="62" t="s">
        <v>424</v>
      </c>
      <c r="F123" s="62" t="s">
        <v>425</v>
      </c>
      <c r="G123" s="54" t="s">
        <v>37</v>
      </c>
      <c r="H123" s="62" t="s">
        <v>81</v>
      </c>
      <c r="I123" s="42">
        <v>1289.94</v>
      </c>
      <c r="J123" s="17"/>
      <c r="K123" s="23">
        <f t="shared" si="3"/>
        <v>0</v>
      </c>
      <c r="L123" s="24" t="str">
        <f t="shared" si="2"/>
        <v>OK</v>
      </c>
      <c r="M123" s="100"/>
      <c r="N123" s="100"/>
      <c r="O123" s="101"/>
      <c r="P123" s="101"/>
      <c r="Q123" s="104"/>
      <c r="R123" s="105"/>
      <c r="S123" s="100"/>
      <c r="T123" s="100"/>
      <c r="U123" s="100"/>
      <c r="V123" s="100"/>
      <c r="W123" s="100"/>
      <c r="X123" s="101"/>
      <c r="Y123" s="101"/>
      <c r="Z123" s="101"/>
      <c r="AA123" s="101"/>
      <c r="AB123" s="101"/>
      <c r="AC123" s="101"/>
      <c r="AD123" s="101"/>
      <c r="AE123" s="101"/>
      <c r="AF123" s="101"/>
      <c r="AG123" s="101"/>
      <c r="AH123" s="101"/>
      <c r="AI123" s="101"/>
      <c r="AJ123" s="101"/>
      <c r="AK123" s="101"/>
    </row>
    <row r="124" spans="1:37" ht="39.950000000000003" customHeight="1" x14ac:dyDescent="0.25">
      <c r="A124" s="55">
        <v>143</v>
      </c>
      <c r="B124" s="56" t="s">
        <v>86</v>
      </c>
      <c r="C124" s="60" t="s">
        <v>426</v>
      </c>
      <c r="D124" s="61" t="s">
        <v>427</v>
      </c>
      <c r="E124" s="62" t="s">
        <v>424</v>
      </c>
      <c r="F124" s="62" t="s">
        <v>425</v>
      </c>
      <c r="G124" s="54" t="s">
        <v>37</v>
      </c>
      <c r="H124" s="62" t="s">
        <v>81</v>
      </c>
      <c r="I124" s="42">
        <v>387.82</v>
      </c>
      <c r="J124" s="17">
        <v>2</v>
      </c>
      <c r="K124" s="23">
        <f t="shared" si="3"/>
        <v>0</v>
      </c>
      <c r="L124" s="24" t="str">
        <f t="shared" si="2"/>
        <v>OK</v>
      </c>
      <c r="M124" s="100"/>
      <c r="N124" s="100"/>
      <c r="O124" s="101"/>
      <c r="P124" s="130">
        <v>2</v>
      </c>
      <c r="Q124" s="104"/>
      <c r="R124" s="105"/>
      <c r="S124" s="100"/>
      <c r="T124" s="100"/>
      <c r="U124" s="100"/>
      <c r="V124" s="100"/>
      <c r="W124" s="100"/>
      <c r="X124" s="101"/>
      <c r="Y124" s="101"/>
      <c r="Z124" s="101"/>
      <c r="AA124" s="101"/>
      <c r="AB124" s="101"/>
      <c r="AC124" s="101"/>
      <c r="AD124" s="101"/>
      <c r="AE124" s="101"/>
      <c r="AF124" s="101"/>
      <c r="AG124" s="101"/>
      <c r="AH124" s="101"/>
      <c r="AI124" s="101"/>
      <c r="AJ124" s="101"/>
      <c r="AK124" s="101"/>
    </row>
    <row r="125" spans="1:37" ht="39.950000000000003" customHeight="1" x14ac:dyDescent="0.25">
      <c r="A125" s="55">
        <v>145</v>
      </c>
      <c r="B125" s="56" t="s">
        <v>126</v>
      </c>
      <c r="C125" s="60" t="s">
        <v>428</v>
      </c>
      <c r="D125" s="61" t="s">
        <v>429</v>
      </c>
      <c r="E125" s="62" t="s">
        <v>124</v>
      </c>
      <c r="F125" s="62" t="s">
        <v>125</v>
      </c>
      <c r="G125" s="54" t="s">
        <v>37</v>
      </c>
      <c r="H125" s="62" t="s">
        <v>51</v>
      </c>
      <c r="I125" s="42">
        <v>5100</v>
      </c>
      <c r="J125" s="17"/>
      <c r="K125" s="23">
        <f t="shared" si="3"/>
        <v>0</v>
      </c>
      <c r="L125" s="24" t="str">
        <f t="shared" si="2"/>
        <v>OK</v>
      </c>
      <c r="M125" s="100"/>
      <c r="N125" s="100"/>
      <c r="O125" s="101"/>
      <c r="P125" s="101"/>
      <c r="Q125" s="104"/>
      <c r="R125" s="105"/>
      <c r="S125" s="100"/>
      <c r="T125" s="100"/>
      <c r="U125" s="100"/>
      <c r="V125" s="100"/>
      <c r="W125" s="100"/>
      <c r="X125" s="101"/>
      <c r="Y125" s="101"/>
      <c r="Z125" s="101"/>
      <c r="AA125" s="101"/>
      <c r="AB125" s="101"/>
      <c r="AC125" s="101"/>
      <c r="AD125" s="101"/>
      <c r="AE125" s="101"/>
      <c r="AF125" s="101"/>
      <c r="AG125" s="101"/>
      <c r="AH125" s="101"/>
      <c r="AI125" s="101"/>
      <c r="AJ125" s="101"/>
      <c r="AK125" s="101"/>
    </row>
    <row r="126" spans="1:37" ht="39.950000000000003" customHeight="1" x14ac:dyDescent="0.25">
      <c r="A126" s="55">
        <v>146</v>
      </c>
      <c r="B126" s="56" t="s">
        <v>86</v>
      </c>
      <c r="C126" s="51" t="s">
        <v>430</v>
      </c>
      <c r="D126" s="61" t="s">
        <v>431</v>
      </c>
      <c r="E126" s="53" t="s">
        <v>432</v>
      </c>
      <c r="F126" s="54" t="s">
        <v>433</v>
      </c>
      <c r="G126" s="54" t="s">
        <v>37</v>
      </c>
      <c r="H126" s="54" t="s">
        <v>168</v>
      </c>
      <c r="I126" s="42">
        <v>338.6</v>
      </c>
      <c r="J126" s="17"/>
      <c r="K126" s="23">
        <f t="shared" si="3"/>
        <v>0</v>
      </c>
      <c r="L126" s="24" t="str">
        <f t="shared" si="2"/>
        <v>OK</v>
      </c>
      <c r="M126" s="100"/>
      <c r="N126" s="100"/>
      <c r="O126" s="101"/>
      <c r="P126" s="101"/>
      <c r="Q126" s="104"/>
      <c r="R126" s="105"/>
      <c r="S126" s="100"/>
      <c r="T126" s="100"/>
      <c r="U126" s="100"/>
      <c r="V126" s="100"/>
      <c r="W126" s="100"/>
      <c r="X126" s="101"/>
      <c r="Y126" s="101"/>
      <c r="Z126" s="101"/>
      <c r="AA126" s="101"/>
      <c r="AB126" s="101"/>
      <c r="AC126" s="101"/>
      <c r="AD126" s="101"/>
      <c r="AE126" s="101"/>
      <c r="AF126" s="101"/>
      <c r="AG126" s="101"/>
      <c r="AH126" s="101"/>
      <c r="AI126" s="101"/>
      <c r="AJ126" s="101"/>
      <c r="AK126" s="101"/>
    </row>
    <row r="127" spans="1:37" ht="39.950000000000003" customHeight="1" x14ac:dyDescent="0.25">
      <c r="A127" s="55">
        <v>147</v>
      </c>
      <c r="B127" s="56" t="s">
        <v>126</v>
      </c>
      <c r="C127" s="51" t="s">
        <v>434</v>
      </c>
      <c r="D127" s="52" t="s">
        <v>435</v>
      </c>
      <c r="E127" s="53" t="s">
        <v>129</v>
      </c>
      <c r="F127" s="54" t="s">
        <v>436</v>
      </c>
      <c r="G127" s="54" t="s">
        <v>37</v>
      </c>
      <c r="H127" s="54" t="s">
        <v>51</v>
      </c>
      <c r="I127" s="42">
        <v>130</v>
      </c>
      <c r="J127" s="17"/>
      <c r="K127" s="23">
        <f t="shared" si="3"/>
        <v>0</v>
      </c>
      <c r="L127" s="24" t="str">
        <f t="shared" si="2"/>
        <v>OK</v>
      </c>
      <c r="M127" s="100"/>
      <c r="N127" s="100"/>
      <c r="O127" s="101"/>
      <c r="P127" s="101"/>
      <c r="Q127" s="104"/>
      <c r="R127" s="105"/>
      <c r="S127" s="100"/>
      <c r="T127" s="100"/>
      <c r="U127" s="100"/>
      <c r="V127" s="100"/>
      <c r="W127" s="100"/>
      <c r="X127" s="101"/>
      <c r="Y127" s="101"/>
      <c r="Z127" s="101"/>
      <c r="AA127" s="101"/>
      <c r="AB127" s="101"/>
      <c r="AC127" s="101"/>
      <c r="AD127" s="101"/>
      <c r="AE127" s="101"/>
      <c r="AF127" s="101"/>
      <c r="AG127" s="101"/>
      <c r="AH127" s="101"/>
      <c r="AI127" s="101"/>
      <c r="AJ127" s="101"/>
      <c r="AK127" s="101"/>
    </row>
    <row r="128" spans="1:37" ht="39.950000000000003" customHeight="1" x14ac:dyDescent="0.25">
      <c r="A128" s="55">
        <v>150</v>
      </c>
      <c r="B128" s="56" t="s">
        <v>86</v>
      </c>
      <c r="C128" s="73" t="s">
        <v>437</v>
      </c>
      <c r="D128" s="74" t="s">
        <v>438</v>
      </c>
      <c r="E128" s="53" t="s">
        <v>439</v>
      </c>
      <c r="F128" s="62" t="s">
        <v>440</v>
      </c>
      <c r="G128" s="54" t="s">
        <v>37</v>
      </c>
      <c r="H128" s="62" t="s">
        <v>168</v>
      </c>
      <c r="I128" s="42">
        <v>549.99</v>
      </c>
      <c r="J128" s="17"/>
      <c r="K128" s="23">
        <f t="shared" si="3"/>
        <v>0</v>
      </c>
      <c r="L128" s="24" t="str">
        <f t="shared" si="2"/>
        <v>OK</v>
      </c>
      <c r="M128" s="100"/>
      <c r="N128" s="100"/>
      <c r="O128" s="101"/>
      <c r="P128" s="101"/>
      <c r="Q128" s="104"/>
      <c r="R128" s="105"/>
      <c r="S128" s="100"/>
      <c r="T128" s="100"/>
      <c r="U128" s="100"/>
      <c r="V128" s="100"/>
      <c r="W128" s="100"/>
      <c r="X128" s="101"/>
      <c r="Y128" s="101"/>
      <c r="Z128" s="101"/>
      <c r="AA128" s="101"/>
      <c r="AB128" s="101"/>
      <c r="AC128" s="101"/>
      <c r="AD128" s="101"/>
      <c r="AE128" s="101"/>
      <c r="AF128" s="101"/>
      <c r="AG128" s="101"/>
      <c r="AH128" s="101"/>
      <c r="AI128" s="101"/>
      <c r="AJ128" s="101"/>
      <c r="AK128" s="101"/>
    </row>
    <row r="129" spans="1:37" ht="39.950000000000003" customHeight="1" x14ac:dyDescent="0.25">
      <c r="A129" s="55">
        <v>152</v>
      </c>
      <c r="B129" s="56" t="s">
        <v>86</v>
      </c>
      <c r="C129" s="60" t="s">
        <v>441</v>
      </c>
      <c r="D129" s="61" t="s">
        <v>442</v>
      </c>
      <c r="E129" s="59" t="s">
        <v>292</v>
      </c>
      <c r="F129" s="70" t="s">
        <v>391</v>
      </c>
      <c r="G129" s="54" t="s">
        <v>37</v>
      </c>
      <c r="H129" s="54">
        <v>44905233</v>
      </c>
      <c r="I129" s="42">
        <v>1354.16</v>
      </c>
      <c r="J129" s="17"/>
      <c r="K129" s="23">
        <f t="shared" si="3"/>
        <v>0</v>
      </c>
      <c r="L129" s="24" t="str">
        <f t="shared" si="2"/>
        <v>OK</v>
      </c>
      <c r="M129" s="100"/>
      <c r="N129" s="100"/>
      <c r="O129" s="101"/>
      <c r="P129" s="101"/>
      <c r="Q129" s="104"/>
      <c r="R129" s="105"/>
      <c r="S129" s="100"/>
      <c r="T129" s="100"/>
      <c r="U129" s="100"/>
      <c r="V129" s="100"/>
      <c r="W129" s="100"/>
      <c r="X129" s="101"/>
      <c r="Y129" s="101"/>
      <c r="Z129" s="101"/>
      <c r="AA129" s="101"/>
      <c r="AB129" s="101"/>
      <c r="AC129" s="101"/>
      <c r="AD129" s="101"/>
      <c r="AE129" s="101"/>
      <c r="AF129" s="101"/>
      <c r="AG129" s="101"/>
      <c r="AH129" s="101"/>
      <c r="AI129" s="101"/>
      <c r="AJ129" s="101"/>
      <c r="AK129" s="101"/>
    </row>
    <row r="130" spans="1:37" ht="39.950000000000003" customHeight="1" x14ac:dyDescent="0.25">
      <c r="A130" s="55">
        <v>153</v>
      </c>
      <c r="B130" s="56" t="s">
        <v>443</v>
      </c>
      <c r="C130" s="60" t="s">
        <v>444</v>
      </c>
      <c r="D130" s="61" t="s">
        <v>445</v>
      </c>
      <c r="E130" s="59" t="s">
        <v>164</v>
      </c>
      <c r="F130" s="70" t="s">
        <v>446</v>
      </c>
      <c r="G130" s="54" t="s">
        <v>37</v>
      </c>
      <c r="H130" s="54">
        <v>44905235</v>
      </c>
      <c r="I130" s="42">
        <v>19484</v>
      </c>
      <c r="J130" s="17"/>
      <c r="K130" s="23">
        <f t="shared" si="3"/>
        <v>0</v>
      </c>
      <c r="L130" s="24" t="str">
        <f t="shared" si="2"/>
        <v>OK</v>
      </c>
      <c r="M130" s="100"/>
      <c r="N130" s="100"/>
      <c r="O130" s="101"/>
      <c r="P130" s="101"/>
      <c r="Q130" s="104"/>
      <c r="R130" s="105"/>
      <c r="S130" s="100"/>
      <c r="T130" s="100"/>
      <c r="U130" s="100"/>
      <c r="V130" s="100"/>
      <c r="W130" s="100"/>
      <c r="X130" s="101"/>
      <c r="Y130" s="101"/>
      <c r="Z130" s="101"/>
      <c r="AA130" s="101"/>
      <c r="AB130" s="101"/>
      <c r="AC130" s="101"/>
      <c r="AD130" s="101"/>
      <c r="AE130" s="101"/>
      <c r="AF130" s="101"/>
      <c r="AG130" s="101"/>
      <c r="AH130" s="101"/>
      <c r="AI130" s="101"/>
      <c r="AJ130" s="101"/>
      <c r="AK130" s="101"/>
    </row>
    <row r="131" spans="1:37" ht="39.950000000000003" customHeight="1" x14ac:dyDescent="0.25">
      <c r="A131" s="55">
        <v>154</v>
      </c>
      <c r="B131" s="56" t="s">
        <v>86</v>
      </c>
      <c r="C131" s="60" t="s">
        <v>447</v>
      </c>
      <c r="D131" s="61" t="s">
        <v>448</v>
      </c>
      <c r="E131" s="59" t="s">
        <v>62</v>
      </c>
      <c r="F131" s="62" t="s">
        <v>449</v>
      </c>
      <c r="G131" s="54" t="s">
        <v>37</v>
      </c>
      <c r="H131" s="62" t="s">
        <v>51</v>
      </c>
      <c r="I131" s="42">
        <v>2498.19</v>
      </c>
      <c r="J131" s="17">
        <v>1</v>
      </c>
      <c r="K131" s="23">
        <f t="shared" si="3"/>
        <v>0</v>
      </c>
      <c r="L131" s="24" t="str">
        <f t="shared" si="2"/>
        <v>OK</v>
      </c>
      <c r="M131" s="100"/>
      <c r="N131" s="100"/>
      <c r="O131" s="101"/>
      <c r="P131" s="130">
        <v>1</v>
      </c>
      <c r="Q131" s="104"/>
      <c r="R131" s="105"/>
      <c r="S131" s="100"/>
      <c r="T131" s="100"/>
      <c r="U131" s="100"/>
      <c r="V131" s="100"/>
      <c r="W131" s="100"/>
      <c r="X131" s="101"/>
      <c r="Y131" s="101"/>
      <c r="Z131" s="101"/>
      <c r="AA131" s="101"/>
      <c r="AB131" s="101"/>
      <c r="AC131" s="101"/>
      <c r="AD131" s="101"/>
      <c r="AE131" s="101"/>
      <c r="AF131" s="101"/>
      <c r="AG131" s="101"/>
      <c r="AH131" s="101"/>
      <c r="AI131" s="101"/>
      <c r="AJ131" s="101"/>
      <c r="AK131" s="101"/>
    </row>
    <row r="132" spans="1:37" ht="39.950000000000003" customHeight="1" x14ac:dyDescent="0.25">
      <c r="A132" s="55">
        <v>155</v>
      </c>
      <c r="B132" s="56" t="s">
        <v>450</v>
      </c>
      <c r="C132" s="77" t="s">
        <v>451</v>
      </c>
      <c r="D132" s="61" t="s">
        <v>452</v>
      </c>
      <c r="E132" s="59" t="s">
        <v>238</v>
      </c>
      <c r="F132" s="62" t="s">
        <v>453</v>
      </c>
      <c r="G132" s="54" t="s">
        <v>37</v>
      </c>
      <c r="H132" s="62" t="s">
        <v>51</v>
      </c>
      <c r="I132" s="42">
        <v>38300</v>
      </c>
      <c r="J132" s="17"/>
      <c r="K132" s="23">
        <f t="shared" si="3"/>
        <v>0</v>
      </c>
      <c r="L132" s="24" t="str">
        <f t="shared" ref="L132:L136" si="4">IF(K132&lt;0,"ATENÇÃO","OK")</f>
        <v>OK</v>
      </c>
      <c r="M132" s="100"/>
      <c r="N132" s="100"/>
      <c r="O132" s="101"/>
      <c r="P132" s="101"/>
      <c r="Q132" s="104"/>
      <c r="R132" s="105"/>
      <c r="S132" s="100"/>
      <c r="T132" s="100"/>
      <c r="U132" s="100"/>
      <c r="V132" s="100"/>
      <c r="W132" s="100"/>
      <c r="X132" s="101"/>
      <c r="Y132" s="101"/>
      <c r="Z132" s="101"/>
      <c r="AA132" s="101"/>
      <c r="AB132" s="101"/>
      <c r="AC132" s="101"/>
      <c r="AD132" s="101"/>
      <c r="AE132" s="101"/>
      <c r="AF132" s="101"/>
      <c r="AG132" s="101"/>
      <c r="AH132" s="101"/>
      <c r="AI132" s="101"/>
      <c r="AJ132" s="101"/>
      <c r="AK132" s="101"/>
    </row>
    <row r="133" spans="1:37" ht="39.950000000000003" customHeight="1" x14ac:dyDescent="0.25">
      <c r="A133" s="55">
        <v>156</v>
      </c>
      <c r="B133" s="56" t="s">
        <v>114</v>
      </c>
      <c r="C133" s="60" t="s">
        <v>454</v>
      </c>
      <c r="D133" s="61" t="s">
        <v>455</v>
      </c>
      <c r="E133" s="62" t="s">
        <v>129</v>
      </c>
      <c r="F133" s="62" t="s">
        <v>456</v>
      </c>
      <c r="G133" s="54" t="s">
        <v>37</v>
      </c>
      <c r="H133" s="62" t="s">
        <v>81</v>
      </c>
      <c r="I133" s="42">
        <v>327.5</v>
      </c>
      <c r="J133" s="17">
        <v>5</v>
      </c>
      <c r="K133" s="23">
        <f t="shared" ref="K133:K136" si="5">J133-(SUM(M133:AK133))</f>
        <v>0</v>
      </c>
      <c r="L133" s="24" t="str">
        <f t="shared" si="4"/>
        <v>OK</v>
      </c>
      <c r="M133" s="100"/>
      <c r="N133" s="100"/>
      <c r="O133" s="101"/>
      <c r="P133" s="101"/>
      <c r="Q133" s="104"/>
      <c r="R133" s="133">
        <v>3</v>
      </c>
      <c r="S133" s="100"/>
      <c r="T133" s="100"/>
      <c r="U133" s="100"/>
      <c r="V133" s="100"/>
      <c r="W133" s="100"/>
      <c r="X133" s="101"/>
      <c r="Y133" s="162">
        <v>2</v>
      </c>
      <c r="Z133" s="101"/>
      <c r="AA133" s="101"/>
      <c r="AB133" s="101"/>
      <c r="AC133" s="101"/>
      <c r="AD133" s="101"/>
      <c r="AE133" s="101"/>
      <c r="AF133" s="101"/>
      <c r="AG133" s="101"/>
      <c r="AH133" s="101"/>
      <c r="AI133" s="101"/>
      <c r="AJ133" s="101"/>
      <c r="AK133" s="101"/>
    </row>
    <row r="134" spans="1:37" ht="39.950000000000003" customHeight="1" x14ac:dyDescent="0.25">
      <c r="A134" s="55">
        <v>158</v>
      </c>
      <c r="B134" s="56" t="s">
        <v>38</v>
      </c>
      <c r="C134" s="60" t="s">
        <v>457</v>
      </c>
      <c r="D134" s="61" t="s">
        <v>458</v>
      </c>
      <c r="E134" s="62">
        <v>2407</v>
      </c>
      <c r="F134" s="62" t="s">
        <v>459</v>
      </c>
      <c r="G134" s="54" t="s">
        <v>37</v>
      </c>
      <c r="H134" s="62" t="s">
        <v>81</v>
      </c>
      <c r="I134" s="42">
        <v>1240</v>
      </c>
      <c r="J134" s="17"/>
      <c r="K134" s="23">
        <f t="shared" si="5"/>
        <v>0</v>
      </c>
      <c r="L134" s="24" t="str">
        <f t="shared" si="4"/>
        <v>OK</v>
      </c>
      <c r="M134" s="100"/>
      <c r="N134" s="100"/>
      <c r="O134" s="101"/>
      <c r="P134" s="101"/>
      <c r="Q134" s="104"/>
      <c r="R134" s="105"/>
      <c r="S134" s="100"/>
      <c r="T134" s="100"/>
      <c r="U134" s="100"/>
      <c r="V134" s="100"/>
      <c r="W134" s="100"/>
      <c r="X134" s="101"/>
      <c r="Y134" s="101"/>
      <c r="Z134" s="101"/>
      <c r="AA134" s="101"/>
      <c r="AB134" s="101"/>
      <c r="AC134" s="101"/>
      <c r="AD134" s="101"/>
      <c r="AE134" s="101"/>
      <c r="AF134" s="101"/>
      <c r="AG134" s="101"/>
      <c r="AH134" s="101"/>
      <c r="AI134" s="101"/>
      <c r="AJ134" s="101"/>
      <c r="AK134" s="101"/>
    </row>
    <row r="135" spans="1:37" ht="39.950000000000003" customHeight="1" x14ac:dyDescent="0.25">
      <c r="A135" s="55">
        <v>159</v>
      </c>
      <c r="B135" s="56" t="s">
        <v>86</v>
      </c>
      <c r="C135" s="60" t="s">
        <v>460</v>
      </c>
      <c r="D135" s="61" t="s">
        <v>461</v>
      </c>
      <c r="E135" s="62">
        <v>2407</v>
      </c>
      <c r="F135" s="62" t="s">
        <v>459</v>
      </c>
      <c r="G135" s="54" t="s">
        <v>37</v>
      </c>
      <c r="H135" s="62" t="s">
        <v>81</v>
      </c>
      <c r="I135" s="42">
        <v>376.13</v>
      </c>
      <c r="J135" s="17">
        <v>4</v>
      </c>
      <c r="K135" s="23">
        <f t="shared" si="5"/>
        <v>0</v>
      </c>
      <c r="L135" s="24" t="str">
        <f t="shared" si="4"/>
        <v>OK</v>
      </c>
      <c r="M135" s="100"/>
      <c r="N135" s="100"/>
      <c r="O135" s="101"/>
      <c r="P135" s="130">
        <v>4</v>
      </c>
      <c r="Q135" s="104"/>
      <c r="R135" s="105"/>
      <c r="S135" s="100"/>
      <c r="T135" s="100"/>
      <c r="U135" s="100"/>
      <c r="V135" s="100"/>
      <c r="W135" s="100"/>
      <c r="X135" s="101"/>
      <c r="Y135" s="101"/>
      <c r="Z135" s="101"/>
      <c r="AA135" s="101"/>
      <c r="AB135" s="101"/>
      <c r="AC135" s="101"/>
      <c r="AD135" s="101"/>
      <c r="AE135" s="101"/>
      <c r="AF135" s="101"/>
      <c r="AG135" s="101"/>
      <c r="AH135" s="101"/>
      <c r="AI135" s="101"/>
      <c r="AJ135" s="101"/>
      <c r="AK135" s="101"/>
    </row>
    <row r="136" spans="1:37" ht="39.950000000000003" customHeight="1" x14ac:dyDescent="0.25">
      <c r="A136" s="55">
        <v>161</v>
      </c>
      <c r="B136" s="56" t="s">
        <v>38</v>
      </c>
      <c r="C136" s="60" t="s">
        <v>462</v>
      </c>
      <c r="D136" s="61" t="s">
        <v>463</v>
      </c>
      <c r="E136" s="62" t="s">
        <v>292</v>
      </c>
      <c r="F136" s="62" t="s">
        <v>464</v>
      </c>
      <c r="G136" s="54" t="s">
        <v>37</v>
      </c>
      <c r="H136" s="62" t="s">
        <v>81</v>
      </c>
      <c r="I136" s="42">
        <v>485.5</v>
      </c>
      <c r="J136" s="17"/>
      <c r="K136" s="23">
        <f t="shared" si="5"/>
        <v>0</v>
      </c>
      <c r="L136" s="24" t="str">
        <f t="shared" si="4"/>
        <v>OK</v>
      </c>
      <c r="M136" s="100"/>
      <c r="N136" s="100"/>
      <c r="O136" s="101"/>
      <c r="P136" s="101"/>
      <c r="Q136" s="104"/>
      <c r="R136" s="105"/>
      <c r="S136" s="100"/>
      <c r="T136" s="100"/>
      <c r="U136" s="100"/>
      <c r="V136" s="100"/>
      <c r="W136" s="100"/>
      <c r="X136" s="101"/>
      <c r="Y136" s="101"/>
      <c r="Z136" s="101"/>
      <c r="AA136" s="101"/>
      <c r="AB136" s="101"/>
      <c r="AC136" s="101"/>
      <c r="AD136" s="101"/>
      <c r="AE136" s="101"/>
      <c r="AF136" s="101"/>
      <c r="AG136" s="101"/>
      <c r="AH136" s="101"/>
      <c r="AI136" s="101"/>
      <c r="AJ136" s="101"/>
      <c r="AK136" s="101"/>
    </row>
    <row r="137" spans="1:37" ht="23.25" customHeight="1" x14ac:dyDescent="0.25">
      <c r="J137" s="4">
        <f>SUM(J4:J136)</f>
        <v>138</v>
      </c>
      <c r="K137" s="4">
        <f>SUM(K4:K136)</f>
        <v>2</v>
      </c>
      <c r="M137" s="106">
        <f>SUMPRODUCT($I$4:$I$136,M4:M136)</f>
        <v>2100</v>
      </c>
      <c r="N137" s="106">
        <f t="shared" ref="N137:AK137" si="6">SUMPRODUCT($I$4:$I$136,N4:N136)</f>
        <v>10756</v>
      </c>
      <c r="O137" s="106">
        <f t="shared" si="6"/>
        <v>12630</v>
      </c>
      <c r="P137" s="106">
        <f t="shared" si="6"/>
        <v>5779.1900000000005</v>
      </c>
      <c r="Q137" s="106">
        <f t="shared" si="6"/>
        <v>1514.44</v>
      </c>
      <c r="R137" s="106">
        <f t="shared" si="6"/>
        <v>982.5</v>
      </c>
      <c r="S137" s="106">
        <f t="shared" si="6"/>
        <v>15085</v>
      </c>
      <c r="T137" s="106">
        <f t="shared" si="6"/>
        <v>7000</v>
      </c>
      <c r="U137" s="106">
        <f t="shared" si="6"/>
        <v>1359.84</v>
      </c>
      <c r="V137" s="106">
        <f t="shared" si="6"/>
        <v>3240</v>
      </c>
      <c r="W137" s="106">
        <f t="shared" si="6"/>
        <v>8400</v>
      </c>
      <c r="X137" s="106">
        <f t="shared" si="6"/>
        <v>3180</v>
      </c>
      <c r="Y137" s="106">
        <f t="shared" si="6"/>
        <v>655</v>
      </c>
      <c r="Z137" s="106">
        <f t="shared" si="6"/>
        <v>809.94</v>
      </c>
      <c r="AA137" s="106">
        <f t="shared" si="6"/>
        <v>7000</v>
      </c>
      <c r="AB137" s="106">
        <f t="shared" si="6"/>
        <v>2549.6999999999998</v>
      </c>
      <c r="AC137" s="106">
        <f t="shared" si="6"/>
        <v>4176</v>
      </c>
      <c r="AD137" s="210">
        <f t="shared" si="6"/>
        <v>6360</v>
      </c>
      <c r="AE137" s="210">
        <f t="shared" si="6"/>
        <v>7000</v>
      </c>
      <c r="AF137" s="210">
        <f t="shared" si="6"/>
        <v>4119.3900000000003</v>
      </c>
      <c r="AG137" s="210">
        <f t="shared" si="6"/>
        <v>810</v>
      </c>
      <c r="AH137" s="210">
        <f t="shared" si="6"/>
        <v>4740</v>
      </c>
      <c r="AI137" s="210">
        <f t="shared" si="6"/>
        <v>0</v>
      </c>
      <c r="AJ137" s="210">
        <f t="shared" si="6"/>
        <v>0</v>
      </c>
      <c r="AK137" s="210">
        <f t="shared" si="6"/>
        <v>0</v>
      </c>
    </row>
    <row r="141" spans="1:37" ht="39.950000000000003" customHeight="1" x14ac:dyDescent="0.25">
      <c r="C141" s="211"/>
    </row>
  </sheetData>
  <autoFilter ref="A3:AK137" xr:uid="{00000000-0001-0000-0700-000000000000}"/>
  <mergeCells count="29">
    <mergeCell ref="AJ1:AJ2"/>
    <mergeCell ref="AK1:AK2"/>
    <mergeCell ref="AE1:AE2"/>
    <mergeCell ref="AF1:AF2"/>
    <mergeCell ref="AG1:AG2"/>
    <mergeCell ref="AH1:AH2"/>
    <mergeCell ref="AI1:AI2"/>
    <mergeCell ref="A1:B1"/>
    <mergeCell ref="C1:I1"/>
    <mergeCell ref="M1:M2"/>
    <mergeCell ref="AD1:AD2"/>
    <mergeCell ref="A2:L2"/>
    <mergeCell ref="R1:R2"/>
    <mergeCell ref="Q1:Q2"/>
    <mergeCell ref="J1:L1"/>
    <mergeCell ref="X1:X2"/>
    <mergeCell ref="N1:N2"/>
    <mergeCell ref="T1:T2"/>
    <mergeCell ref="S1:S2"/>
    <mergeCell ref="Y1:Y2"/>
    <mergeCell ref="O1:O2"/>
    <mergeCell ref="P1:P2"/>
    <mergeCell ref="U1:U2"/>
    <mergeCell ref="AA1:AA2"/>
    <mergeCell ref="AB1:AB2"/>
    <mergeCell ref="AC1:AC2"/>
    <mergeCell ref="V1:V2"/>
    <mergeCell ref="W1:W2"/>
    <mergeCell ref="Z1:Z2"/>
  </mergeCells>
  <conditionalFormatting sqref="R4:W136 M4:N136">
    <cfRule type="cellIs" dxfId="59" priority="1" stopIfTrue="1" operator="greaterThan">
      <formula>0</formula>
    </cfRule>
    <cfRule type="cellIs" dxfId="58" priority="2" stopIfTrue="1" operator="greaterThan">
      <formula>0</formula>
    </cfRule>
    <cfRule type="cellIs" dxfId="57" priority="3" stopIfTrue="1" operator="greaterThan">
      <formula>0</formula>
    </cfRule>
  </conditionalFormatting>
  <hyperlinks>
    <hyperlink ref="D577" r:id="rId1" display="https://www.havan.com.br/mangueira-para-gas-de-cozinha-glp-1-20m-durin-05207.html" xr:uid="{1ADABCE5-6544-44A6-85A0-9718BF1A45E8}"/>
  </hyperlinks>
  <pageMargins left="0.511811024" right="0.511811024" top="0.78740157499999996" bottom="0.78740157499999996" header="0.31496062000000002" footer="0.31496062000000002"/>
  <pageSetup paperSize="9" orientation="portrait"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B80B7-F7A0-4CCE-9945-1297BBF86082}">
  <sheetPr>
    <tabColor rgb="FFFFFF00"/>
  </sheetPr>
  <dimension ref="A1:AD649"/>
  <sheetViews>
    <sheetView zoomScale="60" zoomScaleNormal="60" workbookViewId="0">
      <selection activeCell="H140" sqref="H140"/>
    </sheetView>
  </sheetViews>
  <sheetFormatPr defaultColWidth="9.7109375" defaultRowHeight="26.25" x14ac:dyDescent="0.25"/>
  <cols>
    <col min="1" max="1" width="7" style="31" customWidth="1"/>
    <col min="2" max="2" width="38.5703125" style="1" customWidth="1"/>
    <col min="3" max="3" width="35.5703125" style="35" customWidth="1"/>
    <col min="4" max="4" width="26.28515625" style="36" customWidth="1"/>
    <col min="5" max="5" width="12.7109375" style="36" customWidth="1"/>
    <col min="6" max="7" width="10" style="1" customWidth="1"/>
    <col min="8" max="8" width="16.7109375" style="1" customWidth="1"/>
    <col min="9" max="9" width="16.140625" style="27" bestFit="1" customWidth="1"/>
    <col min="10" max="10" width="13.85546875" style="4" customWidth="1"/>
    <col min="11" max="11" width="13.28515625" style="26" customWidth="1"/>
    <col min="12" max="12" width="12.5703125" style="5" customWidth="1"/>
    <col min="13" max="13" width="17.7109375" style="172" customWidth="1"/>
    <col min="14" max="14" width="18.7109375" style="172" customWidth="1"/>
    <col min="15" max="15" width="18" style="6" customWidth="1"/>
    <col min="16" max="24" width="13.7109375" style="6" customWidth="1"/>
    <col min="25" max="30" width="13.7109375" style="2" customWidth="1"/>
    <col min="31" max="16384" width="9.7109375" style="2"/>
  </cols>
  <sheetData>
    <row r="1" spans="1:30" ht="39.950000000000003" customHeight="1" x14ac:dyDescent="0.25">
      <c r="A1" s="236" t="s">
        <v>27</v>
      </c>
      <c r="B1" s="236"/>
      <c r="C1" s="236" t="s">
        <v>28</v>
      </c>
      <c r="D1" s="236"/>
      <c r="E1" s="236"/>
      <c r="F1" s="236"/>
      <c r="G1" s="236"/>
      <c r="H1" s="236"/>
      <c r="I1" s="236"/>
      <c r="J1" s="230" t="s">
        <v>492</v>
      </c>
      <c r="K1" s="230"/>
      <c r="L1" s="230"/>
      <c r="M1" s="238" t="s">
        <v>574</v>
      </c>
      <c r="N1" s="238" t="s">
        <v>575</v>
      </c>
      <c r="O1" s="233" t="s">
        <v>576</v>
      </c>
      <c r="P1" s="231" t="s">
        <v>29</v>
      </c>
      <c r="Q1" s="231" t="s">
        <v>29</v>
      </c>
      <c r="R1" s="231" t="s">
        <v>29</v>
      </c>
      <c r="S1" s="231" t="s">
        <v>29</v>
      </c>
      <c r="T1" s="231" t="s">
        <v>29</v>
      </c>
      <c r="U1" s="231" t="s">
        <v>29</v>
      </c>
      <c r="V1" s="231" t="s">
        <v>29</v>
      </c>
      <c r="W1" s="231" t="s">
        <v>29</v>
      </c>
      <c r="X1" s="231" t="s">
        <v>29</v>
      </c>
      <c r="Y1" s="231" t="s">
        <v>29</v>
      </c>
      <c r="Z1" s="231" t="s">
        <v>29</v>
      </c>
      <c r="AA1" s="231" t="s">
        <v>29</v>
      </c>
      <c r="AB1" s="231" t="s">
        <v>29</v>
      </c>
      <c r="AC1" s="231" t="s">
        <v>29</v>
      </c>
      <c r="AD1" s="231" t="s">
        <v>29</v>
      </c>
    </row>
    <row r="2" spans="1:30" ht="39.950000000000003" customHeight="1" x14ac:dyDescent="0.25">
      <c r="A2" s="236" t="s">
        <v>12</v>
      </c>
      <c r="B2" s="236"/>
      <c r="C2" s="236"/>
      <c r="D2" s="236"/>
      <c r="E2" s="236"/>
      <c r="F2" s="236"/>
      <c r="G2" s="236"/>
      <c r="H2" s="236"/>
      <c r="I2" s="236"/>
      <c r="J2" s="236"/>
      <c r="K2" s="236"/>
      <c r="L2" s="236"/>
      <c r="M2" s="238"/>
      <c r="N2" s="238"/>
      <c r="O2" s="233"/>
      <c r="P2" s="231"/>
      <c r="Q2" s="231"/>
      <c r="R2" s="231"/>
      <c r="S2" s="231"/>
      <c r="T2" s="231"/>
      <c r="U2" s="231"/>
      <c r="V2" s="231"/>
      <c r="W2" s="231"/>
      <c r="X2" s="231"/>
      <c r="Y2" s="231"/>
      <c r="Z2" s="231"/>
      <c r="AA2" s="231"/>
      <c r="AB2" s="231"/>
      <c r="AC2" s="231"/>
      <c r="AD2" s="231"/>
    </row>
    <row r="3" spans="1:30" s="3" customFormat="1" ht="57.2" customHeight="1" x14ac:dyDescent="0.2">
      <c r="A3" s="32" t="s">
        <v>18</v>
      </c>
      <c r="B3" s="33" t="s">
        <v>13</v>
      </c>
      <c r="C3" s="32" t="s">
        <v>14</v>
      </c>
      <c r="D3" s="32" t="s">
        <v>23</v>
      </c>
      <c r="E3" s="33" t="s">
        <v>30</v>
      </c>
      <c r="F3" s="33" t="s">
        <v>31</v>
      </c>
      <c r="G3" s="33" t="s">
        <v>32</v>
      </c>
      <c r="H3" s="33" t="s">
        <v>15</v>
      </c>
      <c r="I3" s="34" t="s">
        <v>19</v>
      </c>
      <c r="J3" s="33" t="s">
        <v>20</v>
      </c>
      <c r="K3" s="37" t="s">
        <v>0</v>
      </c>
      <c r="L3" s="38" t="s">
        <v>2</v>
      </c>
      <c r="M3" s="129">
        <v>45372</v>
      </c>
      <c r="N3" s="129">
        <v>45422</v>
      </c>
      <c r="O3" s="110">
        <v>45441</v>
      </c>
      <c r="P3" s="44" t="s">
        <v>1</v>
      </c>
      <c r="Q3" s="44" t="s">
        <v>1</v>
      </c>
      <c r="R3" s="44" t="s">
        <v>1</v>
      </c>
      <c r="S3" s="44" t="s">
        <v>1</v>
      </c>
      <c r="T3" s="44" t="s">
        <v>1</v>
      </c>
      <c r="U3" s="44" t="s">
        <v>1</v>
      </c>
      <c r="V3" s="44" t="s">
        <v>1</v>
      </c>
      <c r="W3" s="44" t="s">
        <v>1</v>
      </c>
      <c r="X3" s="44" t="s">
        <v>1</v>
      </c>
      <c r="Y3" s="44" t="s">
        <v>1</v>
      </c>
      <c r="Z3" s="44" t="s">
        <v>1</v>
      </c>
      <c r="AA3" s="44" t="s">
        <v>1</v>
      </c>
      <c r="AB3" s="44" t="s">
        <v>1</v>
      </c>
      <c r="AC3" s="44" t="s">
        <v>1</v>
      </c>
      <c r="AD3" s="44" t="s">
        <v>1</v>
      </c>
    </row>
    <row r="4" spans="1:30" ht="39.950000000000003" customHeight="1" x14ac:dyDescent="0.25">
      <c r="A4" s="55">
        <v>1</v>
      </c>
      <c r="B4" s="56" t="s">
        <v>33</v>
      </c>
      <c r="C4" s="60" t="s">
        <v>34</v>
      </c>
      <c r="D4" s="61" t="s">
        <v>35</v>
      </c>
      <c r="E4" s="59" t="s">
        <v>36</v>
      </c>
      <c r="F4" s="70">
        <v>117366023</v>
      </c>
      <c r="G4" s="54" t="s">
        <v>37</v>
      </c>
      <c r="H4" s="54">
        <v>33903035</v>
      </c>
      <c r="I4" s="42">
        <v>54</v>
      </c>
      <c r="J4" s="17"/>
      <c r="K4" s="23">
        <f t="shared" ref="K4:K67" si="0">J4-(SUM(M4:AD4))</f>
        <v>0</v>
      </c>
      <c r="L4" s="24" t="str">
        <f t="shared" ref="L4:L67" si="1">IF(K4&lt;0,"ATENÇÃO","OK")</f>
        <v>OK</v>
      </c>
      <c r="M4" s="169"/>
      <c r="N4" s="169"/>
      <c r="O4" s="46"/>
      <c r="P4" s="47"/>
      <c r="Q4" s="47"/>
      <c r="R4" s="47"/>
      <c r="S4" s="47"/>
      <c r="T4" s="46"/>
      <c r="U4" s="46"/>
      <c r="V4" s="46"/>
      <c r="W4" s="46"/>
      <c r="X4" s="46"/>
      <c r="Y4" s="47"/>
      <c r="Z4" s="47"/>
      <c r="AA4" s="47"/>
      <c r="AB4" s="47"/>
      <c r="AC4" s="47"/>
      <c r="AD4" s="47"/>
    </row>
    <row r="5" spans="1:30" ht="39.950000000000003" customHeight="1" x14ac:dyDescent="0.25">
      <c r="A5" s="55">
        <v>2</v>
      </c>
      <c r="B5" s="56" t="s">
        <v>38</v>
      </c>
      <c r="C5" s="60" t="s">
        <v>39</v>
      </c>
      <c r="D5" s="61" t="s">
        <v>40</v>
      </c>
      <c r="E5" s="53" t="s">
        <v>41</v>
      </c>
      <c r="F5" s="54" t="s">
        <v>42</v>
      </c>
      <c r="G5" s="54" t="s">
        <v>37</v>
      </c>
      <c r="H5" s="54">
        <v>33903029</v>
      </c>
      <c r="I5" s="42">
        <v>1262.5999999999999</v>
      </c>
      <c r="J5" s="17"/>
      <c r="K5" s="23">
        <f t="shared" si="0"/>
        <v>0</v>
      </c>
      <c r="L5" s="24" t="str">
        <f t="shared" si="1"/>
        <v>OK</v>
      </c>
      <c r="M5" s="169"/>
      <c r="N5" s="169"/>
      <c r="O5" s="46"/>
      <c r="P5" s="47"/>
      <c r="Q5" s="47"/>
      <c r="R5" s="47"/>
      <c r="S5" s="47"/>
      <c r="T5" s="46"/>
      <c r="U5" s="46"/>
      <c r="V5" s="46"/>
      <c r="W5" s="46"/>
      <c r="X5" s="46"/>
      <c r="Y5" s="47"/>
      <c r="Z5" s="47"/>
      <c r="AA5" s="47"/>
      <c r="AB5" s="47"/>
      <c r="AC5" s="47"/>
      <c r="AD5" s="47"/>
    </row>
    <row r="6" spans="1:30" ht="39.950000000000003" customHeight="1" x14ac:dyDescent="0.25">
      <c r="A6" s="55">
        <v>3</v>
      </c>
      <c r="B6" s="56" t="s">
        <v>43</v>
      </c>
      <c r="C6" s="60" t="s">
        <v>44</v>
      </c>
      <c r="D6" s="61" t="s">
        <v>45</v>
      </c>
      <c r="E6" s="59" t="s">
        <v>46</v>
      </c>
      <c r="F6" s="70">
        <v>79812016</v>
      </c>
      <c r="G6" s="54" t="s">
        <v>37</v>
      </c>
      <c r="H6" s="54">
        <v>33903017</v>
      </c>
      <c r="I6" s="42">
        <v>70.59</v>
      </c>
      <c r="J6" s="17"/>
      <c r="K6" s="23">
        <f t="shared" si="0"/>
        <v>0</v>
      </c>
      <c r="L6" s="24" t="str">
        <f t="shared" si="1"/>
        <v>OK</v>
      </c>
      <c r="M6" s="169"/>
      <c r="N6" s="169"/>
      <c r="O6" s="46"/>
      <c r="P6" s="47"/>
      <c r="Q6" s="47"/>
      <c r="R6" s="47"/>
      <c r="S6" s="47"/>
      <c r="T6" s="46"/>
      <c r="U6" s="46"/>
      <c r="V6" s="46"/>
      <c r="W6" s="46"/>
      <c r="X6" s="46"/>
      <c r="Y6" s="47"/>
      <c r="Z6" s="47"/>
      <c r="AA6" s="47"/>
      <c r="AB6" s="47"/>
      <c r="AC6" s="47"/>
      <c r="AD6" s="47"/>
    </row>
    <row r="7" spans="1:30" ht="39.950000000000003" customHeight="1" x14ac:dyDescent="0.25">
      <c r="A7" s="55">
        <v>4</v>
      </c>
      <c r="B7" s="56" t="s">
        <v>47</v>
      </c>
      <c r="C7" s="68" t="s">
        <v>48</v>
      </c>
      <c r="D7" s="69" t="s">
        <v>49</v>
      </c>
      <c r="E7" s="65">
        <v>2401</v>
      </c>
      <c r="F7" s="65" t="s">
        <v>50</v>
      </c>
      <c r="G7" s="54" t="s">
        <v>37</v>
      </c>
      <c r="H7" s="54" t="s">
        <v>51</v>
      </c>
      <c r="I7" s="42">
        <v>2050</v>
      </c>
      <c r="J7" s="17"/>
      <c r="K7" s="23">
        <f t="shared" si="0"/>
        <v>0</v>
      </c>
      <c r="L7" s="24" t="str">
        <f t="shared" si="1"/>
        <v>OK</v>
      </c>
      <c r="M7" s="169"/>
      <c r="N7" s="169"/>
      <c r="O7" s="46"/>
      <c r="P7" s="47"/>
      <c r="Q7" s="47"/>
      <c r="R7" s="47"/>
      <c r="S7" s="47"/>
      <c r="T7" s="46"/>
      <c r="U7" s="46"/>
      <c r="V7" s="46"/>
      <c r="W7" s="46"/>
      <c r="X7" s="46"/>
      <c r="Y7" s="47"/>
      <c r="Z7" s="47"/>
      <c r="AA7" s="47"/>
      <c r="AB7" s="47"/>
      <c r="AC7" s="47"/>
      <c r="AD7" s="47"/>
    </row>
    <row r="8" spans="1:30" ht="39.950000000000003" customHeight="1" x14ac:dyDescent="0.25">
      <c r="A8" s="55">
        <v>5</v>
      </c>
      <c r="B8" s="56" t="s">
        <v>43</v>
      </c>
      <c r="C8" s="60" t="s">
        <v>52</v>
      </c>
      <c r="D8" s="61" t="s">
        <v>53</v>
      </c>
      <c r="E8" s="62" t="s">
        <v>46</v>
      </c>
      <c r="F8" s="62" t="s">
        <v>54</v>
      </c>
      <c r="G8" s="54" t="s">
        <v>37</v>
      </c>
      <c r="H8" s="62" t="s">
        <v>51</v>
      </c>
      <c r="I8" s="42">
        <v>1426.25</v>
      </c>
      <c r="J8" s="17"/>
      <c r="K8" s="23">
        <f t="shared" si="0"/>
        <v>0</v>
      </c>
      <c r="L8" s="24" t="str">
        <f t="shared" si="1"/>
        <v>OK</v>
      </c>
      <c r="M8" s="169"/>
      <c r="N8" s="169"/>
      <c r="O8" s="46"/>
      <c r="P8" s="47"/>
      <c r="Q8" s="47"/>
      <c r="R8" s="47"/>
      <c r="S8" s="47"/>
      <c r="T8" s="46"/>
      <c r="U8" s="46"/>
      <c r="V8" s="46"/>
      <c r="W8" s="46"/>
      <c r="X8" s="46"/>
      <c r="Y8" s="47"/>
      <c r="Z8" s="47"/>
      <c r="AA8" s="47"/>
      <c r="AB8" s="47"/>
      <c r="AC8" s="47"/>
      <c r="AD8" s="47"/>
    </row>
    <row r="9" spans="1:30" ht="39.950000000000003" customHeight="1" x14ac:dyDescent="0.25">
      <c r="A9" s="55">
        <v>6</v>
      </c>
      <c r="B9" s="56" t="s">
        <v>55</v>
      </c>
      <c r="C9" s="66" t="s">
        <v>56</v>
      </c>
      <c r="D9" s="67" t="s">
        <v>57</v>
      </c>
      <c r="E9" s="59" t="s">
        <v>58</v>
      </c>
      <c r="F9" s="54" t="s">
        <v>59</v>
      </c>
      <c r="G9" s="54" t="s">
        <v>37</v>
      </c>
      <c r="H9" s="54">
        <v>33903030</v>
      </c>
      <c r="I9" s="42">
        <v>12556.89</v>
      </c>
      <c r="J9" s="17"/>
      <c r="K9" s="23">
        <f t="shared" si="0"/>
        <v>0</v>
      </c>
      <c r="L9" s="24" t="str">
        <f t="shared" si="1"/>
        <v>OK</v>
      </c>
      <c r="M9" s="169"/>
      <c r="N9" s="169"/>
      <c r="O9" s="46"/>
      <c r="P9" s="47"/>
      <c r="Q9" s="47"/>
      <c r="R9" s="47"/>
      <c r="S9" s="47"/>
      <c r="T9" s="46"/>
      <c r="U9" s="46"/>
      <c r="V9" s="46"/>
      <c r="W9" s="46"/>
      <c r="X9" s="46"/>
      <c r="Y9" s="47"/>
      <c r="Z9" s="47"/>
      <c r="AA9" s="47"/>
      <c r="AB9" s="47"/>
      <c r="AC9" s="47"/>
      <c r="AD9" s="47"/>
    </row>
    <row r="10" spans="1:30" ht="39.950000000000003" customHeight="1" x14ac:dyDescent="0.25">
      <c r="A10" s="55">
        <v>7</v>
      </c>
      <c r="B10" s="56" t="s">
        <v>38</v>
      </c>
      <c r="C10" s="66" t="s">
        <v>60</v>
      </c>
      <c r="D10" s="67" t="s">
        <v>61</v>
      </c>
      <c r="E10" s="59" t="s">
        <v>62</v>
      </c>
      <c r="F10" s="54" t="s">
        <v>63</v>
      </c>
      <c r="G10" s="54" t="s">
        <v>37</v>
      </c>
      <c r="H10" s="54">
        <v>44905233</v>
      </c>
      <c r="I10" s="42">
        <v>1170</v>
      </c>
      <c r="J10" s="17"/>
      <c r="K10" s="23">
        <f t="shared" si="0"/>
        <v>0</v>
      </c>
      <c r="L10" s="24" t="str">
        <f t="shared" si="1"/>
        <v>OK</v>
      </c>
      <c r="M10" s="169"/>
      <c r="N10" s="169"/>
      <c r="O10" s="46"/>
      <c r="P10" s="47"/>
      <c r="Q10" s="47"/>
      <c r="R10" s="47"/>
      <c r="S10" s="47"/>
      <c r="T10" s="46"/>
      <c r="U10" s="46"/>
      <c r="V10" s="46"/>
      <c r="W10" s="46"/>
      <c r="X10" s="46"/>
      <c r="Y10" s="47"/>
      <c r="Z10" s="47"/>
      <c r="AA10" s="47"/>
      <c r="AB10" s="47"/>
      <c r="AC10" s="47"/>
      <c r="AD10" s="47"/>
    </row>
    <row r="11" spans="1:30" ht="39.950000000000003" customHeight="1" x14ac:dyDescent="0.25">
      <c r="A11" s="55">
        <v>8</v>
      </c>
      <c r="B11" s="56" t="s">
        <v>64</v>
      </c>
      <c r="C11" s="68" t="s">
        <v>65</v>
      </c>
      <c r="D11" s="69" t="s">
        <v>66</v>
      </c>
      <c r="E11" s="62">
        <v>2402</v>
      </c>
      <c r="F11" s="82" t="s">
        <v>67</v>
      </c>
      <c r="G11" s="54" t="s">
        <v>37</v>
      </c>
      <c r="H11" s="54" t="s">
        <v>51</v>
      </c>
      <c r="I11" s="42">
        <v>1617</v>
      </c>
      <c r="J11" s="17"/>
      <c r="K11" s="23">
        <f t="shared" si="0"/>
        <v>0</v>
      </c>
      <c r="L11" s="24" t="str">
        <f t="shared" si="1"/>
        <v>OK</v>
      </c>
      <c r="M11" s="169"/>
      <c r="N11" s="169"/>
      <c r="O11" s="46"/>
      <c r="P11" s="47"/>
      <c r="Q11" s="47"/>
      <c r="R11" s="47"/>
      <c r="S11" s="50"/>
      <c r="T11" s="46"/>
      <c r="U11" s="46"/>
      <c r="V11" s="46"/>
      <c r="W11" s="46"/>
      <c r="X11" s="46"/>
      <c r="Y11" s="47"/>
      <c r="Z11" s="47"/>
      <c r="AA11" s="47"/>
      <c r="AB11" s="47"/>
      <c r="AC11" s="47"/>
      <c r="AD11" s="47"/>
    </row>
    <row r="12" spans="1:30" ht="39.950000000000003" customHeight="1" x14ac:dyDescent="0.25">
      <c r="A12" s="55">
        <v>10</v>
      </c>
      <c r="B12" s="56" t="s">
        <v>33</v>
      </c>
      <c r="C12" s="60" t="s">
        <v>68</v>
      </c>
      <c r="D12" s="61" t="s">
        <v>69</v>
      </c>
      <c r="E12" s="62">
        <v>5506</v>
      </c>
      <c r="F12" s="62" t="s">
        <v>70</v>
      </c>
      <c r="G12" s="54" t="s">
        <v>37</v>
      </c>
      <c r="H12" s="62" t="s">
        <v>25</v>
      </c>
      <c r="I12" s="42">
        <v>134.99</v>
      </c>
      <c r="J12" s="17">
        <v>2</v>
      </c>
      <c r="K12" s="23">
        <f t="shared" si="0"/>
        <v>2</v>
      </c>
      <c r="L12" s="24" t="str">
        <f t="shared" si="1"/>
        <v>OK</v>
      </c>
      <c r="M12" s="169"/>
      <c r="N12" s="169"/>
      <c r="O12" s="46"/>
      <c r="P12" s="47"/>
      <c r="Q12" s="47"/>
      <c r="R12" s="47"/>
      <c r="S12" s="47"/>
      <c r="T12" s="46"/>
      <c r="U12" s="46"/>
      <c r="V12" s="46"/>
      <c r="W12" s="46"/>
      <c r="X12" s="46"/>
      <c r="Y12" s="47"/>
      <c r="Z12" s="47"/>
      <c r="AA12" s="47"/>
      <c r="AB12" s="47"/>
      <c r="AC12" s="47"/>
      <c r="AD12" s="47"/>
    </row>
    <row r="13" spans="1:30" ht="39.950000000000003" customHeight="1" x14ac:dyDescent="0.25">
      <c r="A13" s="55">
        <v>11</v>
      </c>
      <c r="B13" s="56" t="s">
        <v>71</v>
      </c>
      <c r="C13" s="60" t="s">
        <v>72</v>
      </c>
      <c r="D13" s="61" t="s">
        <v>73</v>
      </c>
      <c r="E13" s="53" t="s">
        <v>41</v>
      </c>
      <c r="F13" s="54" t="s">
        <v>74</v>
      </c>
      <c r="G13" s="54" t="s">
        <v>37</v>
      </c>
      <c r="H13" s="54" t="s">
        <v>75</v>
      </c>
      <c r="I13" s="42">
        <v>860.99</v>
      </c>
      <c r="J13" s="17"/>
      <c r="K13" s="23">
        <f t="shared" si="0"/>
        <v>0</v>
      </c>
      <c r="L13" s="24" t="str">
        <f t="shared" si="1"/>
        <v>OK</v>
      </c>
      <c r="M13" s="169"/>
      <c r="N13" s="169"/>
      <c r="O13" s="46"/>
      <c r="P13" s="47"/>
      <c r="Q13" s="47"/>
      <c r="R13" s="47"/>
      <c r="S13" s="47"/>
      <c r="T13" s="46"/>
      <c r="U13" s="46"/>
      <c r="V13" s="46"/>
      <c r="W13" s="46"/>
      <c r="X13" s="46"/>
      <c r="Y13" s="47"/>
      <c r="Z13" s="47"/>
      <c r="AA13" s="47"/>
      <c r="AB13" s="47"/>
      <c r="AC13" s="47"/>
      <c r="AD13" s="47"/>
    </row>
    <row r="14" spans="1:30" ht="165" x14ac:dyDescent="0.25">
      <c r="A14" s="55">
        <v>12</v>
      </c>
      <c r="B14" s="56" t="s">
        <v>76</v>
      </c>
      <c r="C14" s="60" t="s">
        <v>77</v>
      </c>
      <c r="D14" s="61" t="s">
        <v>78</v>
      </c>
      <c r="E14" s="62" t="s">
        <v>79</v>
      </c>
      <c r="F14" s="62" t="s">
        <v>80</v>
      </c>
      <c r="G14" s="54" t="s">
        <v>37</v>
      </c>
      <c r="H14" s="62" t="s">
        <v>81</v>
      </c>
      <c r="I14" s="42">
        <v>350</v>
      </c>
      <c r="J14" s="17"/>
      <c r="K14" s="23">
        <f t="shared" si="0"/>
        <v>0</v>
      </c>
      <c r="L14" s="24" t="str">
        <f t="shared" si="1"/>
        <v>OK</v>
      </c>
      <c r="M14" s="169"/>
      <c r="N14" s="169"/>
      <c r="O14" s="46"/>
      <c r="P14" s="47"/>
      <c r="Q14" s="49"/>
      <c r="R14" s="48"/>
      <c r="S14" s="47"/>
      <c r="T14" s="46"/>
      <c r="U14" s="46"/>
      <c r="V14" s="46"/>
      <c r="W14" s="46"/>
      <c r="X14" s="46"/>
      <c r="Y14" s="47"/>
      <c r="Z14" s="47"/>
      <c r="AA14" s="47"/>
      <c r="AB14" s="47"/>
      <c r="AC14" s="47"/>
      <c r="AD14" s="47"/>
    </row>
    <row r="15" spans="1:30" ht="39.950000000000003" customHeight="1" x14ac:dyDescent="0.25">
      <c r="A15" s="55">
        <v>14</v>
      </c>
      <c r="B15" s="56" t="s">
        <v>33</v>
      </c>
      <c r="C15" s="60" t="s">
        <v>82</v>
      </c>
      <c r="D15" s="61" t="s">
        <v>83</v>
      </c>
      <c r="E15" s="62" t="s">
        <v>84</v>
      </c>
      <c r="F15" s="62" t="s">
        <v>85</v>
      </c>
      <c r="G15" s="54" t="s">
        <v>37</v>
      </c>
      <c r="H15" s="62" t="s">
        <v>81</v>
      </c>
      <c r="I15" s="42">
        <v>108.63</v>
      </c>
      <c r="J15" s="17"/>
      <c r="K15" s="23">
        <f t="shared" si="0"/>
        <v>0</v>
      </c>
      <c r="L15" s="24" t="str">
        <f t="shared" si="1"/>
        <v>OK</v>
      </c>
      <c r="M15" s="169"/>
      <c r="N15" s="169"/>
      <c r="O15" s="46"/>
      <c r="P15" s="47"/>
      <c r="Q15" s="49"/>
      <c r="R15" s="48"/>
      <c r="S15" s="47"/>
      <c r="T15" s="46"/>
      <c r="U15" s="46"/>
      <c r="V15" s="46"/>
      <c r="W15" s="46"/>
      <c r="X15" s="46"/>
      <c r="Y15" s="47"/>
      <c r="Z15" s="47"/>
      <c r="AA15" s="47"/>
      <c r="AB15" s="47"/>
      <c r="AC15" s="47"/>
      <c r="AD15" s="47"/>
    </row>
    <row r="16" spans="1:30" ht="39.950000000000003" customHeight="1" x14ac:dyDescent="0.25">
      <c r="A16" s="55">
        <v>15</v>
      </c>
      <c r="B16" s="56" t="s">
        <v>86</v>
      </c>
      <c r="C16" s="83" t="s">
        <v>87</v>
      </c>
      <c r="D16" s="54" t="s">
        <v>88</v>
      </c>
      <c r="E16" s="59" t="s">
        <v>41</v>
      </c>
      <c r="F16" s="54" t="s">
        <v>89</v>
      </c>
      <c r="G16" s="54" t="s">
        <v>37</v>
      </c>
      <c r="H16" s="54" t="s">
        <v>81</v>
      </c>
      <c r="I16" s="42">
        <v>112.33</v>
      </c>
      <c r="J16" s="17">
        <v>5</v>
      </c>
      <c r="K16" s="23">
        <f t="shared" si="0"/>
        <v>5</v>
      </c>
      <c r="L16" s="24" t="str">
        <f t="shared" si="1"/>
        <v>OK</v>
      </c>
      <c r="M16" s="169"/>
      <c r="N16" s="169"/>
      <c r="O16" s="46"/>
      <c r="P16" s="47"/>
      <c r="Q16" s="49"/>
      <c r="R16" s="48"/>
      <c r="S16" s="47"/>
      <c r="T16" s="46"/>
      <c r="U16" s="46"/>
      <c r="V16" s="46"/>
      <c r="W16" s="46"/>
      <c r="X16" s="46"/>
      <c r="Y16" s="47"/>
      <c r="Z16" s="47"/>
      <c r="AA16" s="47"/>
      <c r="AB16" s="47"/>
      <c r="AC16" s="47"/>
      <c r="AD16" s="47"/>
    </row>
    <row r="17" spans="1:30" ht="39.950000000000003" customHeight="1" x14ac:dyDescent="0.25">
      <c r="A17" s="55">
        <v>16</v>
      </c>
      <c r="B17" s="56" t="s">
        <v>55</v>
      </c>
      <c r="C17" s="60" t="s">
        <v>90</v>
      </c>
      <c r="D17" s="61" t="s">
        <v>91</v>
      </c>
      <c r="E17" s="59" t="s">
        <v>92</v>
      </c>
      <c r="F17" s="70">
        <v>105570006</v>
      </c>
      <c r="G17" s="54" t="s">
        <v>37</v>
      </c>
      <c r="H17" s="54">
        <v>33903017</v>
      </c>
      <c r="I17" s="42">
        <v>256</v>
      </c>
      <c r="J17" s="17"/>
      <c r="K17" s="23">
        <f t="shared" si="0"/>
        <v>0</v>
      </c>
      <c r="L17" s="24" t="str">
        <f t="shared" si="1"/>
        <v>OK</v>
      </c>
      <c r="M17" s="169"/>
      <c r="N17" s="169"/>
      <c r="O17" s="46"/>
      <c r="P17" s="47"/>
      <c r="Q17" s="49"/>
      <c r="R17" s="48"/>
      <c r="S17" s="47"/>
      <c r="T17" s="46"/>
      <c r="U17" s="46"/>
      <c r="V17" s="46"/>
      <c r="W17" s="46"/>
      <c r="X17" s="46"/>
      <c r="Y17" s="47"/>
      <c r="Z17" s="47"/>
      <c r="AA17" s="47"/>
      <c r="AB17" s="47"/>
      <c r="AC17" s="47"/>
      <c r="AD17" s="47"/>
    </row>
    <row r="18" spans="1:30" ht="39.950000000000003" customHeight="1" x14ac:dyDescent="0.25">
      <c r="A18" s="55">
        <v>17</v>
      </c>
      <c r="B18" s="56" t="s">
        <v>93</v>
      </c>
      <c r="C18" s="68" t="s">
        <v>94</v>
      </c>
      <c r="D18" s="69" t="s">
        <v>95</v>
      </c>
      <c r="E18" s="65">
        <v>2401</v>
      </c>
      <c r="F18" s="65" t="s">
        <v>96</v>
      </c>
      <c r="G18" s="54" t="s">
        <v>37</v>
      </c>
      <c r="H18" s="62" t="s">
        <v>81</v>
      </c>
      <c r="I18" s="42">
        <v>91.9</v>
      </c>
      <c r="J18" s="17"/>
      <c r="K18" s="23">
        <f t="shared" si="0"/>
        <v>0</v>
      </c>
      <c r="L18" s="24" t="str">
        <f t="shared" si="1"/>
        <v>OK</v>
      </c>
      <c r="M18" s="169"/>
      <c r="N18" s="169"/>
      <c r="O18" s="46"/>
      <c r="P18" s="47"/>
      <c r="Q18" s="49"/>
      <c r="R18" s="48"/>
      <c r="S18" s="47"/>
      <c r="T18" s="46"/>
      <c r="U18" s="46"/>
      <c r="V18" s="46"/>
      <c r="W18" s="46"/>
      <c r="X18" s="46"/>
      <c r="Y18" s="47"/>
      <c r="Z18" s="47"/>
      <c r="AA18" s="47"/>
      <c r="AB18" s="47"/>
      <c r="AC18" s="47"/>
      <c r="AD18" s="47"/>
    </row>
    <row r="19" spans="1:30" ht="39.950000000000003" customHeight="1" x14ac:dyDescent="0.25">
      <c r="A19" s="55">
        <v>19</v>
      </c>
      <c r="B19" s="56" t="s">
        <v>43</v>
      </c>
      <c r="C19" s="60" t="s">
        <v>97</v>
      </c>
      <c r="D19" s="61" t="s">
        <v>98</v>
      </c>
      <c r="E19" s="59" t="s">
        <v>62</v>
      </c>
      <c r="F19" s="70">
        <v>104159010</v>
      </c>
      <c r="G19" s="54" t="s">
        <v>37</v>
      </c>
      <c r="H19" s="54">
        <v>33903029</v>
      </c>
      <c r="I19" s="42">
        <v>37.5</v>
      </c>
      <c r="J19" s="17"/>
      <c r="K19" s="23">
        <f t="shared" si="0"/>
        <v>0</v>
      </c>
      <c r="L19" s="24" t="str">
        <f t="shared" si="1"/>
        <v>OK</v>
      </c>
      <c r="M19" s="169"/>
      <c r="N19" s="169"/>
      <c r="O19" s="46"/>
      <c r="P19" s="47"/>
      <c r="Q19" s="49"/>
      <c r="R19" s="48"/>
      <c r="S19" s="47"/>
      <c r="T19" s="46"/>
      <c r="U19" s="46"/>
      <c r="V19" s="46"/>
      <c r="W19" s="46"/>
      <c r="X19" s="46"/>
      <c r="Y19" s="47"/>
      <c r="Z19" s="47"/>
      <c r="AA19" s="47"/>
      <c r="AB19" s="47"/>
      <c r="AC19" s="47"/>
      <c r="AD19" s="47"/>
    </row>
    <row r="20" spans="1:30" ht="39.950000000000003" customHeight="1" x14ac:dyDescent="0.25">
      <c r="A20" s="55">
        <v>23</v>
      </c>
      <c r="B20" s="56" t="s">
        <v>93</v>
      </c>
      <c r="C20" s="60" t="s">
        <v>99</v>
      </c>
      <c r="D20" s="61" t="s">
        <v>100</v>
      </c>
      <c r="E20" s="62" t="s">
        <v>101</v>
      </c>
      <c r="F20" s="62" t="s">
        <v>102</v>
      </c>
      <c r="G20" s="54" t="s">
        <v>37</v>
      </c>
      <c r="H20" s="62" t="s">
        <v>81</v>
      </c>
      <c r="I20" s="42">
        <v>75</v>
      </c>
      <c r="J20" s="17"/>
      <c r="K20" s="23">
        <f t="shared" si="0"/>
        <v>0</v>
      </c>
      <c r="L20" s="24" t="str">
        <f t="shared" si="1"/>
        <v>OK</v>
      </c>
      <c r="M20" s="169"/>
      <c r="N20" s="169"/>
      <c r="O20" s="46"/>
      <c r="P20" s="47"/>
      <c r="Q20" s="49"/>
      <c r="R20" s="48"/>
      <c r="S20" s="47"/>
      <c r="T20" s="46"/>
      <c r="U20" s="46"/>
      <c r="V20" s="46"/>
      <c r="W20" s="46"/>
      <c r="X20" s="46"/>
      <c r="Y20" s="47"/>
      <c r="Z20" s="47"/>
      <c r="AA20" s="47"/>
      <c r="AB20" s="47"/>
      <c r="AC20" s="47"/>
      <c r="AD20" s="47"/>
    </row>
    <row r="21" spans="1:30" ht="39.950000000000003" customHeight="1" x14ac:dyDescent="0.25">
      <c r="A21" s="55">
        <v>24</v>
      </c>
      <c r="B21" s="56" t="s">
        <v>43</v>
      </c>
      <c r="C21" s="68" t="s">
        <v>103</v>
      </c>
      <c r="D21" s="69" t="s">
        <v>104</v>
      </c>
      <c r="E21" s="65">
        <v>1305</v>
      </c>
      <c r="F21" s="65" t="s">
        <v>105</v>
      </c>
      <c r="G21" s="54" t="s">
        <v>37</v>
      </c>
      <c r="H21" s="62" t="s">
        <v>22</v>
      </c>
      <c r="I21" s="42">
        <v>247.5</v>
      </c>
      <c r="J21" s="17"/>
      <c r="K21" s="23">
        <f t="shared" si="0"/>
        <v>0</v>
      </c>
      <c r="L21" s="24" t="str">
        <f t="shared" si="1"/>
        <v>OK</v>
      </c>
      <c r="M21" s="169"/>
      <c r="N21" s="169"/>
      <c r="O21" s="46"/>
      <c r="P21" s="47"/>
      <c r="Q21" s="49"/>
      <c r="R21" s="48"/>
      <c r="S21" s="47"/>
      <c r="T21" s="46"/>
      <c r="U21" s="46"/>
      <c r="V21" s="46"/>
      <c r="W21" s="46"/>
      <c r="X21" s="46"/>
      <c r="Y21" s="47"/>
      <c r="Z21" s="47"/>
      <c r="AA21" s="47"/>
      <c r="AB21" s="47"/>
      <c r="AC21" s="47"/>
      <c r="AD21" s="47"/>
    </row>
    <row r="22" spans="1:30" ht="39.950000000000003" customHeight="1" x14ac:dyDescent="0.25">
      <c r="A22" s="55">
        <v>25</v>
      </c>
      <c r="B22" s="56" t="s">
        <v>24</v>
      </c>
      <c r="C22" s="60" t="s">
        <v>106</v>
      </c>
      <c r="D22" s="61" t="s">
        <v>107</v>
      </c>
      <c r="E22" s="59" t="s">
        <v>108</v>
      </c>
      <c r="F22" s="62" t="s">
        <v>109</v>
      </c>
      <c r="G22" s="54" t="s">
        <v>37</v>
      </c>
      <c r="H22" s="62" t="s">
        <v>110</v>
      </c>
      <c r="I22" s="42">
        <v>2088</v>
      </c>
      <c r="J22" s="17"/>
      <c r="K22" s="23">
        <f t="shared" si="0"/>
        <v>0</v>
      </c>
      <c r="L22" s="24" t="str">
        <f t="shared" si="1"/>
        <v>OK</v>
      </c>
      <c r="M22" s="169"/>
      <c r="N22" s="169"/>
      <c r="O22" s="46"/>
      <c r="P22" s="47"/>
      <c r="Q22" s="49"/>
      <c r="R22" s="48"/>
      <c r="S22" s="47"/>
      <c r="T22" s="46"/>
      <c r="U22" s="46"/>
      <c r="V22" s="46"/>
      <c r="W22" s="46"/>
      <c r="X22" s="46"/>
      <c r="Y22" s="47"/>
      <c r="Z22" s="47"/>
      <c r="AA22" s="47"/>
      <c r="AB22" s="47"/>
      <c r="AC22" s="47"/>
      <c r="AD22" s="47"/>
    </row>
    <row r="23" spans="1:30" ht="39.950000000000003" customHeight="1" x14ac:dyDescent="0.25">
      <c r="A23" s="55">
        <v>26</v>
      </c>
      <c r="B23" s="56" t="s">
        <v>38</v>
      </c>
      <c r="C23" s="68" t="s">
        <v>111</v>
      </c>
      <c r="D23" s="69" t="s">
        <v>112</v>
      </c>
      <c r="E23" s="65">
        <v>2407</v>
      </c>
      <c r="F23" s="65" t="s">
        <v>113</v>
      </c>
      <c r="G23" s="54" t="s">
        <v>37</v>
      </c>
      <c r="H23" s="54" t="s">
        <v>51</v>
      </c>
      <c r="I23" s="42">
        <v>910.8</v>
      </c>
      <c r="J23" s="17"/>
      <c r="K23" s="23">
        <f t="shared" si="0"/>
        <v>0</v>
      </c>
      <c r="L23" s="24" t="str">
        <f t="shared" si="1"/>
        <v>OK</v>
      </c>
      <c r="M23" s="169"/>
      <c r="N23" s="169"/>
      <c r="O23" s="46"/>
      <c r="P23" s="47"/>
      <c r="Q23" s="49"/>
      <c r="R23" s="48"/>
      <c r="S23" s="47"/>
      <c r="T23" s="46"/>
      <c r="U23" s="46"/>
      <c r="V23" s="46"/>
      <c r="W23" s="46"/>
      <c r="X23" s="46"/>
      <c r="Y23" s="47"/>
      <c r="Z23" s="47"/>
      <c r="AA23" s="47"/>
      <c r="AB23" s="47"/>
      <c r="AC23" s="47"/>
      <c r="AD23" s="47"/>
    </row>
    <row r="24" spans="1:30" ht="39.950000000000003" customHeight="1" x14ac:dyDescent="0.25">
      <c r="A24" s="55">
        <v>27</v>
      </c>
      <c r="B24" s="56" t="s">
        <v>114</v>
      </c>
      <c r="C24" s="68" t="s">
        <v>115</v>
      </c>
      <c r="D24" s="69" t="s">
        <v>116</v>
      </c>
      <c r="E24" s="65">
        <v>2407</v>
      </c>
      <c r="F24" s="65" t="s">
        <v>113</v>
      </c>
      <c r="G24" s="54" t="s">
        <v>37</v>
      </c>
      <c r="H24" s="54" t="s">
        <v>51</v>
      </c>
      <c r="I24" s="42">
        <v>2240</v>
      </c>
      <c r="J24" s="17"/>
      <c r="K24" s="23">
        <f t="shared" si="0"/>
        <v>0</v>
      </c>
      <c r="L24" s="24" t="str">
        <f t="shared" si="1"/>
        <v>OK</v>
      </c>
      <c r="M24" s="169"/>
      <c r="N24" s="169"/>
      <c r="O24" s="46"/>
      <c r="P24" s="47"/>
      <c r="Q24" s="49"/>
      <c r="R24" s="48"/>
      <c r="S24" s="47"/>
      <c r="T24" s="46"/>
      <c r="U24" s="46"/>
      <c r="V24" s="46"/>
      <c r="W24" s="46"/>
      <c r="X24" s="46"/>
      <c r="Y24" s="47"/>
      <c r="Z24" s="47"/>
      <c r="AA24" s="47"/>
      <c r="AB24" s="47"/>
      <c r="AC24" s="47"/>
      <c r="AD24" s="47"/>
    </row>
    <row r="25" spans="1:30" ht="39.950000000000003" customHeight="1" x14ac:dyDescent="0.25">
      <c r="A25" s="55">
        <v>28</v>
      </c>
      <c r="B25" s="56" t="s">
        <v>117</v>
      </c>
      <c r="C25" s="60" t="s">
        <v>118</v>
      </c>
      <c r="D25" s="61" t="s">
        <v>119</v>
      </c>
      <c r="E25" s="59" t="s">
        <v>108</v>
      </c>
      <c r="F25" s="62" t="s">
        <v>109</v>
      </c>
      <c r="G25" s="54" t="s">
        <v>37</v>
      </c>
      <c r="H25" s="62" t="s">
        <v>110</v>
      </c>
      <c r="I25" s="42">
        <v>810</v>
      </c>
      <c r="J25" s="17"/>
      <c r="K25" s="23">
        <f t="shared" si="0"/>
        <v>0</v>
      </c>
      <c r="L25" s="24" t="str">
        <f t="shared" si="1"/>
        <v>OK</v>
      </c>
      <c r="M25" s="169"/>
      <c r="N25" s="169"/>
      <c r="O25" s="46"/>
      <c r="P25" s="47"/>
      <c r="Q25" s="49"/>
      <c r="R25" s="48"/>
      <c r="S25" s="47"/>
      <c r="T25" s="46"/>
      <c r="U25" s="46"/>
      <c r="V25" s="46"/>
      <c r="W25" s="46"/>
      <c r="X25" s="46"/>
      <c r="Y25" s="47"/>
      <c r="Z25" s="47"/>
      <c r="AA25" s="47"/>
      <c r="AB25" s="47"/>
      <c r="AC25" s="47"/>
      <c r="AD25" s="47"/>
    </row>
    <row r="26" spans="1:30" ht="39.950000000000003" customHeight="1" x14ac:dyDescent="0.25">
      <c r="A26" s="55">
        <v>29</v>
      </c>
      <c r="B26" s="56" t="s">
        <v>24</v>
      </c>
      <c r="C26" s="60" t="s">
        <v>120</v>
      </c>
      <c r="D26" s="61" t="s">
        <v>121</v>
      </c>
      <c r="E26" s="62">
        <v>2411</v>
      </c>
      <c r="F26" s="62" t="s">
        <v>109</v>
      </c>
      <c r="G26" s="54" t="s">
        <v>37</v>
      </c>
      <c r="H26" s="62" t="s">
        <v>110</v>
      </c>
      <c r="I26" s="42">
        <v>4998</v>
      </c>
      <c r="J26" s="17"/>
      <c r="K26" s="23">
        <f t="shared" si="0"/>
        <v>0</v>
      </c>
      <c r="L26" s="24" t="str">
        <f t="shared" si="1"/>
        <v>OK</v>
      </c>
      <c r="M26" s="169"/>
      <c r="N26" s="169"/>
      <c r="O26" s="46"/>
      <c r="P26" s="47"/>
      <c r="Q26" s="49"/>
      <c r="R26" s="48"/>
      <c r="S26" s="47"/>
      <c r="T26" s="46"/>
      <c r="U26" s="46"/>
      <c r="V26" s="46"/>
      <c r="W26" s="46"/>
      <c r="X26" s="46"/>
      <c r="Y26" s="47"/>
      <c r="Z26" s="47"/>
      <c r="AA26" s="47"/>
      <c r="AB26" s="47"/>
      <c r="AC26" s="47"/>
      <c r="AD26" s="47"/>
    </row>
    <row r="27" spans="1:30" ht="57.2" customHeight="1" x14ac:dyDescent="0.25">
      <c r="A27" s="55">
        <v>30</v>
      </c>
      <c r="B27" s="56" t="s">
        <v>38</v>
      </c>
      <c r="C27" s="60" t="s">
        <v>122</v>
      </c>
      <c r="D27" s="61" t="s">
        <v>123</v>
      </c>
      <c r="E27" s="62" t="s">
        <v>124</v>
      </c>
      <c r="F27" s="62" t="s">
        <v>125</v>
      </c>
      <c r="G27" s="54" t="s">
        <v>37</v>
      </c>
      <c r="H27" s="62" t="s">
        <v>51</v>
      </c>
      <c r="I27" s="42">
        <v>495</v>
      </c>
      <c r="J27" s="17"/>
      <c r="K27" s="23">
        <f t="shared" si="0"/>
        <v>0</v>
      </c>
      <c r="L27" s="24" t="str">
        <f t="shared" si="1"/>
        <v>OK</v>
      </c>
      <c r="M27" s="169"/>
      <c r="N27" s="169"/>
      <c r="O27" s="46"/>
      <c r="P27" s="49"/>
      <c r="Q27" s="47"/>
      <c r="R27" s="47"/>
      <c r="S27" s="47"/>
      <c r="T27" s="46"/>
      <c r="U27" s="46"/>
      <c r="V27" s="46"/>
      <c r="W27" s="46"/>
      <c r="X27" s="46"/>
      <c r="Y27" s="47"/>
      <c r="Z27" s="47"/>
      <c r="AA27" s="47"/>
      <c r="AB27" s="47"/>
      <c r="AC27" s="47"/>
      <c r="AD27" s="47"/>
    </row>
    <row r="28" spans="1:30" ht="57.2" customHeight="1" x14ac:dyDescent="0.25">
      <c r="A28" s="55">
        <v>31</v>
      </c>
      <c r="B28" s="56" t="s">
        <v>126</v>
      </c>
      <c r="C28" s="51" t="s">
        <v>127</v>
      </c>
      <c r="D28" s="52" t="s">
        <v>128</v>
      </c>
      <c r="E28" s="53" t="s">
        <v>129</v>
      </c>
      <c r="F28" s="54" t="s">
        <v>130</v>
      </c>
      <c r="G28" s="54" t="s">
        <v>37</v>
      </c>
      <c r="H28" s="54" t="s">
        <v>51</v>
      </c>
      <c r="I28" s="42">
        <v>2360</v>
      </c>
      <c r="J28" s="17"/>
      <c r="K28" s="23">
        <f t="shared" si="0"/>
        <v>0</v>
      </c>
      <c r="L28" s="24" t="str">
        <f t="shared" si="1"/>
        <v>OK</v>
      </c>
      <c r="M28" s="169"/>
      <c r="N28" s="169"/>
      <c r="O28" s="46"/>
      <c r="P28" s="49"/>
      <c r="Q28" s="47"/>
      <c r="R28" s="47"/>
      <c r="S28" s="47"/>
      <c r="T28" s="46"/>
      <c r="U28" s="46"/>
      <c r="V28" s="46"/>
      <c r="W28" s="46"/>
      <c r="X28" s="46"/>
      <c r="Y28" s="47"/>
      <c r="Z28" s="47"/>
      <c r="AA28" s="47"/>
      <c r="AB28" s="47"/>
      <c r="AC28" s="47"/>
      <c r="AD28" s="47"/>
    </row>
    <row r="29" spans="1:30" ht="57.2" customHeight="1" x14ac:dyDescent="0.25">
      <c r="A29" s="55">
        <v>32</v>
      </c>
      <c r="B29" s="56" t="s">
        <v>47</v>
      </c>
      <c r="C29" s="57" t="s">
        <v>131</v>
      </c>
      <c r="D29" s="58" t="s">
        <v>132</v>
      </c>
      <c r="E29" s="59" t="s">
        <v>133</v>
      </c>
      <c r="F29" s="54" t="s">
        <v>134</v>
      </c>
      <c r="G29" s="54" t="s">
        <v>37</v>
      </c>
      <c r="H29" s="54" t="s">
        <v>51</v>
      </c>
      <c r="I29" s="42">
        <v>290</v>
      </c>
      <c r="J29" s="17"/>
      <c r="K29" s="23">
        <f t="shared" si="0"/>
        <v>0</v>
      </c>
      <c r="L29" s="24" t="str">
        <f t="shared" si="1"/>
        <v>OK</v>
      </c>
      <c r="M29" s="169"/>
      <c r="N29" s="169"/>
      <c r="O29" s="46"/>
      <c r="P29" s="49"/>
      <c r="Q29" s="47"/>
      <c r="R29" s="47"/>
      <c r="S29" s="47"/>
      <c r="T29" s="46"/>
      <c r="U29" s="46"/>
      <c r="V29" s="46"/>
      <c r="W29" s="46"/>
      <c r="X29" s="46"/>
      <c r="Y29" s="47"/>
      <c r="Z29" s="47"/>
      <c r="AA29" s="47"/>
      <c r="AB29" s="47"/>
      <c r="AC29" s="47"/>
      <c r="AD29" s="47"/>
    </row>
    <row r="30" spans="1:30" ht="69" customHeight="1" x14ac:dyDescent="0.25">
      <c r="A30" s="55">
        <v>33</v>
      </c>
      <c r="B30" s="56" t="s">
        <v>135</v>
      </c>
      <c r="C30" s="60" t="s">
        <v>136</v>
      </c>
      <c r="D30" s="61" t="s">
        <v>137</v>
      </c>
      <c r="E30" s="62">
        <v>2402</v>
      </c>
      <c r="F30" s="62" t="s">
        <v>138</v>
      </c>
      <c r="G30" s="54" t="s">
        <v>37</v>
      </c>
      <c r="H30" s="62" t="s">
        <v>51</v>
      </c>
      <c r="I30" s="42">
        <v>5700</v>
      </c>
      <c r="J30" s="17">
        <v>1</v>
      </c>
      <c r="K30" s="23">
        <f t="shared" si="0"/>
        <v>1</v>
      </c>
      <c r="L30" s="24" t="str">
        <f t="shared" si="1"/>
        <v>OK</v>
      </c>
      <c r="M30" s="169"/>
      <c r="N30" s="169"/>
      <c r="O30" s="46"/>
      <c r="P30" s="47"/>
      <c r="Q30" s="47"/>
      <c r="R30" s="47"/>
      <c r="S30" s="47"/>
      <c r="T30" s="46"/>
      <c r="U30" s="46"/>
      <c r="V30" s="46"/>
      <c r="W30" s="46"/>
      <c r="X30" s="46"/>
      <c r="Y30" s="47"/>
      <c r="Z30" s="47"/>
      <c r="AA30" s="47"/>
      <c r="AB30" s="47"/>
      <c r="AC30" s="47"/>
      <c r="AD30" s="47"/>
    </row>
    <row r="31" spans="1:30" ht="39.950000000000003" customHeight="1" x14ac:dyDescent="0.25">
      <c r="A31" s="55">
        <v>34</v>
      </c>
      <c r="B31" s="56" t="s">
        <v>93</v>
      </c>
      <c r="C31" s="63" t="s">
        <v>139</v>
      </c>
      <c r="D31" s="64" t="s">
        <v>140</v>
      </c>
      <c r="E31" s="65">
        <v>2402</v>
      </c>
      <c r="F31" s="65" t="s">
        <v>141</v>
      </c>
      <c r="G31" s="54" t="s">
        <v>37</v>
      </c>
      <c r="H31" s="54" t="s">
        <v>51</v>
      </c>
      <c r="I31" s="42">
        <v>2180</v>
      </c>
      <c r="J31" s="17">
        <v>1</v>
      </c>
      <c r="K31" s="23">
        <f t="shared" si="0"/>
        <v>1</v>
      </c>
      <c r="L31" s="24" t="str">
        <f t="shared" si="1"/>
        <v>OK</v>
      </c>
      <c r="M31" s="169"/>
      <c r="N31" s="169"/>
      <c r="O31" s="46"/>
      <c r="P31" s="47"/>
      <c r="Q31" s="47"/>
      <c r="R31" s="47"/>
      <c r="S31" s="47"/>
      <c r="T31" s="46"/>
      <c r="U31" s="46"/>
      <c r="V31" s="46"/>
      <c r="W31" s="46"/>
      <c r="X31" s="46"/>
      <c r="Y31" s="47"/>
      <c r="Z31" s="47"/>
      <c r="AA31" s="47"/>
      <c r="AB31" s="47"/>
      <c r="AC31" s="47"/>
      <c r="AD31" s="47"/>
    </row>
    <row r="32" spans="1:30" ht="39.950000000000003" customHeight="1" x14ac:dyDescent="0.25">
      <c r="A32" s="55">
        <v>35</v>
      </c>
      <c r="B32" s="56" t="s">
        <v>93</v>
      </c>
      <c r="C32" s="66" t="s">
        <v>142</v>
      </c>
      <c r="D32" s="67" t="s">
        <v>143</v>
      </c>
      <c r="E32" s="59" t="s">
        <v>41</v>
      </c>
      <c r="F32" s="54" t="s">
        <v>138</v>
      </c>
      <c r="G32" s="54" t="s">
        <v>37</v>
      </c>
      <c r="H32" s="54">
        <v>44905233</v>
      </c>
      <c r="I32" s="42">
        <v>4785</v>
      </c>
      <c r="J32" s="17"/>
      <c r="K32" s="23">
        <f t="shared" si="0"/>
        <v>0</v>
      </c>
      <c r="L32" s="24" t="str">
        <f t="shared" si="1"/>
        <v>OK</v>
      </c>
      <c r="M32" s="169"/>
      <c r="N32" s="169"/>
      <c r="O32" s="46"/>
      <c r="P32" s="47"/>
      <c r="Q32" s="47"/>
      <c r="R32" s="47"/>
      <c r="S32" s="47"/>
      <c r="T32" s="46"/>
      <c r="U32" s="46"/>
      <c r="V32" s="46"/>
      <c r="W32" s="46"/>
      <c r="X32" s="46"/>
      <c r="Y32" s="47"/>
      <c r="Z32" s="47"/>
      <c r="AA32" s="47"/>
      <c r="AB32" s="47"/>
      <c r="AC32" s="47"/>
      <c r="AD32" s="47"/>
    </row>
    <row r="33" spans="1:30" ht="39.950000000000003" customHeight="1" x14ac:dyDescent="0.25">
      <c r="A33" s="55">
        <v>36</v>
      </c>
      <c r="B33" s="56" t="s">
        <v>93</v>
      </c>
      <c r="C33" s="60" t="s">
        <v>144</v>
      </c>
      <c r="D33" s="61" t="s">
        <v>145</v>
      </c>
      <c r="E33" s="62">
        <v>2402</v>
      </c>
      <c r="F33" s="62" t="s">
        <v>138</v>
      </c>
      <c r="G33" s="54" t="s">
        <v>37</v>
      </c>
      <c r="H33" s="62" t="s">
        <v>51</v>
      </c>
      <c r="I33" s="42">
        <v>3150</v>
      </c>
      <c r="J33" s="17">
        <v>2</v>
      </c>
      <c r="K33" s="23">
        <f t="shared" si="0"/>
        <v>2</v>
      </c>
      <c r="L33" s="24" t="str">
        <f t="shared" si="1"/>
        <v>OK</v>
      </c>
      <c r="M33" s="169"/>
      <c r="N33" s="169"/>
      <c r="O33" s="46"/>
      <c r="P33" s="47"/>
      <c r="Q33" s="47"/>
      <c r="R33" s="47"/>
      <c r="S33" s="47"/>
      <c r="T33" s="46"/>
      <c r="U33" s="46"/>
      <c r="V33" s="46"/>
      <c r="W33" s="46"/>
      <c r="X33" s="46"/>
      <c r="Y33" s="47"/>
      <c r="Z33" s="47"/>
      <c r="AA33" s="47"/>
      <c r="AB33" s="47"/>
      <c r="AC33" s="47"/>
      <c r="AD33" s="47"/>
    </row>
    <row r="34" spans="1:30" ht="39.950000000000003" customHeight="1" x14ac:dyDescent="0.25">
      <c r="A34" s="55">
        <v>37</v>
      </c>
      <c r="B34" s="56" t="s">
        <v>71</v>
      </c>
      <c r="C34" s="68" t="s">
        <v>146</v>
      </c>
      <c r="D34" s="69" t="s">
        <v>147</v>
      </c>
      <c r="E34" s="54">
        <v>2402</v>
      </c>
      <c r="F34" s="54" t="s">
        <v>148</v>
      </c>
      <c r="G34" s="54" t="s">
        <v>37</v>
      </c>
      <c r="H34" s="54" t="s">
        <v>51</v>
      </c>
      <c r="I34" s="42">
        <v>8890.2000000000007</v>
      </c>
      <c r="J34" s="17"/>
      <c r="K34" s="23">
        <f t="shared" si="0"/>
        <v>0</v>
      </c>
      <c r="L34" s="24" t="str">
        <f t="shared" si="1"/>
        <v>OK</v>
      </c>
      <c r="M34" s="169"/>
      <c r="N34" s="169"/>
      <c r="O34" s="46"/>
      <c r="P34" s="47"/>
      <c r="Q34" s="47"/>
      <c r="R34" s="47"/>
      <c r="S34" s="47"/>
      <c r="T34" s="46"/>
      <c r="U34" s="46"/>
      <c r="V34" s="46"/>
      <c r="W34" s="46"/>
      <c r="X34" s="46"/>
      <c r="Y34" s="47"/>
      <c r="Z34" s="47"/>
      <c r="AA34" s="47"/>
      <c r="AB34" s="47"/>
      <c r="AC34" s="47"/>
      <c r="AD34" s="47"/>
    </row>
    <row r="35" spans="1:30" ht="39.950000000000003" customHeight="1" x14ac:dyDescent="0.25">
      <c r="A35" s="55">
        <v>39</v>
      </c>
      <c r="B35" s="56" t="s">
        <v>38</v>
      </c>
      <c r="C35" s="57" t="s">
        <v>149</v>
      </c>
      <c r="D35" s="58" t="s">
        <v>150</v>
      </c>
      <c r="E35" s="53" t="s">
        <v>41</v>
      </c>
      <c r="F35" s="54" t="s">
        <v>138</v>
      </c>
      <c r="G35" s="54" t="s">
        <v>37</v>
      </c>
      <c r="H35" s="54" t="s">
        <v>51</v>
      </c>
      <c r="I35" s="42">
        <v>4920</v>
      </c>
      <c r="J35" s="17"/>
      <c r="K35" s="23">
        <f t="shared" si="0"/>
        <v>0</v>
      </c>
      <c r="L35" s="24" t="str">
        <f t="shared" si="1"/>
        <v>OK</v>
      </c>
      <c r="M35" s="169"/>
      <c r="N35" s="169"/>
      <c r="O35" s="46"/>
      <c r="P35" s="47"/>
      <c r="Q35" s="47"/>
      <c r="R35" s="47"/>
      <c r="S35" s="47"/>
      <c r="T35" s="46"/>
      <c r="U35" s="46"/>
      <c r="V35" s="46"/>
      <c r="W35" s="46"/>
      <c r="X35" s="46"/>
      <c r="Y35" s="47"/>
      <c r="Z35" s="47"/>
      <c r="AA35" s="47"/>
      <c r="AB35" s="47"/>
      <c r="AC35" s="47"/>
      <c r="AD35" s="47"/>
    </row>
    <row r="36" spans="1:30" ht="39.950000000000003" customHeight="1" x14ac:dyDescent="0.25">
      <c r="A36" s="55">
        <v>40</v>
      </c>
      <c r="B36" s="56" t="s">
        <v>151</v>
      </c>
      <c r="C36" s="60" t="s">
        <v>152</v>
      </c>
      <c r="D36" s="61" t="s">
        <v>153</v>
      </c>
      <c r="E36" s="59" t="s">
        <v>41</v>
      </c>
      <c r="F36" s="54" t="s">
        <v>138</v>
      </c>
      <c r="G36" s="54" t="s">
        <v>37</v>
      </c>
      <c r="H36" s="54" t="s">
        <v>154</v>
      </c>
      <c r="I36" s="42">
        <v>10035</v>
      </c>
      <c r="J36" s="17"/>
      <c r="K36" s="23">
        <f t="shared" si="0"/>
        <v>0</v>
      </c>
      <c r="L36" s="24" t="str">
        <f t="shared" si="1"/>
        <v>OK</v>
      </c>
      <c r="M36" s="169"/>
      <c r="N36" s="169"/>
      <c r="O36" s="46"/>
      <c r="P36" s="47"/>
      <c r="Q36" s="47"/>
      <c r="R36" s="47"/>
      <c r="S36" s="47"/>
      <c r="T36" s="46"/>
      <c r="U36" s="46"/>
      <c r="V36" s="46"/>
      <c r="W36" s="46"/>
      <c r="X36" s="46"/>
      <c r="Y36" s="47"/>
      <c r="Z36" s="47"/>
      <c r="AA36" s="47"/>
      <c r="AB36" s="47"/>
      <c r="AC36" s="47"/>
      <c r="AD36" s="47"/>
    </row>
    <row r="37" spans="1:30" ht="39.950000000000003" customHeight="1" x14ac:dyDescent="0.25">
      <c r="A37" s="55">
        <v>41</v>
      </c>
      <c r="B37" s="56" t="s">
        <v>24</v>
      </c>
      <c r="C37" s="60" t="s">
        <v>155</v>
      </c>
      <c r="D37" s="61" t="s">
        <v>156</v>
      </c>
      <c r="E37" s="62" t="s">
        <v>157</v>
      </c>
      <c r="F37" s="62" t="s">
        <v>158</v>
      </c>
      <c r="G37" s="54" t="s">
        <v>37</v>
      </c>
      <c r="H37" s="62" t="s">
        <v>81</v>
      </c>
      <c r="I37" s="42">
        <v>40</v>
      </c>
      <c r="J37" s="17">
        <v>2</v>
      </c>
      <c r="K37" s="23">
        <f t="shared" si="0"/>
        <v>2</v>
      </c>
      <c r="L37" s="24" t="str">
        <f t="shared" si="1"/>
        <v>OK</v>
      </c>
      <c r="M37" s="169"/>
      <c r="N37" s="169"/>
      <c r="O37" s="46"/>
      <c r="P37" s="47"/>
      <c r="Q37" s="47"/>
      <c r="R37" s="47"/>
      <c r="S37" s="47"/>
      <c r="T37" s="46"/>
      <c r="U37" s="46"/>
      <c r="V37" s="46"/>
      <c r="W37" s="46"/>
      <c r="X37" s="46"/>
      <c r="Y37" s="47"/>
      <c r="Z37" s="47"/>
      <c r="AA37" s="47"/>
      <c r="AB37" s="47"/>
      <c r="AC37" s="47"/>
      <c r="AD37" s="47"/>
    </row>
    <row r="38" spans="1:30" ht="39.950000000000003" customHeight="1" x14ac:dyDescent="0.25">
      <c r="A38" s="55">
        <v>42</v>
      </c>
      <c r="B38" s="56" t="s">
        <v>71</v>
      </c>
      <c r="C38" s="60" t="s">
        <v>159</v>
      </c>
      <c r="D38" s="61" t="s">
        <v>160</v>
      </c>
      <c r="E38" s="62" t="s">
        <v>157</v>
      </c>
      <c r="F38" s="62" t="s">
        <v>161</v>
      </c>
      <c r="G38" s="54" t="s">
        <v>37</v>
      </c>
      <c r="H38" s="62" t="s">
        <v>81</v>
      </c>
      <c r="I38" s="42">
        <v>84.99</v>
      </c>
      <c r="J38" s="17">
        <v>3</v>
      </c>
      <c r="K38" s="23">
        <f t="shared" si="0"/>
        <v>3</v>
      </c>
      <c r="L38" s="24" t="str">
        <f t="shared" si="1"/>
        <v>OK</v>
      </c>
      <c r="M38" s="171"/>
      <c r="N38" s="169"/>
      <c r="O38" s="46"/>
      <c r="P38" s="47"/>
      <c r="Q38" s="47"/>
      <c r="R38" s="49"/>
      <c r="S38" s="48"/>
      <c r="T38" s="46"/>
      <c r="U38" s="46"/>
      <c r="V38" s="46"/>
      <c r="W38" s="46"/>
      <c r="X38" s="46"/>
      <c r="Y38" s="47"/>
      <c r="Z38" s="47"/>
      <c r="AA38" s="47"/>
      <c r="AB38" s="47"/>
      <c r="AC38" s="47"/>
      <c r="AD38" s="47"/>
    </row>
    <row r="39" spans="1:30" ht="39.950000000000003" customHeight="1" x14ac:dyDescent="0.25">
      <c r="A39" s="55">
        <v>43</v>
      </c>
      <c r="B39" s="56" t="s">
        <v>24</v>
      </c>
      <c r="C39" s="60" t="s">
        <v>162</v>
      </c>
      <c r="D39" s="61" t="s">
        <v>163</v>
      </c>
      <c r="E39" s="59" t="s">
        <v>164</v>
      </c>
      <c r="F39" s="70">
        <v>28738071</v>
      </c>
      <c r="G39" s="54" t="s">
        <v>37</v>
      </c>
      <c r="H39" s="54">
        <v>33903017</v>
      </c>
      <c r="I39" s="42">
        <v>350</v>
      </c>
      <c r="J39" s="17"/>
      <c r="K39" s="23">
        <f t="shared" si="0"/>
        <v>0</v>
      </c>
      <c r="L39" s="24" t="str">
        <f t="shared" si="1"/>
        <v>OK</v>
      </c>
      <c r="M39" s="171"/>
      <c r="N39" s="169"/>
      <c r="O39" s="46"/>
      <c r="P39" s="47"/>
      <c r="Q39" s="47"/>
      <c r="R39" s="49"/>
      <c r="S39" s="48"/>
      <c r="T39" s="46"/>
      <c r="U39" s="46"/>
      <c r="V39" s="46"/>
      <c r="W39" s="46"/>
      <c r="X39" s="46"/>
      <c r="Y39" s="47"/>
      <c r="Z39" s="47"/>
      <c r="AA39" s="47"/>
      <c r="AB39" s="47"/>
      <c r="AC39" s="47"/>
      <c r="AD39" s="47"/>
    </row>
    <row r="40" spans="1:30" ht="39.950000000000003" customHeight="1" x14ac:dyDescent="0.25">
      <c r="A40" s="55">
        <v>44</v>
      </c>
      <c r="B40" s="56" t="s">
        <v>114</v>
      </c>
      <c r="C40" s="68" t="s">
        <v>165</v>
      </c>
      <c r="D40" s="69" t="s">
        <v>166</v>
      </c>
      <c r="E40" s="65">
        <v>2103</v>
      </c>
      <c r="F40" s="65" t="s">
        <v>167</v>
      </c>
      <c r="G40" s="54" t="s">
        <v>37</v>
      </c>
      <c r="H40" s="54" t="s">
        <v>168</v>
      </c>
      <c r="I40" s="42">
        <v>3000</v>
      </c>
      <c r="J40" s="17"/>
      <c r="K40" s="23">
        <f t="shared" si="0"/>
        <v>0</v>
      </c>
      <c r="L40" s="24" t="str">
        <f t="shared" si="1"/>
        <v>OK</v>
      </c>
      <c r="M40" s="171"/>
      <c r="N40" s="169"/>
      <c r="O40" s="46"/>
      <c r="P40" s="47"/>
      <c r="Q40" s="47"/>
      <c r="R40" s="49"/>
      <c r="S40" s="48"/>
      <c r="T40" s="46"/>
      <c r="U40" s="46"/>
      <c r="V40" s="46"/>
      <c r="W40" s="46"/>
      <c r="X40" s="46"/>
      <c r="Y40" s="47"/>
      <c r="Z40" s="47"/>
      <c r="AA40" s="47"/>
      <c r="AB40" s="47"/>
      <c r="AC40" s="47"/>
      <c r="AD40" s="47"/>
    </row>
    <row r="41" spans="1:30" ht="39.950000000000003" customHeight="1" x14ac:dyDescent="0.25">
      <c r="A41" s="55">
        <v>46</v>
      </c>
      <c r="B41" s="56" t="s">
        <v>93</v>
      </c>
      <c r="C41" s="60" t="s">
        <v>169</v>
      </c>
      <c r="D41" s="61" t="s">
        <v>170</v>
      </c>
      <c r="E41" s="62" t="s">
        <v>171</v>
      </c>
      <c r="F41" s="62" t="s">
        <v>172</v>
      </c>
      <c r="G41" s="54" t="s">
        <v>37</v>
      </c>
      <c r="H41" s="62" t="s">
        <v>173</v>
      </c>
      <c r="I41" s="42">
        <v>2150</v>
      </c>
      <c r="J41" s="17"/>
      <c r="K41" s="23">
        <f t="shared" si="0"/>
        <v>0</v>
      </c>
      <c r="L41" s="24" t="str">
        <f t="shared" si="1"/>
        <v>OK</v>
      </c>
      <c r="M41" s="171"/>
      <c r="N41" s="169"/>
      <c r="O41" s="46"/>
      <c r="P41" s="47"/>
      <c r="Q41" s="47"/>
      <c r="R41" s="49"/>
      <c r="S41" s="48"/>
      <c r="T41" s="46"/>
      <c r="U41" s="46"/>
      <c r="V41" s="46"/>
      <c r="W41" s="46"/>
      <c r="X41" s="46"/>
      <c r="Y41" s="47"/>
      <c r="Z41" s="47"/>
      <c r="AA41" s="47"/>
      <c r="AB41" s="47"/>
      <c r="AC41" s="47"/>
      <c r="AD41" s="47"/>
    </row>
    <row r="42" spans="1:30" ht="39.950000000000003" customHeight="1" x14ac:dyDescent="0.25">
      <c r="A42" s="55">
        <v>48</v>
      </c>
      <c r="B42" s="56" t="s">
        <v>114</v>
      </c>
      <c r="C42" s="60" t="s">
        <v>174</v>
      </c>
      <c r="D42" s="61" t="s">
        <v>175</v>
      </c>
      <c r="E42" s="59" t="s">
        <v>62</v>
      </c>
      <c r="F42" s="70">
        <v>12629002</v>
      </c>
      <c r="G42" s="54" t="s">
        <v>37</v>
      </c>
      <c r="H42" s="54">
        <v>44905233</v>
      </c>
      <c r="I42" s="42">
        <v>90</v>
      </c>
      <c r="J42" s="17"/>
      <c r="K42" s="23">
        <f t="shared" si="0"/>
        <v>0</v>
      </c>
      <c r="L42" s="24" t="str">
        <f t="shared" si="1"/>
        <v>OK</v>
      </c>
      <c r="M42" s="171"/>
      <c r="N42" s="169"/>
      <c r="O42" s="46"/>
      <c r="P42" s="47"/>
      <c r="Q42" s="47"/>
      <c r="R42" s="49"/>
      <c r="S42" s="48"/>
      <c r="T42" s="46"/>
      <c r="U42" s="46"/>
      <c r="V42" s="46"/>
      <c r="W42" s="46"/>
      <c r="X42" s="46"/>
      <c r="Y42" s="47"/>
      <c r="Z42" s="47"/>
      <c r="AA42" s="47"/>
      <c r="AB42" s="47"/>
      <c r="AC42" s="47"/>
      <c r="AD42" s="47"/>
    </row>
    <row r="43" spans="1:30" ht="39.950000000000003" customHeight="1" x14ac:dyDescent="0.25">
      <c r="A43" s="55">
        <v>49</v>
      </c>
      <c r="B43" s="56" t="s">
        <v>176</v>
      </c>
      <c r="C43" s="60" t="s">
        <v>177</v>
      </c>
      <c r="D43" s="61" t="s">
        <v>178</v>
      </c>
      <c r="E43" s="53" t="s">
        <v>179</v>
      </c>
      <c r="F43" s="54" t="s">
        <v>180</v>
      </c>
      <c r="G43" s="54" t="s">
        <v>37</v>
      </c>
      <c r="H43" s="54" t="s">
        <v>21</v>
      </c>
      <c r="I43" s="42">
        <v>4423</v>
      </c>
      <c r="J43" s="17"/>
      <c r="K43" s="23">
        <f t="shared" si="0"/>
        <v>0</v>
      </c>
      <c r="L43" s="24" t="str">
        <f t="shared" si="1"/>
        <v>OK</v>
      </c>
      <c r="M43" s="171"/>
      <c r="N43" s="169"/>
      <c r="O43" s="46"/>
      <c r="P43" s="47"/>
      <c r="Q43" s="47"/>
      <c r="R43" s="49"/>
      <c r="S43" s="48"/>
      <c r="T43" s="46"/>
      <c r="U43" s="46"/>
      <c r="V43" s="46"/>
      <c r="W43" s="46"/>
      <c r="X43" s="46"/>
      <c r="Y43" s="47"/>
      <c r="Z43" s="47"/>
      <c r="AA43" s="47"/>
      <c r="AB43" s="47"/>
      <c r="AC43" s="47"/>
      <c r="AD43" s="47"/>
    </row>
    <row r="44" spans="1:30" ht="39.950000000000003" customHeight="1" x14ac:dyDescent="0.25">
      <c r="A44" s="55">
        <v>51</v>
      </c>
      <c r="B44" s="56" t="s">
        <v>24</v>
      </c>
      <c r="C44" s="60" t="s">
        <v>181</v>
      </c>
      <c r="D44" s="61" t="s">
        <v>182</v>
      </c>
      <c r="E44" s="53" t="s">
        <v>183</v>
      </c>
      <c r="F44" s="54" t="s">
        <v>184</v>
      </c>
      <c r="G44" s="54" t="s">
        <v>37</v>
      </c>
      <c r="H44" s="54" t="s">
        <v>185</v>
      </c>
      <c r="I44" s="42">
        <v>5500</v>
      </c>
      <c r="J44" s="17"/>
      <c r="K44" s="23">
        <f t="shared" si="0"/>
        <v>0</v>
      </c>
      <c r="L44" s="24" t="str">
        <f t="shared" si="1"/>
        <v>OK</v>
      </c>
      <c r="M44" s="171"/>
      <c r="N44" s="169"/>
      <c r="O44" s="46"/>
      <c r="P44" s="47"/>
      <c r="Q44" s="47"/>
      <c r="R44" s="49"/>
      <c r="S44" s="48"/>
      <c r="T44" s="46"/>
      <c r="U44" s="46"/>
      <c r="V44" s="46"/>
      <c r="W44" s="46"/>
      <c r="X44" s="46"/>
      <c r="Y44" s="47"/>
      <c r="Z44" s="47"/>
      <c r="AA44" s="47"/>
      <c r="AB44" s="47"/>
      <c r="AC44" s="47"/>
      <c r="AD44" s="47"/>
    </row>
    <row r="45" spans="1:30" ht="39.950000000000003" customHeight="1" x14ac:dyDescent="0.25">
      <c r="A45" s="55">
        <v>52</v>
      </c>
      <c r="B45" s="56" t="s">
        <v>186</v>
      </c>
      <c r="C45" s="60" t="s">
        <v>187</v>
      </c>
      <c r="D45" s="61" t="s">
        <v>188</v>
      </c>
      <c r="E45" s="59" t="s">
        <v>189</v>
      </c>
      <c r="F45" s="70">
        <v>122238001</v>
      </c>
      <c r="G45" s="54" t="s">
        <v>37</v>
      </c>
      <c r="H45" s="54">
        <v>44905202</v>
      </c>
      <c r="I45" s="42">
        <v>23199</v>
      </c>
      <c r="J45" s="17">
        <v>1</v>
      </c>
      <c r="K45" s="23">
        <f t="shared" si="0"/>
        <v>1</v>
      </c>
      <c r="L45" s="24" t="str">
        <f t="shared" si="1"/>
        <v>OK</v>
      </c>
      <c r="M45" s="171"/>
      <c r="N45" s="169"/>
      <c r="O45" s="46"/>
      <c r="P45" s="47"/>
      <c r="Q45" s="47"/>
      <c r="R45" s="49"/>
      <c r="S45" s="48"/>
      <c r="T45" s="46"/>
      <c r="U45" s="46"/>
      <c r="V45" s="46"/>
      <c r="W45" s="46"/>
      <c r="X45" s="46"/>
      <c r="Y45" s="47"/>
      <c r="Z45" s="47"/>
      <c r="AA45" s="47"/>
      <c r="AB45" s="47"/>
      <c r="AC45" s="47"/>
      <c r="AD45" s="47"/>
    </row>
    <row r="46" spans="1:30" ht="39.950000000000003" customHeight="1" x14ac:dyDescent="0.25">
      <c r="A46" s="55">
        <v>53</v>
      </c>
      <c r="B46" s="56" t="s">
        <v>43</v>
      </c>
      <c r="C46" s="71" t="s">
        <v>190</v>
      </c>
      <c r="D46" s="72" t="s">
        <v>191</v>
      </c>
      <c r="E46" s="59" t="s">
        <v>192</v>
      </c>
      <c r="F46" s="62" t="s">
        <v>193</v>
      </c>
      <c r="G46" s="54" t="s">
        <v>37</v>
      </c>
      <c r="H46" s="62" t="s">
        <v>81</v>
      </c>
      <c r="I46" s="42">
        <v>170</v>
      </c>
      <c r="J46" s="17"/>
      <c r="K46" s="23">
        <f t="shared" si="0"/>
        <v>0</v>
      </c>
      <c r="L46" s="24" t="str">
        <f t="shared" si="1"/>
        <v>OK</v>
      </c>
      <c r="M46" s="171"/>
      <c r="N46" s="169"/>
      <c r="O46" s="46"/>
      <c r="P46" s="47"/>
      <c r="Q46" s="47"/>
      <c r="R46" s="49"/>
      <c r="S46" s="48"/>
      <c r="T46" s="46"/>
      <c r="U46" s="46"/>
      <c r="V46" s="46"/>
      <c r="W46" s="46"/>
      <c r="X46" s="46"/>
      <c r="Y46" s="47"/>
      <c r="Z46" s="47"/>
      <c r="AA46" s="47"/>
      <c r="AB46" s="47"/>
      <c r="AC46" s="47"/>
      <c r="AD46" s="47"/>
    </row>
    <row r="47" spans="1:30" ht="39.950000000000003" customHeight="1" x14ac:dyDescent="0.25">
      <c r="A47" s="55">
        <v>54</v>
      </c>
      <c r="B47" s="56" t="s">
        <v>55</v>
      </c>
      <c r="C47" s="73" t="s">
        <v>194</v>
      </c>
      <c r="D47" s="74" t="s">
        <v>195</v>
      </c>
      <c r="E47" s="74">
        <v>4104</v>
      </c>
      <c r="F47" s="74" t="s">
        <v>196</v>
      </c>
      <c r="G47" s="74" t="s">
        <v>37</v>
      </c>
      <c r="H47" s="74" t="s">
        <v>197</v>
      </c>
      <c r="I47" s="42">
        <v>499</v>
      </c>
      <c r="J47" s="17"/>
      <c r="K47" s="23">
        <f t="shared" si="0"/>
        <v>0</v>
      </c>
      <c r="L47" s="24" t="str">
        <f t="shared" si="1"/>
        <v>OK</v>
      </c>
      <c r="M47" s="171"/>
      <c r="N47" s="169"/>
      <c r="O47" s="46"/>
      <c r="P47" s="47"/>
      <c r="Q47" s="47"/>
      <c r="R47" s="49"/>
      <c r="S47" s="48"/>
      <c r="T47" s="46"/>
      <c r="U47" s="46"/>
      <c r="V47" s="46"/>
      <c r="W47" s="46"/>
      <c r="X47" s="46"/>
      <c r="Y47" s="47"/>
      <c r="Z47" s="47"/>
      <c r="AA47" s="47"/>
      <c r="AB47" s="47"/>
      <c r="AC47" s="47"/>
      <c r="AD47" s="47"/>
    </row>
    <row r="48" spans="1:30" ht="39.950000000000003" customHeight="1" x14ac:dyDescent="0.25">
      <c r="A48" s="55">
        <v>55</v>
      </c>
      <c r="B48" s="56" t="s">
        <v>38</v>
      </c>
      <c r="C48" s="73" t="s">
        <v>198</v>
      </c>
      <c r="D48" s="74" t="s">
        <v>199</v>
      </c>
      <c r="E48" s="75" t="s">
        <v>129</v>
      </c>
      <c r="F48" s="74" t="s">
        <v>200</v>
      </c>
      <c r="G48" s="74" t="s">
        <v>37</v>
      </c>
      <c r="H48" s="74" t="s">
        <v>201</v>
      </c>
      <c r="I48" s="42">
        <v>1943</v>
      </c>
      <c r="J48" s="17"/>
      <c r="K48" s="23">
        <f t="shared" si="0"/>
        <v>0</v>
      </c>
      <c r="L48" s="24" t="str">
        <f t="shared" si="1"/>
        <v>OK</v>
      </c>
      <c r="M48" s="171"/>
      <c r="N48" s="169"/>
      <c r="O48" s="46"/>
      <c r="P48" s="47"/>
      <c r="Q48" s="47"/>
      <c r="R48" s="49"/>
      <c r="S48" s="48"/>
      <c r="T48" s="46"/>
      <c r="U48" s="46"/>
      <c r="V48" s="46"/>
      <c r="W48" s="46"/>
      <c r="X48" s="46"/>
      <c r="Y48" s="47"/>
      <c r="Z48" s="47"/>
      <c r="AA48" s="47"/>
      <c r="AB48" s="47"/>
      <c r="AC48" s="47"/>
      <c r="AD48" s="47"/>
    </row>
    <row r="49" spans="1:30" ht="39.950000000000003" customHeight="1" x14ac:dyDescent="0.25">
      <c r="A49" s="55">
        <v>56</v>
      </c>
      <c r="B49" s="56" t="s">
        <v>202</v>
      </c>
      <c r="C49" s="66" t="s">
        <v>203</v>
      </c>
      <c r="D49" s="67" t="s">
        <v>204</v>
      </c>
      <c r="E49" s="53" t="s">
        <v>41</v>
      </c>
      <c r="F49" s="54" t="s">
        <v>205</v>
      </c>
      <c r="G49" s="54" t="s">
        <v>37</v>
      </c>
      <c r="H49" s="54" t="s">
        <v>51</v>
      </c>
      <c r="I49" s="42">
        <v>20700</v>
      </c>
      <c r="J49" s="17"/>
      <c r="K49" s="23">
        <f t="shared" si="0"/>
        <v>0</v>
      </c>
      <c r="L49" s="24" t="str">
        <f t="shared" si="1"/>
        <v>OK</v>
      </c>
      <c r="M49" s="171"/>
      <c r="N49" s="169"/>
      <c r="O49" s="46"/>
      <c r="P49" s="47"/>
      <c r="Q49" s="47"/>
      <c r="R49" s="49"/>
      <c r="S49" s="48"/>
      <c r="T49" s="46"/>
      <c r="U49" s="46"/>
      <c r="V49" s="46"/>
      <c r="W49" s="46"/>
      <c r="X49" s="46"/>
      <c r="Y49" s="47"/>
      <c r="Z49" s="47"/>
      <c r="AA49" s="47"/>
      <c r="AB49" s="47"/>
      <c r="AC49" s="47"/>
      <c r="AD49" s="47"/>
    </row>
    <row r="50" spans="1:30" ht="39.950000000000003" customHeight="1" x14ac:dyDescent="0.25">
      <c r="A50" s="55">
        <v>57</v>
      </c>
      <c r="B50" s="56" t="s">
        <v>135</v>
      </c>
      <c r="C50" s="60" t="s">
        <v>206</v>
      </c>
      <c r="D50" s="61" t="s">
        <v>207</v>
      </c>
      <c r="E50" s="62" t="s">
        <v>208</v>
      </c>
      <c r="F50" s="62" t="s">
        <v>209</v>
      </c>
      <c r="G50" s="54" t="s">
        <v>37</v>
      </c>
      <c r="H50" s="62" t="s">
        <v>51</v>
      </c>
      <c r="I50" s="42">
        <v>9385</v>
      </c>
      <c r="J50" s="17"/>
      <c r="K50" s="23">
        <f t="shared" si="0"/>
        <v>0</v>
      </c>
      <c r="L50" s="24" t="str">
        <f t="shared" si="1"/>
        <v>OK</v>
      </c>
      <c r="M50" s="171"/>
      <c r="N50" s="169"/>
      <c r="O50" s="46"/>
      <c r="P50" s="47"/>
      <c r="Q50" s="47"/>
      <c r="R50" s="49"/>
      <c r="S50" s="48"/>
      <c r="T50" s="46"/>
      <c r="U50" s="46"/>
      <c r="V50" s="46"/>
      <c r="W50" s="46"/>
      <c r="X50" s="46"/>
      <c r="Y50" s="47"/>
      <c r="Z50" s="47"/>
      <c r="AA50" s="47"/>
      <c r="AB50" s="47"/>
      <c r="AC50" s="47"/>
      <c r="AD50" s="47"/>
    </row>
    <row r="51" spans="1:30" ht="39.950000000000003" customHeight="1" x14ac:dyDescent="0.25">
      <c r="A51" s="55">
        <v>59</v>
      </c>
      <c r="B51" s="56" t="s">
        <v>93</v>
      </c>
      <c r="C51" s="66" t="s">
        <v>210</v>
      </c>
      <c r="D51" s="67" t="s">
        <v>211</v>
      </c>
      <c r="E51" s="59" t="s">
        <v>212</v>
      </c>
      <c r="F51" s="62" t="s">
        <v>213</v>
      </c>
      <c r="G51" s="54" t="s">
        <v>37</v>
      </c>
      <c r="H51" s="62" t="s">
        <v>81</v>
      </c>
      <c r="I51" s="42">
        <v>1140</v>
      </c>
      <c r="J51" s="17"/>
      <c r="K51" s="23">
        <f t="shared" si="0"/>
        <v>0</v>
      </c>
      <c r="L51" s="24" t="str">
        <f t="shared" si="1"/>
        <v>OK</v>
      </c>
      <c r="M51" s="171"/>
      <c r="N51" s="169"/>
      <c r="O51" s="46"/>
      <c r="P51" s="47"/>
      <c r="Q51" s="47"/>
      <c r="R51" s="49"/>
      <c r="S51" s="48"/>
      <c r="T51" s="46"/>
      <c r="U51" s="46"/>
      <c r="V51" s="46"/>
      <c r="W51" s="46"/>
      <c r="X51" s="46"/>
      <c r="Y51" s="47"/>
      <c r="Z51" s="47"/>
      <c r="AA51" s="47"/>
      <c r="AB51" s="47"/>
      <c r="AC51" s="47"/>
      <c r="AD51" s="47"/>
    </row>
    <row r="52" spans="1:30" ht="39.950000000000003" customHeight="1" x14ac:dyDescent="0.25">
      <c r="A52" s="55">
        <v>60</v>
      </c>
      <c r="B52" s="56" t="s">
        <v>93</v>
      </c>
      <c r="C52" s="66" t="s">
        <v>214</v>
      </c>
      <c r="D52" s="67" t="s">
        <v>215</v>
      </c>
      <c r="E52" s="59" t="s">
        <v>212</v>
      </c>
      <c r="F52" s="62" t="s">
        <v>213</v>
      </c>
      <c r="G52" s="54" t="s">
        <v>37</v>
      </c>
      <c r="H52" s="62" t="s">
        <v>81</v>
      </c>
      <c r="I52" s="42">
        <v>685</v>
      </c>
      <c r="J52" s="17"/>
      <c r="K52" s="23">
        <f t="shared" si="0"/>
        <v>0</v>
      </c>
      <c r="L52" s="24" t="str">
        <f t="shared" si="1"/>
        <v>OK</v>
      </c>
      <c r="M52" s="171"/>
      <c r="N52" s="169"/>
      <c r="O52" s="46"/>
      <c r="P52" s="47"/>
      <c r="Q52" s="47"/>
      <c r="R52" s="49"/>
      <c r="S52" s="48"/>
      <c r="T52" s="46"/>
      <c r="U52" s="46"/>
      <c r="V52" s="46"/>
      <c r="W52" s="46"/>
      <c r="X52" s="46"/>
      <c r="Y52" s="47"/>
      <c r="Z52" s="47"/>
      <c r="AA52" s="47"/>
      <c r="AB52" s="47"/>
      <c r="AC52" s="47"/>
      <c r="AD52" s="47"/>
    </row>
    <row r="53" spans="1:30" ht="39.950000000000003" customHeight="1" x14ac:dyDescent="0.25">
      <c r="A53" s="55">
        <v>61</v>
      </c>
      <c r="B53" s="56" t="s">
        <v>71</v>
      </c>
      <c r="C53" s="66" t="s">
        <v>216</v>
      </c>
      <c r="D53" s="67" t="s">
        <v>217</v>
      </c>
      <c r="E53" s="59" t="s">
        <v>212</v>
      </c>
      <c r="F53" s="76" t="s">
        <v>218</v>
      </c>
      <c r="G53" s="54" t="s">
        <v>37</v>
      </c>
      <c r="H53" s="76" t="s">
        <v>81</v>
      </c>
      <c r="I53" s="42">
        <v>2296.8000000000002</v>
      </c>
      <c r="J53" s="17"/>
      <c r="K53" s="23">
        <f t="shared" si="0"/>
        <v>0</v>
      </c>
      <c r="L53" s="24" t="str">
        <f t="shared" si="1"/>
        <v>OK</v>
      </c>
      <c r="M53" s="171"/>
      <c r="N53" s="169"/>
      <c r="O53" s="46"/>
      <c r="P53" s="47"/>
      <c r="Q53" s="47"/>
      <c r="R53" s="49"/>
      <c r="S53" s="48"/>
      <c r="T53" s="46"/>
      <c r="U53" s="46"/>
      <c r="V53" s="46"/>
      <c r="W53" s="46"/>
      <c r="X53" s="46"/>
      <c r="Y53" s="47"/>
      <c r="Z53" s="47"/>
      <c r="AA53" s="47"/>
      <c r="AB53" s="47"/>
      <c r="AC53" s="47"/>
      <c r="AD53" s="47"/>
    </row>
    <row r="54" spans="1:30" ht="39.950000000000003" customHeight="1" x14ac:dyDescent="0.25">
      <c r="A54" s="55">
        <v>62</v>
      </c>
      <c r="B54" s="56" t="s">
        <v>43</v>
      </c>
      <c r="C54" s="60" t="s">
        <v>219</v>
      </c>
      <c r="D54" s="61" t="s">
        <v>220</v>
      </c>
      <c r="E54" s="62" t="s">
        <v>221</v>
      </c>
      <c r="F54" s="62" t="s">
        <v>222</v>
      </c>
      <c r="G54" s="54" t="s">
        <v>37</v>
      </c>
      <c r="H54" s="62" t="s">
        <v>25</v>
      </c>
      <c r="I54" s="42">
        <v>1291</v>
      </c>
      <c r="J54" s="17"/>
      <c r="K54" s="23">
        <f t="shared" si="0"/>
        <v>0</v>
      </c>
      <c r="L54" s="24" t="str">
        <f t="shared" si="1"/>
        <v>OK</v>
      </c>
      <c r="M54" s="171"/>
      <c r="N54" s="169"/>
      <c r="O54" s="46"/>
      <c r="P54" s="47"/>
      <c r="Q54" s="47"/>
      <c r="R54" s="49"/>
      <c r="S54" s="48"/>
      <c r="T54" s="46"/>
      <c r="U54" s="46"/>
      <c r="V54" s="46"/>
      <c r="W54" s="46"/>
      <c r="X54" s="46"/>
      <c r="Y54" s="47"/>
      <c r="Z54" s="47"/>
      <c r="AA54" s="47"/>
      <c r="AB54" s="47"/>
      <c r="AC54" s="47"/>
      <c r="AD54" s="47"/>
    </row>
    <row r="55" spans="1:30" ht="39.950000000000003" customHeight="1" x14ac:dyDescent="0.25">
      <c r="A55" s="55">
        <v>63</v>
      </c>
      <c r="B55" s="56" t="s">
        <v>55</v>
      </c>
      <c r="C55" s="60" t="s">
        <v>223</v>
      </c>
      <c r="D55" s="61" t="s">
        <v>224</v>
      </c>
      <c r="E55" s="62" t="s">
        <v>225</v>
      </c>
      <c r="F55" s="62" t="s">
        <v>226</v>
      </c>
      <c r="G55" s="54" t="s">
        <v>37</v>
      </c>
      <c r="H55" s="62" t="s">
        <v>227</v>
      </c>
      <c r="I55" s="42">
        <v>1785</v>
      </c>
      <c r="J55" s="17"/>
      <c r="K55" s="23">
        <f t="shared" si="0"/>
        <v>0</v>
      </c>
      <c r="L55" s="24" t="str">
        <f t="shared" si="1"/>
        <v>OK</v>
      </c>
      <c r="M55" s="171"/>
      <c r="N55" s="169"/>
      <c r="O55" s="46"/>
      <c r="P55" s="47"/>
      <c r="Q55" s="47"/>
      <c r="R55" s="49"/>
      <c r="S55" s="48"/>
      <c r="T55" s="46"/>
      <c r="U55" s="46"/>
      <c r="V55" s="46"/>
      <c r="W55" s="46"/>
      <c r="X55" s="46"/>
      <c r="Y55" s="47"/>
      <c r="Z55" s="47"/>
      <c r="AA55" s="47"/>
      <c r="AB55" s="47"/>
      <c r="AC55" s="47"/>
      <c r="AD55" s="47"/>
    </row>
    <row r="56" spans="1:30" ht="39.950000000000003" customHeight="1" x14ac:dyDescent="0.25">
      <c r="A56" s="55">
        <v>65</v>
      </c>
      <c r="B56" s="56" t="s">
        <v>86</v>
      </c>
      <c r="C56" s="60" t="s">
        <v>228</v>
      </c>
      <c r="D56" s="61" t="s">
        <v>229</v>
      </c>
      <c r="E56" s="62" t="s">
        <v>230</v>
      </c>
      <c r="F56" s="62" t="s">
        <v>231</v>
      </c>
      <c r="G56" s="54" t="s">
        <v>37</v>
      </c>
      <c r="H56" s="62" t="s">
        <v>232</v>
      </c>
      <c r="I56" s="42">
        <v>2649.99</v>
      </c>
      <c r="J56" s="17">
        <v>1</v>
      </c>
      <c r="K56" s="23">
        <f t="shared" si="0"/>
        <v>1</v>
      </c>
      <c r="L56" s="24" t="str">
        <f t="shared" si="1"/>
        <v>OK</v>
      </c>
      <c r="M56" s="171"/>
      <c r="N56" s="169"/>
      <c r="O56" s="46"/>
      <c r="P56" s="47"/>
      <c r="Q56" s="47"/>
      <c r="R56" s="49"/>
      <c r="S56" s="48"/>
      <c r="T56" s="46"/>
      <c r="U56" s="46"/>
      <c r="V56" s="46"/>
      <c r="W56" s="46"/>
      <c r="X56" s="46"/>
      <c r="Y56" s="47"/>
      <c r="Z56" s="47"/>
      <c r="AA56" s="47"/>
      <c r="AB56" s="47"/>
      <c r="AC56" s="47"/>
      <c r="AD56" s="47"/>
    </row>
    <row r="57" spans="1:30" ht="39.950000000000003" customHeight="1" x14ac:dyDescent="0.25">
      <c r="A57" s="55">
        <v>66</v>
      </c>
      <c r="B57" s="56" t="s">
        <v>176</v>
      </c>
      <c r="C57" s="66" t="s">
        <v>233</v>
      </c>
      <c r="D57" s="67" t="s">
        <v>234</v>
      </c>
      <c r="E57" s="59" t="s">
        <v>62</v>
      </c>
      <c r="F57" s="54" t="s">
        <v>235</v>
      </c>
      <c r="G57" s="54" t="s">
        <v>37</v>
      </c>
      <c r="H57" s="54">
        <v>44900533</v>
      </c>
      <c r="I57" s="42">
        <v>4765</v>
      </c>
      <c r="J57" s="17"/>
      <c r="K57" s="23">
        <f t="shared" si="0"/>
        <v>0</v>
      </c>
      <c r="L57" s="24" t="str">
        <f t="shared" si="1"/>
        <v>OK</v>
      </c>
      <c r="M57" s="171"/>
      <c r="N57" s="169"/>
      <c r="O57" s="46"/>
      <c r="P57" s="47"/>
      <c r="Q57" s="47"/>
      <c r="R57" s="49"/>
      <c r="S57" s="48"/>
      <c r="T57" s="46"/>
      <c r="U57" s="46"/>
      <c r="V57" s="46"/>
      <c r="W57" s="46"/>
      <c r="X57" s="46"/>
      <c r="Y57" s="47"/>
      <c r="Z57" s="47"/>
      <c r="AA57" s="47"/>
      <c r="AB57" s="47"/>
      <c r="AC57" s="47"/>
      <c r="AD57" s="47"/>
    </row>
    <row r="58" spans="1:30" ht="39.950000000000003" customHeight="1" x14ac:dyDescent="0.25">
      <c r="A58" s="55">
        <v>68</v>
      </c>
      <c r="B58" s="56" t="s">
        <v>38</v>
      </c>
      <c r="C58" s="66" t="s">
        <v>236</v>
      </c>
      <c r="D58" s="67" t="s">
        <v>237</v>
      </c>
      <c r="E58" s="53" t="s">
        <v>238</v>
      </c>
      <c r="F58" s="54" t="s">
        <v>239</v>
      </c>
      <c r="G58" s="54" t="s">
        <v>37</v>
      </c>
      <c r="H58" s="54" t="s">
        <v>51</v>
      </c>
      <c r="I58" s="42">
        <v>673</v>
      </c>
      <c r="J58" s="17"/>
      <c r="K58" s="23">
        <f t="shared" si="0"/>
        <v>0</v>
      </c>
      <c r="L58" s="24" t="str">
        <f t="shared" si="1"/>
        <v>OK</v>
      </c>
      <c r="M58" s="171"/>
      <c r="N58" s="169"/>
      <c r="O58" s="46"/>
      <c r="P58" s="47"/>
      <c r="Q58" s="47"/>
      <c r="R58" s="49"/>
      <c r="S58" s="48"/>
      <c r="T58" s="46"/>
      <c r="U58" s="46"/>
      <c r="V58" s="46"/>
      <c r="W58" s="46"/>
      <c r="X58" s="46"/>
      <c r="Y58" s="47"/>
      <c r="Z58" s="47"/>
      <c r="AA58" s="47"/>
      <c r="AB58" s="47"/>
      <c r="AC58" s="47"/>
      <c r="AD58" s="47"/>
    </row>
    <row r="59" spans="1:30" ht="39.950000000000003" customHeight="1" x14ac:dyDescent="0.25">
      <c r="A59" s="55">
        <v>69</v>
      </c>
      <c r="B59" s="56" t="s">
        <v>71</v>
      </c>
      <c r="C59" s="60" t="s">
        <v>240</v>
      </c>
      <c r="D59" s="61" t="s">
        <v>241</v>
      </c>
      <c r="E59" s="62" t="s">
        <v>242</v>
      </c>
      <c r="F59" s="62" t="s">
        <v>239</v>
      </c>
      <c r="G59" s="54" t="s">
        <v>37</v>
      </c>
      <c r="H59" s="62" t="s">
        <v>51</v>
      </c>
      <c r="I59" s="42">
        <v>2128.5</v>
      </c>
      <c r="J59" s="17"/>
      <c r="K59" s="23">
        <f t="shared" si="0"/>
        <v>0</v>
      </c>
      <c r="L59" s="24" t="str">
        <f t="shared" si="1"/>
        <v>OK</v>
      </c>
      <c r="M59" s="171"/>
      <c r="N59" s="169"/>
      <c r="O59" s="46"/>
      <c r="P59" s="47"/>
      <c r="Q59" s="47"/>
      <c r="R59" s="49"/>
      <c r="S59" s="48"/>
      <c r="T59" s="46"/>
      <c r="U59" s="46"/>
      <c r="V59" s="46"/>
      <c r="W59" s="46"/>
      <c r="X59" s="46"/>
      <c r="Y59" s="47"/>
      <c r="Z59" s="47"/>
      <c r="AA59" s="47"/>
      <c r="AB59" s="47"/>
      <c r="AC59" s="47"/>
      <c r="AD59" s="47"/>
    </row>
    <row r="60" spans="1:30" ht="39.950000000000003" customHeight="1" x14ac:dyDescent="0.25">
      <c r="A60" s="55">
        <v>70</v>
      </c>
      <c r="B60" s="56" t="s">
        <v>243</v>
      </c>
      <c r="C60" s="60" t="s">
        <v>244</v>
      </c>
      <c r="D60" s="61" t="s">
        <v>245</v>
      </c>
      <c r="E60" s="62" t="s">
        <v>124</v>
      </c>
      <c r="F60" s="62" t="s">
        <v>246</v>
      </c>
      <c r="G60" s="54" t="s">
        <v>37</v>
      </c>
      <c r="H60" s="62" t="s">
        <v>81</v>
      </c>
      <c r="I60" s="42">
        <v>3800</v>
      </c>
      <c r="J60" s="17"/>
      <c r="K60" s="23">
        <f t="shared" si="0"/>
        <v>0</v>
      </c>
      <c r="L60" s="24" t="str">
        <f t="shared" si="1"/>
        <v>OK</v>
      </c>
      <c r="M60" s="171"/>
      <c r="N60" s="169"/>
      <c r="O60" s="46"/>
      <c r="P60" s="47"/>
      <c r="Q60" s="47"/>
      <c r="R60" s="49"/>
      <c r="S60" s="48"/>
      <c r="T60" s="46"/>
      <c r="U60" s="46"/>
      <c r="V60" s="46"/>
      <c r="W60" s="46"/>
      <c r="X60" s="46"/>
      <c r="Y60" s="47"/>
      <c r="Z60" s="47"/>
      <c r="AA60" s="47"/>
      <c r="AB60" s="47"/>
      <c r="AC60" s="47"/>
      <c r="AD60" s="47"/>
    </row>
    <row r="61" spans="1:30" ht="39.950000000000003" customHeight="1" x14ac:dyDescent="0.25">
      <c r="A61" s="55">
        <v>71</v>
      </c>
      <c r="B61" s="56" t="s">
        <v>64</v>
      </c>
      <c r="C61" s="60" t="s">
        <v>247</v>
      </c>
      <c r="D61" s="61" t="s">
        <v>248</v>
      </c>
      <c r="E61" s="62" t="s">
        <v>124</v>
      </c>
      <c r="F61" s="62" t="s">
        <v>246</v>
      </c>
      <c r="G61" s="54" t="s">
        <v>37</v>
      </c>
      <c r="H61" s="62" t="s">
        <v>81</v>
      </c>
      <c r="I61" s="42">
        <v>5700</v>
      </c>
      <c r="J61" s="17"/>
      <c r="K61" s="23">
        <f t="shared" si="0"/>
        <v>0</v>
      </c>
      <c r="L61" s="24" t="str">
        <f t="shared" si="1"/>
        <v>OK</v>
      </c>
      <c r="M61" s="171"/>
      <c r="N61" s="169"/>
      <c r="O61" s="46"/>
      <c r="P61" s="47"/>
      <c r="Q61" s="47"/>
      <c r="R61" s="49"/>
      <c r="S61" s="48"/>
      <c r="T61" s="46"/>
      <c r="U61" s="46"/>
      <c r="V61" s="46"/>
      <c r="W61" s="46"/>
      <c r="X61" s="46"/>
      <c r="Y61" s="47"/>
      <c r="Z61" s="47"/>
      <c r="AA61" s="47"/>
      <c r="AB61" s="47"/>
      <c r="AC61" s="47"/>
      <c r="AD61" s="47"/>
    </row>
    <row r="62" spans="1:30" ht="39.950000000000003" customHeight="1" x14ac:dyDescent="0.25">
      <c r="A62" s="55">
        <v>73</v>
      </c>
      <c r="B62" s="56" t="s">
        <v>126</v>
      </c>
      <c r="C62" s="60" t="s">
        <v>249</v>
      </c>
      <c r="D62" s="61" t="s">
        <v>250</v>
      </c>
      <c r="E62" s="59" t="s">
        <v>62</v>
      </c>
      <c r="F62" s="70">
        <v>17418028</v>
      </c>
      <c r="G62" s="54" t="s">
        <v>37</v>
      </c>
      <c r="H62" s="54" t="s">
        <v>251</v>
      </c>
      <c r="I62" s="42">
        <v>2825</v>
      </c>
      <c r="J62" s="17"/>
      <c r="K62" s="23">
        <f t="shared" si="0"/>
        <v>0</v>
      </c>
      <c r="L62" s="24" t="str">
        <f t="shared" si="1"/>
        <v>OK</v>
      </c>
      <c r="M62" s="171"/>
      <c r="N62" s="169"/>
      <c r="O62" s="46"/>
      <c r="P62" s="47"/>
      <c r="Q62" s="47"/>
      <c r="R62" s="49"/>
      <c r="S62" s="48"/>
      <c r="T62" s="46"/>
      <c r="U62" s="46"/>
      <c r="V62" s="46"/>
      <c r="W62" s="46"/>
      <c r="X62" s="46"/>
      <c r="Y62" s="47"/>
      <c r="Z62" s="47"/>
      <c r="AA62" s="47"/>
      <c r="AB62" s="47"/>
      <c r="AC62" s="47"/>
      <c r="AD62" s="47"/>
    </row>
    <row r="63" spans="1:30" ht="39.950000000000003" customHeight="1" x14ac:dyDescent="0.25">
      <c r="A63" s="55">
        <v>74</v>
      </c>
      <c r="B63" s="56" t="s">
        <v>126</v>
      </c>
      <c r="C63" s="57" t="s">
        <v>252</v>
      </c>
      <c r="D63" s="58" t="s">
        <v>253</v>
      </c>
      <c r="E63" s="59" t="s">
        <v>46</v>
      </c>
      <c r="F63" s="54" t="s">
        <v>254</v>
      </c>
      <c r="G63" s="54" t="s">
        <v>37</v>
      </c>
      <c r="H63" s="54">
        <v>44905235</v>
      </c>
      <c r="I63" s="42">
        <v>5480</v>
      </c>
      <c r="J63" s="17"/>
      <c r="K63" s="23">
        <f t="shared" si="0"/>
        <v>0</v>
      </c>
      <c r="L63" s="24" t="str">
        <f t="shared" si="1"/>
        <v>OK</v>
      </c>
      <c r="M63" s="171"/>
      <c r="N63" s="169"/>
      <c r="O63" s="46"/>
      <c r="P63" s="47"/>
      <c r="Q63" s="47"/>
      <c r="R63" s="49"/>
      <c r="S63" s="48"/>
      <c r="T63" s="46"/>
      <c r="U63" s="46"/>
      <c r="V63" s="46"/>
      <c r="W63" s="46"/>
      <c r="X63" s="46"/>
      <c r="Y63" s="47"/>
      <c r="Z63" s="47"/>
      <c r="AA63" s="47"/>
      <c r="AB63" s="47"/>
      <c r="AC63" s="47"/>
      <c r="AD63" s="47"/>
    </row>
    <row r="64" spans="1:30" ht="39.950000000000003" customHeight="1" x14ac:dyDescent="0.25">
      <c r="A64" s="55">
        <v>75</v>
      </c>
      <c r="B64" s="56" t="s">
        <v>71</v>
      </c>
      <c r="C64" s="60" t="s">
        <v>255</v>
      </c>
      <c r="D64" s="61" t="s">
        <v>256</v>
      </c>
      <c r="E64" s="62" t="s">
        <v>129</v>
      </c>
      <c r="F64" s="62" t="s">
        <v>257</v>
      </c>
      <c r="G64" s="54" t="s">
        <v>37</v>
      </c>
      <c r="H64" s="62" t="s">
        <v>81</v>
      </c>
      <c r="I64" s="42">
        <v>1373.13</v>
      </c>
      <c r="J64" s="17"/>
      <c r="K64" s="23">
        <f t="shared" si="0"/>
        <v>0</v>
      </c>
      <c r="L64" s="24" t="str">
        <f t="shared" si="1"/>
        <v>OK</v>
      </c>
      <c r="M64" s="171"/>
      <c r="N64" s="169"/>
      <c r="O64" s="46"/>
      <c r="P64" s="47"/>
      <c r="Q64" s="47"/>
      <c r="R64" s="49"/>
      <c r="S64" s="48"/>
      <c r="T64" s="46"/>
      <c r="U64" s="46"/>
      <c r="V64" s="46"/>
      <c r="W64" s="46"/>
      <c r="X64" s="46"/>
      <c r="Y64" s="47"/>
      <c r="Z64" s="47"/>
      <c r="AA64" s="47"/>
      <c r="AB64" s="47"/>
      <c r="AC64" s="47"/>
      <c r="AD64" s="47"/>
    </row>
    <row r="65" spans="1:30" ht="39.950000000000003" customHeight="1" x14ac:dyDescent="0.25">
      <c r="A65" s="55">
        <v>76</v>
      </c>
      <c r="B65" s="56" t="s">
        <v>38</v>
      </c>
      <c r="C65" s="60" t="s">
        <v>258</v>
      </c>
      <c r="D65" s="61" t="s">
        <v>259</v>
      </c>
      <c r="E65" s="53" t="s">
        <v>129</v>
      </c>
      <c r="F65" s="54" t="s">
        <v>260</v>
      </c>
      <c r="G65" s="54" t="s">
        <v>37</v>
      </c>
      <c r="H65" s="54" t="s">
        <v>261</v>
      </c>
      <c r="I65" s="42">
        <v>1946.5</v>
      </c>
      <c r="J65" s="17"/>
      <c r="K65" s="23">
        <f t="shared" si="0"/>
        <v>0</v>
      </c>
      <c r="L65" s="24" t="str">
        <f t="shared" si="1"/>
        <v>OK</v>
      </c>
      <c r="M65" s="171"/>
      <c r="N65" s="169"/>
      <c r="O65" s="46"/>
      <c r="P65" s="47"/>
      <c r="Q65" s="47"/>
      <c r="R65" s="49"/>
      <c r="S65" s="48"/>
      <c r="T65" s="46"/>
      <c r="U65" s="46"/>
      <c r="V65" s="46"/>
      <c r="W65" s="46"/>
      <c r="X65" s="46"/>
      <c r="Y65" s="47"/>
      <c r="Z65" s="47"/>
      <c r="AA65" s="47"/>
      <c r="AB65" s="47"/>
      <c r="AC65" s="47"/>
      <c r="AD65" s="47"/>
    </row>
    <row r="66" spans="1:30" ht="39.950000000000003" customHeight="1" x14ac:dyDescent="0.25">
      <c r="A66" s="55">
        <v>78</v>
      </c>
      <c r="B66" s="56" t="s">
        <v>55</v>
      </c>
      <c r="C66" s="68" t="s">
        <v>262</v>
      </c>
      <c r="D66" s="69" t="s">
        <v>263</v>
      </c>
      <c r="E66" s="65">
        <v>1301</v>
      </c>
      <c r="F66" s="65" t="s">
        <v>264</v>
      </c>
      <c r="G66" s="54" t="s">
        <v>37</v>
      </c>
      <c r="H66" s="54" t="s">
        <v>21</v>
      </c>
      <c r="I66" s="42">
        <v>169</v>
      </c>
      <c r="J66" s="17"/>
      <c r="K66" s="23">
        <f t="shared" si="0"/>
        <v>0</v>
      </c>
      <c r="L66" s="24" t="str">
        <f t="shared" si="1"/>
        <v>OK</v>
      </c>
      <c r="M66" s="171"/>
      <c r="N66" s="169"/>
      <c r="O66" s="46"/>
      <c r="P66" s="47"/>
      <c r="Q66" s="47"/>
      <c r="R66" s="49"/>
      <c r="S66" s="48"/>
      <c r="T66" s="46"/>
      <c r="U66" s="46"/>
      <c r="V66" s="46"/>
      <c r="W66" s="46"/>
      <c r="X66" s="46"/>
      <c r="Y66" s="47"/>
      <c r="Z66" s="47"/>
      <c r="AA66" s="47"/>
      <c r="AB66" s="47"/>
      <c r="AC66" s="47"/>
      <c r="AD66" s="47"/>
    </row>
    <row r="67" spans="1:30" ht="39.950000000000003" customHeight="1" x14ac:dyDescent="0.25">
      <c r="A67" s="55">
        <v>79</v>
      </c>
      <c r="B67" s="56" t="s">
        <v>93</v>
      </c>
      <c r="C67" s="60" t="s">
        <v>265</v>
      </c>
      <c r="D67" s="61" t="s">
        <v>266</v>
      </c>
      <c r="E67" s="62" t="s">
        <v>267</v>
      </c>
      <c r="F67" s="62" t="s">
        <v>268</v>
      </c>
      <c r="G67" s="54" t="s">
        <v>37</v>
      </c>
      <c r="H67" s="62" t="s">
        <v>81</v>
      </c>
      <c r="I67" s="42">
        <v>795</v>
      </c>
      <c r="J67" s="17"/>
      <c r="K67" s="23">
        <f t="shared" si="0"/>
        <v>0</v>
      </c>
      <c r="L67" s="24" t="str">
        <f t="shared" si="1"/>
        <v>OK</v>
      </c>
      <c r="M67" s="171"/>
      <c r="N67" s="169"/>
      <c r="O67" s="46"/>
      <c r="P67" s="47"/>
      <c r="Q67" s="47"/>
      <c r="R67" s="49"/>
      <c r="S67" s="48"/>
      <c r="T67" s="46"/>
      <c r="U67" s="46"/>
      <c r="V67" s="46"/>
      <c r="W67" s="46"/>
      <c r="X67" s="46"/>
      <c r="Y67" s="47"/>
      <c r="Z67" s="47"/>
      <c r="AA67" s="47"/>
      <c r="AB67" s="47"/>
      <c r="AC67" s="47"/>
      <c r="AD67" s="47"/>
    </row>
    <row r="68" spans="1:30" ht="39.950000000000003" customHeight="1" x14ac:dyDescent="0.25">
      <c r="A68" s="55">
        <v>80</v>
      </c>
      <c r="B68" s="56" t="s">
        <v>71</v>
      </c>
      <c r="C68" s="68" t="s">
        <v>269</v>
      </c>
      <c r="D68" s="69" t="s">
        <v>270</v>
      </c>
      <c r="E68" s="54">
        <v>2407</v>
      </c>
      <c r="F68" s="54" t="s">
        <v>271</v>
      </c>
      <c r="G68" s="54" t="s">
        <v>37</v>
      </c>
      <c r="H68" s="54" t="s">
        <v>51</v>
      </c>
      <c r="I68" s="42">
        <v>12721.5</v>
      </c>
      <c r="J68" s="17"/>
      <c r="K68" s="23">
        <f t="shared" ref="K68:K131" si="2">J68-(SUM(M68:AD68))</f>
        <v>0</v>
      </c>
      <c r="L68" s="24" t="str">
        <f t="shared" ref="L68:L131" si="3">IF(K68&lt;0,"ATENÇÃO","OK")</f>
        <v>OK</v>
      </c>
      <c r="M68" s="171"/>
      <c r="N68" s="169"/>
      <c r="O68" s="46"/>
      <c r="P68" s="47"/>
      <c r="Q68" s="47"/>
      <c r="R68" s="49"/>
      <c r="S68" s="48"/>
      <c r="T68" s="46"/>
      <c r="U68" s="46"/>
      <c r="V68" s="46"/>
      <c r="W68" s="46"/>
      <c r="X68" s="46"/>
      <c r="Y68" s="47"/>
      <c r="Z68" s="47"/>
      <c r="AA68" s="47"/>
      <c r="AB68" s="47"/>
      <c r="AC68" s="47"/>
      <c r="AD68" s="47"/>
    </row>
    <row r="69" spans="1:30" ht="39.950000000000003" customHeight="1" x14ac:dyDescent="0.25">
      <c r="A69" s="55">
        <v>81</v>
      </c>
      <c r="B69" s="56" t="s">
        <v>151</v>
      </c>
      <c r="C69" s="60" t="s">
        <v>272</v>
      </c>
      <c r="D69" s="61" t="s">
        <v>273</v>
      </c>
      <c r="E69" s="53" t="s">
        <v>129</v>
      </c>
      <c r="F69" s="54" t="s">
        <v>274</v>
      </c>
      <c r="G69" s="54" t="s">
        <v>37</v>
      </c>
      <c r="H69" s="54" t="s">
        <v>275</v>
      </c>
      <c r="I69" s="42">
        <v>1537</v>
      </c>
      <c r="J69" s="17"/>
      <c r="K69" s="23">
        <f t="shared" si="2"/>
        <v>0</v>
      </c>
      <c r="L69" s="24" t="str">
        <f t="shared" si="3"/>
        <v>OK</v>
      </c>
      <c r="M69" s="171"/>
      <c r="N69" s="169"/>
      <c r="O69" s="46"/>
      <c r="P69" s="47"/>
      <c r="Q69" s="47"/>
      <c r="R69" s="49"/>
      <c r="S69" s="48"/>
      <c r="T69" s="46"/>
      <c r="U69" s="46"/>
      <c r="V69" s="46"/>
      <c r="W69" s="46"/>
      <c r="X69" s="46"/>
      <c r="Y69" s="47"/>
      <c r="Z69" s="47"/>
      <c r="AA69" s="47"/>
      <c r="AB69" s="47"/>
      <c r="AC69" s="47"/>
      <c r="AD69" s="47"/>
    </row>
    <row r="70" spans="1:30" ht="39.950000000000003" customHeight="1" x14ac:dyDescent="0.25">
      <c r="A70" s="55">
        <v>82</v>
      </c>
      <c r="B70" s="56" t="s">
        <v>176</v>
      </c>
      <c r="C70" s="73" t="s">
        <v>276</v>
      </c>
      <c r="D70" s="74" t="s">
        <v>277</v>
      </c>
      <c r="E70" s="59" t="s">
        <v>62</v>
      </c>
      <c r="F70" s="54" t="s">
        <v>278</v>
      </c>
      <c r="G70" s="54" t="s">
        <v>37</v>
      </c>
      <c r="H70" s="54">
        <v>44905233</v>
      </c>
      <c r="I70" s="42">
        <v>19125.66</v>
      </c>
      <c r="J70" s="17"/>
      <c r="K70" s="23">
        <f t="shared" si="2"/>
        <v>0</v>
      </c>
      <c r="L70" s="24" t="str">
        <f t="shared" si="3"/>
        <v>OK</v>
      </c>
      <c r="M70" s="171"/>
      <c r="N70" s="169"/>
      <c r="O70" s="46"/>
      <c r="P70" s="47"/>
      <c r="Q70" s="47"/>
      <c r="R70" s="49"/>
      <c r="S70" s="48"/>
      <c r="T70" s="46"/>
      <c r="U70" s="46"/>
      <c r="V70" s="46"/>
      <c r="W70" s="46"/>
      <c r="X70" s="46"/>
      <c r="Y70" s="47"/>
      <c r="Z70" s="47"/>
      <c r="AA70" s="47"/>
      <c r="AB70" s="47"/>
      <c r="AC70" s="47"/>
      <c r="AD70" s="47"/>
    </row>
    <row r="71" spans="1:30" ht="39.950000000000003" customHeight="1" x14ac:dyDescent="0.25">
      <c r="A71" s="55">
        <v>84</v>
      </c>
      <c r="B71" s="56" t="s">
        <v>47</v>
      </c>
      <c r="C71" s="60" t="s">
        <v>279</v>
      </c>
      <c r="D71" s="61" t="s">
        <v>280</v>
      </c>
      <c r="E71" s="62" t="s">
        <v>101</v>
      </c>
      <c r="F71" s="62" t="s">
        <v>281</v>
      </c>
      <c r="G71" s="54" t="s">
        <v>37</v>
      </c>
      <c r="H71" s="62" t="s">
        <v>51</v>
      </c>
      <c r="I71" s="42">
        <v>1350</v>
      </c>
      <c r="J71" s="17"/>
      <c r="K71" s="23">
        <f t="shared" si="2"/>
        <v>0</v>
      </c>
      <c r="L71" s="24" t="str">
        <f t="shared" si="3"/>
        <v>OK</v>
      </c>
      <c r="M71" s="171"/>
      <c r="N71" s="169"/>
      <c r="O71" s="46"/>
      <c r="P71" s="47"/>
      <c r="Q71" s="47"/>
      <c r="R71" s="49"/>
      <c r="S71" s="48"/>
      <c r="T71" s="46"/>
      <c r="U71" s="46"/>
      <c r="V71" s="46"/>
      <c r="W71" s="46"/>
      <c r="X71" s="46"/>
      <c r="Y71" s="47"/>
      <c r="Z71" s="47"/>
      <c r="AA71" s="47"/>
      <c r="AB71" s="47"/>
      <c r="AC71" s="47"/>
      <c r="AD71" s="47"/>
    </row>
    <row r="72" spans="1:30" ht="39.950000000000003" customHeight="1" x14ac:dyDescent="0.25">
      <c r="A72" s="55">
        <v>85</v>
      </c>
      <c r="B72" s="56" t="s">
        <v>126</v>
      </c>
      <c r="C72" s="66" t="s">
        <v>282</v>
      </c>
      <c r="D72" s="67" t="s">
        <v>283</v>
      </c>
      <c r="E72" s="59" t="s">
        <v>238</v>
      </c>
      <c r="F72" s="54" t="s">
        <v>284</v>
      </c>
      <c r="G72" s="54" t="s">
        <v>37</v>
      </c>
      <c r="H72" s="54">
        <v>44905233</v>
      </c>
      <c r="I72" s="42">
        <v>3700</v>
      </c>
      <c r="J72" s="17"/>
      <c r="K72" s="23">
        <f t="shared" si="2"/>
        <v>0</v>
      </c>
      <c r="L72" s="24" t="str">
        <f t="shared" si="3"/>
        <v>OK</v>
      </c>
      <c r="M72" s="171"/>
      <c r="N72" s="169"/>
      <c r="O72" s="46"/>
      <c r="P72" s="47"/>
      <c r="Q72" s="47"/>
      <c r="R72" s="49"/>
      <c r="S72" s="48"/>
      <c r="T72" s="46"/>
      <c r="U72" s="46"/>
      <c r="V72" s="46"/>
      <c r="W72" s="46"/>
      <c r="X72" s="46"/>
      <c r="Y72" s="47"/>
      <c r="Z72" s="47"/>
      <c r="AA72" s="47"/>
      <c r="AB72" s="47"/>
      <c r="AC72" s="47"/>
      <c r="AD72" s="47"/>
    </row>
    <row r="73" spans="1:30" ht="39.950000000000003" customHeight="1" x14ac:dyDescent="0.25">
      <c r="A73" s="55">
        <v>86</v>
      </c>
      <c r="B73" s="56" t="s">
        <v>47</v>
      </c>
      <c r="C73" s="60" t="s">
        <v>285</v>
      </c>
      <c r="D73" s="61" t="s">
        <v>286</v>
      </c>
      <c r="E73" s="62" t="s">
        <v>101</v>
      </c>
      <c r="F73" s="62" t="s">
        <v>281</v>
      </c>
      <c r="G73" s="54" t="s">
        <v>37</v>
      </c>
      <c r="H73" s="62" t="s">
        <v>51</v>
      </c>
      <c r="I73" s="42">
        <v>4900</v>
      </c>
      <c r="J73" s="17"/>
      <c r="K73" s="23">
        <f t="shared" si="2"/>
        <v>0</v>
      </c>
      <c r="L73" s="24" t="str">
        <f t="shared" si="3"/>
        <v>OK</v>
      </c>
      <c r="M73" s="171"/>
      <c r="N73" s="169"/>
      <c r="O73" s="46"/>
      <c r="P73" s="47"/>
      <c r="Q73" s="47"/>
      <c r="R73" s="49"/>
      <c r="S73" s="48"/>
      <c r="T73" s="46"/>
      <c r="U73" s="46"/>
      <c r="V73" s="46"/>
      <c r="W73" s="46"/>
      <c r="X73" s="46"/>
      <c r="Y73" s="47"/>
      <c r="Z73" s="47"/>
      <c r="AA73" s="47"/>
      <c r="AB73" s="47"/>
      <c r="AC73" s="47"/>
      <c r="AD73" s="47"/>
    </row>
    <row r="74" spans="1:30" ht="39.950000000000003" customHeight="1" x14ac:dyDescent="0.25">
      <c r="A74" s="55">
        <v>88</v>
      </c>
      <c r="B74" s="56" t="s">
        <v>47</v>
      </c>
      <c r="C74" s="51" t="s">
        <v>287</v>
      </c>
      <c r="D74" s="52" t="s">
        <v>288</v>
      </c>
      <c r="E74" s="53" t="s">
        <v>129</v>
      </c>
      <c r="F74" s="54" t="s">
        <v>289</v>
      </c>
      <c r="G74" s="54" t="s">
        <v>37</v>
      </c>
      <c r="H74" s="54" t="s">
        <v>81</v>
      </c>
      <c r="I74" s="42">
        <v>600</v>
      </c>
      <c r="J74" s="17"/>
      <c r="K74" s="23">
        <f t="shared" si="2"/>
        <v>0</v>
      </c>
      <c r="L74" s="24" t="str">
        <f t="shared" si="3"/>
        <v>OK</v>
      </c>
      <c r="M74" s="171"/>
      <c r="N74" s="169"/>
      <c r="O74" s="46"/>
      <c r="P74" s="47"/>
      <c r="Q74" s="47"/>
      <c r="R74" s="49"/>
      <c r="S74" s="48"/>
      <c r="T74" s="46"/>
      <c r="U74" s="46"/>
      <c r="V74" s="46"/>
      <c r="W74" s="46"/>
      <c r="X74" s="46"/>
      <c r="Y74" s="47"/>
      <c r="Z74" s="47"/>
      <c r="AA74" s="47"/>
      <c r="AB74" s="47"/>
      <c r="AC74" s="47"/>
      <c r="AD74" s="47"/>
    </row>
    <row r="75" spans="1:30" ht="39.950000000000003" customHeight="1" x14ac:dyDescent="0.25">
      <c r="A75" s="55">
        <v>89</v>
      </c>
      <c r="B75" s="56" t="s">
        <v>71</v>
      </c>
      <c r="C75" s="60" t="s">
        <v>290</v>
      </c>
      <c r="D75" s="61" t="s">
        <v>291</v>
      </c>
      <c r="E75" s="62" t="s">
        <v>292</v>
      </c>
      <c r="F75" s="62" t="s">
        <v>293</v>
      </c>
      <c r="G75" s="54" t="s">
        <v>37</v>
      </c>
      <c r="H75" s="62" t="s">
        <v>81</v>
      </c>
      <c r="I75" s="42">
        <v>3316.5</v>
      </c>
      <c r="J75" s="17"/>
      <c r="K75" s="23">
        <f t="shared" si="2"/>
        <v>0</v>
      </c>
      <c r="L75" s="24" t="str">
        <f t="shared" si="3"/>
        <v>OK</v>
      </c>
      <c r="M75" s="171"/>
      <c r="N75" s="169"/>
      <c r="O75" s="46"/>
      <c r="P75" s="47"/>
      <c r="Q75" s="47"/>
      <c r="R75" s="49"/>
      <c r="S75" s="48"/>
      <c r="T75" s="46"/>
      <c r="U75" s="46"/>
      <c r="V75" s="46"/>
      <c r="W75" s="46"/>
      <c r="X75" s="46"/>
      <c r="Y75" s="47"/>
      <c r="Z75" s="47"/>
      <c r="AA75" s="47"/>
      <c r="AB75" s="47"/>
      <c r="AC75" s="47"/>
      <c r="AD75" s="47"/>
    </row>
    <row r="76" spans="1:30" ht="39.950000000000003" customHeight="1" x14ac:dyDescent="0.25">
      <c r="A76" s="55">
        <v>90</v>
      </c>
      <c r="B76" s="56" t="s">
        <v>151</v>
      </c>
      <c r="C76" s="60" t="s">
        <v>294</v>
      </c>
      <c r="D76" s="61" t="s">
        <v>295</v>
      </c>
      <c r="E76" s="62" t="s">
        <v>124</v>
      </c>
      <c r="F76" s="62" t="s">
        <v>296</v>
      </c>
      <c r="G76" s="54" t="s">
        <v>37</v>
      </c>
      <c r="H76" s="62" t="s">
        <v>81</v>
      </c>
      <c r="I76" s="42">
        <v>3100</v>
      </c>
      <c r="J76" s="17"/>
      <c r="K76" s="23">
        <f t="shared" si="2"/>
        <v>0</v>
      </c>
      <c r="L76" s="24" t="str">
        <f t="shared" si="3"/>
        <v>OK</v>
      </c>
      <c r="M76" s="171"/>
      <c r="N76" s="169"/>
      <c r="O76" s="46"/>
      <c r="P76" s="47"/>
      <c r="Q76" s="47"/>
      <c r="R76" s="49"/>
      <c r="S76" s="48"/>
      <c r="T76" s="46"/>
      <c r="U76" s="46"/>
      <c r="V76" s="46"/>
      <c r="W76" s="46"/>
      <c r="X76" s="46"/>
      <c r="Y76" s="47"/>
      <c r="Z76" s="47"/>
      <c r="AA76" s="47"/>
      <c r="AB76" s="47"/>
      <c r="AC76" s="47"/>
      <c r="AD76" s="47"/>
    </row>
    <row r="77" spans="1:30" ht="39.950000000000003" customHeight="1" x14ac:dyDescent="0.25">
      <c r="A77" s="55">
        <v>91</v>
      </c>
      <c r="B77" s="56" t="s">
        <v>93</v>
      </c>
      <c r="C77" s="66" t="s">
        <v>297</v>
      </c>
      <c r="D77" s="67" t="s">
        <v>298</v>
      </c>
      <c r="E77" s="53" t="s">
        <v>192</v>
      </c>
      <c r="F77" s="54" t="s">
        <v>299</v>
      </c>
      <c r="G77" s="54" t="s">
        <v>37</v>
      </c>
      <c r="H77" s="54" t="s">
        <v>51</v>
      </c>
      <c r="I77" s="42">
        <v>400</v>
      </c>
      <c r="J77" s="17"/>
      <c r="K77" s="23">
        <f t="shared" si="2"/>
        <v>0</v>
      </c>
      <c r="L77" s="24" t="str">
        <f t="shared" si="3"/>
        <v>OK</v>
      </c>
      <c r="M77" s="171"/>
      <c r="N77" s="169"/>
      <c r="O77" s="46"/>
      <c r="P77" s="47"/>
      <c r="Q77" s="47"/>
      <c r="R77" s="49"/>
      <c r="S77" s="48"/>
      <c r="T77" s="46"/>
      <c r="U77" s="46"/>
      <c r="V77" s="46"/>
      <c r="W77" s="46"/>
      <c r="X77" s="46"/>
      <c r="Y77" s="47"/>
      <c r="Z77" s="47"/>
      <c r="AA77" s="47"/>
      <c r="AB77" s="47"/>
      <c r="AC77" s="47"/>
      <c r="AD77" s="47"/>
    </row>
    <row r="78" spans="1:30" ht="39.950000000000003" customHeight="1" x14ac:dyDescent="0.25">
      <c r="A78" s="55">
        <v>92</v>
      </c>
      <c r="B78" s="56" t="s">
        <v>243</v>
      </c>
      <c r="C78" s="60" t="s">
        <v>300</v>
      </c>
      <c r="D78" s="61" t="s">
        <v>301</v>
      </c>
      <c r="E78" s="62" t="s">
        <v>292</v>
      </c>
      <c r="F78" s="62" t="s">
        <v>293</v>
      </c>
      <c r="G78" s="54" t="s">
        <v>37</v>
      </c>
      <c r="H78" s="62" t="s">
        <v>81</v>
      </c>
      <c r="I78" s="42">
        <v>2438</v>
      </c>
      <c r="J78" s="17"/>
      <c r="K78" s="23">
        <f t="shared" si="2"/>
        <v>0</v>
      </c>
      <c r="L78" s="24" t="str">
        <f t="shared" si="3"/>
        <v>OK</v>
      </c>
      <c r="M78" s="171"/>
      <c r="N78" s="169"/>
      <c r="O78" s="46"/>
      <c r="P78" s="47"/>
      <c r="Q78" s="47"/>
      <c r="R78" s="49"/>
      <c r="S78" s="48"/>
      <c r="T78" s="46"/>
      <c r="U78" s="46"/>
      <c r="V78" s="46"/>
      <c r="W78" s="46"/>
      <c r="X78" s="46"/>
      <c r="Y78" s="47"/>
      <c r="Z78" s="47"/>
      <c r="AA78" s="47"/>
      <c r="AB78" s="47"/>
      <c r="AC78" s="47"/>
      <c r="AD78" s="47"/>
    </row>
    <row r="79" spans="1:30" ht="39.950000000000003" customHeight="1" x14ac:dyDescent="0.25">
      <c r="A79" s="55">
        <v>93</v>
      </c>
      <c r="B79" s="56" t="s">
        <v>93</v>
      </c>
      <c r="C79" s="60" t="s">
        <v>302</v>
      </c>
      <c r="D79" s="61" t="s">
        <v>303</v>
      </c>
      <c r="E79" s="62" t="s">
        <v>292</v>
      </c>
      <c r="F79" s="62" t="s">
        <v>293</v>
      </c>
      <c r="G79" s="54" t="s">
        <v>37</v>
      </c>
      <c r="H79" s="62" t="s">
        <v>81</v>
      </c>
      <c r="I79" s="42">
        <v>715</v>
      </c>
      <c r="J79" s="17"/>
      <c r="K79" s="23">
        <f t="shared" si="2"/>
        <v>0</v>
      </c>
      <c r="L79" s="24" t="str">
        <f t="shared" si="3"/>
        <v>OK</v>
      </c>
      <c r="M79" s="171"/>
      <c r="N79" s="169"/>
      <c r="O79" s="46"/>
      <c r="P79" s="47"/>
      <c r="Q79" s="47"/>
      <c r="R79" s="49"/>
      <c r="S79" s="48"/>
      <c r="T79" s="46"/>
      <c r="U79" s="46"/>
      <c r="V79" s="46"/>
      <c r="W79" s="46"/>
      <c r="X79" s="46"/>
      <c r="Y79" s="47"/>
      <c r="Z79" s="47"/>
      <c r="AA79" s="47"/>
      <c r="AB79" s="47"/>
      <c r="AC79" s="47"/>
      <c r="AD79" s="47"/>
    </row>
    <row r="80" spans="1:30" ht="39.950000000000003" customHeight="1" x14ac:dyDescent="0.25">
      <c r="A80" s="55">
        <v>94</v>
      </c>
      <c r="B80" s="56" t="s">
        <v>93</v>
      </c>
      <c r="C80" s="60" t="s">
        <v>304</v>
      </c>
      <c r="D80" s="61" t="s">
        <v>305</v>
      </c>
      <c r="E80" s="62" t="s">
        <v>292</v>
      </c>
      <c r="F80" s="62" t="s">
        <v>293</v>
      </c>
      <c r="G80" s="54" t="s">
        <v>37</v>
      </c>
      <c r="H80" s="62" t="s">
        <v>81</v>
      </c>
      <c r="I80" s="42">
        <v>2850</v>
      </c>
      <c r="J80" s="17"/>
      <c r="K80" s="23">
        <f t="shared" si="2"/>
        <v>0</v>
      </c>
      <c r="L80" s="24" t="str">
        <f t="shared" si="3"/>
        <v>OK</v>
      </c>
      <c r="M80" s="171"/>
      <c r="N80" s="169"/>
      <c r="O80" s="46"/>
      <c r="P80" s="47"/>
      <c r="Q80" s="47"/>
      <c r="R80" s="49"/>
      <c r="S80" s="48"/>
      <c r="T80" s="46"/>
      <c r="U80" s="46"/>
      <c r="V80" s="46"/>
      <c r="W80" s="46"/>
      <c r="X80" s="46"/>
      <c r="Y80" s="47"/>
      <c r="Z80" s="47"/>
      <c r="AA80" s="47"/>
      <c r="AB80" s="47"/>
      <c r="AC80" s="47"/>
      <c r="AD80" s="47"/>
    </row>
    <row r="81" spans="1:30" ht="39.950000000000003" customHeight="1" x14ac:dyDescent="0.25">
      <c r="A81" s="55">
        <v>96</v>
      </c>
      <c r="B81" s="56" t="s">
        <v>47</v>
      </c>
      <c r="C81" s="60" t="s">
        <v>306</v>
      </c>
      <c r="D81" s="61" t="s">
        <v>307</v>
      </c>
      <c r="E81" s="53" t="s">
        <v>129</v>
      </c>
      <c r="F81" s="54" t="s">
        <v>308</v>
      </c>
      <c r="G81" s="54" t="s">
        <v>37</v>
      </c>
      <c r="H81" s="54" t="s">
        <v>81</v>
      </c>
      <c r="I81" s="42">
        <v>2300</v>
      </c>
      <c r="J81" s="17"/>
      <c r="K81" s="23">
        <f t="shared" si="2"/>
        <v>0</v>
      </c>
      <c r="L81" s="24" t="str">
        <f t="shared" si="3"/>
        <v>OK</v>
      </c>
      <c r="M81" s="171"/>
      <c r="N81" s="169"/>
      <c r="O81" s="46"/>
      <c r="P81" s="47"/>
      <c r="Q81" s="47"/>
      <c r="R81" s="49"/>
      <c r="S81" s="48"/>
      <c r="T81" s="46"/>
      <c r="U81" s="46"/>
      <c r="V81" s="46"/>
      <c r="W81" s="46"/>
      <c r="X81" s="46"/>
      <c r="Y81" s="47"/>
      <c r="Z81" s="47"/>
      <c r="AA81" s="47"/>
      <c r="AB81" s="47"/>
      <c r="AC81" s="47"/>
      <c r="AD81" s="47"/>
    </row>
    <row r="82" spans="1:30" ht="39.950000000000003" customHeight="1" x14ac:dyDescent="0.25">
      <c r="A82" s="55">
        <v>97</v>
      </c>
      <c r="B82" s="56" t="s">
        <v>47</v>
      </c>
      <c r="C82" s="60" t="s">
        <v>309</v>
      </c>
      <c r="D82" s="61" t="s">
        <v>310</v>
      </c>
      <c r="E82" s="53" t="s">
        <v>192</v>
      </c>
      <c r="F82" s="70">
        <v>13080064</v>
      </c>
      <c r="G82" s="54" t="s">
        <v>37</v>
      </c>
      <c r="H82" s="54" t="s">
        <v>51</v>
      </c>
      <c r="I82" s="42">
        <v>2280</v>
      </c>
      <c r="J82" s="17"/>
      <c r="K82" s="23">
        <f t="shared" si="2"/>
        <v>0</v>
      </c>
      <c r="L82" s="24" t="str">
        <f t="shared" si="3"/>
        <v>OK</v>
      </c>
      <c r="M82" s="171"/>
      <c r="N82" s="169"/>
      <c r="O82" s="46"/>
      <c r="P82" s="47"/>
      <c r="Q82" s="47"/>
      <c r="R82" s="49"/>
      <c r="S82" s="48"/>
      <c r="T82" s="46"/>
      <c r="U82" s="46"/>
      <c r="V82" s="46"/>
      <c r="W82" s="46"/>
      <c r="X82" s="46"/>
      <c r="Y82" s="47"/>
      <c r="Z82" s="47"/>
      <c r="AA82" s="47"/>
      <c r="AB82" s="47"/>
      <c r="AC82" s="47"/>
      <c r="AD82" s="47"/>
    </row>
    <row r="83" spans="1:30" ht="39.950000000000003" customHeight="1" x14ac:dyDescent="0.25">
      <c r="A83" s="55">
        <v>98</v>
      </c>
      <c r="B83" s="56" t="s">
        <v>135</v>
      </c>
      <c r="C83" s="60" t="s">
        <v>311</v>
      </c>
      <c r="D83" s="61" t="s">
        <v>312</v>
      </c>
      <c r="E83" s="62" t="s">
        <v>124</v>
      </c>
      <c r="F83" s="62" t="s">
        <v>296</v>
      </c>
      <c r="G83" s="54" t="s">
        <v>37</v>
      </c>
      <c r="H83" s="62" t="s">
        <v>81</v>
      </c>
      <c r="I83" s="42">
        <v>3180</v>
      </c>
      <c r="J83" s="17"/>
      <c r="K83" s="23">
        <f t="shared" si="2"/>
        <v>0</v>
      </c>
      <c r="L83" s="24" t="str">
        <f t="shared" si="3"/>
        <v>OK</v>
      </c>
      <c r="M83" s="171"/>
      <c r="N83" s="169"/>
      <c r="O83" s="46"/>
      <c r="P83" s="47"/>
      <c r="Q83" s="47"/>
      <c r="R83" s="49"/>
      <c r="S83" s="48"/>
      <c r="T83" s="46"/>
      <c r="U83" s="46"/>
      <c r="V83" s="46"/>
      <c r="W83" s="46"/>
      <c r="X83" s="46"/>
      <c r="Y83" s="47"/>
      <c r="Z83" s="47"/>
      <c r="AA83" s="47"/>
      <c r="AB83" s="47"/>
      <c r="AC83" s="47"/>
      <c r="AD83" s="47"/>
    </row>
    <row r="84" spans="1:30" ht="39.950000000000003" customHeight="1" x14ac:dyDescent="0.25">
      <c r="A84" s="55">
        <v>99</v>
      </c>
      <c r="B84" s="56" t="s">
        <v>24</v>
      </c>
      <c r="C84" s="68" t="s">
        <v>313</v>
      </c>
      <c r="D84" s="69" t="s">
        <v>314</v>
      </c>
      <c r="E84" s="65">
        <v>2407</v>
      </c>
      <c r="F84" s="65" t="s">
        <v>315</v>
      </c>
      <c r="G84" s="54" t="s">
        <v>37</v>
      </c>
      <c r="H84" s="62" t="s">
        <v>81</v>
      </c>
      <c r="I84" s="42">
        <v>850</v>
      </c>
      <c r="J84" s="17"/>
      <c r="K84" s="23">
        <f t="shared" si="2"/>
        <v>0</v>
      </c>
      <c r="L84" s="24" t="str">
        <f t="shared" si="3"/>
        <v>OK</v>
      </c>
      <c r="M84" s="171"/>
      <c r="N84" s="169"/>
      <c r="O84" s="46"/>
      <c r="P84" s="47"/>
      <c r="Q84" s="47"/>
      <c r="R84" s="49"/>
      <c r="S84" s="48"/>
      <c r="T84" s="46"/>
      <c r="U84" s="46"/>
      <c r="V84" s="46"/>
      <c r="W84" s="46"/>
      <c r="X84" s="46"/>
      <c r="Y84" s="47"/>
      <c r="Z84" s="47"/>
      <c r="AA84" s="47"/>
      <c r="AB84" s="47"/>
      <c r="AC84" s="47"/>
      <c r="AD84" s="47"/>
    </row>
    <row r="85" spans="1:30" ht="39.950000000000003" customHeight="1" x14ac:dyDescent="0.25">
      <c r="A85" s="55">
        <v>100</v>
      </c>
      <c r="B85" s="56" t="s">
        <v>47</v>
      </c>
      <c r="C85" s="60" t="s">
        <v>316</v>
      </c>
      <c r="D85" s="61" t="s">
        <v>317</v>
      </c>
      <c r="E85" s="62" t="s">
        <v>101</v>
      </c>
      <c r="F85" s="62" t="s">
        <v>281</v>
      </c>
      <c r="G85" s="54" t="s">
        <v>37</v>
      </c>
      <c r="H85" s="62" t="s">
        <v>51</v>
      </c>
      <c r="I85" s="42">
        <v>2300</v>
      </c>
      <c r="J85" s="17"/>
      <c r="K85" s="23">
        <f t="shared" si="2"/>
        <v>0</v>
      </c>
      <c r="L85" s="24" t="str">
        <f t="shared" si="3"/>
        <v>OK</v>
      </c>
      <c r="M85" s="171"/>
      <c r="N85" s="169"/>
      <c r="O85" s="46"/>
      <c r="P85" s="47"/>
      <c r="Q85" s="47"/>
      <c r="R85" s="49"/>
      <c r="S85" s="48"/>
      <c r="T85" s="46"/>
      <c r="U85" s="46"/>
      <c r="V85" s="46"/>
      <c r="W85" s="46"/>
      <c r="X85" s="46"/>
      <c r="Y85" s="47"/>
      <c r="Z85" s="47"/>
      <c r="AA85" s="47"/>
      <c r="AB85" s="47"/>
      <c r="AC85" s="47"/>
      <c r="AD85" s="47"/>
    </row>
    <row r="86" spans="1:30" ht="39.950000000000003" customHeight="1" x14ac:dyDescent="0.25">
      <c r="A86" s="55">
        <v>101</v>
      </c>
      <c r="B86" s="56" t="s">
        <v>151</v>
      </c>
      <c r="C86" s="60" t="s">
        <v>318</v>
      </c>
      <c r="D86" s="61" t="s">
        <v>319</v>
      </c>
      <c r="E86" s="62" t="s">
        <v>46</v>
      </c>
      <c r="F86" s="62" t="s">
        <v>54</v>
      </c>
      <c r="G86" s="54" t="s">
        <v>37</v>
      </c>
      <c r="H86" s="62" t="s">
        <v>51</v>
      </c>
      <c r="I86" s="42">
        <v>1900</v>
      </c>
      <c r="J86" s="17"/>
      <c r="K86" s="23">
        <f t="shared" si="2"/>
        <v>0</v>
      </c>
      <c r="L86" s="24" t="str">
        <f t="shared" si="3"/>
        <v>OK</v>
      </c>
      <c r="M86" s="171"/>
      <c r="N86" s="169"/>
      <c r="O86" s="46"/>
      <c r="P86" s="47"/>
      <c r="Q86" s="47"/>
      <c r="R86" s="49"/>
      <c r="S86" s="48"/>
      <c r="T86" s="46"/>
      <c r="U86" s="46"/>
      <c r="V86" s="46"/>
      <c r="W86" s="46"/>
      <c r="X86" s="46"/>
      <c r="Y86" s="47"/>
      <c r="Z86" s="47"/>
      <c r="AA86" s="47"/>
      <c r="AB86" s="47"/>
      <c r="AC86" s="47"/>
      <c r="AD86" s="47"/>
    </row>
    <row r="87" spans="1:30" ht="39.950000000000003" customHeight="1" x14ac:dyDescent="0.25">
      <c r="A87" s="55">
        <v>102</v>
      </c>
      <c r="B87" s="56" t="s">
        <v>114</v>
      </c>
      <c r="C87" s="66" t="s">
        <v>320</v>
      </c>
      <c r="D87" s="67" t="s">
        <v>321</v>
      </c>
      <c r="E87" s="59" t="s">
        <v>62</v>
      </c>
      <c r="F87" s="54" t="s">
        <v>322</v>
      </c>
      <c r="G87" s="54" t="s">
        <v>37</v>
      </c>
      <c r="H87" s="54">
        <v>44905233</v>
      </c>
      <c r="I87" s="42">
        <v>5366</v>
      </c>
      <c r="J87" s="17"/>
      <c r="K87" s="23">
        <f t="shared" si="2"/>
        <v>0</v>
      </c>
      <c r="L87" s="24" t="str">
        <f t="shared" si="3"/>
        <v>OK</v>
      </c>
      <c r="M87" s="171"/>
      <c r="N87" s="169"/>
      <c r="O87" s="46"/>
      <c r="P87" s="47"/>
      <c r="Q87" s="47"/>
      <c r="R87" s="49"/>
      <c r="S87" s="48"/>
      <c r="T87" s="46"/>
      <c r="U87" s="46"/>
      <c r="V87" s="46"/>
      <c r="W87" s="46"/>
      <c r="X87" s="46"/>
      <c r="Y87" s="47"/>
      <c r="Z87" s="47"/>
      <c r="AA87" s="47"/>
      <c r="AB87" s="47"/>
      <c r="AC87" s="47"/>
      <c r="AD87" s="47"/>
    </row>
    <row r="88" spans="1:30" ht="39.950000000000003" customHeight="1" x14ac:dyDescent="0.25">
      <c r="A88" s="55">
        <v>103</v>
      </c>
      <c r="B88" s="56" t="s">
        <v>114</v>
      </c>
      <c r="C88" s="77" t="s">
        <v>323</v>
      </c>
      <c r="D88" s="61" t="s">
        <v>321</v>
      </c>
      <c r="E88" s="59" t="s">
        <v>238</v>
      </c>
      <c r="F88" s="62" t="s">
        <v>324</v>
      </c>
      <c r="G88" s="54" t="s">
        <v>37</v>
      </c>
      <c r="H88" s="62" t="s">
        <v>51</v>
      </c>
      <c r="I88" s="42">
        <v>6900</v>
      </c>
      <c r="J88" s="17"/>
      <c r="K88" s="23">
        <f t="shared" si="2"/>
        <v>0</v>
      </c>
      <c r="L88" s="24" t="str">
        <f t="shared" si="3"/>
        <v>OK</v>
      </c>
      <c r="M88" s="171"/>
      <c r="N88" s="169"/>
      <c r="O88" s="46"/>
      <c r="P88" s="47"/>
      <c r="Q88" s="47"/>
      <c r="R88" s="49"/>
      <c r="S88" s="48"/>
      <c r="T88" s="46"/>
      <c r="U88" s="46"/>
      <c r="V88" s="46"/>
      <c r="W88" s="46"/>
      <c r="X88" s="46"/>
      <c r="Y88" s="47"/>
      <c r="Z88" s="47"/>
      <c r="AA88" s="47"/>
      <c r="AB88" s="47"/>
      <c r="AC88" s="47"/>
      <c r="AD88" s="47"/>
    </row>
    <row r="89" spans="1:30" ht="39.950000000000003" customHeight="1" x14ac:dyDescent="0.25">
      <c r="A89" s="55">
        <v>104</v>
      </c>
      <c r="B89" s="56" t="s">
        <v>126</v>
      </c>
      <c r="C89" s="60" t="s">
        <v>325</v>
      </c>
      <c r="D89" s="61" t="s">
        <v>326</v>
      </c>
      <c r="E89" s="62" t="s">
        <v>124</v>
      </c>
      <c r="F89" s="62" t="s">
        <v>327</v>
      </c>
      <c r="G89" s="54" t="s">
        <v>37</v>
      </c>
      <c r="H89" s="62" t="s">
        <v>51</v>
      </c>
      <c r="I89" s="42">
        <v>2100</v>
      </c>
      <c r="J89" s="17"/>
      <c r="K89" s="23">
        <f t="shared" si="2"/>
        <v>0</v>
      </c>
      <c r="L89" s="24" t="str">
        <f t="shared" si="3"/>
        <v>OK</v>
      </c>
      <c r="M89" s="171"/>
      <c r="N89" s="169"/>
      <c r="O89" s="46"/>
      <c r="P89" s="47"/>
      <c r="Q89" s="47"/>
      <c r="R89" s="49"/>
      <c r="S89" s="48"/>
      <c r="T89" s="46"/>
      <c r="U89" s="46"/>
      <c r="V89" s="46"/>
      <c r="W89" s="46"/>
      <c r="X89" s="46"/>
      <c r="Y89" s="47"/>
      <c r="Z89" s="47"/>
      <c r="AA89" s="47"/>
      <c r="AB89" s="47"/>
      <c r="AC89" s="47"/>
      <c r="AD89" s="47"/>
    </row>
    <row r="90" spans="1:30" ht="39.950000000000003" customHeight="1" x14ac:dyDescent="0.25">
      <c r="A90" s="55">
        <v>105</v>
      </c>
      <c r="B90" s="56" t="s">
        <v>71</v>
      </c>
      <c r="C90" s="60" t="s">
        <v>328</v>
      </c>
      <c r="D90" s="61" t="s">
        <v>329</v>
      </c>
      <c r="E90" s="53" t="s">
        <v>238</v>
      </c>
      <c r="F90" s="54" t="s">
        <v>330</v>
      </c>
      <c r="G90" s="54" t="s">
        <v>37</v>
      </c>
      <c r="H90" s="54" t="s">
        <v>331</v>
      </c>
      <c r="I90" s="42">
        <v>2351.25</v>
      </c>
      <c r="J90" s="17"/>
      <c r="K90" s="23">
        <f t="shared" si="2"/>
        <v>0</v>
      </c>
      <c r="L90" s="24" t="str">
        <f t="shared" si="3"/>
        <v>OK</v>
      </c>
      <c r="M90" s="171"/>
      <c r="N90" s="169"/>
      <c r="O90" s="46"/>
      <c r="P90" s="47"/>
      <c r="Q90" s="47"/>
      <c r="R90" s="49"/>
      <c r="S90" s="48"/>
      <c r="T90" s="46"/>
      <c r="U90" s="46"/>
      <c r="V90" s="46"/>
      <c r="W90" s="46"/>
      <c r="X90" s="46"/>
      <c r="Y90" s="47"/>
      <c r="Z90" s="47"/>
      <c r="AA90" s="47"/>
      <c r="AB90" s="47"/>
      <c r="AC90" s="47"/>
      <c r="AD90" s="47"/>
    </row>
    <row r="91" spans="1:30" ht="39.950000000000003" customHeight="1" x14ac:dyDescent="0.25">
      <c r="A91" s="55">
        <v>106</v>
      </c>
      <c r="B91" s="56" t="s">
        <v>332</v>
      </c>
      <c r="C91" s="73" t="s">
        <v>333</v>
      </c>
      <c r="D91" s="74" t="s">
        <v>334</v>
      </c>
      <c r="E91" s="70" t="s">
        <v>335</v>
      </c>
      <c r="F91" s="62" t="s">
        <v>336</v>
      </c>
      <c r="G91" s="54" t="s">
        <v>37</v>
      </c>
      <c r="H91" s="62" t="s">
        <v>21</v>
      </c>
      <c r="I91" s="42">
        <v>19008</v>
      </c>
      <c r="J91" s="17">
        <v>1</v>
      </c>
      <c r="K91" s="23">
        <f t="shared" si="2"/>
        <v>0</v>
      </c>
      <c r="L91" s="24" t="str">
        <f t="shared" si="3"/>
        <v>OK</v>
      </c>
      <c r="M91" s="174"/>
      <c r="N91" s="169">
        <v>1</v>
      </c>
      <c r="O91" s="46"/>
      <c r="P91" s="47"/>
      <c r="Q91" s="47"/>
      <c r="R91" s="49"/>
      <c r="S91" s="48"/>
      <c r="T91" s="46"/>
      <c r="U91" s="46"/>
      <c r="V91" s="46"/>
      <c r="W91" s="46"/>
      <c r="X91" s="46"/>
      <c r="Y91" s="47"/>
      <c r="Z91" s="47"/>
      <c r="AA91" s="47"/>
      <c r="AB91" s="47"/>
      <c r="AC91" s="47"/>
      <c r="AD91" s="47"/>
    </row>
    <row r="92" spans="1:30" ht="39.950000000000003" customHeight="1" x14ac:dyDescent="0.25">
      <c r="A92" s="55">
        <v>107</v>
      </c>
      <c r="B92" s="56" t="s">
        <v>135</v>
      </c>
      <c r="C92" s="60" t="s">
        <v>337</v>
      </c>
      <c r="D92" s="61" t="s">
        <v>338</v>
      </c>
      <c r="E92" s="62" t="s">
        <v>335</v>
      </c>
      <c r="F92" s="62" t="s">
        <v>336</v>
      </c>
      <c r="G92" s="54" t="s">
        <v>37</v>
      </c>
      <c r="H92" s="62" t="s">
        <v>21</v>
      </c>
      <c r="I92" s="42">
        <v>2370</v>
      </c>
      <c r="J92" s="17">
        <v>4</v>
      </c>
      <c r="K92" s="23">
        <f t="shared" si="2"/>
        <v>0</v>
      </c>
      <c r="L92" s="24" t="str">
        <f t="shared" si="3"/>
        <v>OK</v>
      </c>
      <c r="M92" s="175">
        <v>4</v>
      </c>
      <c r="N92" s="169"/>
      <c r="O92" s="46"/>
      <c r="P92" s="47"/>
      <c r="Q92" s="47"/>
      <c r="R92" s="49"/>
      <c r="S92" s="48"/>
      <c r="T92" s="46"/>
      <c r="U92" s="46"/>
      <c r="V92" s="46"/>
      <c r="W92" s="46"/>
      <c r="X92" s="46"/>
      <c r="Y92" s="47"/>
      <c r="Z92" s="47"/>
      <c r="AA92" s="47"/>
      <c r="AB92" s="47"/>
      <c r="AC92" s="47"/>
      <c r="AD92" s="47"/>
    </row>
    <row r="93" spans="1:30" ht="39.950000000000003" customHeight="1" x14ac:dyDescent="0.25">
      <c r="A93" s="55">
        <v>110</v>
      </c>
      <c r="B93" s="56" t="s">
        <v>86</v>
      </c>
      <c r="C93" s="77" t="s">
        <v>339</v>
      </c>
      <c r="D93" s="61" t="s">
        <v>340</v>
      </c>
      <c r="E93" s="59" t="s">
        <v>238</v>
      </c>
      <c r="F93" s="62" t="s">
        <v>341</v>
      </c>
      <c r="G93" s="54" t="s">
        <v>37</v>
      </c>
      <c r="H93" s="62" t="s">
        <v>51</v>
      </c>
      <c r="I93" s="42">
        <v>20278</v>
      </c>
      <c r="J93" s="17"/>
      <c r="K93" s="23">
        <f t="shared" si="2"/>
        <v>0</v>
      </c>
      <c r="L93" s="24" t="str">
        <f t="shared" si="3"/>
        <v>OK</v>
      </c>
      <c r="M93" s="171"/>
      <c r="N93" s="169"/>
      <c r="O93" s="46"/>
      <c r="P93" s="47"/>
      <c r="Q93" s="47"/>
      <c r="R93" s="49"/>
      <c r="S93" s="48"/>
      <c r="T93" s="46"/>
      <c r="U93" s="46"/>
      <c r="V93" s="46"/>
      <c r="W93" s="46"/>
      <c r="X93" s="46"/>
      <c r="Y93" s="47"/>
      <c r="Z93" s="47"/>
      <c r="AA93" s="47"/>
      <c r="AB93" s="47"/>
      <c r="AC93" s="47"/>
      <c r="AD93" s="47"/>
    </row>
    <row r="94" spans="1:30" ht="39.950000000000003" customHeight="1" x14ac:dyDescent="0.25">
      <c r="A94" s="55">
        <v>111</v>
      </c>
      <c r="B94" s="56" t="s">
        <v>43</v>
      </c>
      <c r="C94" s="60" t="s">
        <v>342</v>
      </c>
      <c r="D94" s="61" t="s">
        <v>343</v>
      </c>
      <c r="E94" s="62" t="s">
        <v>124</v>
      </c>
      <c r="F94" s="62" t="s">
        <v>246</v>
      </c>
      <c r="G94" s="54" t="s">
        <v>37</v>
      </c>
      <c r="H94" s="62" t="s">
        <v>81</v>
      </c>
      <c r="I94" s="42">
        <v>1474.8</v>
      </c>
      <c r="J94" s="17"/>
      <c r="K94" s="23">
        <f t="shared" si="2"/>
        <v>0</v>
      </c>
      <c r="L94" s="24" t="str">
        <f t="shared" si="3"/>
        <v>OK</v>
      </c>
      <c r="M94" s="171"/>
      <c r="N94" s="169"/>
      <c r="O94" s="46"/>
      <c r="P94" s="47"/>
      <c r="Q94" s="47"/>
      <c r="R94" s="49"/>
      <c r="S94" s="48"/>
      <c r="T94" s="46"/>
      <c r="U94" s="46"/>
      <c r="V94" s="46"/>
      <c r="W94" s="46"/>
      <c r="X94" s="46"/>
      <c r="Y94" s="47"/>
      <c r="Z94" s="47"/>
      <c r="AA94" s="47"/>
      <c r="AB94" s="47"/>
      <c r="AC94" s="47"/>
      <c r="AD94" s="47"/>
    </row>
    <row r="95" spans="1:30" ht="39.950000000000003" customHeight="1" x14ac:dyDescent="0.25">
      <c r="A95" s="55">
        <v>112</v>
      </c>
      <c r="B95" s="56" t="s">
        <v>43</v>
      </c>
      <c r="C95" s="60" t="s">
        <v>344</v>
      </c>
      <c r="D95" s="61" t="s">
        <v>345</v>
      </c>
      <c r="E95" s="62" t="s">
        <v>124</v>
      </c>
      <c r="F95" s="62" t="s">
        <v>246</v>
      </c>
      <c r="G95" s="54" t="s">
        <v>37</v>
      </c>
      <c r="H95" s="62" t="s">
        <v>81</v>
      </c>
      <c r="I95" s="42">
        <v>845.2</v>
      </c>
      <c r="J95" s="17"/>
      <c r="K95" s="23">
        <f t="shared" si="2"/>
        <v>0</v>
      </c>
      <c r="L95" s="24" t="str">
        <f t="shared" si="3"/>
        <v>OK</v>
      </c>
      <c r="M95" s="171"/>
      <c r="N95" s="169"/>
      <c r="O95" s="46"/>
      <c r="P95" s="47"/>
      <c r="Q95" s="47"/>
      <c r="R95" s="49"/>
      <c r="S95" s="48"/>
      <c r="T95" s="46"/>
      <c r="U95" s="46"/>
      <c r="V95" s="46"/>
      <c r="W95" s="46"/>
      <c r="X95" s="46"/>
      <c r="Y95" s="47"/>
      <c r="Z95" s="47"/>
      <c r="AA95" s="47"/>
      <c r="AB95" s="47"/>
      <c r="AC95" s="47"/>
      <c r="AD95" s="47"/>
    </row>
    <row r="96" spans="1:30" ht="39.950000000000003" customHeight="1" x14ac:dyDescent="0.25">
      <c r="A96" s="55">
        <v>113</v>
      </c>
      <c r="B96" s="56" t="s">
        <v>151</v>
      </c>
      <c r="C96" s="60" t="s">
        <v>346</v>
      </c>
      <c r="D96" s="61" t="s">
        <v>347</v>
      </c>
      <c r="E96" s="62" t="s">
        <v>124</v>
      </c>
      <c r="F96" s="62" t="s">
        <v>246</v>
      </c>
      <c r="G96" s="54" t="s">
        <v>37</v>
      </c>
      <c r="H96" s="62" t="s">
        <v>81</v>
      </c>
      <c r="I96" s="42">
        <v>2000</v>
      </c>
      <c r="J96" s="17"/>
      <c r="K96" s="23">
        <f t="shared" si="2"/>
        <v>0</v>
      </c>
      <c r="L96" s="24" t="str">
        <f t="shared" si="3"/>
        <v>OK</v>
      </c>
      <c r="M96" s="171"/>
      <c r="N96" s="169"/>
      <c r="O96" s="46"/>
      <c r="P96" s="47"/>
      <c r="Q96" s="47"/>
      <c r="R96" s="49"/>
      <c r="S96" s="48"/>
      <c r="T96" s="46"/>
      <c r="U96" s="46"/>
      <c r="V96" s="46"/>
      <c r="W96" s="46"/>
      <c r="X96" s="46"/>
      <c r="Y96" s="47"/>
      <c r="Z96" s="47"/>
      <c r="AA96" s="47"/>
      <c r="AB96" s="47"/>
      <c r="AC96" s="47"/>
      <c r="AD96" s="47"/>
    </row>
    <row r="97" spans="1:30" ht="39.950000000000003" customHeight="1" x14ac:dyDescent="0.25">
      <c r="A97" s="55">
        <v>114</v>
      </c>
      <c r="B97" s="56" t="s">
        <v>38</v>
      </c>
      <c r="C97" s="60" t="s">
        <v>348</v>
      </c>
      <c r="D97" s="61" t="s">
        <v>349</v>
      </c>
      <c r="E97" s="62" t="s">
        <v>124</v>
      </c>
      <c r="F97" s="62" t="s">
        <v>246</v>
      </c>
      <c r="G97" s="54" t="s">
        <v>37</v>
      </c>
      <c r="H97" s="62" t="s">
        <v>81</v>
      </c>
      <c r="I97" s="42">
        <v>856</v>
      </c>
      <c r="J97" s="17"/>
      <c r="K97" s="23">
        <f t="shared" si="2"/>
        <v>0</v>
      </c>
      <c r="L97" s="24" t="str">
        <f t="shared" si="3"/>
        <v>OK</v>
      </c>
      <c r="M97" s="171"/>
      <c r="N97" s="169"/>
      <c r="O97" s="46"/>
      <c r="P97" s="47"/>
      <c r="Q97" s="47"/>
      <c r="R97" s="49"/>
      <c r="S97" s="48"/>
      <c r="T97" s="46"/>
      <c r="U97" s="46"/>
      <c r="V97" s="46"/>
      <c r="W97" s="46"/>
      <c r="X97" s="46"/>
      <c r="Y97" s="47"/>
      <c r="Z97" s="47"/>
      <c r="AA97" s="47"/>
      <c r="AB97" s="47"/>
      <c r="AC97" s="47"/>
      <c r="AD97" s="47"/>
    </row>
    <row r="98" spans="1:30" ht="39.950000000000003" customHeight="1" x14ac:dyDescent="0.25">
      <c r="A98" s="55">
        <v>115</v>
      </c>
      <c r="B98" s="56" t="s">
        <v>38</v>
      </c>
      <c r="C98" s="60" t="s">
        <v>350</v>
      </c>
      <c r="D98" s="61" t="s">
        <v>351</v>
      </c>
      <c r="E98" s="62" t="s">
        <v>124</v>
      </c>
      <c r="F98" s="62" t="s">
        <v>246</v>
      </c>
      <c r="G98" s="54" t="s">
        <v>37</v>
      </c>
      <c r="H98" s="62" t="s">
        <v>81</v>
      </c>
      <c r="I98" s="42">
        <v>866.2</v>
      </c>
      <c r="J98" s="17"/>
      <c r="K98" s="23">
        <f t="shared" si="2"/>
        <v>0</v>
      </c>
      <c r="L98" s="24" t="str">
        <f t="shared" si="3"/>
        <v>OK</v>
      </c>
      <c r="M98" s="171"/>
      <c r="N98" s="169"/>
      <c r="O98" s="46"/>
      <c r="P98" s="47"/>
      <c r="Q98" s="47"/>
      <c r="R98" s="49"/>
      <c r="S98" s="48"/>
      <c r="T98" s="46"/>
      <c r="U98" s="46"/>
      <c r="V98" s="46"/>
      <c r="W98" s="46"/>
      <c r="X98" s="46"/>
      <c r="Y98" s="47"/>
      <c r="Z98" s="47"/>
      <c r="AA98" s="47"/>
      <c r="AB98" s="47"/>
      <c r="AC98" s="47"/>
      <c r="AD98" s="47"/>
    </row>
    <row r="99" spans="1:30" ht="39.950000000000003" customHeight="1" x14ac:dyDescent="0.25">
      <c r="A99" s="55">
        <v>116</v>
      </c>
      <c r="B99" s="56" t="s">
        <v>151</v>
      </c>
      <c r="C99" s="60" t="s">
        <v>352</v>
      </c>
      <c r="D99" s="61" t="s">
        <v>353</v>
      </c>
      <c r="E99" s="62" t="s">
        <v>124</v>
      </c>
      <c r="F99" s="62" t="s">
        <v>246</v>
      </c>
      <c r="G99" s="54" t="s">
        <v>37</v>
      </c>
      <c r="H99" s="62" t="s">
        <v>81</v>
      </c>
      <c r="I99" s="42">
        <v>1180</v>
      </c>
      <c r="J99" s="17"/>
      <c r="K99" s="23">
        <f t="shared" si="2"/>
        <v>0</v>
      </c>
      <c r="L99" s="24" t="str">
        <f t="shared" si="3"/>
        <v>OK</v>
      </c>
      <c r="M99" s="171"/>
      <c r="N99" s="169"/>
      <c r="O99" s="46"/>
      <c r="P99" s="47"/>
      <c r="Q99" s="47"/>
      <c r="R99" s="49"/>
      <c r="S99" s="48"/>
      <c r="T99" s="46"/>
      <c r="U99" s="46"/>
      <c r="V99" s="46"/>
      <c r="W99" s="46"/>
      <c r="X99" s="46"/>
      <c r="Y99" s="47"/>
      <c r="Z99" s="47"/>
      <c r="AA99" s="47"/>
      <c r="AB99" s="47"/>
      <c r="AC99" s="47"/>
      <c r="AD99" s="47"/>
    </row>
    <row r="100" spans="1:30" ht="39.950000000000003" customHeight="1" x14ac:dyDescent="0.25">
      <c r="A100" s="55">
        <v>117</v>
      </c>
      <c r="B100" s="56" t="s">
        <v>33</v>
      </c>
      <c r="C100" s="78" t="s">
        <v>354</v>
      </c>
      <c r="D100" s="79" t="s">
        <v>355</v>
      </c>
      <c r="E100" s="59" t="s">
        <v>356</v>
      </c>
      <c r="F100" s="62" t="s">
        <v>357</v>
      </c>
      <c r="G100" s="54" t="s">
        <v>37</v>
      </c>
      <c r="H100" s="62" t="s">
        <v>81</v>
      </c>
      <c r="I100" s="42">
        <v>2020</v>
      </c>
      <c r="J100" s="17"/>
      <c r="K100" s="23">
        <f t="shared" si="2"/>
        <v>0</v>
      </c>
      <c r="L100" s="24" t="str">
        <f t="shared" si="3"/>
        <v>OK</v>
      </c>
      <c r="M100" s="171"/>
      <c r="N100" s="169"/>
      <c r="O100" s="46"/>
      <c r="P100" s="47"/>
      <c r="Q100" s="47"/>
      <c r="R100" s="49"/>
      <c r="S100" s="48"/>
      <c r="T100" s="46"/>
      <c r="U100" s="46"/>
      <c r="V100" s="46"/>
      <c r="W100" s="46"/>
      <c r="X100" s="46"/>
      <c r="Y100" s="47"/>
      <c r="Z100" s="47"/>
      <c r="AA100" s="47"/>
      <c r="AB100" s="47"/>
      <c r="AC100" s="47"/>
      <c r="AD100" s="47"/>
    </row>
    <row r="101" spans="1:30" ht="39.950000000000003" customHeight="1" x14ac:dyDescent="0.25">
      <c r="A101" s="55">
        <v>118</v>
      </c>
      <c r="B101" s="56" t="s">
        <v>126</v>
      </c>
      <c r="C101" s="60" t="s">
        <v>358</v>
      </c>
      <c r="D101" s="61" t="s">
        <v>359</v>
      </c>
      <c r="E101" s="62" t="s">
        <v>292</v>
      </c>
      <c r="F101" s="62" t="s">
        <v>360</v>
      </c>
      <c r="G101" s="54" t="s">
        <v>37</v>
      </c>
      <c r="H101" s="62" t="s">
        <v>81</v>
      </c>
      <c r="I101" s="42">
        <v>200</v>
      </c>
      <c r="J101" s="17"/>
      <c r="K101" s="23">
        <f t="shared" si="2"/>
        <v>0</v>
      </c>
      <c r="L101" s="24" t="str">
        <f t="shared" si="3"/>
        <v>OK</v>
      </c>
      <c r="M101" s="171"/>
      <c r="N101" s="169"/>
      <c r="O101" s="46"/>
      <c r="P101" s="47"/>
      <c r="Q101" s="47"/>
      <c r="R101" s="49"/>
      <c r="S101" s="48"/>
      <c r="T101" s="46"/>
      <c r="U101" s="46"/>
      <c r="V101" s="46"/>
      <c r="W101" s="46"/>
      <c r="X101" s="46"/>
      <c r="Y101" s="47"/>
      <c r="Z101" s="47"/>
      <c r="AA101" s="47"/>
      <c r="AB101" s="47"/>
      <c r="AC101" s="47"/>
      <c r="AD101" s="47"/>
    </row>
    <row r="102" spans="1:30" ht="39.950000000000003" customHeight="1" x14ac:dyDescent="0.25">
      <c r="A102" s="55">
        <v>120</v>
      </c>
      <c r="B102" s="56" t="s">
        <v>126</v>
      </c>
      <c r="C102" s="68" t="s">
        <v>361</v>
      </c>
      <c r="D102" s="69" t="s">
        <v>362</v>
      </c>
      <c r="E102" s="65">
        <v>5607</v>
      </c>
      <c r="F102" s="65" t="s">
        <v>363</v>
      </c>
      <c r="G102" s="54" t="s">
        <v>37</v>
      </c>
      <c r="H102" s="62" t="s">
        <v>25</v>
      </c>
      <c r="I102" s="42">
        <v>14.3</v>
      </c>
      <c r="J102" s="17"/>
      <c r="K102" s="23">
        <f t="shared" si="2"/>
        <v>0</v>
      </c>
      <c r="L102" s="24" t="str">
        <f t="shared" si="3"/>
        <v>OK</v>
      </c>
      <c r="M102" s="171"/>
      <c r="N102" s="169"/>
      <c r="O102" s="46"/>
      <c r="P102" s="47"/>
      <c r="Q102" s="47"/>
      <c r="R102" s="49"/>
      <c r="S102" s="48"/>
      <c r="T102" s="46"/>
      <c r="U102" s="46"/>
      <c r="V102" s="46"/>
      <c r="W102" s="46"/>
      <c r="X102" s="46"/>
      <c r="Y102" s="47"/>
      <c r="Z102" s="47"/>
      <c r="AA102" s="47"/>
      <c r="AB102" s="47"/>
      <c r="AC102" s="47"/>
      <c r="AD102" s="47"/>
    </row>
    <row r="103" spans="1:30" ht="39.950000000000003" customHeight="1" x14ac:dyDescent="0.25">
      <c r="A103" s="55">
        <v>121</v>
      </c>
      <c r="B103" s="56" t="s">
        <v>126</v>
      </c>
      <c r="C103" s="68" t="s">
        <v>364</v>
      </c>
      <c r="D103" s="69" t="s">
        <v>365</v>
      </c>
      <c r="E103" s="65">
        <v>5607</v>
      </c>
      <c r="F103" s="65" t="s">
        <v>366</v>
      </c>
      <c r="G103" s="54" t="s">
        <v>37</v>
      </c>
      <c r="H103" s="62" t="s">
        <v>25</v>
      </c>
      <c r="I103" s="42">
        <v>21</v>
      </c>
      <c r="J103" s="17"/>
      <c r="K103" s="23">
        <f t="shared" si="2"/>
        <v>0</v>
      </c>
      <c r="L103" s="24" t="str">
        <f t="shared" si="3"/>
        <v>OK</v>
      </c>
      <c r="M103" s="171"/>
      <c r="N103" s="169"/>
      <c r="O103" s="46"/>
      <c r="P103" s="47"/>
      <c r="Q103" s="47"/>
      <c r="R103" s="49"/>
      <c r="S103" s="48"/>
      <c r="T103" s="46"/>
      <c r="U103" s="46"/>
      <c r="V103" s="46"/>
      <c r="W103" s="46"/>
      <c r="X103" s="46"/>
      <c r="Y103" s="47"/>
      <c r="Z103" s="47"/>
      <c r="AA103" s="47"/>
      <c r="AB103" s="47"/>
      <c r="AC103" s="47"/>
      <c r="AD103" s="47"/>
    </row>
    <row r="104" spans="1:30" ht="39.950000000000003" customHeight="1" x14ac:dyDescent="0.25">
      <c r="A104" s="55">
        <v>122</v>
      </c>
      <c r="B104" s="56" t="s">
        <v>126</v>
      </c>
      <c r="C104" s="68" t="s">
        <v>367</v>
      </c>
      <c r="D104" s="69" t="s">
        <v>368</v>
      </c>
      <c r="E104" s="65">
        <v>5607</v>
      </c>
      <c r="F104" s="65" t="s">
        <v>369</v>
      </c>
      <c r="G104" s="54" t="s">
        <v>37</v>
      </c>
      <c r="H104" s="62" t="s">
        <v>25</v>
      </c>
      <c r="I104" s="42">
        <v>21</v>
      </c>
      <c r="J104" s="17"/>
      <c r="K104" s="23">
        <f t="shared" si="2"/>
        <v>0</v>
      </c>
      <c r="L104" s="24" t="str">
        <f t="shared" si="3"/>
        <v>OK</v>
      </c>
      <c r="M104" s="171"/>
      <c r="N104" s="169"/>
      <c r="O104" s="46"/>
      <c r="P104" s="47"/>
      <c r="Q104" s="47"/>
      <c r="R104" s="49"/>
      <c r="S104" s="48"/>
      <c r="T104" s="46"/>
      <c r="U104" s="46"/>
      <c r="V104" s="46"/>
      <c r="W104" s="46"/>
      <c r="X104" s="46"/>
      <c r="Y104" s="47"/>
      <c r="Z104" s="47"/>
      <c r="AA104" s="47"/>
      <c r="AB104" s="47"/>
      <c r="AC104" s="47"/>
      <c r="AD104" s="47"/>
    </row>
    <row r="105" spans="1:30" ht="39.950000000000003" customHeight="1" x14ac:dyDescent="0.25">
      <c r="A105" s="55">
        <v>123</v>
      </c>
      <c r="B105" s="56" t="s">
        <v>370</v>
      </c>
      <c r="C105" s="66" t="s">
        <v>371</v>
      </c>
      <c r="D105" s="67" t="s">
        <v>372</v>
      </c>
      <c r="E105" s="59" t="s">
        <v>238</v>
      </c>
      <c r="F105" s="54" t="s">
        <v>373</v>
      </c>
      <c r="G105" s="54" t="s">
        <v>37</v>
      </c>
      <c r="H105" s="54">
        <v>44905233</v>
      </c>
      <c r="I105" s="42">
        <v>113000</v>
      </c>
      <c r="J105" s="17"/>
      <c r="K105" s="23">
        <f t="shared" si="2"/>
        <v>0</v>
      </c>
      <c r="L105" s="24" t="str">
        <f t="shared" si="3"/>
        <v>OK</v>
      </c>
      <c r="M105" s="171"/>
      <c r="N105" s="169"/>
      <c r="O105" s="46"/>
      <c r="P105" s="47"/>
      <c r="Q105" s="47"/>
      <c r="R105" s="49"/>
      <c r="S105" s="48"/>
      <c r="T105" s="46"/>
      <c r="U105" s="46"/>
      <c r="V105" s="46"/>
      <c r="W105" s="46"/>
      <c r="X105" s="46"/>
      <c r="Y105" s="47"/>
      <c r="Z105" s="47"/>
      <c r="AA105" s="47"/>
      <c r="AB105" s="47"/>
      <c r="AC105" s="47"/>
      <c r="AD105" s="47"/>
    </row>
    <row r="106" spans="1:30" ht="39.950000000000003" customHeight="1" x14ac:dyDescent="0.25">
      <c r="A106" s="55">
        <v>124</v>
      </c>
      <c r="B106" s="56" t="s">
        <v>71</v>
      </c>
      <c r="C106" s="66" t="s">
        <v>374</v>
      </c>
      <c r="D106" s="67" t="s">
        <v>375</v>
      </c>
      <c r="E106" s="53" t="s">
        <v>376</v>
      </c>
      <c r="F106" s="54" t="s">
        <v>377</v>
      </c>
      <c r="G106" s="54" t="s">
        <v>378</v>
      </c>
      <c r="H106" s="54" t="s">
        <v>26</v>
      </c>
      <c r="I106" s="42">
        <v>990</v>
      </c>
      <c r="J106" s="17"/>
      <c r="K106" s="23">
        <f t="shared" si="2"/>
        <v>0</v>
      </c>
      <c r="L106" s="24" t="str">
        <f t="shared" si="3"/>
        <v>OK</v>
      </c>
      <c r="M106" s="171"/>
      <c r="N106" s="169"/>
      <c r="O106" s="46"/>
      <c r="P106" s="47"/>
      <c r="Q106" s="47"/>
      <c r="R106" s="49"/>
      <c r="S106" s="48"/>
      <c r="T106" s="46"/>
      <c r="U106" s="46"/>
      <c r="V106" s="46"/>
      <c r="W106" s="46"/>
      <c r="X106" s="46"/>
      <c r="Y106" s="47"/>
      <c r="Z106" s="47"/>
      <c r="AA106" s="47"/>
      <c r="AB106" s="47"/>
      <c r="AC106" s="47"/>
      <c r="AD106" s="47"/>
    </row>
    <row r="107" spans="1:30" ht="39.950000000000003" customHeight="1" x14ac:dyDescent="0.25">
      <c r="A107" s="55">
        <v>125</v>
      </c>
      <c r="B107" s="56" t="s">
        <v>151</v>
      </c>
      <c r="C107" s="60" t="s">
        <v>379</v>
      </c>
      <c r="D107" s="67" t="s">
        <v>380</v>
      </c>
      <c r="E107" s="62" t="s">
        <v>62</v>
      </c>
      <c r="F107" s="62" t="s">
        <v>381</v>
      </c>
      <c r="G107" s="54" t="s">
        <v>37</v>
      </c>
      <c r="H107" s="62" t="s">
        <v>201</v>
      </c>
      <c r="I107" s="42">
        <v>7999.99</v>
      </c>
      <c r="J107" s="17"/>
      <c r="K107" s="23">
        <f t="shared" si="2"/>
        <v>0</v>
      </c>
      <c r="L107" s="24" t="str">
        <f t="shared" si="3"/>
        <v>OK</v>
      </c>
      <c r="M107" s="171"/>
      <c r="N107" s="169"/>
      <c r="O107" s="46"/>
      <c r="P107" s="47"/>
      <c r="Q107" s="47"/>
      <c r="R107" s="49"/>
      <c r="S107" s="48"/>
      <c r="T107" s="46"/>
      <c r="U107" s="46"/>
      <c r="V107" s="46"/>
      <c r="W107" s="46"/>
      <c r="X107" s="46"/>
      <c r="Y107" s="47"/>
      <c r="Z107" s="47"/>
      <c r="AA107" s="47"/>
      <c r="AB107" s="47"/>
      <c r="AC107" s="47"/>
      <c r="AD107" s="47"/>
    </row>
    <row r="108" spans="1:30" ht="39.950000000000003" customHeight="1" x14ac:dyDescent="0.25">
      <c r="A108" s="55">
        <v>126</v>
      </c>
      <c r="B108" s="56" t="s">
        <v>151</v>
      </c>
      <c r="C108" s="60" t="s">
        <v>382</v>
      </c>
      <c r="D108" s="61" t="s">
        <v>383</v>
      </c>
      <c r="E108" s="62" t="s">
        <v>62</v>
      </c>
      <c r="F108" s="62" t="s">
        <v>381</v>
      </c>
      <c r="G108" s="54" t="s">
        <v>37</v>
      </c>
      <c r="H108" s="62" t="s">
        <v>201</v>
      </c>
      <c r="I108" s="42">
        <v>9400</v>
      </c>
      <c r="J108" s="17"/>
      <c r="K108" s="23">
        <f t="shared" si="2"/>
        <v>0</v>
      </c>
      <c r="L108" s="24" t="str">
        <f t="shared" si="3"/>
        <v>OK</v>
      </c>
      <c r="M108" s="171"/>
      <c r="N108" s="169"/>
      <c r="O108" s="46"/>
      <c r="P108" s="47"/>
      <c r="Q108" s="47"/>
      <c r="R108" s="49"/>
      <c r="S108" s="48"/>
      <c r="T108" s="46"/>
      <c r="U108" s="46"/>
      <c r="V108" s="46"/>
      <c r="W108" s="46"/>
      <c r="X108" s="46"/>
      <c r="Y108" s="47"/>
      <c r="Z108" s="47"/>
      <c r="AA108" s="47"/>
      <c r="AB108" s="47"/>
      <c r="AC108" s="47"/>
      <c r="AD108" s="47"/>
    </row>
    <row r="109" spans="1:30" ht="39.950000000000003" customHeight="1" x14ac:dyDescent="0.25">
      <c r="A109" s="55">
        <v>127</v>
      </c>
      <c r="B109" s="56" t="s">
        <v>47</v>
      </c>
      <c r="C109" s="60" t="s">
        <v>384</v>
      </c>
      <c r="D109" s="61" t="s">
        <v>385</v>
      </c>
      <c r="E109" s="53" t="s">
        <v>386</v>
      </c>
      <c r="F109" s="54" t="s">
        <v>387</v>
      </c>
      <c r="G109" s="54" t="s">
        <v>37</v>
      </c>
      <c r="H109" s="54" t="s">
        <v>25</v>
      </c>
      <c r="I109" s="42">
        <v>479</v>
      </c>
      <c r="J109" s="17"/>
      <c r="K109" s="23">
        <f t="shared" si="2"/>
        <v>0</v>
      </c>
      <c r="L109" s="24" t="str">
        <f t="shared" si="3"/>
        <v>OK</v>
      </c>
      <c r="M109" s="171"/>
      <c r="N109" s="169"/>
      <c r="O109" s="46"/>
      <c r="P109" s="47"/>
      <c r="Q109" s="47"/>
      <c r="R109" s="49"/>
      <c r="S109" s="48"/>
      <c r="T109" s="46"/>
      <c r="U109" s="46"/>
      <c r="V109" s="46"/>
      <c r="W109" s="46"/>
      <c r="X109" s="46"/>
      <c r="Y109" s="47"/>
      <c r="Z109" s="47"/>
      <c r="AA109" s="47"/>
      <c r="AB109" s="47"/>
      <c r="AC109" s="47"/>
      <c r="AD109" s="47"/>
    </row>
    <row r="110" spans="1:30" ht="39.950000000000003" customHeight="1" x14ac:dyDescent="0.25">
      <c r="A110" s="55">
        <v>129</v>
      </c>
      <c r="B110" s="56" t="s">
        <v>86</v>
      </c>
      <c r="C110" s="60" t="s">
        <v>388</v>
      </c>
      <c r="D110" s="61" t="s">
        <v>389</v>
      </c>
      <c r="E110" s="62" t="s">
        <v>390</v>
      </c>
      <c r="F110" s="62" t="s">
        <v>391</v>
      </c>
      <c r="G110" s="54" t="s">
        <v>37</v>
      </c>
      <c r="H110" s="62" t="s">
        <v>81</v>
      </c>
      <c r="I110" s="42">
        <v>500.42</v>
      </c>
      <c r="J110" s="17"/>
      <c r="K110" s="23">
        <f t="shared" si="2"/>
        <v>0</v>
      </c>
      <c r="L110" s="24" t="str">
        <f t="shared" si="3"/>
        <v>OK</v>
      </c>
      <c r="M110" s="171"/>
      <c r="N110" s="169"/>
      <c r="O110" s="46"/>
      <c r="P110" s="47"/>
      <c r="Q110" s="47"/>
      <c r="R110" s="49"/>
      <c r="S110" s="48"/>
      <c r="T110" s="46"/>
      <c r="U110" s="46"/>
      <c r="V110" s="46"/>
      <c r="W110" s="46"/>
      <c r="X110" s="46"/>
      <c r="Y110" s="47"/>
      <c r="Z110" s="47"/>
      <c r="AA110" s="47"/>
      <c r="AB110" s="47"/>
      <c r="AC110" s="47"/>
      <c r="AD110" s="47"/>
    </row>
    <row r="111" spans="1:30" ht="39.950000000000003" customHeight="1" x14ac:dyDescent="0.25">
      <c r="A111" s="55">
        <v>130</v>
      </c>
      <c r="B111" s="56" t="s">
        <v>55</v>
      </c>
      <c r="C111" s="78" t="s">
        <v>392</v>
      </c>
      <c r="D111" s="79" t="s">
        <v>393</v>
      </c>
      <c r="E111" s="59" t="s">
        <v>192</v>
      </c>
      <c r="F111" s="62" t="s">
        <v>394</v>
      </c>
      <c r="G111" s="54" t="s">
        <v>37</v>
      </c>
      <c r="H111" s="62" t="s">
        <v>81</v>
      </c>
      <c r="I111" s="42">
        <v>730</v>
      </c>
      <c r="J111" s="17"/>
      <c r="K111" s="23">
        <f t="shared" si="2"/>
        <v>0</v>
      </c>
      <c r="L111" s="24" t="str">
        <f t="shared" si="3"/>
        <v>OK</v>
      </c>
      <c r="M111" s="171"/>
      <c r="N111" s="169"/>
      <c r="O111" s="46"/>
      <c r="P111" s="47"/>
      <c r="Q111" s="47"/>
      <c r="R111" s="49"/>
      <c r="S111" s="48"/>
      <c r="T111" s="46"/>
      <c r="U111" s="46"/>
      <c r="V111" s="46"/>
      <c r="W111" s="46"/>
      <c r="X111" s="46"/>
      <c r="Y111" s="47"/>
      <c r="Z111" s="47"/>
      <c r="AA111" s="47"/>
      <c r="AB111" s="47"/>
      <c r="AC111" s="47"/>
      <c r="AD111" s="47"/>
    </row>
    <row r="112" spans="1:30" ht="39.950000000000003" customHeight="1" x14ac:dyDescent="0.25">
      <c r="A112" s="55">
        <v>131</v>
      </c>
      <c r="B112" s="56" t="s">
        <v>55</v>
      </c>
      <c r="C112" s="60" t="s">
        <v>395</v>
      </c>
      <c r="D112" s="61" t="s">
        <v>396</v>
      </c>
      <c r="E112" s="53" t="s">
        <v>179</v>
      </c>
      <c r="F112" s="54" t="s">
        <v>397</v>
      </c>
      <c r="G112" s="54" t="s">
        <v>37</v>
      </c>
      <c r="H112" s="54" t="s">
        <v>21</v>
      </c>
      <c r="I112" s="42">
        <v>11498</v>
      </c>
      <c r="J112" s="17"/>
      <c r="K112" s="23">
        <f t="shared" si="2"/>
        <v>0</v>
      </c>
      <c r="L112" s="24" t="str">
        <f t="shared" si="3"/>
        <v>OK</v>
      </c>
      <c r="M112" s="171"/>
      <c r="N112" s="169"/>
      <c r="O112" s="46"/>
      <c r="P112" s="47"/>
      <c r="Q112" s="47"/>
      <c r="R112" s="49"/>
      <c r="S112" s="48"/>
      <c r="T112" s="46"/>
      <c r="U112" s="46"/>
      <c r="V112" s="46"/>
      <c r="W112" s="46"/>
      <c r="X112" s="46"/>
      <c r="Y112" s="47"/>
      <c r="Z112" s="47"/>
      <c r="AA112" s="47"/>
      <c r="AB112" s="47"/>
      <c r="AC112" s="47"/>
      <c r="AD112" s="47"/>
    </row>
    <row r="113" spans="1:30" ht="39.950000000000003" customHeight="1" x14ac:dyDescent="0.25">
      <c r="A113" s="55">
        <v>132</v>
      </c>
      <c r="B113" s="56" t="s">
        <v>151</v>
      </c>
      <c r="C113" s="60" t="s">
        <v>398</v>
      </c>
      <c r="D113" s="61" t="s">
        <v>399</v>
      </c>
      <c r="E113" s="53" t="s">
        <v>192</v>
      </c>
      <c r="F113" s="54" t="s">
        <v>299</v>
      </c>
      <c r="G113" s="54" t="s">
        <v>37</v>
      </c>
      <c r="H113" s="54" t="s">
        <v>51</v>
      </c>
      <c r="I113" s="42">
        <v>2200</v>
      </c>
      <c r="J113" s="17"/>
      <c r="K113" s="23">
        <f t="shared" si="2"/>
        <v>0</v>
      </c>
      <c r="L113" s="24" t="str">
        <f t="shared" si="3"/>
        <v>OK</v>
      </c>
      <c r="M113" s="171"/>
      <c r="N113" s="169"/>
      <c r="O113" s="46"/>
      <c r="P113" s="47"/>
      <c r="Q113" s="47"/>
      <c r="R113" s="49"/>
      <c r="S113" s="48"/>
      <c r="T113" s="46"/>
      <c r="U113" s="46"/>
      <c r="V113" s="46"/>
      <c r="W113" s="46"/>
      <c r="X113" s="46"/>
      <c r="Y113" s="47"/>
      <c r="Z113" s="47"/>
      <c r="AA113" s="47"/>
      <c r="AB113" s="47"/>
      <c r="AC113" s="47"/>
      <c r="AD113" s="47"/>
    </row>
    <row r="114" spans="1:30" ht="39.950000000000003" customHeight="1" x14ac:dyDescent="0.25">
      <c r="A114" s="55">
        <v>133</v>
      </c>
      <c r="B114" s="56" t="s">
        <v>71</v>
      </c>
      <c r="C114" s="68" t="s">
        <v>400</v>
      </c>
      <c r="D114" s="69" t="s">
        <v>401</v>
      </c>
      <c r="E114" s="65">
        <v>2401</v>
      </c>
      <c r="F114" s="65" t="s">
        <v>402</v>
      </c>
      <c r="G114" s="54" t="s">
        <v>37</v>
      </c>
      <c r="H114" s="54" t="s">
        <v>51</v>
      </c>
      <c r="I114" s="42">
        <v>4731.21</v>
      </c>
      <c r="J114" s="17"/>
      <c r="K114" s="23">
        <f t="shared" si="2"/>
        <v>0</v>
      </c>
      <c r="L114" s="24" t="str">
        <f t="shared" si="3"/>
        <v>OK</v>
      </c>
      <c r="M114" s="171"/>
      <c r="N114" s="169"/>
      <c r="O114" s="46"/>
      <c r="P114" s="47"/>
      <c r="Q114" s="47"/>
      <c r="R114" s="49"/>
      <c r="S114" s="48"/>
      <c r="T114" s="46"/>
      <c r="U114" s="46"/>
      <c r="V114" s="46"/>
      <c r="W114" s="46"/>
      <c r="X114" s="46"/>
      <c r="Y114" s="47"/>
      <c r="Z114" s="47"/>
      <c r="AA114" s="47"/>
      <c r="AB114" s="47"/>
      <c r="AC114" s="47"/>
      <c r="AD114" s="47"/>
    </row>
    <row r="115" spans="1:30" ht="39.950000000000003" customHeight="1" x14ac:dyDescent="0.25">
      <c r="A115" s="55">
        <v>134</v>
      </c>
      <c r="B115" s="56" t="s">
        <v>24</v>
      </c>
      <c r="C115" s="57" t="s">
        <v>403</v>
      </c>
      <c r="D115" s="58" t="s">
        <v>404</v>
      </c>
      <c r="E115" s="53" t="s">
        <v>238</v>
      </c>
      <c r="F115" s="80" t="s">
        <v>405</v>
      </c>
      <c r="G115" s="54" t="s">
        <v>37</v>
      </c>
      <c r="H115" s="54" t="s">
        <v>51</v>
      </c>
      <c r="I115" s="42">
        <v>4340</v>
      </c>
      <c r="J115" s="17"/>
      <c r="K115" s="23">
        <f t="shared" si="2"/>
        <v>0</v>
      </c>
      <c r="L115" s="24" t="str">
        <f t="shared" si="3"/>
        <v>OK</v>
      </c>
      <c r="M115" s="171"/>
      <c r="N115" s="169"/>
      <c r="O115" s="46"/>
      <c r="P115" s="47"/>
      <c r="Q115" s="47"/>
      <c r="R115" s="49"/>
      <c r="S115" s="48"/>
      <c r="T115" s="46"/>
      <c r="U115" s="46"/>
      <c r="V115" s="46"/>
      <c r="W115" s="46"/>
      <c r="X115" s="46"/>
      <c r="Y115" s="47"/>
      <c r="Z115" s="47"/>
      <c r="AA115" s="47"/>
      <c r="AB115" s="47"/>
      <c r="AC115" s="47"/>
      <c r="AD115" s="47"/>
    </row>
    <row r="116" spans="1:30" ht="39.950000000000003" customHeight="1" x14ac:dyDescent="0.25">
      <c r="A116" s="113">
        <v>135</v>
      </c>
      <c r="B116" s="114" t="s">
        <v>93</v>
      </c>
      <c r="C116" s="115" t="s">
        <v>406</v>
      </c>
      <c r="D116" s="116" t="s">
        <v>407</v>
      </c>
      <c r="E116" s="117" t="s">
        <v>62</v>
      </c>
      <c r="F116" s="118">
        <v>12360053</v>
      </c>
      <c r="G116" s="119" t="s">
        <v>37</v>
      </c>
      <c r="H116" s="119">
        <v>44905233</v>
      </c>
      <c r="I116" s="42">
        <v>3500</v>
      </c>
      <c r="J116" s="17">
        <f>0+2</f>
        <v>2</v>
      </c>
      <c r="K116" s="23">
        <f t="shared" si="2"/>
        <v>0</v>
      </c>
      <c r="L116" s="24" t="str">
        <f t="shared" si="3"/>
        <v>OK</v>
      </c>
      <c r="M116" s="171"/>
      <c r="N116" s="169"/>
      <c r="O116" s="46">
        <v>2</v>
      </c>
      <c r="P116" s="47"/>
      <c r="Q116" s="47"/>
      <c r="R116" s="49"/>
      <c r="S116" s="48"/>
      <c r="T116" s="46"/>
      <c r="U116" s="46"/>
      <c r="V116" s="46"/>
      <c r="W116" s="46"/>
      <c r="X116" s="46"/>
      <c r="Y116" s="47"/>
      <c r="Z116" s="47"/>
      <c r="AA116" s="47"/>
      <c r="AB116" s="47"/>
      <c r="AC116" s="47"/>
      <c r="AD116" s="47"/>
    </row>
    <row r="117" spans="1:30" ht="39.950000000000003" customHeight="1" x14ac:dyDescent="0.25">
      <c r="A117" s="55">
        <v>136</v>
      </c>
      <c r="B117" s="56" t="s">
        <v>24</v>
      </c>
      <c r="C117" s="60" t="s">
        <v>408</v>
      </c>
      <c r="D117" s="61" t="s">
        <v>409</v>
      </c>
      <c r="E117" s="59" t="s">
        <v>62</v>
      </c>
      <c r="F117" s="70">
        <v>114332019</v>
      </c>
      <c r="G117" s="54" t="s">
        <v>37</v>
      </c>
      <c r="H117" s="54">
        <v>44905233</v>
      </c>
      <c r="I117" s="42">
        <v>4990</v>
      </c>
      <c r="J117" s="17"/>
      <c r="K117" s="23">
        <f t="shared" si="2"/>
        <v>0</v>
      </c>
      <c r="L117" s="24" t="str">
        <f t="shared" si="3"/>
        <v>OK</v>
      </c>
      <c r="M117" s="171"/>
      <c r="N117" s="169"/>
      <c r="O117" s="46"/>
      <c r="P117" s="47"/>
      <c r="Q117" s="47"/>
      <c r="R117" s="49"/>
      <c r="S117" s="48"/>
      <c r="T117" s="46"/>
      <c r="U117" s="46"/>
      <c r="V117" s="46"/>
      <c r="W117" s="46"/>
      <c r="X117" s="46"/>
      <c r="Y117" s="47"/>
      <c r="Z117" s="47"/>
      <c r="AA117" s="47"/>
      <c r="AB117" s="47"/>
      <c r="AC117" s="47"/>
      <c r="AD117" s="47"/>
    </row>
    <row r="118" spans="1:30" ht="39.950000000000003" customHeight="1" x14ac:dyDescent="0.25">
      <c r="A118" s="55">
        <v>137</v>
      </c>
      <c r="B118" s="56" t="s">
        <v>370</v>
      </c>
      <c r="C118" s="60" t="s">
        <v>410</v>
      </c>
      <c r="D118" s="61" t="s">
        <v>411</v>
      </c>
      <c r="E118" s="62" t="s">
        <v>242</v>
      </c>
      <c r="F118" s="62" t="s">
        <v>412</v>
      </c>
      <c r="G118" s="54" t="s">
        <v>37</v>
      </c>
      <c r="H118" s="62" t="s">
        <v>51</v>
      </c>
      <c r="I118" s="42">
        <v>7000</v>
      </c>
      <c r="J118" s="17">
        <v>5</v>
      </c>
      <c r="K118" s="23">
        <f t="shared" si="2"/>
        <v>5</v>
      </c>
      <c r="L118" s="24" t="str">
        <f t="shared" si="3"/>
        <v>OK</v>
      </c>
      <c r="M118" s="171"/>
      <c r="N118" s="169"/>
      <c r="O118" s="46"/>
      <c r="P118" s="47"/>
      <c r="Q118" s="47"/>
      <c r="R118" s="49"/>
      <c r="S118" s="48"/>
      <c r="T118" s="46"/>
      <c r="U118" s="46"/>
      <c r="V118" s="46"/>
      <c r="W118" s="46"/>
      <c r="X118" s="46"/>
      <c r="Y118" s="47"/>
      <c r="Z118" s="47"/>
      <c r="AA118" s="47"/>
      <c r="AB118" s="47"/>
      <c r="AC118" s="47"/>
      <c r="AD118" s="47"/>
    </row>
    <row r="119" spans="1:30" ht="39.950000000000003" customHeight="1" x14ac:dyDescent="0.25">
      <c r="A119" s="55">
        <v>138</v>
      </c>
      <c r="B119" s="56" t="s">
        <v>93</v>
      </c>
      <c r="C119" s="60" t="s">
        <v>413</v>
      </c>
      <c r="D119" s="61" t="s">
        <v>414</v>
      </c>
      <c r="E119" s="59" t="s">
        <v>62</v>
      </c>
      <c r="F119" s="70">
        <v>114332024</v>
      </c>
      <c r="G119" s="54" t="s">
        <v>37</v>
      </c>
      <c r="H119" s="54">
        <v>44905233</v>
      </c>
      <c r="I119" s="42">
        <v>2720</v>
      </c>
      <c r="J119" s="17"/>
      <c r="K119" s="23">
        <f t="shared" si="2"/>
        <v>0</v>
      </c>
      <c r="L119" s="24" t="str">
        <f t="shared" si="3"/>
        <v>OK</v>
      </c>
      <c r="M119" s="171"/>
      <c r="N119" s="169"/>
      <c r="O119" s="46"/>
      <c r="P119" s="47"/>
      <c r="Q119" s="47"/>
      <c r="R119" s="49"/>
      <c r="S119" s="48"/>
      <c r="T119" s="46"/>
      <c r="U119" s="46"/>
      <c r="V119" s="46"/>
      <c r="W119" s="46"/>
      <c r="X119" s="46"/>
      <c r="Y119" s="47"/>
      <c r="Z119" s="47"/>
      <c r="AA119" s="47"/>
      <c r="AB119" s="47"/>
      <c r="AC119" s="47"/>
      <c r="AD119" s="47"/>
    </row>
    <row r="120" spans="1:30" ht="39.950000000000003" customHeight="1" x14ac:dyDescent="0.25">
      <c r="A120" s="55">
        <v>139</v>
      </c>
      <c r="B120" s="56" t="s">
        <v>55</v>
      </c>
      <c r="C120" s="57" t="s">
        <v>415</v>
      </c>
      <c r="D120" s="58" t="s">
        <v>416</v>
      </c>
      <c r="E120" s="53" t="s">
        <v>238</v>
      </c>
      <c r="F120" s="80" t="s">
        <v>417</v>
      </c>
      <c r="G120" s="54" t="s">
        <v>37</v>
      </c>
      <c r="H120" s="54" t="s">
        <v>51</v>
      </c>
      <c r="I120" s="42">
        <v>1970</v>
      </c>
      <c r="J120" s="17"/>
      <c r="K120" s="23">
        <f t="shared" si="2"/>
        <v>0</v>
      </c>
      <c r="L120" s="24" t="str">
        <f t="shared" si="3"/>
        <v>OK</v>
      </c>
      <c r="M120" s="171"/>
      <c r="N120" s="169"/>
      <c r="O120" s="46"/>
      <c r="P120" s="47"/>
      <c r="Q120" s="47"/>
      <c r="R120" s="49"/>
      <c r="S120" s="48"/>
      <c r="T120" s="46"/>
      <c r="U120" s="46"/>
      <c r="V120" s="46"/>
      <c r="W120" s="46"/>
      <c r="X120" s="46"/>
      <c r="Y120" s="47"/>
      <c r="Z120" s="47"/>
      <c r="AA120" s="47"/>
      <c r="AB120" s="47"/>
      <c r="AC120" s="47"/>
      <c r="AD120" s="47"/>
    </row>
    <row r="121" spans="1:30" ht="39.950000000000003" customHeight="1" x14ac:dyDescent="0.25">
      <c r="A121" s="55">
        <v>140</v>
      </c>
      <c r="B121" s="56" t="s">
        <v>24</v>
      </c>
      <c r="C121" s="66" t="s">
        <v>418</v>
      </c>
      <c r="D121" s="67" t="s">
        <v>419</v>
      </c>
      <c r="E121" s="53" t="s">
        <v>238</v>
      </c>
      <c r="F121" s="54" t="s">
        <v>417</v>
      </c>
      <c r="G121" s="54" t="s">
        <v>37</v>
      </c>
      <c r="H121" s="54" t="s">
        <v>51</v>
      </c>
      <c r="I121" s="42">
        <v>5099</v>
      </c>
      <c r="J121" s="17"/>
      <c r="K121" s="23">
        <f t="shared" si="2"/>
        <v>0</v>
      </c>
      <c r="L121" s="24" t="str">
        <f t="shared" si="3"/>
        <v>OK</v>
      </c>
      <c r="M121" s="171"/>
      <c r="N121" s="169"/>
      <c r="O121" s="46"/>
      <c r="P121" s="47"/>
      <c r="Q121" s="47"/>
      <c r="R121" s="49"/>
      <c r="S121" s="48"/>
      <c r="T121" s="46"/>
      <c r="U121" s="46"/>
      <c r="V121" s="46"/>
      <c r="W121" s="46"/>
      <c r="X121" s="46"/>
      <c r="Y121" s="47"/>
      <c r="Z121" s="47"/>
      <c r="AA121" s="47"/>
      <c r="AB121" s="47"/>
      <c r="AC121" s="47"/>
      <c r="AD121" s="47"/>
    </row>
    <row r="122" spans="1:30" ht="39.950000000000003" customHeight="1" x14ac:dyDescent="0.25">
      <c r="A122" s="55">
        <v>141</v>
      </c>
      <c r="B122" s="56" t="s">
        <v>186</v>
      </c>
      <c r="C122" s="81" t="s">
        <v>420</v>
      </c>
      <c r="D122" s="67" t="s">
        <v>421</v>
      </c>
      <c r="E122" s="53" t="s">
        <v>238</v>
      </c>
      <c r="F122" s="54" t="s">
        <v>417</v>
      </c>
      <c r="G122" s="54" t="s">
        <v>37</v>
      </c>
      <c r="H122" s="54" t="s">
        <v>51</v>
      </c>
      <c r="I122" s="42">
        <v>1875</v>
      </c>
      <c r="J122" s="17"/>
      <c r="K122" s="23">
        <f t="shared" si="2"/>
        <v>0</v>
      </c>
      <c r="L122" s="24" t="str">
        <f t="shared" si="3"/>
        <v>OK</v>
      </c>
      <c r="M122" s="171"/>
      <c r="N122" s="169"/>
      <c r="O122" s="46"/>
      <c r="P122" s="47"/>
      <c r="Q122" s="47"/>
      <c r="R122" s="49"/>
      <c r="S122" s="48"/>
      <c r="T122" s="46"/>
      <c r="U122" s="46"/>
      <c r="V122" s="46"/>
      <c r="W122" s="46"/>
      <c r="X122" s="46"/>
      <c r="Y122" s="47"/>
      <c r="Z122" s="47"/>
      <c r="AA122" s="47"/>
      <c r="AB122" s="47"/>
      <c r="AC122" s="47"/>
      <c r="AD122" s="47"/>
    </row>
    <row r="123" spans="1:30" ht="39.950000000000003" customHeight="1" x14ac:dyDescent="0.25">
      <c r="A123" s="55">
        <v>142</v>
      </c>
      <c r="B123" s="56" t="s">
        <v>86</v>
      </c>
      <c r="C123" s="60" t="s">
        <v>422</v>
      </c>
      <c r="D123" s="61" t="s">
        <v>423</v>
      </c>
      <c r="E123" s="62" t="s">
        <v>424</v>
      </c>
      <c r="F123" s="62" t="s">
        <v>425</v>
      </c>
      <c r="G123" s="54" t="s">
        <v>37</v>
      </c>
      <c r="H123" s="62" t="s">
        <v>81</v>
      </c>
      <c r="I123" s="42">
        <v>1289.94</v>
      </c>
      <c r="J123" s="17"/>
      <c r="K123" s="23">
        <f t="shared" si="2"/>
        <v>0</v>
      </c>
      <c r="L123" s="24" t="str">
        <f t="shared" si="3"/>
        <v>OK</v>
      </c>
      <c r="M123" s="171"/>
      <c r="N123" s="169"/>
      <c r="O123" s="46"/>
      <c r="P123" s="47"/>
      <c r="Q123" s="47"/>
      <c r="R123" s="49"/>
      <c r="S123" s="48"/>
      <c r="T123" s="46"/>
      <c r="U123" s="46"/>
      <c r="V123" s="46"/>
      <c r="W123" s="46"/>
      <c r="X123" s="46"/>
      <c r="Y123" s="47"/>
      <c r="Z123" s="47"/>
      <c r="AA123" s="47"/>
      <c r="AB123" s="47"/>
      <c r="AC123" s="47"/>
      <c r="AD123" s="47"/>
    </row>
    <row r="124" spans="1:30" ht="39.950000000000003" customHeight="1" x14ac:dyDescent="0.25">
      <c r="A124" s="55">
        <v>143</v>
      </c>
      <c r="B124" s="56" t="s">
        <v>86</v>
      </c>
      <c r="C124" s="60" t="s">
        <v>426</v>
      </c>
      <c r="D124" s="61" t="s">
        <v>427</v>
      </c>
      <c r="E124" s="62" t="s">
        <v>424</v>
      </c>
      <c r="F124" s="62" t="s">
        <v>425</v>
      </c>
      <c r="G124" s="54" t="s">
        <v>37</v>
      </c>
      <c r="H124" s="62" t="s">
        <v>81</v>
      </c>
      <c r="I124" s="42">
        <v>387.82</v>
      </c>
      <c r="J124" s="17"/>
      <c r="K124" s="23">
        <f t="shared" si="2"/>
        <v>0</v>
      </c>
      <c r="L124" s="24" t="str">
        <f t="shared" si="3"/>
        <v>OK</v>
      </c>
      <c r="M124" s="171"/>
      <c r="N124" s="169"/>
      <c r="O124" s="46"/>
      <c r="P124" s="47"/>
      <c r="Q124" s="47"/>
      <c r="R124" s="49"/>
      <c r="S124" s="48"/>
      <c r="T124" s="46"/>
      <c r="U124" s="46"/>
      <c r="V124" s="46"/>
      <c r="W124" s="46"/>
      <c r="X124" s="46"/>
      <c r="Y124" s="47"/>
      <c r="Z124" s="47"/>
      <c r="AA124" s="47"/>
      <c r="AB124" s="47"/>
      <c r="AC124" s="47"/>
      <c r="AD124" s="47"/>
    </row>
    <row r="125" spans="1:30" ht="39.950000000000003" customHeight="1" x14ac:dyDescent="0.25">
      <c r="A125" s="55">
        <v>145</v>
      </c>
      <c r="B125" s="56" t="s">
        <v>126</v>
      </c>
      <c r="C125" s="60" t="s">
        <v>428</v>
      </c>
      <c r="D125" s="61" t="s">
        <v>429</v>
      </c>
      <c r="E125" s="62" t="s">
        <v>124</v>
      </c>
      <c r="F125" s="62" t="s">
        <v>125</v>
      </c>
      <c r="G125" s="54" t="s">
        <v>37</v>
      </c>
      <c r="H125" s="62" t="s">
        <v>51</v>
      </c>
      <c r="I125" s="42">
        <v>5100</v>
      </c>
      <c r="J125" s="17"/>
      <c r="K125" s="23">
        <f t="shared" si="2"/>
        <v>0</v>
      </c>
      <c r="L125" s="24" t="str">
        <f t="shared" si="3"/>
        <v>OK</v>
      </c>
      <c r="M125" s="171"/>
      <c r="N125" s="169"/>
      <c r="O125" s="46"/>
      <c r="P125" s="47"/>
      <c r="Q125" s="47"/>
      <c r="R125" s="49"/>
      <c r="S125" s="48"/>
      <c r="T125" s="46"/>
      <c r="U125" s="46"/>
      <c r="V125" s="46"/>
      <c r="W125" s="46"/>
      <c r="X125" s="46"/>
      <c r="Y125" s="47"/>
      <c r="Z125" s="47"/>
      <c r="AA125" s="47"/>
      <c r="AB125" s="47"/>
      <c r="AC125" s="47"/>
      <c r="AD125" s="47"/>
    </row>
    <row r="126" spans="1:30" ht="39.950000000000003" customHeight="1" x14ac:dyDescent="0.25">
      <c r="A126" s="55">
        <v>146</v>
      </c>
      <c r="B126" s="56" t="s">
        <v>86</v>
      </c>
      <c r="C126" s="51" t="s">
        <v>430</v>
      </c>
      <c r="D126" s="61" t="s">
        <v>431</v>
      </c>
      <c r="E126" s="53" t="s">
        <v>432</v>
      </c>
      <c r="F126" s="54" t="s">
        <v>433</v>
      </c>
      <c r="G126" s="54" t="s">
        <v>37</v>
      </c>
      <c r="H126" s="54" t="s">
        <v>168</v>
      </c>
      <c r="I126" s="42">
        <v>338.6</v>
      </c>
      <c r="J126" s="17"/>
      <c r="K126" s="23">
        <f t="shared" si="2"/>
        <v>0</v>
      </c>
      <c r="L126" s="24" t="str">
        <f t="shared" si="3"/>
        <v>OK</v>
      </c>
      <c r="M126" s="171"/>
      <c r="N126" s="169"/>
      <c r="O126" s="46"/>
      <c r="P126" s="47"/>
      <c r="Q126" s="47"/>
      <c r="R126" s="49"/>
      <c r="S126" s="48"/>
      <c r="T126" s="46"/>
      <c r="U126" s="46"/>
      <c r="V126" s="46"/>
      <c r="W126" s="46"/>
      <c r="X126" s="46"/>
      <c r="Y126" s="47"/>
      <c r="Z126" s="47"/>
      <c r="AA126" s="47"/>
      <c r="AB126" s="47"/>
      <c r="AC126" s="47"/>
      <c r="AD126" s="47"/>
    </row>
    <row r="127" spans="1:30" ht="39.950000000000003" customHeight="1" x14ac:dyDescent="0.25">
      <c r="A127" s="55">
        <v>147</v>
      </c>
      <c r="B127" s="56" t="s">
        <v>126</v>
      </c>
      <c r="C127" s="51" t="s">
        <v>434</v>
      </c>
      <c r="D127" s="52" t="s">
        <v>435</v>
      </c>
      <c r="E127" s="53" t="s">
        <v>129</v>
      </c>
      <c r="F127" s="54" t="s">
        <v>436</v>
      </c>
      <c r="G127" s="54" t="s">
        <v>37</v>
      </c>
      <c r="H127" s="54" t="s">
        <v>51</v>
      </c>
      <c r="I127" s="42">
        <v>130</v>
      </c>
      <c r="J127" s="17"/>
      <c r="K127" s="23">
        <f t="shared" si="2"/>
        <v>0</v>
      </c>
      <c r="L127" s="24" t="str">
        <f t="shared" si="3"/>
        <v>OK</v>
      </c>
      <c r="M127" s="171"/>
      <c r="N127" s="169"/>
      <c r="O127" s="46"/>
      <c r="P127" s="47"/>
      <c r="Q127" s="47"/>
      <c r="R127" s="49"/>
      <c r="S127" s="48"/>
      <c r="T127" s="46"/>
      <c r="U127" s="46"/>
      <c r="V127" s="46"/>
      <c r="W127" s="46"/>
      <c r="X127" s="46"/>
      <c r="Y127" s="47"/>
      <c r="Z127" s="47"/>
      <c r="AA127" s="47"/>
      <c r="AB127" s="47"/>
      <c r="AC127" s="47"/>
      <c r="AD127" s="47"/>
    </row>
    <row r="128" spans="1:30" ht="39.950000000000003" customHeight="1" x14ac:dyDescent="0.25">
      <c r="A128" s="55">
        <v>150</v>
      </c>
      <c r="B128" s="56" t="s">
        <v>86</v>
      </c>
      <c r="C128" s="73" t="s">
        <v>437</v>
      </c>
      <c r="D128" s="74" t="s">
        <v>438</v>
      </c>
      <c r="E128" s="53" t="s">
        <v>439</v>
      </c>
      <c r="F128" s="62" t="s">
        <v>440</v>
      </c>
      <c r="G128" s="54" t="s">
        <v>37</v>
      </c>
      <c r="H128" s="62" t="s">
        <v>168</v>
      </c>
      <c r="I128" s="42">
        <v>549.99</v>
      </c>
      <c r="J128" s="17"/>
      <c r="K128" s="23">
        <f t="shared" si="2"/>
        <v>0</v>
      </c>
      <c r="L128" s="24" t="str">
        <f t="shared" si="3"/>
        <v>OK</v>
      </c>
      <c r="M128" s="171"/>
      <c r="N128" s="169"/>
      <c r="O128" s="46"/>
      <c r="P128" s="47"/>
      <c r="Q128" s="47"/>
      <c r="R128" s="49"/>
      <c r="S128" s="48"/>
      <c r="T128" s="46"/>
      <c r="U128" s="46"/>
      <c r="V128" s="46"/>
      <c r="W128" s="46"/>
      <c r="X128" s="46"/>
      <c r="Y128" s="47"/>
      <c r="Z128" s="47"/>
      <c r="AA128" s="47"/>
      <c r="AB128" s="47"/>
      <c r="AC128" s="47"/>
      <c r="AD128" s="47"/>
    </row>
    <row r="129" spans="1:30" ht="39.950000000000003" customHeight="1" x14ac:dyDescent="0.25">
      <c r="A129" s="55">
        <v>152</v>
      </c>
      <c r="B129" s="56" t="s">
        <v>86</v>
      </c>
      <c r="C129" s="60" t="s">
        <v>441</v>
      </c>
      <c r="D129" s="61" t="s">
        <v>442</v>
      </c>
      <c r="E129" s="59" t="s">
        <v>292</v>
      </c>
      <c r="F129" s="70" t="s">
        <v>391</v>
      </c>
      <c r="G129" s="54" t="s">
        <v>37</v>
      </c>
      <c r="H129" s="54">
        <v>44905233</v>
      </c>
      <c r="I129" s="42">
        <v>1354.16</v>
      </c>
      <c r="J129" s="17"/>
      <c r="K129" s="23">
        <f t="shared" si="2"/>
        <v>0</v>
      </c>
      <c r="L129" s="24" t="str">
        <f t="shared" si="3"/>
        <v>OK</v>
      </c>
      <c r="M129" s="171"/>
      <c r="N129" s="169"/>
      <c r="O129" s="46"/>
      <c r="P129" s="47"/>
      <c r="Q129" s="47"/>
      <c r="R129" s="49"/>
      <c r="S129" s="48"/>
      <c r="T129" s="46"/>
      <c r="U129" s="46"/>
      <c r="V129" s="46"/>
      <c r="W129" s="46"/>
      <c r="X129" s="46"/>
      <c r="Y129" s="47"/>
      <c r="Z129" s="47"/>
      <c r="AA129" s="47"/>
      <c r="AB129" s="47"/>
      <c r="AC129" s="47"/>
      <c r="AD129" s="47"/>
    </row>
    <row r="130" spans="1:30" ht="39.950000000000003" customHeight="1" x14ac:dyDescent="0.25">
      <c r="A130" s="55">
        <v>153</v>
      </c>
      <c r="B130" s="56" t="s">
        <v>443</v>
      </c>
      <c r="C130" s="60" t="s">
        <v>444</v>
      </c>
      <c r="D130" s="61" t="s">
        <v>445</v>
      </c>
      <c r="E130" s="59" t="s">
        <v>164</v>
      </c>
      <c r="F130" s="70" t="s">
        <v>446</v>
      </c>
      <c r="G130" s="54" t="s">
        <v>37</v>
      </c>
      <c r="H130" s="54">
        <v>44905235</v>
      </c>
      <c r="I130" s="42">
        <v>19484</v>
      </c>
      <c r="J130" s="17"/>
      <c r="K130" s="23">
        <f t="shared" si="2"/>
        <v>0</v>
      </c>
      <c r="L130" s="24" t="str">
        <f t="shared" si="3"/>
        <v>OK</v>
      </c>
      <c r="M130" s="171"/>
      <c r="N130" s="169"/>
      <c r="O130" s="46"/>
      <c r="P130" s="47"/>
      <c r="Q130" s="47"/>
      <c r="R130" s="49"/>
      <c r="S130" s="48"/>
      <c r="T130" s="46"/>
      <c r="U130" s="46"/>
      <c r="V130" s="46"/>
      <c r="W130" s="46"/>
      <c r="X130" s="46"/>
      <c r="Y130" s="47"/>
      <c r="Z130" s="47"/>
      <c r="AA130" s="47"/>
      <c r="AB130" s="47"/>
      <c r="AC130" s="47"/>
      <c r="AD130" s="47"/>
    </row>
    <row r="131" spans="1:30" ht="39.950000000000003" customHeight="1" x14ac:dyDescent="0.25">
      <c r="A131" s="55">
        <v>154</v>
      </c>
      <c r="B131" s="56" t="s">
        <v>86</v>
      </c>
      <c r="C131" s="60" t="s">
        <v>447</v>
      </c>
      <c r="D131" s="61" t="s">
        <v>448</v>
      </c>
      <c r="E131" s="59" t="s">
        <v>62</v>
      </c>
      <c r="F131" s="62" t="s">
        <v>449</v>
      </c>
      <c r="G131" s="54" t="s">
        <v>37</v>
      </c>
      <c r="H131" s="62" t="s">
        <v>51</v>
      </c>
      <c r="I131" s="42">
        <v>2498.19</v>
      </c>
      <c r="J131" s="17"/>
      <c r="K131" s="23">
        <f t="shared" si="2"/>
        <v>0</v>
      </c>
      <c r="L131" s="24" t="str">
        <f t="shared" si="3"/>
        <v>OK</v>
      </c>
      <c r="M131" s="171"/>
      <c r="N131" s="169"/>
      <c r="O131" s="46"/>
      <c r="P131" s="47"/>
      <c r="Q131" s="47"/>
      <c r="R131" s="49"/>
      <c r="S131" s="48"/>
      <c r="T131" s="46"/>
      <c r="U131" s="46"/>
      <c r="V131" s="46"/>
      <c r="W131" s="46"/>
      <c r="X131" s="46"/>
      <c r="Y131" s="47"/>
      <c r="Z131" s="47"/>
      <c r="AA131" s="47"/>
      <c r="AB131" s="47"/>
      <c r="AC131" s="47"/>
      <c r="AD131" s="47"/>
    </row>
    <row r="132" spans="1:30" ht="39.950000000000003" customHeight="1" x14ac:dyDescent="0.25">
      <c r="A132" s="55">
        <v>155</v>
      </c>
      <c r="B132" s="56" t="s">
        <v>450</v>
      </c>
      <c r="C132" s="77" t="s">
        <v>451</v>
      </c>
      <c r="D132" s="61" t="s">
        <v>452</v>
      </c>
      <c r="E132" s="59" t="s">
        <v>238</v>
      </c>
      <c r="F132" s="62" t="s">
        <v>453</v>
      </c>
      <c r="G132" s="54" t="s">
        <v>37</v>
      </c>
      <c r="H132" s="62" t="s">
        <v>51</v>
      </c>
      <c r="I132" s="42">
        <v>38300</v>
      </c>
      <c r="J132" s="17"/>
      <c r="K132" s="23">
        <f t="shared" ref="K132:K135" si="4">J132-(SUM(M132:AD132))</f>
        <v>0</v>
      </c>
      <c r="L132" s="24" t="str">
        <f t="shared" ref="L132:L136" si="5">IF(K132&lt;0,"ATENÇÃO","OK")</f>
        <v>OK</v>
      </c>
      <c r="M132" s="171"/>
      <c r="N132" s="169"/>
      <c r="O132" s="46"/>
      <c r="P132" s="47"/>
      <c r="Q132" s="47"/>
      <c r="R132" s="49"/>
      <c r="S132" s="48"/>
      <c r="T132" s="46"/>
      <c r="U132" s="46"/>
      <c r="V132" s="46"/>
      <c r="W132" s="46"/>
      <c r="X132" s="46"/>
      <c r="Y132" s="47"/>
      <c r="Z132" s="47"/>
      <c r="AA132" s="47"/>
      <c r="AB132" s="47"/>
      <c r="AC132" s="47"/>
      <c r="AD132" s="47"/>
    </row>
    <row r="133" spans="1:30" ht="39.950000000000003" customHeight="1" x14ac:dyDescent="0.25">
      <c r="A133" s="55">
        <v>156</v>
      </c>
      <c r="B133" s="56" t="s">
        <v>114</v>
      </c>
      <c r="C133" s="60" t="s">
        <v>454</v>
      </c>
      <c r="D133" s="61" t="s">
        <v>455</v>
      </c>
      <c r="E133" s="62" t="s">
        <v>129</v>
      </c>
      <c r="F133" s="62" t="s">
        <v>456</v>
      </c>
      <c r="G133" s="54" t="s">
        <v>37</v>
      </c>
      <c r="H133" s="62" t="s">
        <v>81</v>
      </c>
      <c r="I133" s="42">
        <v>327.5</v>
      </c>
      <c r="J133" s="17"/>
      <c r="K133" s="23">
        <f t="shared" si="4"/>
        <v>0</v>
      </c>
      <c r="L133" s="24" t="str">
        <f t="shared" si="5"/>
        <v>OK</v>
      </c>
      <c r="M133" s="171"/>
      <c r="N133" s="169"/>
      <c r="O133" s="46"/>
      <c r="P133" s="47"/>
      <c r="Q133" s="47"/>
      <c r="R133" s="49"/>
      <c r="S133" s="48"/>
      <c r="T133" s="46"/>
      <c r="U133" s="46"/>
      <c r="V133" s="46"/>
      <c r="W133" s="46"/>
      <c r="X133" s="46"/>
      <c r="Y133" s="47"/>
      <c r="Z133" s="47"/>
      <c r="AA133" s="47"/>
      <c r="AB133" s="47"/>
      <c r="AC133" s="47"/>
      <c r="AD133" s="47"/>
    </row>
    <row r="134" spans="1:30" ht="39.950000000000003" customHeight="1" x14ac:dyDescent="0.25">
      <c r="A134" s="55">
        <v>158</v>
      </c>
      <c r="B134" s="56" t="s">
        <v>38</v>
      </c>
      <c r="C134" s="60" t="s">
        <v>457</v>
      </c>
      <c r="D134" s="61" t="s">
        <v>458</v>
      </c>
      <c r="E134" s="62">
        <v>2407</v>
      </c>
      <c r="F134" s="62" t="s">
        <v>459</v>
      </c>
      <c r="G134" s="54" t="s">
        <v>37</v>
      </c>
      <c r="H134" s="62" t="s">
        <v>81</v>
      </c>
      <c r="I134" s="42">
        <v>1240</v>
      </c>
      <c r="J134" s="17"/>
      <c r="K134" s="23">
        <f t="shared" si="4"/>
        <v>0</v>
      </c>
      <c r="L134" s="24" t="str">
        <f t="shared" si="5"/>
        <v>OK</v>
      </c>
      <c r="M134" s="171"/>
      <c r="N134" s="169"/>
      <c r="O134" s="46"/>
      <c r="P134" s="47"/>
      <c r="Q134" s="47"/>
      <c r="R134" s="49"/>
      <c r="S134" s="48"/>
      <c r="T134" s="46"/>
      <c r="U134" s="46"/>
      <c r="V134" s="46"/>
      <c r="W134" s="46"/>
      <c r="X134" s="46"/>
      <c r="Y134" s="47"/>
      <c r="Z134" s="47"/>
      <c r="AA134" s="47"/>
      <c r="AB134" s="47"/>
      <c r="AC134" s="47"/>
      <c r="AD134" s="47"/>
    </row>
    <row r="135" spans="1:30" ht="39.950000000000003" customHeight="1" x14ac:dyDescent="0.25">
      <c r="A135" s="55">
        <v>159</v>
      </c>
      <c r="B135" s="56" t="s">
        <v>86</v>
      </c>
      <c r="C135" s="60" t="s">
        <v>460</v>
      </c>
      <c r="D135" s="61" t="s">
        <v>461</v>
      </c>
      <c r="E135" s="62">
        <v>2407</v>
      </c>
      <c r="F135" s="62" t="s">
        <v>459</v>
      </c>
      <c r="G135" s="54" t="s">
        <v>37</v>
      </c>
      <c r="H135" s="62" t="s">
        <v>81</v>
      </c>
      <c r="I135" s="42">
        <v>376.13</v>
      </c>
      <c r="J135" s="17"/>
      <c r="K135" s="23">
        <f t="shared" si="4"/>
        <v>0</v>
      </c>
      <c r="L135" s="24" t="str">
        <f t="shared" si="5"/>
        <v>OK</v>
      </c>
      <c r="M135" s="171"/>
      <c r="N135" s="169"/>
      <c r="O135" s="46"/>
      <c r="P135" s="47"/>
      <c r="Q135" s="47"/>
      <c r="R135" s="49"/>
      <c r="S135" s="48"/>
      <c r="T135" s="46"/>
      <c r="U135" s="46"/>
      <c r="V135" s="46"/>
      <c r="W135" s="46"/>
      <c r="X135" s="46"/>
      <c r="Y135" s="47"/>
      <c r="Z135" s="47"/>
      <c r="AA135" s="47"/>
      <c r="AB135" s="47"/>
      <c r="AC135" s="47"/>
      <c r="AD135" s="47"/>
    </row>
    <row r="136" spans="1:30" ht="39.950000000000003" customHeight="1" x14ac:dyDescent="0.25">
      <c r="A136" s="55">
        <v>161</v>
      </c>
      <c r="B136" s="56" t="s">
        <v>38</v>
      </c>
      <c r="C136" s="60" t="s">
        <v>462</v>
      </c>
      <c r="D136" s="61" t="s">
        <v>463</v>
      </c>
      <c r="E136" s="62" t="s">
        <v>292</v>
      </c>
      <c r="F136" s="62" t="s">
        <v>464</v>
      </c>
      <c r="G136" s="54" t="s">
        <v>37</v>
      </c>
      <c r="H136" s="62" t="s">
        <v>81</v>
      </c>
      <c r="I136" s="42">
        <v>485.5</v>
      </c>
      <c r="J136" s="17"/>
      <c r="K136" s="23">
        <f>J136-(SUM(M136:AD136))</f>
        <v>0</v>
      </c>
      <c r="L136" s="24" t="str">
        <f t="shared" si="5"/>
        <v>OK</v>
      </c>
      <c r="M136" s="171"/>
      <c r="N136" s="169"/>
      <c r="O136" s="46"/>
      <c r="P136" s="47"/>
      <c r="Q136" s="47"/>
      <c r="R136" s="49"/>
      <c r="S136" s="48"/>
      <c r="T136" s="46"/>
      <c r="U136" s="46"/>
      <c r="V136" s="46"/>
      <c r="W136" s="46"/>
      <c r="X136" s="46"/>
      <c r="Y136" s="47"/>
      <c r="Z136" s="47"/>
      <c r="AA136" s="47"/>
      <c r="AB136" s="47"/>
      <c r="AC136" s="47"/>
      <c r="AD136" s="47"/>
    </row>
    <row r="137" spans="1:30" x14ac:dyDescent="0.25">
      <c r="J137" s="4">
        <f>SUM(J4:J136)</f>
        <v>30</v>
      </c>
      <c r="K137" s="4">
        <f>SUM(K4:K136)</f>
        <v>23</v>
      </c>
      <c r="M137" s="111">
        <f>SUMPRODUCT($I$4:$I$136,M4:M136)</f>
        <v>9480</v>
      </c>
      <c r="N137" s="111">
        <f t="shared" ref="N137" si="6">SUMPRODUCT($I$4:$I$136,N4:N136)</f>
        <v>19008</v>
      </c>
      <c r="O137" s="176">
        <f t="shared" ref="O137:AD137" si="7">SUMPRODUCT($I$4:$I$136,O4:O136)</f>
        <v>7000</v>
      </c>
      <c r="P137" s="92">
        <f t="shared" si="7"/>
        <v>0</v>
      </c>
      <c r="Q137" s="92">
        <f t="shared" si="7"/>
        <v>0</v>
      </c>
      <c r="R137" s="92">
        <f t="shared" si="7"/>
        <v>0</v>
      </c>
      <c r="S137" s="92">
        <f t="shared" si="7"/>
        <v>0</v>
      </c>
      <c r="T137" s="92">
        <f t="shared" si="7"/>
        <v>0</v>
      </c>
      <c r="U137" s="92">
        <f t="shared" si="7"/>
        <v>0</v>
      </c>
      <c r="V137" s="92">
        <f t="shared" si="7"/>
        <v>0</v>
      </c>
      <c r="W137" s="92">
        <f t="shared" si="7"/>
        <v>0</v>
      </c>
      <c r="X137" s="92">
        <f t="shared" si="7"/>
        <v>0</v>
      </c>
      <c r="Y137" s="92">
        <f t="shared" si="7"/>
        <v>0</v>
      </c>
      <c r="Z137" s="92">
        <f t="shared" si="7"/>
        <v>0</v>
      </c>
      <c r="AA137" s="92">
        <f t="shared" si="7"/>
        <v>0</v>
      </c>
      <c r="AB137" s="92">
        <f t="shared" si="7"/>
        <v>0</v>
      </c>
      <c r="AC137" s="92">
        <f t="shared" si="7"/>
        <v>0</v>
      </c>
      <c r="AD137" s="92">
        <f t="shared" si="7"/>
        <v>0</v>
      </c>
    </row>
    <row r="138" spans="1:30" ht="39.950000000000003" customHeight="1" x14ac:dyDescent="0.25"/>
    <row r="139" spans="1:30" ht="39.950000000000003" customHeight="1" x14ac:dyDescent="0.25"/>
    <row r="140" spans="1:30" ht="39.950000000000003" customHeight="1" x14ac:dyDescent="0.25"/>
    <row r="141" spans="1:30" ht="39.950000000000003" customHeight="1" x14ac:dyDescent="0.25"/>
    <row r="142" spans="1:30" ht="39.950000000000003" customHeight="1" x14ac:dyDescent="0.25"/>
    <row r="143" spans="1:30" ht="39.950000000000003" customHeight="1" x14ac:dyDescent="0.25"/>
    <row r="144" spans="1:30"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mergeCells count="22">
    <mergeCell ref="O1:O2"/>
    <mergeCell ref="A1:B1"/>
    <mergeCell ref="C1:I1"/>
    <mergeCell ref="J1:L1"/>
    <mergeCell ref="M1:M2"/>
    <mergeCell ref="N1:N2"/>
    <mergeCell ref="AB1:AB2"/>
    <mergeCell ref="AC1:AC2"/>
    <mergeCell ref="AD1:AD2"/>
    <mergeCell ref="A2:L2"/>
    <mergeCell ref="V1:V2"/>
    <mergeCell ref="W1:W2"/>
    <mergeCell ref="X1:X2"/>
    <mergeCell ref="Y1:Y2"/>
    <mergeCell ref="Z1:Z2"/>
    <mergeCell ref="AA1:AA2"/>
    <mergeCell ref="P1:P2"/>
    <mergeCell ref="Q1:Q2"/>
    <mergeCell ref="R1:R2"/>
    <mergeCell ref="S1:S2"/>
    <mergeCell ref="T1:T2"/>
    <mergeCell ref="U1:U2"/>
  </mergeCells>
  <conditionalFormatting sqref="S4:X136 O4:O136">
    <cfRule type="cellIs" dxfId="56" priority="4" stopIfTrue="1" operator="greaterThan">
      <formula>0</formula>
    </cfRule>
    <cfRule type="cellIs" dxfId="55" priority="5" stopIfTrue="1" operator="greaterThan">
      <formula>0</formula>
    </cfRule>
    <cfRule type="cellIs" dxfId="54" priority="6" stopIfTrue="1" operator="greaterThan">
      <formula>0</formula>
    </cfRule>
  </conditionalFormatting>
  <conditionalFormatting sqref="M4:N136">
    <cfRule type="cellIs" dxfId="53" priority="1" stopIfTrue="1" operator="greaterThan">
      <formula>0</formula>
    </cfRule>
    <cfRule type="cellIs" dxfId="52" priority="2" stopIfTrue="1" operator="greaterThan">
      <formula>0</formula>
    </cfRule>
    <cfRule type="cellIs" dxfId="51" priority="3" stopIfTrue="1" operator="greaterThan">
      <formula>0</formula>
    </cfRule>
  </conditionalFormatting>
  <hyperlinks>
    <hyperlink ref="D577" r:id="rId1" display="https://www.havan.com.br/mangueira-para-gas-de-cozinha-glp-1-20m-durin-05207.html" xr:uid="{D2788E12-A67C-4A37-811F-65B4ABADEF00}"/>
  </hyperlinks>
  <pageMargins left="0.511811024" right="0.511811024" top="0.78740157499999996" bottom="0.78740157499999996" header="0.31496062000000002" footer="0.31496062000000002"/>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2FD089A-A6A1-4C32-A223-9FEBAAE6483B}">
  <sheetPr>
    <tabColor rgb="FFFFFF00"/>
  </sheetPr>
  <dimension ref="A1:AD649"/>
  <sheetViews>
    <sheetView topLeftCell="A121" zoomScale="80" zoomScaleNormal="80" workbookViewId="0">
      <selection activeCell="C13" sqref="C13"/>
    </sheetView>
  </sheetViews>
  <sheetFormatPr defaultColWidth="9.7109375" defaultRowHeight="26.25" x14ac:dyDescent="0.25"/>
  <cols>
    <col min="1" max="1" width="7" style="31" customWidth="1"/>
    <col min="2" max="2" width="25.28515625" style="1" customWidth="1"/>
    <col min="3" max="3" width="29.42578125" style="35" customWidth="1"/>
    <col min="4" max="4" width="22" style="36" customWidth="1"/>
    <col min="5" max="5" width="7.28515625" style="36" customWidth="1"/>
    <col min="6" max="6" width="8.140625" style="1" customWidth="1"/>
    <col min="7" max="7" width="10" style="1" customWidth="1"/>
    <col min="8" max="8" width="12.5703125" style="1" customWidth="1"/>
    <col min="9" max="9" width="16.140625" style="27" bestFit="1" customWidth="1"/>
    <col min="10" max="10" width="13.85546875" style="4" customWidth="1"/>
    <col min="11" max="11" width="13.28515625" style="26" customWidth="1"/>
    <col min="12" max="12" width="12.5703125" style="5" customWidth="1"/>
    <col min="13" max="14" width="13.7109375" style="6" customWidth="1"/>
    <col min="15" max="15" width="16" style="6" customWidth="1"/>
    <col min="16" max="16" width="13.85546875" style="6" customWidth="1"/>
    <col min="17" max="17" width="14.7109375" style="6" customWidth="1"/>
    <col min="18" max="18" width="15" style="6" customWidth="1"/>
    <col min="19" max="19" width="15.7109375" style="6" customWidth="1"/>
    <col min="20" max="20" width="13.7109375" style="6" customWidth="1"/>
    <col min="21" max="21" width="16" style="6" customWidth="1"/>
    <col min="22" max="22" width="13.7109375" style="6" customWidth="1"/>
    <col min="23" max="23" width="14.7109375" style="6" customWidth="1"/>
    <col min="24" max="24" width="16" style="6" customWidth="1"/>
    <col min="25" max="30" width="13.7109375" style="2" customWidth="1"/>
    <col min="31" max="16384" width="9.7109375" style="2"/>
  </cols>
  <sheetData>
    <row r="1" spans="1:30" ht="39.950000000000003" customHeight="1" x14ac:dyDescent="0.25">
      <c r="A1" s="236" t="s">
        <v>27</v>
      </c>
      <c r="B1" s="236"/>
      <c r="C1" s="236" t="s">
        <v>28</v>
      </c>
      <c r="D1" s="236"/>
      <c r="E1" s="236"/>
      <c r="F1" s="236"/>
      <c r="G1" s="236"/>
      <c r="H1" s="236"/>
      <c r="I1" s="236"/>
      <c r="J1" s="230" t="s">
        <v>492</v>
      </c>
      <c r="K1" s="230"/>
      <c r="L1" s="230"/>
      <c r="M1" s="244" t="s">
        <v>577</v>
      </c>
      <c r="N1" s="238" t="s">
        <v>578</v>
      </c>
      <c r="O1" s="238" t="s">
        <v>579</v>
      </c>
      <c r="P1" s="238" t="s">
        <v>580</v>
      </c>
      <c r="Q1" s="238" t="s">
        <v>581</v>
      </c>
      <c r="R1" s="238" t="s">
        <v>582</v>
      </c>
      <c r="S1" s="244" t="s">
        <v>583</v>
      </c>
      <c r="T1" s="238" t="s">
        <v>584</v>
      </c>
      <c r="U1" s="238" t="s">
        <v>585</v>
      </c>
      <c r="V1" s="238" t="s">
        <v>586</v>
      </c>
      <c r="W1" s="238" t="s">
        <v>587</v>
      </c>
      <c r="X1" s="238" t="s">
        <v>588</v>
      </c>
      <c r="Y1" s="238" t="s">
        <v>589</v>
      </c>
      <c r="Z1" s="238" t="s">
        <v>590</v>
      </c>
      <c r="AA1" s="238" t="s">
        <v>591</v>
      </c>
      <c r="AB1" s="238" t="s">
        <v>592</v>
      </c>
      <c r="AC1" s="231" t="s">
        <v>29</v>
      </c>
      <c r="AD1" s="231" t="s">
        <v>29</v>
      </c>
    </row>
    <row r="2" spans="1:30" ht="39.950000000000003" customHeight="1" x14ac:dyDescent="0.25">
      <c r="A2" s="236" t="s">
        <v>12</v>
      </c>
      <c r="B2" s="236"/>
      <c r="C2" s="236"/>
      <c r="D2" s="236"/>
      <c r="E2" s="236"/>
      <c r="F2" s="236"/>
      <c r="G2" s="236"/>
      <c r="H2" s="236"/>
      <c r="I2" s="236"/>
      <c r="J2" s="236"/>
      <c r="K2" s="236"/>
      <c r="L2" s="236"/>
      <c r="M2" s="244"/>
      <c r="N2" s="238"/>
      <c r="O2" s="238"/>
      <c r="P2" s="238"/>
      <c r="Q2" s="238"/>
      <c r="R2" s="238"/>
      <c r="S2" s="244"/>
      <c r="T2" s="238"/>
      <c r="U2" s="238"/>
      <c r="V2" s="238"/>
      <c r="W2" s="238"/>
      <c r="X2" s="238"/>
      <c r="Y2" s="238"/>
      <c r="Z2" s="238"/>
      <c r="AA2" s="238"/>
      <c r="AB2" s="238"/>
      <c r="AC2" s="231"/>
      <c r="AD2" s="231"/>
    </row>
    <row r="3" spans="1:30" s="3" customFormat="1" ht="57.2" customHeight="1" x14ac:dyDescent="0.2">
      <c r="A3" s="32" t="s">
        <v>18</v>
      </c>
      <c r="B3" s="33" t="s">
        <v>13</v>
      </c>
      <c r="C3" s="32" t="s">
        <v>14</v>
      </c>
      <c r="D3" s="32" t="s">
        <v>23</v>
      </c>
      <c r="E3" s="33" t="s">
        <v>30</v>
      </c>
      <c r="F3" s="33" t="s">
        <v>31</v>
      </c>
      <c r="G3" s="33" t="s">
        <v>32</v>
      </c>
      <c r="H3" s="33" t="s">
        <v>15</v>
      </c>
      <c r="I3" s="34" t="s">
        <v>19</v>
      </c>
      <c r="J3" s="33" t="s">
        <v>20</v>
      </c>
      <c r="K3" s="37" t="s">
        <v>0</v>
      </c>
      <c r="L3" s="38" t="s">
        <v>2</v>
      </c>
      <c r="M3" s="129">
        <v>45355</v>
      </c>
      <c r="N3" s="129">
        <v>45388</v>
      </c>
      <c r="O3" s="129">
        <v>45408</v>
      </c>
      <c r="P3" s="129">
        <v>45408</v>
      </c>
      <c r="Q3" s="129">
        <v>45408</v>
      </c>
      <c r="R3" s="129">
        <v>45411</v>
      </c>
      <c r="S3" s="129">
        <v>45411</v>
      </c>
      <c r="T3" s="129">
        <v>45411</v>
      </c>
      <c r="U3" s="129">
        <v>45411</v>
      </c>
      <c r="V3" s="129">
        <v>45411</v>
      </c>
      <c r="W3" s="129">
        <v>45418</v>
      </c>
      <c r="X3" s="129">
        <v>45418</v>
      </c>
      <c r="Y3" s="129">
        <v>44736</v>
      </c>
      <c r="Z3" s="129">
        <v>45467</v>
      </c>
      <c r="AA3" s="129">
        <v>45467</v>
      </c>
      <c r="AB3" s="129">
        <v>45467</v>
      </c>
      <c r="AC3" s="44" t="s">
        <v>1</v>
      </c>
      <c r="AD3" s="44" t="s">
        <v>1</v>
      </c>
    </row>
    <row r="4" spans="1:30" ht="39.950000000000003" customHeight="1" x14ac:dyDescent="0.25">
      <c r="A4" s="55">
        <v>1</v>
      </c>
      <c r="B4" s="56" t="s">
        <v>33</v>
      </c>
      <c r="C4" s="60" t="s">
        <v>34</v>
      </c>
      <c r="D4" s="61" t="s">
        <v>35</v>
      </c>
      <c r="E4" s="59" t="s">
        <v>36</v>
      </c>
      <c r="F4" s="70">
        <v>117366023</v>
      </c>
      <c r="G4" s="54" t="s">
        <v>37</v>
      </c>
      <c r="H4" s="54">
        <v>33903035</v>
      </c>
      <c r="I4" s="42">
        <v>54</v>
      </c>
      <c r="J4" s="17"/>
      <c r="K4" s="23">
        <f t="shared" ref="K4:K67" si="0">J4-(SUM(M4:AD4))</f>
        <v>0</v>
      </c>
      <c r="L4" s="24" t="str">
        <f t="shared" ref="L4:L67" si="1">IF(K4&lt;0,"ATENÇÃO","OK")</f>
        <v>OK</v>
      </c>
      <c r="M4" s="177"/>
      <c r="N4" s="100"/>
      <c r="O4" s="100"/>
      <c r="P4" s="101"/>
      <c r="Q4" s="101"/>
      <c r="R4" s="101"/>
      <c r="S4" s="101"/>
      <c r="T4" s="100"/>
      <c r="U4" s="100"/>
      <c r="V4" s="100"/>
      <c r="W4" s="100"/>
      <c r="X4" s="100"/>
      <c r="Y4" s="101"/>
      <c r="Z4" s="101"/>
      <c r="AA4" s="101"/>
      <c r="AB4" s="101"/>
      <c r="AC4" s="47"/>
      <c r="AD4" s="47"/>
    </row>
    <row r="5" spans="1:30" ht="39.950000000000003" customHeight="1" x14ac:dyDescent="0.25">
      <c r="A5" s="55">
        <v>2</v>
      </c>
      <c r="B5" s="56" t="s">
        <v>38</v>
      </c>
      <c r="C5" s="60" t="s">
        <v>39</v>
      </c>
      <c r="D5" s="61" t="s">
        <v>40</v>
      </c>
      <c r="E5" s="53" t="s">
        <v>41</v>
      </c>
      <c r="F5" s="54" t="s">
        <v>42</v>
      </c>
      <c r="G5" s="54" t="s">
        <v>37</v>
      </c>
      <c r="H5" s="54">
        <v>33903029</v>
      </c>
      <c r="I5" s="42">
        <v>1262.5999999999999</v>
      </c>
      <c r="J5" s="17"/>
      <c r="K5" s="23">
        <f t="shared" si="0"/>
        <v>0</v>
      </c>
      <c r="L5" s="24" t="str">
        <f t="shared" si="1"/>
        <v>OK</v>
      </c>
      <c r="M5" s="177"/>
      <c r="N5" s="100"/>
      <c r="O5" s="100"/>
      <c r="P5" s="101"/>
      <c r="Q5" s="101"/>
      <c r="R5" s="101"/>
      <c r="S5" s="101"/>
      <c r="T5" s="100"/>
      <c r="U5" s="100"/>
      <c r="V5" s="100"/>
      <c r="W5" s="100"/>
      <c r="X5" s="100"/>
      <c r="Y5" s="101"/>
      <c r="Z5" s="101"/>
      <c r="AA5" s="101"/>
      <c r="AB5" s="101"/>
      <c r="AC5" s="47"/>
      <c r="AD5" s="47"/>
    </row>
    <row r="6" spans="1:30" ht="39.950000000000003" customHeight="1" x14ac:dyDescent="0.25">
      <c r="A6" s="55">
        <v>3</v>
      </c>
      <c r="B6" s="56" t="s">
        <v>43</v>
      </c>
      <c r="C6" s="60" t="s">
        <v>44</v>
      </c>
      <c r="D6" s="61" t="s">
        <v>45</v>
      </c>
      <c r="E6" s="59" t="s">
        <v>46</v>
      </c>
      <c r="F6" s="70">
        <v>79812016</v>
      </c>
      <c r="G6" s="54" t="s">
        <v>37</v>
      </c>
      <c r="H6" s="54">
        <v>33903017</v>
      </c>
      <c r="I6" s="42">
        <v>70.59</v>
      </c>
      <c r="J6" s="17"/>
      <c r="K6" s="23">
        <f t="shared" si="0"/>
        <v>0</v>
      </c>
      <c r="L6" s="24" t="str">
        <f t="shared" si="1"/>
        <v>OK</v>
      </c>
      <c r="M6" s="177"/>
      <c r="N6" s="100"/>
      <c r="O6" s="100"/>
      <c r="P6" s="101"/>
      <c r="Q6" s="101"/>
      <c r="R6" s="101"/>
      <c r="S6" s="101"/>
      <c r="T6" s="100"/>
      <c r="U6" s="100"/>
      <c r="V6" s="100"/>
      <c r="W6" s="100"/>
      <c r="X6" s="100"/>
      <c r="Y6" s="101"/>
      <c r="Z6" s="101"/>
      <c r="AA6" s="101"/>
      <c r="AB6" s="101"/>
      <c r="AC6" s="47"/>
      <c r="AD6" s="47"/>
    </row>
    <row r="7" spans="1:30" ht="39.950000000000003" customHeight="1" x14ac:dyDescent="0.25">
      <c r="A7" s="55">
        <v>4</v>
      </c>
      <c r="B7" s="56" t="s">
        <v>47</v>
      </c>
      <c r="C7" s="68" t="s">
        <v>48</v>
      </c>
      <c r="D7" s="69" t="s">
        <v>49</v>
      </c>
      <c r="E7" s="65">
        <v>2401</v>
      </c>
      <c r="F7" s="65" t="s">
        <v>50</v>
      </c>
      <c r="G7" s="54" t="s">
        <v>37</v>
      </c>
      <c r="H7" s="54" t="s">
        <v>51</v>
      </c>
      <c r="I7" s="42">
        <v>2050</v>
      </c>
      <c r="J7" s="17"/>
      <c r="K7" s="23">
        <f t="shared" si="0"/>
        <v>0</v>
      </c>
      <c r="L7" s="24" t="str">
        <f t="shared" si="1"/>
        <v>OK</v>
      </c>
      <c r="M7" s="177"/>
      <c r="N7" s="100"/>
      <c r="O7" s="100"/>
      <c r="P7" s="101"/>
      <c r="Q7" s="101"/>
      <c r="R7" s="101"/>
      <c r="S7" s="101"/>
      <c r="T7" s="100"/>
      <c r="U7" s="100"/>
      <c r="V7" s="100"/>
      <c r="W7" s="100"/>
      <c r="X7" s="100"/>
      <c r="Y7" s="101"/>
      <c r="Z7" s="101"/>
      <c r="AA7" s="101"/>
      <c r="AB7" s="101"/>
      <c r="AC7" s="47"/>
      <c r="AD7" s="47"/>
    </row>
    <row r="8" spans="1:30" ht="39.950000000000003" customHeight="1" x14ac:dyDescent="0.25">
      <c r="A8" s="55">
        <v>5</v>
      </c>
      <c r="B8" s="56" t="s">
        <v>43</v>
      </c>
      <c r="C8" s="60" t="s">
        <v>52</v>
      </c>
      <c r="D8" s="61" t="s">
        <v>53</v>
      </c>
      <c r="E8" s="62" t="s">
        <v>46</v>
      </c>
      <c r="F8" s="62" t="s">
        <v>54</v>
      </c>
      <c r="G8" s="54" t="s">
        <v>37</v>
      </c>
      <c r="H8" s="62" t="s">
        <v>51</v>
      </c>
      <c r="I8" s="42">
        <v>1426.25</v>
      </c>
      <c r="J8" s="17"/>
      <c r="K8" s="23">
        <f t="shared" si="0"/>
        <v>0</v>
      </c>
      <c r="L8" s="24" t="str">
        <f t="shared" si="1"/>
        <v>OK</v>
      </c>
      <c r="M8" s="177"/>
      <c r="N8" s="100"/>
      <c r="O8" s="100"/>
      <c r="P8" s="101"/>
      <c r="Q8" s="101"/>
      <c r="R8" s="101"/>
      <c r="S8" s="101"/>
      <c r="T8" s="100"/>
      <c r="U8" s="100"/>
      <c r="V8" s="100"/>
      <c r="W8" s="100"/>
      <c r="X8" s="100"/>
      <c r="Y8" s="101"/>
      <c r="Z8" s="101"/>
      <c r="AA8" s="101"/>
      <c r="AB8" s="101"/>
      <c r="AC8" s="47"/>
      <c r="AD8" s="47"/>
    </row>
    <row r="9" spans="1:30" ht="39.950000000000003" customHeight="1" x14ac:dyDescent="0.25">
      <c r="A9" s="55">
        <v>6</v>
      </c>
      <c r="B9" s="56" t="s">
        <v>55</v>
      </c>
      <c r="C9" s="66" t="s">
        <v>56</v>
      </c>
      <c r="D9" s="67" t="s">
        <v>57</v>
      </c>
      <c r="E9" s="59" t="s">
        <v>58</v>
      </c>
      <c r="F9" s="54" t="s">
        <v>59</v>
      </c>
      <c r="G9" s="54" t="s">
        <v>37</v>
      </c>
      <c r="H9" s="54">
        <v>33903030</v>
      </c>
      <c r="I9" s="42">
        <v>12556.89</v>
      </c>
      <c r="J9" s="17"/>
      <c r="K9" s="23">
        <f t="shared" si="0"/>
        <v>0</v>
      </c>
      <c r="L9" s="24" t="str">
        <f t="shared" si="1"/>
        <v>OK</v>
      </c>
      <c r="M9" s="177"/>
      <c r="N9" s="100"/>
      <c r="O9" s="100"/>
      <c r="P9" s="101"/>
      <c r="Q9" s="101"/>
      <c r="R9" s="101"/>
      <c r="S9" s="101"/>
      <c r="T9" s="100"/>
      <c r="U9" s="100"/>
      <c r="V9" s="100"/>
      <c r="W9" s="100"/>
      <c r="X9" s="100"/>
      <c r="Y9" s="101"/>
      <c r="Z9" s="101"/>
      <c r="AA9" s="101"/>
      <c r="AB9" s="101"/>
      <c r="AC9" s="47"/>
      <c r="AD9" s="47"/>
    </row>
    <row r="10" spans="1:30" ht="39.950000000000003" customHeight="1" x14ac:dyDescent="0.25">
      <c r="A10" s="55">
        <v>7</v>
      </c>
      <c r="B10" s="56" t="s">
        <v>38</v>
      </c>
      <c r="C10" s="66" t="s">
        <v>60</v>
      </c>
      <c r="D10" s="67" t="s">
        <v>61</v>
      </c>
      <c r="E10" s="59" t="s">
        <v>62</v>
      </c>
      <c r="F10" s="54" t="s">
        <v>63</v>
      </c>
      <c r="G10" s="54" t="s">
        <v>37</v>
      </c>
      <c r="H10" s="54">
        <v>44905233</v>
      </c>
      <c r="I10" s="42">
        <v>1170</v>
      </c>
      <c r="J10" s="17"/>
      <c r="K10" s="23">
        <f t="shared" si="0"/>
        <v>0</v>
      </c>
      <c r="L10" s="24" t="str">
        <f t="shared" si="1"/>
        <v>OK</v>
      </c>
      <c r="M10" s="177"/>
      <c r="N10" s="100"/>
      <c r="O10" s="100"/>
      <c r="P10" s="101"/>
      <c r="Q10" s="101"/>
      <c r="R10" s="101"/>
      <c r="S10" s="101"/>
      <c r="T10" s="100"/>
      <c r="U10" s="100"/>
      <c r="V10" s="100"/>
      <c r="W10" s="100"/>
      <c r="X10" s="100"/>
      <c r="Y10" s="101"/>
      <c r="Z10" s="101"/>
      <c r="AA10" s="101"/>
      <c r="AB10" s="101"/>
      <c r="AC10" s="47"/>
      <c r="AD10" s="47"/>
    </row>
    <row r="11" spans="1:30" ht="39.950000000000003" customHeight="1" x14ac:dyDescent="0.25">
      <c r="A11" s="55">
        <v>8</v>
      </c>
      <c r="B11" s="56" t="s">
        <v>64</v>
      </c>
      <c r="C11" s="68" t="s">
        <v>65</v>
      </c>
      <c r="D11" s="69" t="s">
        <v>66</v>
      </c>
      <c r="E11" s="62">
        <v>2402</v>
      </c>
      <c r="F11" s="82" t="s">
        <v>67</v>
      </c>
      <c r="G11" s="54" t="s">
        <v>37</v>
      </c>
      <c r="H11" s="54" t="s">
        <v>51</v>
      </c>
      <c r="I11" s="42">
        <v>1617</v>
      </c>
      <c r="J11" s="17"/>
      <c r="K11" s="23">
        <f t="shared" si="0"/>
        <v>0</v>
      </c>
      <c r="L11" s="24" t="str">
        <f t="shared" si="1"/>
        <v>OK</v>
      </c>
      <c r="M11" s="177"/>
      <c r="N11" s="100"/>
      <c r="O11" s="100"/>
      <c r="P11" s="101"/>
      <c r="Q11" s="101"/>
      <c r="R11" s="101"/>
      <c r="S11" s="177"/>
      <c r="T11" s="100"/>
      <c r="U11" s="100"/>
      <c r="V11" s="100"/>
      <c r="W11" s="100"/>
      <c r="X11" s="100"/>
      <c r="Y11" s="101"/>
      <c r="Z11" s="101"/>
      <c r="AA11" s="101"/>
      <c r="AB11" s="101"/>
      <c r="AC11" s="47"/>
      <c r="AD11" s="47"/>
    </row>
    <row r="12" spans="1:30" ht="39.950000000000003" customHeight="1" x14ac:dyDescent="0.25">
      <c r="A12" s="55">
        <v>10</v>
      </c>
      <c r="B12" s="56" t="s">
        <v>33</v>
      </c>
      <c r="C12" s="60" t="s">
        <v>68</v>
      </c>
      <c r="D12" s="61" t="s">
        <v>69</v>
      </c>
      <c r="E12" s="62">
        <v>5506</v>
      </c>
      <c r="F12" s="62" t="s">
        <v>70</v>
      </c>
      <c r="G12" s="54" t="s">
        <v>37</v>
      </c>
      <c r="H12" s="62" t="s">
        <v>25</v>
      </c>
      <c r="I12" s="42">
        <v>134.99</v>
      </c>
      <c r="J12" s="17"/>
      <c r="K12" s="23">
        <f t="shared" si="0"/>
        <v>0</v>
      </c>
      <c r="L12" s="24" t="str">
        <f t="shared" si="1"/>
        <v>OK</v>
      </c>
      <c r="M12" s="177"/>
      <c r="N12" s="100"/>
      <c r="O12" s="100"/>
      <c r="P12" s="101"/>
      <c r="Q12" s="101"/>
      <c r="R12" s="101"/>
      <c r="S12" s="101"/>
      <c r="T12" s="100"/>
      <c r="U12" s="100"/>
      <c r="V12" s="100"/>
      <c r="W12" s="100"/>
      <c r="X12" s="100"/>
      <c r="Y12" s="101"/>
      <c r="Z12" s="101"/>
      <c r="AA12" s="101"/>
      <c r="AB12" s="101"/>
      <c r="AC12" s="47"/>
      <c r="AD12" s="47"/>
    </row>
    <row r="13" spans="1:30" ht="39.950000000000003" customHeight="1" x14ac:dyDescent="0.25">
      <c r="A13" s="55">
        <v>11</v>
      </c>
      <c r="B13" s="56" t="s">
        <v>71</v>
      </c>
      <c r="C13" s="60" t="s">
        <v>72</v>
      </c>
      <c r="D13" s="61" t="s">
        <v>73</v>
      </c>
      <c r="E13" s="53" t="s">
        <v>41</v>
      </c>
      <c r="F13" s="54" t="s">
        <v>74</v>
      </c>
      <c r="G13" s="54" t="s">
        <v>37</v>
      </c>
      <c r="H13" s="54" t="s">
        <v>75</v>
      </c>
      <c r="I13" s="42">
        <v>860.99</v>
      </c>
      <c r="J13" s="17"/>
      <c r="K13" s="23">
        <f t="shared" si="0"/>
        <v>0</v>
      </c>
      <c r="L13" s="24" t="str">
        <f t="shared" si="1"/>
        <v>OK</v>
      </c>
      <c r="M13" s="177"/>
      <c r="N13" s="100"/>
      <c r="O13" s="100"/>
      <c r="P13" s="101"/>
      <c r="Q13" s="101"/>
      <c r="R13" s="101"/>
      <c r="S13" s="101"/>
      <c r="T13" s="100"/>
      <c r="U13" s="100"/>
      <c r="V13" s="100"/>
      <c r="W13" s="100"/>
      <c r="X13" s="100"/>
      <c r="Y13" s="101"/>
      <c r="Z13" s="101"/>
      <c r="AA13" s="101"/>
      <c r="AB13" s="101"/>
      <c r="AC13" s="47"/>
      <c r="AD13" s="47"/>
    </row>
    <row r="14" spans="1:30" ht="105" customHeight="1" x14ac:dyDescent="0.25">
      <c r="A14" s="55">
        <v>12</v>
      </c>
      <c r="B14" s="56" t="s">
        <v>76</v>
      </c>
      <c r="C14" s="60" t="s">
        <v>77</v>
      </c>
      <c r="D14" s="61" t="s">
        <v>78</v>
      </c>
      <c r="E14" s="62" t="s">
        <v>79</v>
      </c>
      <c r="F14" s="62" t="s">
        <v>80</v>
      </c>
      <c r="G14" s="54" t="s">
        <v>37</v>
      </c>
      <c r="H14" s="62" t="s">
        <v>81</v>
      </c>
      <c r="I14" s="42">
        <v>350</v>
      </c>
      <c r="J14" s="17"/>
      <c r="K14" s="23">
        <f t="shared" si="0"/>
        <v>0</v>
      </c>
      <c r="L14" s="24" t="str">
        <f t="shared" si="1"/>
        <v>OK</v>
      </c>
      <c r="M14" s="177"/>
      <c r="N14" s="100"/>
      <c r="O14" s="100"/>
      <c r="P14" s="101"/>
      <c r="Q14" s="104"/>
      <c r="R14" s="105"/>
      <c r="S14" s="101"/>
      <c r="T14" s="100"/>
      <c r="U14" s="100"/>
      <c r="V14" s="100"/>
      <c r="W14" s="100"/>
      <c r="X14" s="100"/>
      <c r="Y14" s="101"/>
      <c r="Z14" s="101"/>
      <c r="AA14" s="101"/>
      <c r="AB14" s="101"/>
      <c r="AC14" s="47"/>
      <c r="AD14" s="47"/>
    </row>
    <row r="15" spans="1:30" ht="39.950000000000003" customHeight="1" x14ac:dyDescent="0.25">
      <c r="A15" s="55">
        <v>14</v>
      </c>
      <c r="B15" s="56" t="s">
        <v>33</v>
      </c>
      <c r="C15" s="60" t="s">
        <v>82</v>
      </c>
      <c r="D15" s="61" t="s">
        <v>83</v>
      </c>
      <c r="E15" s="62" t="s">
        <v>84</v>
      </c>
      <c r="F15" s="62" t="s">
        <v>85</v>
      </c>
      <c r="G15" s="54" t="s">
        <v>37</v>
      </c>
      <c r="H15" s="62" t="s">
        <v>81</v>
      </c>
      <c r="I15" s="42">
        <v>108.63</v>
      </c>
      <c r="J15" s="17"/>
      <c r="K15" s="23">
        <f t="shared" si="0"/>
        <v>0</v>
      </c>
      <c r="L15" s="24" t="str">
        <f t="shared" si="1"/>
        <v>OK</v>
      </c>
      <c r="M15" s="177"/>
      <c r="N15" s="100"/>
      <c r="O15" s="100"/>
      <c r="P15" s="101"/>
      <c r="Q15" s="104"/>
      <c r="R15" s="105"/>
      <c r="S15" s="101"/>
      <c r="T15" s="100"/>
      <c r="U15" s="100"/>
      <c r="V15" s="100"/>
      <c r="W15" s="100"/>
      <c r="X15" s="100"/>
      <c r="Y15" s="101"/>
      <c r="Z15" s="101"/>
      <c r="AA15" s="101"/>
      <c r="AB15" s="101"/>
      <c r="AC15" s="47"/>
      <c r="AD15" s="47"/>
    </row>
    <row r="16" spans="1:30" ht="39.950000000000003" customHeight="1" x14ac:dyDescent="0.25">
      <c r="A16" s="55">
        <v>15</v>
      </c>
      <c r="B16" s="56" t="s">
        <v>86</v>
      </c>
      <c r="C16" s="83" t="s">
        <v>87</v>
      </c>
      <c r="D16" s="54" t="s">
        <v>88</v>
      </c>
      <c r="E16" s="59" t="s">
        <v>41</v>
      </c>
      <c r="F16" s="54" t="s">
        <v>89</v>
      </c>
      <c r="G16" s="54" t="s">
        <v>37</v>
      </c>
      <c r="H16" s="54" t="s">
        <v>81</v>
      </c>
      <c r="I16" s="42">
        <v>112.33</v>
      </c>
      <c r="J16" s="17"/>
      <c r="K16" s="23">
        <f t="shared" si="0"/>
        <v>0</v>
      </c>
      <c r="L16" s="24" t="str">
        <f t="shared" si="1"/>
        <v>OK</v>
      </c>
      <c r="M16" s="177"/>
      <c r="N16" s="100"/>
      <c r="O16" s="100"/>
      <c r="P16" s="101"/>
      <c r="Q16" s="104"/>
      <c r="R16" s="105"/>
      <c r="S16" s="101"/>
      <c r="T16" s="100"/>
      <c r="U16" s="100"/>
      <c r="V16" s="100"/>
      <c r="W16" s="100"/>
      <c r="X16" s="100"/>
      <c r="Y16" s="101"/>
      <c r="Z16" s="101"/>
      <c r="AA16" s="101"/>
      <c r="AB16" s="101"/>
      <c r="AC16" s="47"/>
      <c r="AD16" s="47"/>
    </row>
    <row r="17" spans="1:30" ht="39.950000000000003" customHeight="1" x14ac:dyDescent="0.25">
      <c r="A17" s="55">
        <v>16</v>
      </c>
      <c r="B17" s="56" t="s">
        <v>55</v>
      </c>
      <c r="C17" s="60" t="s">
        <v>90</v>
      </c>
      <c r="D17" s="61" t="s">
        <v>91</v>
      </c>
      <c r="E17" s="59" t="s">
        <v>92</v>
      </c>
      <c r="F17" s="70">
        <v>105570006</v>
      </c>
      <c r="G17" s="54" t="s">
        <v>37</v>
      </c>
      <c r="H17" s="54">
        <v>33903017</v>
      </c>
      <c r="I17" s="42">
        <v>256</v>
      </c>
      <c r="J17" s="17"/>
      <c r="K17" s="23">
        <f t="shared" si="0"/>
        <v>0</v>
      </c>
      <c r="L17" s="24" t="str">
        <f t="shared" si="1"/>
        <v>OK</v>
      </c>
      <c r="M17" s="177"/>
      <c r="N17" s="100"/>
      <c r="O17" s="100"/>
      <c r="P17" s="101"/>
      <c r="Q17" s="104"/>
      <c r="R17" s="105"/>
      <c r="S17" s="101"/>
      <c r="T17" s="100"/>
      <c r="U17" s="100"/>
      <c r="V17" s="100"/>
      <c r="W17" s="100"/>
      <c r="X17" s="100"/>
      <c r="Y17" s="101"/>
      <c r="Z17" s="101"/>
      <c r="AA17" s="101"/>
      <c r="AB17" s="101"/>
      <c r="AC17" s="47"/>
      <c r="AD17" s="47"/>
    </row>
    <row r="18" spans="1:30" ht="39.950000000000003" customHeight="1" x14ac:dyDescent="0.25">
      <c r="A18" s="55">
        <v>17</v>
      </c>
      <c r="B18" s="56" t="s">
        <v>93</v>
      </c>
      <c r="C18" s="68" t="s">
        <v>94</v>
      </c>
      <c r="D18" s="69" t="s">
        <v>95</v>
      </c>
      <c r="E18" s="65">
        <v>2401</v>
      </c>
      <c r="F18" s="65" t="s">
        <v>96</v>
      </c>
      <c r="G18" s="54" t="s">
        <v>37</v>
      </c>
      <c r="H18" s="62" t="s">
        <v>81</v>
      </c>
      <c r="I18" s="42">
        <v>91.9</v>
      </c>
      <c r="J18" s="17"/>
      <c r="K18" s="23">
        <f t="shared" si="0"/>
        <v>0</v>
      </c>
      <c r="L18" s="24" t="str">
        <f t="shared" si="1"/>
        <v>OK</v>
      </c>
      <c r="M18" s="177"/>
      <c r="N18" s="100"/>
      <c r="O18" s="100"/>
      <c r="P18" s="101"/>
      <c r="Q18" s="104"/>
      <c r="R18" s="105"/>
      <c r="S18" s="101"/>
      <c r="T18" s="100"/>
      <c r="U18" s="100"/>
      <c r="V18" s="100"/>
      <c r="W18" s="100"/>
      <c r="X18" s="100"/>
      <c r="Y18" s="101"/>
      <c r="Z18" s="101"/>
      <c r="AA18" s="101"/>
      <c r="AB18" s="101"/>
      <c r="AC18" s="47"/>
      <c r="AD18" s="47"/>
    </row>
    <row r="19" spans="1:30" ht="39.950000000000003" customHeight="1" x14ac:dyDescent="0.25">
      <c r="A19" s="55">
        <v>19</v>
      </c>
      <c r="B19" s="56" t="s">
        <v>43</v>
      </c>
      <c r="C19" s="60" t="s">
        <v>97</v>
      </c>
      <c r="D19" s="61" t="s">
        <v>98</v>
      </c>
      <c r="E19" s="59" t="s">
        <v>62</v>
      </c>
      <c r="F19" s="70">
        <v>104159010</v>
      </c>
      <c r="G19" s="54" t="s">
        <v>37</v>
      </c>
      <c r="H19" s="54">
        <v>33903029</v>
      </c>
      <c r="I19" s="42">
        <v>37.5</v>
      </c>
      <c r="J19" s="17"/>
      <c r="K19" s="23">
        <f t="shared" si="0"/>
        <v>0</v>
      </c>
      <c r="L19" s="24" t="str">
        <f t="shared" si="1"/>
        <v>OK</v>
      </c>
      <c r="M19" s="177"/>
      <c r="N19" s="100"/>
      <c r="O19" s="100"/>
      <c r="P19" s="101"/>
      <c r="Q19" s="104"/>
      <c r="R19" s="105"/>
      <c r="S19" s="101"/>
      <c r="T19" s="100"/>
      <c r="U19" s="100"/>
      <c r="V19" s="100"/>
      <c r="W19" s="100"/>
      <c r="X19" s="100"/>
      <c r="Y19" s="101"/>
      <c r="Z19" s="101"/>
      <c r="AA19" s="101"/>
      <c r="AB19" s="101"/>
      <c r="AC19" s="47"/>
      <c r="AD19" s="47"/>
    </row>
    <row r="20" spans="1:30" ht="39.950000000000003" customHeight="1" x14ac:dyDescent="0.25">
      <c r="A20" s="55">
        <v>23</v>
      </c>
      <c r="B20" s="56" t="s">
        <v>93</v>
      </c>
      <c r="C20" s="60" t="s">
        <v>99</v>
      </c>
      <c r="D20" s="61" t="s">
        <v>100</v>
      </c>
      <c r="E20" s="62" t="s">
        <v>101</v>
      </c>
      <c r="F20" s="62" t="s">
        <v>102</v>
      </c>
      <c r="G20" s="54" t="s">
        <v>37</v>
      </c>
      <c r="H20" s="62" t="s">
        <v>81</v>
      </c>
      <c r="I20" s="42">
        <v>75</v>
      </c>
      <c r="J20" s="17"/>
      <c r="K20" s="23">
        <f t="shared" si="0"/>
        <v>0</v>
      </c>
      <c r="L20" s="24" t="str">
        <f t="shared" si="1"/>
        <v>OK</v>
      </c>
      <c r="M20" s="177"/>
      <c r="N20" s="100"/>
      <c r="O20" s="100"/>
      <c r="P20" s="101"/>
      <c r="Q20" s="104"/>
      <c r="R20" s="105"/>
      <c r="S20" s="101"/>
      <c r="T20" s="100"/>
      <c r="U20" s="100"/>
      <c r="V20" s="100"/>
      <c r="W20" s="100"/>
      <c r="X20" s="100"/>
      <c r="Y20" s="101"/>
      <c r="Z20" s="101"/>
      <c r="AA20" s="101"/>
      <c r="AB20" s="101"/>
      <c r="AC20" s="47"/>
      <c r="AD20" s="47"/>
    </row>
    <row r="21" spans="1:30" ht="39.950000000000003" customHeight="1" x14ac:dyDescent="0.25">
      <c r="A21" s="55">
        <v>24</v>
      </c>
      <c r="B21" s="56" t="s">
        <v>43</v>
      </c>
      <c r="C21" s="68" t="s">
        <v>103</v>
      </c>
      <c r="D21" s="69" t="s">
        <v>104</v>
      </c>
      <c r="E21" s="65">
        <v>1305</v>
      </c>
      <c r="F21" s="65" t="s">
        <v>105</v>
      </c>
      <c r="G21" s="54" t="s">
        <v>37</v>
      </c>
      <c r="H21" s="62" t="s">
        <v>22</v>
      </c>
      <c r="I21" s="42">
        <v>247.5</v>
      </c>
      <c r="J21" s="17"/>
      <c r="K21" s="23">
        <f t="shared" si="0"/>
        <v>0</v>
      </c>
      <c r="L21" s="24" t="str">
        <f t="shared" si="1"/>
        <v>OK</v>
      </c>
      <c r="M21" s="177"/>
      <c r="N21" s="100"/>
      <c r="O21" s="100"/>
      <c r="P21" s="101"/>
      <c r="Q21" s="104"/>
      <c r="R21" s="105"/>
      <c r="S21" s="101"/>
      <c r="T21" s="100"/>
      <c r="U21" s="100"/>
      <c r="V21" s="100"/>
      <c r="W21" s="100"/>
      <c r="X21" s="100"/>
      <c r="Y21" s="101"/>
      <c r="Z21" s="101"/>
      <c r="AA21" s="101"/>
      <c r="AB21" s="101"/>
      <c r="AC21" s="47"/>
      <c r="AD21" s="47"/>
    </row>
    <row r="22" spans="1:30" ht="39.950000000000003" customHeight="1" x14ac:dyDescent="0.25">
      <c r="A22" s="55">
        <v>25</v>
      </c>
      <c r="B22" s="56" t="s">
        <v>24</v>
      </c>
      <c r="C22" s="60" t="s">
        <v>106</v>
      </c>
      <c r="D22" s="61" t="s">
        <v>107</v>
      </c>
      <c r="E22" s="59" t="s">
        <v>108</v>
      </c>
      <c r="F22" s="62" t="s">
        <v>109</v>
      </c>
      <c r="G22" s="54" t="s">
        <v>37</v>
      </c>
      <c r="H22" s="62" t="s">
        <v>110</v>
      </c>
      <c r="I22" s="42">
        <v>2088</v>
      </c>
      <c r="J22" s="17">
        <v>3</v>
      </c>
      <c r="K22" s="23">
        <f t="shared" si="0"/>
        <v>0</v>
      </c>
      <c r="L22" s="24" t="str">
        <f t="shared" si="1"/>
        <v>OK</v>
      </c>
      <c r="M22" s="177"/>
      <c r="N22" s="100"/>
      <c r="O22" s="100">
        <v>3</v>
      </c>
      <c r="P22" s="101"/>
      <c r="Q22" s="104"/>
      <c r="R22" s="105"/>
      <c r="S22" s="101"/>
      <c r="T22" s="100"/>
      <c r="U22" s="100"/>
      <c r="V22" s="100"/>
      <c r="W22" s="100"/>
      <c r="X22" s="100"/>
      <c r="Y22" s="101"/>
      <c r="Z22" s="101"/>
      <c r="AA22" s="101"/>
      <c r="AB22" s="101"/>
      <c r="AC22" s="47"/>
      <c r="AD22" s="47"/>
    </row>
    <row r="23" spans="1:30" ht="39.950000000000003" customHeight="1" x14ac:dyDescent="0.25">
      <c r="A23" s="55">
        <v>26</v>
      </c>
      <c r="B23" s="56" t="s">
        <v>38</v>
      </c>
      <c r="C23" s="68" t="s">
        <v>111</v>
      </c>
      <c r="D23" s="69" t="s">
        <v>112</v>
      </c>
      <c r="E23" s="65">
        <v>2407</v>
      </c>
      <c r="F23" s="65" t="s">
        <v>113</v>
      </c>
      <c r="G23" s="54" t="s">
        <v>37</v>
      </c>
      <c r="H23" s="54" t="s">
        <v>51</v>
      </c>
      <c r="I23" s="42">
        <v>910.8</v>
      </c>
      <c r="J23" s="17"/>
      <c r="K23" s="23">
        <f t="shared" si="0"/>
        <v>0</v>
      </c>
      <c r="L23" s="24" t="str">
        <f t="shared" si="1"/>
        <v>OK</v>
      </c>
      <c r="M23" s="177"/>
      <c r="N23" s="100"/>
      <c r="O23" s="100"/>
      <c r="P23" s="101"/>
      <c r="Q23" s="104"/>
      <c r="R23" s="105"/>
      <c r="S23" s="101"/>
      <c r="T23" s="100"/>
      <c r="U23" s="100"/>
      <c r="V23" s="100"/>
      <c r="W23" s="100"/>
      <c r="X23" s="100"/>
      <c r="Y23" s="101"/>
      <c r="Z23" s="101"/>
      <c r="AA23" s="101"/>
      <c r="AB23" s="101"/>
      <c r="AC23" s="47"/>
      <c r="AD23" s="47"/>
    </row>
    <row r="24" spans="1:30" ht="39.950000000000003" customHeight="1" x14ac:dyDescent="0.25">
      <c r="A24" s="55">
        <v>27</v>
      </c>
      <c r="B24" s="56" t="s">
        <v>114</v>
      </c>
      <c r="C24" s="68" t="s">
        <v>115</v>
      </c>
      <c r="D24" s="69" t="s">
        <v>116</v>
      </c>
      <c r="E24" s="65">
        <v>2407</v>
      </c>
      <c r="F24" s="65" t="s">
        <v>113</v>
      </c>
      <c r="G24" s="54" t="s">
        <v>37</v>
      </c>
      <c r="H24" s="54" t="s">
        <v>51</v>
      </c>
      <c r="I24" s="42">
        <v>2240</v>
      </c>
      <c r="J24" s="17"/>
      <c r="K24" s="23">
        <f t="shared" si="0"/>
        <v>0</v>
      </c>
      <c r="L24" s="24" t="str">
        <f t="shared" si="1"/>
        <v>OK</v>
      </c>
      <c r="M24" s="177"/>
      <c r="N24" s="100"/>
      <c r="O24" s="100"/>
      <c r="P24" s="101"/>
      <c r="Q24" s="104"/>
      <c r="R24" s="105"/>
      <c r="S24" s="101"/>
      <c r="T24" s="100"/>
      <c r="U24" s="100"/>
      <c r="V24" s="100"/>
      <c r="W24" s="100"/>
      <c r="X24" s="100"/>
      <c r="Y24" s="101"/>
      <c r="Z24" s="101"/>
      <c r="AA24" s="101"/>
      <c r="AB24" s="101"/>
      <c r="AC24" s="47"/>
      <c r="AD24" s="47"/>
    </row>
    <row r="25" spans="1:30" ht="39.950000000000003" customHeight="1" x14ac:dyDescent="0.25">
      <c r="A25" s="55">
        <v>28</v>
      </c>
      <c r="B25" s="56" t="s">
        <v>117</v>
      </c>
      <c r="C25" s="60" t="s">
        <v>118</v>
      </c>
      <c r="D25" s="61" t="s">
        <v>119</v>
      </c>
      <c r="E25" s="59" t="s">
        <v>108</v>
      </c>
      <c r="F25" s="62" t="s">
        <v>109</v>
      </c>
      <c r="G25" s="54" t="s">
        <v>37</v>
      </c>
      <c r="H25" s="62" t="s">
        <v>110</v>
      </c>
      <c r="I25" s="84">
        <v>810</v>
      </c>
      <c r="J25" s="17">
        <f>5+1</f>
        <v>6</v>
      </c>
      <c r="K25" s="23">
        <f t="shared" si="0"/>
        <v>0</v>
      </c>
      <c r="L25" s="24" t="str">
        <f t="shared" si="1"/>
        <v>OK</v>
      </c>
      <c r="M25" s="177">
        <v>1</v>
      </c>
      <c r="N25" s="100"/>
      <c r="O25" s="100"/>
      <c r="P25" s="178">
        <v>5</v>
      </c>
      <c r="Q25" s="104"/>
      <c r="R25" s="105"/>
      <c r="S25" s="101"/>
      <c r="T25" s="100"/>
      <c r="U25" s="100"/>
      <c r="V25" s="100"/>
      <c r="W25" s="100"/>
      <c r="X25" s="100"/>
      <c r="Y25" s="101"/>
      <c r="Z25" s="101"/>
      <c r="AA25" s="101"/>
      <c r="AB25" s="101"/>
      <c r="AC25" s="47"/>
      <c r="AD25" s="47"/>
    </row>
    <row r="26" spans="1:30" ht="39.950000000000003" customHeight="1" x14ac:dyDescent="0.25">
      <c r="A26" s="55">
        <v>29</v>
      </c>
      <c r="B26" s="56" t="s">
        <v>24</v>
      </c>
      <c r="C26" s="60" t="s">
        <v>120</v>
      </c>
      <c r="D26" s="61" t="s">
        <v>121</v>
      </c>
      <c r="E26" s="62">
        <v>2411</v>
      </c>
      <c r="F26" s="62" t="s">
        <v>109</v>
      </c>
      <c r="G26" s="54" t="s">
        <v>37</v>
      </c>
      <c r="H26" s="62" t="s">
        <v>110</v>
      </c>
      <c r="I26" s="42">
        <v>4998</v>
      </c>
      <c r="J26" s="17">
        <v>2</v>
      </c>
      <c r="K26" s="23">
        <f t="shared" si="0"/>
        <v>0</v>
      </c>
      <c r="L26" s="24" t="str">
        <f t="shared" si="1"/>
        <v>OK</v>
      </c>
      <c r="M26" s="177"/>
      <c r="N26" s="100"/>
      <c r="O26" s="100">
        <v>2</v>
      </c>
      <c r="P26" s="101"/>
      <c r="Q26" s="104"/>
      <c r="R26" s="105"/>
      <c r="S26" s="101"/>
      <c r="T26" s="100"/>
      <c r="U26" s="100"/>
      <c r="V26" s="100"/>
      <c r="W26" s="100"/>
      <c r="X26" s="100"/>
      <c r="Y26" s="101"/>
      <c r="Z26" s="101"/>
      <c r="AA26" s="101"/>
      <c r="AB26" s="101"/>
      <c r="AC26" s="47"/>
      <c r="AD26" s="47"/>
    </row>
    <row r="27" spans="1:30" ht="57.2" customHeight="1" x14ac:dyDescent="0.25">
      <c r="A27" s="55">
        <v>30</v>
      </c>
      <c r="B27" s="56" t="s">
        <v>38</v>
      </c>
      <c r="C27" s="60" t="s">
        <v>122</v>
      </c>
      <c r="D27" s="61" t="s">
        <v>123</v>
      </c>
      <c r="E27" s="62" t="s">
        <v>124</v>
      </c>
      <c r="F27" s="62" t="s">
        <v>125</v>
      </c>
      <c r="G27" s="54" t="s">
        <v>37</v>
      </c>
      <c r="H27" s="62" t="s">
        <v>51</v>
      </c>
      <c r="I27" s="42">
        <v>495</v>
      </c>
      <c r="J27" s="17"/>
      <c r="K27" s="23">
        <f t="shared" si="0"/>
        <v>0</v>
      </c>
      <c r="L27" s="24" t="str">
        <f t="shared" si="1"/>
        <v>OK</v>
      </c>
      <c r="M27" s="177"/>
      <c r="N27" s="100"/>
      <c r="O27" s="100"/>
      <c r="P27" s="104"/>
      <c r="Q27" s="101"/>
      <c r="R27" s="101"/>
      <c r="S27" s="101"/>
      <c r="T27" s="100"/>
      <c r="U27" s="100"/>
      <c r="V27" s="100"/>
      <c r="W27" s="100"/>
      <c r="X27" s="100"/>
      <c r="Y27" s="101"/>
      <c r="Z27" s="101"/>
      <c r="AA27" s="101"/>
      <c r="AB27" s="101"/>
      <c r="AC27" s="47"/>
      <c r="AD27" s="47"/>
    </row>
    <row r="28" spans="1:30" ht="57.2" customHeight="1" x14ac:dyDescent="0.25">
      <c r="A28" s="55">
        <v>31</v>
      </c>
      <c r="B28" s="56" t="s">
        <v>126</v>
      </c>
      <c r="C28" s="51" t="s">
        <v>127</v>
      </c>
      <c r="D28" s="52" t="s">
        <v>128</v>
      </c>
      <c r="E28" s="53" t="s">
        <v>129</v>
      </c>
      <c r="F28" s="54" t="s">
        <v>130</v>
      </c>
      <c r="G28" s="54" t="s">
        <v>37</v>
      </c>
      <c r="H28" s="54" t="s">
        <v>51</v>
      </c>
      <c r="I28" s="42">
        <v>2360</v>
      </c>
      <c r="J28" s="17">
        <v>7</v>
      </c>
      <c r="K28" s="23">
        <f t="shared" si="0"/>
        <v>0</v>
      </c>
      <c r="L28" s="24" t="str">
        <f t="shared" si="1"/>
        <v>OK</v>
      </c>
      <c r="M28" s="177"/>
      <c r="N28" s="100"/>
      <c r="O28" s="100"/>
      <c r="P28" s="104"/>
      <c r="Q28" s="178">
        <v>7</v>
      </c>
      <c r="R28" s="101"/>
      <c r="S28" s="101"/>
      <c r="T28" s="100"/>
      <c r="U28" s="100"/>
      <c r="V28" s="100"/>
      <c r="W28" s="100"/>
      <c r="X28" s="100"/>
      <c r="Y28" s="101"/>
      <c r="Z28" s="101"/>
      <c r="AA28" s="101"/>
      <c r="AB28" s="101"/>
      <c r="AC28" s="47"/>
      <c r="AD28" s="47"/>
    </row>
    <row r="29" spans="1:30" ht="57.2" customHeight="1" x14ac:dyDescent="0.25">
      <c r="A29" s="55">
        <v>32</v>
      </c>
      <c r="B29" s="56" t="s">
        <v>47</v>
      </c>
      <c r="C29" s="57" t="s">
        <v>131</v>
      </c>
      <c r="D29" s="58" t="s">
        <v>132</v>
      </c>
      <c r="E29" s="59" t="s">
        <v>133</v>
      </c>
      <c r="F29" s="54" t="s">
        <v>134</v>
      </c>
      <c r="G29" s="54" t="s">
        <v>37</v>
      </c>
      <c r="H29" s="54" t="s">
        <v>51</v>
      </c>
      <c r="I29" s="42">
        <v>290</v>
      </c>
      <c r="J29" s="17"/>
      <c r="K29" s="23">
        <f t="shared" si="0"/>
        <v>0</v>
      </c>
      <c r="L29" s="24" t="str">
        <f t="shared" si="1"/>
        <v>OK</v>
      </c>
      <c r="M29" s="177"/>
      <c r="N29" s="100"/>
      <c r="O29" s="100"/>
      <c r="P29" s="104"/>
      <c r="Q29" s="101"/>
      <c r="R29" s="101"/>
      <c r="S29" s="101"/>
      <c r="T29" s="100"/>
      <c r="U29" s="100"/>
      <c r="V29" s="100"/>
      <c r="W29" s="100"/>
      <c r="X29" s="100"/>
      <c r="Y29" s="101"/>
      <c r="Z29" s="101"/>
      <c r="AA29" s="101"/>
      <c r="AB29" s="101"/>
      <c r="AC29" s="47"/>
      <c r="AD29" s="47"/>
    </row>
    <row r="30" spans="1:30" ht="69" customHeight="1" x14ac:dyDescent="0.25">
      <c r="A30" s="55">
        <v>33</v>
      </c>
      <c r="B30" s="56" t="s">
        <v>135</v>
      </c>
      <c r="C30" s="60" t="s">
        <v>136</v>
      </c>
      <c r="D30" s="61" t="s">
        <v>137</v>
      </c>
      <c r="E30" s="62">
        <v>2402</v>
      </c>
      <c r="F30" s="62" t="s">
        <v>138</v>
      </c>
      <c r="G30" s="54" t="s">
        <v>37</v>
      </c>
      <c r="H30" s="62" t="s">
        <v>51</v>
      </c>
      <c r="I30" s="42">
        <v>5700</v>
      </c>
      <c r="J30" s="17"/>
      <c r="K30" s="23">
        <f t="shared" si="0"/>
        <v>0</v>
      </c>
      <c r="L30" s="24" t="str">
        <f t="shared" si="1"/>
        <v>OK</v>
      </c>
      <c r="M30" s="177"/>
      <c r="N30" s="100"/>
      <c r="O30" s="100"/>
      <c r="P30" s="101"/>
      <c r="Q30" s="101"/>
      <c r="R30" s="101"/>
      <c r="S30" s="101"/>
      <c r="T30" s="100"/>
      <c r="U30" s="100"/>
      <c r="V30" s="100"/>
      <c r="W30" s="100"/>
      <c r="X30" s="100"/>
      <c r="Y30" s="101"/>
      <c r="Z30" s="101"/>
      <c r="AA30" s="101"/>
      <c r="AB30" s="101"/>
      <c r="AC30" s="47"/>
      <c r="AD30" s="47"/>
    </row>
    <row r="31" spans="1:30" ht="39.950000000000003" customHeight="1" x14ac:dyDescent="0.25">
      <c r="A31" s="55">
        <v>34</v>
      </c>
      <c r="B31" s="56" t="s">
        <v>93</v>
      </c>
      <c r="C31" s="63" t="s">
        <v>139</v>
      </c>
      <c r="D31" s="64" t="s">
        <v>140</v>
      </c>
      <c r="E31" s="65">
        <v>2402</v>
      </c>
      <c r="F31" s="65" t="s">
        <v>141</v>
      </c>
      <c r="G31" s="54" t="s">
        <v>37</v>
      </c>
      <c r="H31" s="54" t="s">
        <v>51</v>
      </c>
      <c r="I31" s="42">
        <v>2180</v>
      </c>
      <c r="J31" s="17"/>
      <c r="K31" s="23">
        <f t="shared" si="0"/>
        <v>0</v>
      </c>
      <c r="L31" s="24" t="str">
        <f t="shared" si="1"/>
        <v>OK</v>
      </c>
      <c r="M31" s="177"/>
      <c r="N31" s="100"/>
      <c r="O31" s="100"/>
      <c r="P31" s="101"/>
      <c r="Q31" s="101"/>
      <c r="R31" s="101"/>
      <c r="S31" s="101"/>
      <c r="T31" s="100"/>
      <c r="U31" s="100"/>
      <c r="V31" s="100"/>
      <c r="W31" s="100"/>
      <c r="X31" s="100"/>
      <c r="Y31" s="101"/>
      <c r="Z31" s="101"/>
      <c r="AA31" s="101"/>
      <c r="AB31" s="101"/>
      <c r="AC31" s="47"/>
      <c r="AD31" s="47"/>
    </row>
    <row r="32" spans="1:30" ht="39.950000000000003" customHeight="1" x14ac:dyDescent="0.25">
      <c r="A32" s="55">
        <v>35</v>
      </c>
      <c r="B32" s="56" t="s">
        <v>93</v>
      </c>
      <c r="C32" s="66" t="s">
        <v>142</v>
      </c>
      <c r="D32" s="67" t="s">
        <v>143</v>
      </c>
      <c r="E32" s="59" t="s">
        <v>41</v>
      </c>
      <c r="F32" s="54" t="s">
        <v>138</v>
      </c>
      <c r="G32" s="54" t="s">
        <v>37</v>
      </c>
      <c r="H32" s="54">
        <v>44905233</v>
      </c>
      <c r="I32" s="42">
        <v>4785</v>
      </c>
      <c r="J32" s="17"/>
      <c r="K32" s="23">
        <f t="shared" si="0"/>
        <v>0</v>
      </c>
      <c r="L32" s="24" t="str">
        <f t="shared" si="1"/>
        <v>OK</v>
      </c>
      <c r="M32" s="177"/>
      <c r="N32" s="100"/>
      <c r="O32" s="100"/>
      <c r="P32" s="101"/>
      <c r="Q32" s="101"/>
      <c r="R32" s="101"/>
      <c r="S32" s="101"/>
      <c r="T32" s="100"/>
      <c r="U32" s="100"/>
      <c r="V32" s="100"/>
      <c r="W32" s="100"/>
      <c r="X32" s="100"/>
      <c r="Y32" s="101"/>
      <c r="Z32" s="101"/>
      <c r="AA32" s="101"/>
      <c r="AB32" s="101"/>
      <c r="AC32" s="47"/>
      <c r="AD32" s="47"/>
    </row>
    <row r="33" spans="1:30" ht="39.950000000000003" customHeight="1" x14ac:dyDescent="0.25">
      <c r="A33" s="55">
        <v>36</v>
      </c>
      <c r="B33" s="56" t="s">
        <v>93</v>
      </c>
      <c r="C33" s="60" t="s">
        <v>144</v>
      </c>
      <c r="D33" s="61" t="s">
        <v>145</v>
      </c>
      <c r="E33" s="62">
        <v>2402</v>
      </c>
      <c r="F33" s="62" t="s">
        <v>138</v>
      </c>
      <c r="G33" s="54" t="s">
        <v>37</v>
      </c>
      <c r="H33" s="62" t="s">
        <v>51</v>
      </c>
      <c r="I33" s="42">
        <v>3150</v>
      </c>
      <c r="J33" s="17"/>
      <c r="K33" s="23">
        <f t="shared" si="0"/>
        <v>0</v>
      </c>
      <c r="L33" s="24" t="str">
        <f t="shared" si="1"/>
        <v>OK</v>
      </c>
      <c r="M33" s="177"/>
      <c r="N33" s="100"/>
      <c r="O33" s="100"/>
      <c r="P33" s="101"/>
      <c r="Q33" s="101"/>
      <c r="R33" s="101"/>
      <c r="S33" s="101"/>
      <c r="T33" s="100"/>
      <c r="U33" s="100"/>
      <c r="V33" s="100"/>
      <c r="W33" s="100"/>
      <c r="X33" s="100"/>
      <c r="Y33" s="101"/>
      <c r="Z33" s="101"/>
      <c r="AA33" s="101"/>
      <c r="AB33" s="101"/>
      <c r="AC33" s="47"/>
      <c r="AD33" s="47"/>
    </row>
    <row r="34" spans="1:30" ht="39.950000000000003" customHeight="1" x14ac:dyDescent="0.25">
      <c r="A34" s="55">
        <v>37</v>
      </c>
      <c r="B34" s="56" t="s">
        <v>71</v>
      </c>
      <c r="C34" s="68" t="s">
        <v>146</v>
      </c>
      <c r="D34" s="69" t="s">
        <v>147</v>
      </c>
      <c r="E34" s="54">
        <v>2402</v>
      </c>
      <c r="F34" s="54" t="s">
        <v>148</v>
      </c>
      <c r="G34" s="54" t="s">
        <v>37</v>
      </c>
      <c r="H34" s="54" t="s">
        <v>51</v>
      </c>
      <c r="I34" s="42">
        <v>8890.2000000000007</v>
      </c>
      <c r="J34" s="17"/>
      <c r="K34" s="23">
        <f t="shared" si="0"/>
        <v>0</v>
      </c>
      <c r="L34" s="24" t="str">
        <f t="shared" si="1"/>
        <v>OK</v>
      </c>
      <c r="M34" s="177"/>
      <c r="N34" s="100"/>
      <c r="O34" s="100"/>
      <c r="P34" s="101"/>
      <c r="Q34" s="101"/>
      <c r="R34" s="101"/>
      <c r="S34" s="101"/>
      <c r="T34" s="100"/>
      <c r="U34" s="100"/>
      <c r="V34" s="100"/>
      <c r="W34" s="100"/>
      <c r="X34" s="100"/>
      <c r="Y34" s="101"/>
      <c r="Z34" s="101"/>
      <c r="AA34" s="101"/>
      <c r="AB34" s="101"/>
      <c r="AC34" s="47"/>
      <c r="AD34" s="47"/>
    </row>
    <row r="35" spans="1:30" ht="39.950000000000003" customHeight="1" x14ac:dyDescent="0.25">
      <c r="A35" s="55">
        <v>39</v>
      </c>
      <c r="B35" s="56" t="s">
        <v>38</v>
      </c>
      <c r="C35" s="57" t="s">
        <v>149</v>
      </c>
      <c r="D35" s="58" t="s">
        <v>150</v>
      </c>
      <c r="E35" s="53" t="s">
        <v>41</v>
      </c>
      <c r="F35" s="54" t="s">
        <v>138</v>
      </c>
      <c r="G35" s="54" t="s">
        <v>37</v>
      </c>
      <c r="H35" s="54" t="s">
        <v>51</v>
      </c>
      <c r="I35" s="42">
        <v>4920</v>
      </c>
      <c r="J35" s="17"/>
      <c r="K35" s="23">
        <f t="shared" si="0"/>
        <v>0</v>
      </c>
      <c r="L35" s="24" t="str">
        <f t="shared" si="1"/>
        <v>OK</v>
      </c>
      <c r="M35" s="177"/>
      <c r="N35" s="100"/>
      <c r="O35" s="100"/>
      <c r="P35" s="101"/>
      <c r="Q35" s="101"/>
      <c r="R35" s="101"/>
      <c r="S35" s="101"/>
      <c r="T35" s="100"/>
      <c r="U35" s="100"/>
      <c r="V35" s="100"/>
      <c r="W35" s="100"/>
      <c r="X35" s="100"/>
      <c r="Y35" s="101"/>
      <c r="Z35" s="101"/>
      <c r="AA35" s="101"/>
      <c r="AB35" s="101"/>
      <c r="AC35" s="47"/>
      <c r="AD35" s="47"/>
    </row>
    <row r="36" spans="1:30" ht="39.950000000000003" customHeight="1" x14ac:dyDescent="0.25">
      <c r="A36" s="55">
        <v>40</v>
      </c>
      <c r="B36" s="56" t="s">
        <v>151</v>
      </c>
      <c r="C36" s="60" t="s">
        <v>152</v>
      </c>
      <c r="D36" s="61" t="s">
        <v>153</v>
      </c>
      <c r="E36" s="59" t="s">
        <v>41</v>
      </c>
      <c r="F36" s="54" t="s">
        <v>138</v>
      </c>
      <c r="G36" s="54" t="s">
        <v>37</v>
      </c>
      <c r="H36" s="54" t="s">
        <v>154</v>
      </c>
      <c r="I36" s="42">
        <v>10035</v>
      </c>
      <c r="J36" s="17"/>
      <c r="K36" s="23">
        <f t="shared" si="0"/>
        <v>0</v>
      </c>
      <c r="L36" s="24" t="str">
        <f t="shared" si="1"/>
        <v>OK</v>
      </c>
      <c r="M36" s="177"/>
      <c r="N36" s="100"/>
      <c r="O36" s="100"/>
      <c r="P36" s="101"/>
      <c r="Q36" s="101"/>
      <c r="R36" s="101"/>
      <c r="S36" s="101"/>
      <c r="T36" s="100"/>
      <c r="U36" s="100"/>
      <c r="V36" s="100"/>
      <c r="W36" s="100"/>
      <c r="X36" s="100"/>
      <c r="Y36" s="101"/>
      <c r="Z36" s="101"/>
      <c r="AA36" s="101"/>
      <c r="AB36" s="101"/>
      <c r="AC36" s="47"/>
      <c r="AD36" s="47"/>
    </row>
    <row r="37" spans="1:30" ht="39.950000000000003" customHeight="1" x14ac:dyDescent="0.25">
      <c r="A37" s="55">
        <v>41</v>
      </c>
      <c r="B37" s="56" t="s">
        <v>24</v>
      </c>
      <c r="C37" s="60" t="s">
        <v>155</v>
      </c>
      <c r="D37" s="61" t="s">
        <v>156</v>
      </c>
      <c r="E37" s="62" t="s">
        <v>157</v>
      </c>
      <c r="F37" s="62" t="s">
        <v>158</v>
      </c>
      <c r="G37" s="54" t="s">
        <v>37</v>
      </c>
      <c r="H37" s="62" t="s">
        <v>81</v>
      </c>
      <c r="I37" s="42">
        <v>40</v>
      </c>
      <c r="J37" s="17"/>
      <c r="K37" s="23">
        <f t="shared" si="0"/>
        <v>0</v>
      </c>
      <c r="L37" s="24" t="str">
        <f t="shared" si="1"/>
        <v>OK</v>
      </c>
      <c r="M37" s="177"/>
      <c r="N37" s="100"/>
      <c r="O37" s="100"/>
      <c r="P37" s="101"/>
      <c r="Q37" s="101"/>
      <c r="R37" s="101"/>
      <c r="S37" s="101"/>
      <c r="T37" s="100"/>
      <c r="U37" s="100"/>
      <c r="V37" s="100"/>
      <c r="W37" s="100"/>
      <c r="X37" s="100"/>
      <c r="Y37" s="101"/>
      <c r="Z37" s="101"/>
      <c r="AA37" s="101"/>
      <c r="AB37" s="101"/>
      <c r="AC37" s="47"/>
      <c r="AD37" s="47"/>
    </row>
    <row r="38" spans="1:30" ht="39.950000000000003" customHeight="1" x14ac:dyDescent="0.25">
      <c r="A38" s="55">
        <v>42</v>
      </c>
      <c r="B38" s="56" t="s">
        <v>71</v>
      </c>
      <c r="C38" s="60" t="s">
        <v>159</v>
      </c>
      <c r="D38" s="61" t="s">
        <v>160</v>
      </c>
      <c r="E38" s="62" t="s">
        <v>157</v>
      </c>
      <c r="F38" s="62" t="s">
        <v>161</v>
      </c>
      <c r="G38" s="54" t="s">
        <v>37</v>
      </c>
      <c r="H38" s="62" t="s">
        <v>81</v>
      </c>
      <c r="I38" s="84">
        <v>84.99</v>
      </c>
      <c r="J38" s="17">
        <f>5+2</f>
        <v>7</v>
      </c>
      <c r="K38" s="23">
        <f t="shared" si="0"/>
        <v>0</v>
      </c>
      <c r="L38" s="24" t="str">
        <f t="shared" si="1"/>
        <v>OK</v>
      </c>
      <c r="M38" s="102"/>
      <c r="N38" s="100">
        <v>2</v>
      </c>
      <c r="O38" s="100"/>
      <c r="P38" s="101"/>
      <c r="Q38" s="101"/>
      <c r="R38" s="104"/>
      <c r="S38" s="101"/>
      <c r="T38" s="100"/>
      <c r="U38" s="100"/>
      <c r="V38" s="100"/>
      <c r="W38" s="100"/>
      <c r="X38" s="100"/>
      <c r="Y38" s="101"/>
      <c r="Z38" s="101"/>
      <c r="AA38" s="101"/>
      <c r="AB38" s="178">
        <v>5</v>
      </c>
      <c r="AC38" s="47"/>
      <c r="AD38" s="47"/>
    </row>
    <row r="39" spans="1:30" ht="39.950000000000003" customHeight="1" x14ac:dyDescent="0.25">
      <c r="A39" s="55">
        <v>43</v>
      </c>
      <c r="B39" s="56" t="s">
        <v>24</v>
      </c>
      <c r="C39" s="60" t="s">
        <v>162</v>
      </c>
      <c r="D39" s="61" t="s">
        <v>163</v>
      </c>
      <c r="E39" s="59" t="s">
        <v>164</v>
      </c>
      <c r="F39" s="70">
        <v>28738071</v>
      </c>
      <c r="G39" s="54" t="s">
        <v>37</v>
      </c>
      <c r="H39" s="54">
        <v>33903017</v>
      </c>
      <c r="I39" s="42">
        <v>350</v>
      </c>
      <c r="J39" s="17"/>
      <c r="K39" s="23">
        <f t="shared" si="0"/>
        <v>0</v>
      </c>
      <c r="L39" s="24" t="str">
        <f t="shared" si="1"/>
        <v>OK</v>
      </c>
      <c r="M39" s="102"/>
      <c r="N39" s="100"/>
      <c r="O39" s="100"/>
      <c r="P39" s="101"/>
      <c r="Q39" s="101"/>
      <c r="R39" s="104"/>
      <c r="S39" s="101"/>
      <c r="T39" s="100"/>
      <c r="U39" s="100"/>
      <c r="V39" s="100"/>
      <c r="W39" s="100"/>
      <c r="X39" s="100"/>
      <c r="Y39" s="101"/>
      <c r="Z39" s="101"/>
      <c r="AA39" s="101"/>
      <c r="AB39" s="101"/>
      <c r="AC39" s="47"/>
      <c r="AD39" s="47"/>
    </row>
    <row r="40" spans="1:30" ht="39.950000000000003" customHeight="1" x14ac:dyDescent="0.25">
      <c r="A40" s="55">
        <v>44</v>
      </c>
      <c r="B40" s="56" t="s">
        <v>114</v>
      </c>
      <c r="C40" s="68" t="s">
        <v>165</v>
      </c>
      <c r="D40" s="69" t="s">
        <v>166</v>
      </c>
      <c r="E40" s="65">
        <v>2103</v>
      </c>
      <c r="F40" s="65" t="s">
        <v>167</v>
      </c>
      <c r="G40" s="54" t="s">
        <v>37</v>
      </c>
      <c r="H40" s="54" t="s">
        <v>168</v>
      </c>
      <c r="I40" s="42">
        <v>3000</v>
      </c>
      <c r="J40" s="17"/>
      <c r="K40" s="23">
        <f t="shared" si="0"/>
        <v>0</v>
      </c>
      <c r="L40" s="24" t="str">
        <f t="shared" si="1"/>
        <v>OK</v>
      </c>
      <c r="M40" s="102"/>
      <c r="N40" s="100"/>
      <c r="O40" s="100"/>
      <c r="P40" s="101"/>
      <c r="Q40" s="101"/>
      <c r="R40" s="104"/>
      <c r="S40" s="101"/>
      <c r="T40" s="100"/>
      <c r="U40" s="100"/>
      <c r="V40" s="100"/>
      <c r="W40" s="100"/>
      <c r="X40" s="100"/>
      <c r="Y40" s="101"/>
      <c r="Z40" s="101"/>
      <c r="AA40" s="101"/>
      <c r="AB40" s="101"/>
      <c r="AC40" s="47"/>
      <c r="AD40" s="47"/>
    </row>
    <row r="41" spans="1:30" ht="39.950000000000003" customHeight="1" x14ac:dyDescent="0.25">
      <c r="A41" s="55">
        <v>46</v>
      </c>
      <c r="B41" s="56" t="s">
        <v>93</v>
      </c>
      <c r="C41" s="60" t="s">
        <v>169</v>
      </c>
      <c r="D41" s="61" t="s">
        <v>170</v>
      </c>
      <c r="E41" s="62" t="s">
        <v>171</v>
      </c>
      <c r="F41" s="62" t="s">
        <v>172</v>
      </c>
      <c r="G41" s="54" t="s">
        <v>37</v>
      </c>
      <c r="H41" s="62" t="s">
        <v>173</v>
      </c>
      <c r="I41" s="42">
        <v>2150</v>
      </c>
      <c r="J41" s="17"/>
      <c r="K41" s="23">
        <f t="shared" si="0"/>
        <v>0</v>
      </c>
      <c r="L41" s="24" t="str">
        <f t="shared" si="1"/>
        <v>OK</v>
      </c>
      <c r="M41" s="102"/>
      <c r="N41" s="100"/>
      <c r="O41" s="100"/>
      <c r="P41" s="101"/>
      <c r="Q41" s="101"/>
      <c r="R41" s="104"/>
      <c r="S41" s="101"/>
      <c r="T41" s="100"/>
      <c r="U41" s="100"/>
      <c r="V41" s="100"/>
      <c r="W41" s="100"/>
      <c r="X41" s="100"/>
      <c r="Y41" s="101"/>
      <c r="Z41" s="101"/>
      <c r="AA41" s="101"/>
      <c r="AB41" s="101"/>
      <c r="AC41" s="47"/>
      <c r="AD41" s="47"/>
    </row>
    <row r="42" spans="1:30" ht="39.950000000000003" customHeight="1" x14ac:dyDescent="0.25">
      <c r="A42" s="55">
        <v>48</v>
      </c>
      <c r="B42" s="56" t="s">
        <v>114</v>
      </c>
      <c r="C42" s="60" t="s">
        <v>174</v>
      </c>
      <c r="D42" s="61" t="s">
        <v>175</v>
      </c>
      <c r="E42" s="59" t="s">
        <v>62</v>
      </c>
      <c r="F42" s="70">
        <v>12629002</v>
      </c>
      <c r="G42" s="54" t="s">
        <v>37</v>
      </c>
      <c r="H42" s="54">
        <v>44905233</v>
      </c>
      <c r="I42" s="42">
        <v>90</v>
      </c>
      <c r="J42" s="17"/>
      <c r="K42" s="23">
        <f t="shared" si="0"/>
        <v>0</v>
      </c>
      <c r="L42" s="24" t="str">
        <f t="shared" si="1"/>
        <v>OK</v>
      </c>
      <c r="M42" s="102"/>
      <c r="N42" s="100"/>
      <c r="O42" s="100"/>
      <c r="P42" s="101"/>
      <c r="Q42" s="101"/>
      <c r="R42" s="104"/>
      <c r="S42" s="101"/>
      <c r="T42" s="100"/>
      <c r="U42" s="100"/>
      <c r="V42" s="100"/>
      <c r="W42" s="100"/>
      <c r="X42" s="100"/>
      <c r="Y42" s="101"/>
      <c r="Z42" s="101"/>
      <c r="AA42" s="101"/>
      <c r="AB42" s="101"/>
      <c r="AC42" s="47"/>
      <c r="AD42" s="47"/>
    </row>
    <row r="43" spans="1:30" ht="39.950000000000003" customHeight="1" x14ac:dyDescent="0.25">
      <c r="A43" s="55">
        <v>49</v>
      </c>
      <c r="B43" s="56" t="s">
        <v>176</v>
      </c>
      <c r="C43" s="60" t="s">
        <v>177</v>
      </c>
      <c r="D43" s="61" t="s">
        <v>178</v>
      </c>
      <c r="E43" s="53" t="s">
        <v>179</v>
      </c>
      <c r="F43" s="54" t="s">
        <v>180</v>
      </c>
      <c r="G43" s="54" t="s">
        <v>37</v>
      </c>
      <c r="H43" s="54" t="s">
        <v>21</v>
      </c>
      <c r="I43" s="42">
        <v>4423</v>
      </c>
      <c r="J43" s="17"/>
      <c r="K43" s="23">
        <f t="shared" si="0"/>
        <v>0</v>
      </c>
      <c r="L43" s="24" t="str">
        <f t="shared" si="1"/>
        <v>OK</v>
      </c>
      <c r="M43" s="102"/>
      <c r="N43" s="100"/>
      <c r="O43" s="100"/>
      <c r="P43" s="101"/>
      <c r="Q43" s="101"/>
      <c r="R43" s="104"/>
      <c r="S43" s="101"/>
      <c r="T43" s="100"/>
      <c r="U43" s="100"/>
      <c r="V43" s="100"/>
      <c r="W43" s="100"/>
      <c r="X43" s="100"/>
      <c r="Y43" s="101"/>
      <c r="Z43" s="101"/>
      <c r="AA43" s="101"/>
      <c r="AB43" s="101"/>
      <c r="AC43" s="47"/>
      <c r="AD43" s="47"/>
    </row>
    <row r="44" spans="1:30" ht="39.950000000000003" customHeight="1" x14ac:dyDescent="0.25">
      <c r="A44" s="55">
        <v>51</v>
      </c>
      <c r="B44" s="56" t="s">
        <v>24</v>
      </c>
      <c r="C44" s="60" t="s">
        <v>181</v>
      </c>
      <c r="D44" s="61" t="s">
        <v>182</v>
      </c>
      <c r="E44" s="53" t="s">
        <v>183</v>
      </c>
      <c r="F44" s="54" t="s">
        <v>184</v>
      </c>
      <c r="G44" s="54" t="s">
        <v>37</v>
      </c>
      <c r="H44" s="54" t="s">
        <v>185</v>
      </c>
      <c r="I44" s="42">
        <v>5500</v>
      </c>
      <c r="J44" s="17"/>
      <c r="K44" s="23">
        <f t="shared" si="0"/>
        <v>0</v>
      </c>
      <c r="L44" s="24" t="str">
        <f t="shared" si="1"/>
        <v>OK</v>
      </c>
      <c r="M44" s="102"/>
      <c r="N44" s="100"/>
      <c r="O44" s="100"/>
      <c r="P44" s="101"/>
      <c r="Q44" s="101"/>
      <c r="R44" s="104"/>
      <c r="S44" s="101"/>
      <c r="T44" s="100"/>
      <c r="U44" s="100"/>
      <c r="V44" s="100"/>
      <c r="W44" s="100"/>
      <c r="X44" s="100"/>
      <c r="Y44" s="101"/>
      <c r="Z44" s="101"/>
      <c r="AA44" s="101"/>
      <c r="AB44" s="101"/>
      <c r="AC44" s="47"/>
      <c r="AD44" s="47"/>
    </row>
    <row r="45" spans="1:30" ht="39.950000000000003" customHeight="1" x14ac:dyDescent="0.25">
      <c r="A45" s="55">
        <v>52</v>
      </c>
      <c r="B45" s="56" t="s">
        <v>186</v>
      </c>
      <c r="C45" s="60" t="s">
        <v>187</v>
      </c>
      <c r="D45" s="61" t="s">
        <v>188</v>
      </c>
      <c r="E45" s="59" t="s">
        <v>189</v>
      </c>
      <c r="F45" s="70">
        <v>122238001</v>
      </c>
      <c r="G45" s="54" t="s">
        <v>37</v>
      </c>
      <c r="H45" s="54">
        <v>44905202</v>
      </c>
      <c r="I45" s="42">
        <v>23199</v>
      </c>
      <c r="J45" s="17"/>
      <c r="K45" s="23">
        <f t="shared" si="0"/>
        <v>0</v>
      </c>
      <c r="L45" s="24" t="str">
        <f t="shared" si="1"/>
        <v>OK</v>
      </c>
      <c r="M45" s="102"/>
      <c r="N45" s="100"/>
      <c r="O45" s="100"/>
      <c r="P45" s="101"/>
      <c r="Q45" s="101"/>
      <c r="R45" s="104"/>
      <c r="S45" s="101"/>
      <c r="T45" s="100"/>
      <c r="U45" s="100"/>
      <c r="V45" s="100"/>
      <c r="W45" s="100"/>
      <c r="X45" s="100"/>
      <c r="Y45" s="101"/>
      <c r="Z45" s="101"/>
      <c r="AA45" s="101"/>
      <c r="AB45" s="101"/>
      <c r="AC45" s="47"/>
      <c r="AD45" s="47"/>
    </row>
    <row r="46" spans="1:30" ht="39.950000000000003" customHeight="1" x14ac:dyDescent="0.25">
      <c r="A46" s="55">
        <v>53</v>
      </c>
      <c r="B46" s="56" t="s">
        <v>43</v>
      </c>
      <c r="C46" s="71" t="s">
        <v>190</v>
      </c>
      <c r="D46" s="72" t="s">
        <v>191</v>
      </c>
      <c r="E46" s="59" t="s">
        <v>192</v>
      </c>
      <c r="F46" s="62" t="s">
        <v>193</v>
      </c>
      <c r="G46" s="54" t="s">
        <v>37</v>
      </c>
      <c r="H46" s="62" t="s">
        <v>81</v>
      </c>
      <c r="I46" s="42">
        <v>170</v>
      </c>
      <c r="J46" s="17"/>
      <c r="K46" s="23">
        <f t="shared" si="0"/>
        <v>0</v>
      </c>
      <c r="L46" s="24" t="str">
        <f t="shared" si="1"/>
        <v>OK</v>
      </c>
      <c r="M46" s="102"/>
      <c r="N46" s="100"/>
      <c r="O46" s="100"/>
      <c r="P46" s="101"/>
      <c r="Q46" s="101"/>
      <c r="R46" s="104"/>
      <c r="S46" s="101"/>
      <c r="T46" s="100"/>
      <c r="U46" s="100"/>
      <c r="V46" s="100"/>
      <c r="W46" s="100"/>
      <c r="X46" s="100"/>
      <c r="Y46" s="101"/>
      <c r="Z46" s="101"/>
      <c r="AA46" s="101"/>
      <c r="AB46" s="101"/>
      <c r="AC46" s="47"/>
      <c r="AD46" s="47"/>
    </row>
    <row r="47" spans="1:30" ht="39.950000000000003" customHeight="1" x14ac:dyDescent="0.25">
      <c r="A47" s="55">
        <v>54</v>
      </c>
      <c r="B47" s="56" t="s">
        <v>55</v>
      </c>
      <c r="C47" s="73" t="s">
        <v>194</v>
      </c>
      <c r="D47" s="74" t="s">
        <v>195</v>
      </c>
      <c r="E47" s="74">
        <v>4104</v>
      </c>
      <c r="F47" s="74" t="s">
        <v>196</v>
      </c>
      <c r="G47" s="74" t="s">
        <v>37</v>
      </c>
      <c r="H47" s="74" t="s">
        <v>197</v>
      </c>
      <c r="I47" s="42">
        <v>499</v>
      </c>
      <c r="J47" s="17"/>
      <c r="K47" s="23">
        <f t="shared" si="0"/>
        <v>0</v>
      </c>
      <c r="L47" s="24" t="str">
        <f t="shared" si="1"/>
        <v>OK</v>
      </c>
      <c r="M47" s="102"/>
      <c r="N47" s="100"/>
      <c r="O47" s="100"/>
      <c r="P47" s="101"/>
      <c r="Q47" s="101"/>
      <c r="R47" s="104"/>
      <c r="S47" s="101"/>
      <c r="T47" s="100"/>
      <c r="U47" s="100"/>
      <c r="V47" s="100"/>
      <c r="W47" s="100"/>
      <c r="X47" s="100"/>
      <c r="Y47" s="101"/>
      <c r="Z47" s="101"/>
      <c r="AA47" s="101"/>
      <c r="AB47" s="101"/>
      <c r="AC47" s="47"/>
      <c r="AD47" s="47"/>
    </row>
    <row r="48" spans="1:30" ht="39.950000000000003" customHeight="1" x14ac:dyDescent="0.25">
      <c r="A48" s="55">
        <v>55</v>
      </c>
      <c r="B48" s="56" t="s">
        <v>38</v>
      </c>
      <c r="C48" s="73" t="s">
        <v>198</v>
      </c>
      <c r="D48" s="74" t="s">
        <v>199</v>
      </c>
      <c r="E48" s="75" t="s">
        <v>129</v>
      </c>
      <c r="F48" s="74" t="s">
        <v>200</v>
      </c>
      <c r="G48" s="74" t="s">
        <v>37</v>
      </c>
      <c r="H48" s="74" t="s">
        <v>201</v>
      </c>
      <c r="I48" s="42">
        <v>1943</v>
      </c>
      <c r="J48" s="17"/>
      <c r="K48" s="23">
        <f t="shared" si="0"/>
        <v>0</v>
      </c>
      <c r="L48" s="24" t="str">
        <f t="shared" si="1"/>
        <v>OK</v>
      </c>
      <c r="M48" s="102"/>
      <c r="N48" s="100"/>
      <c r="O48" s="100"/>
      <c r="P48" s="101"/>
      <c r="Q48" s="101"/>
      <c r="R48" s="104"/>
      <c r="S48" s="101"/>
      <c r="T48" s="100"/>
      <c r="U48" s="100"/>
      <c r="V48" s="100"/>
      <c r="W48" s="100"/>
      <c r="X48" s="100"/>
      <c r="Y48" s="101"/>
      <c r="Z48" s="101"/>
      <c r="AA48" s="101"/>
      <c r="AB48" s="101"/>
      <c r="AC48" s="47"/>
      <c r="AD48" s="47"/>
    </row>
    <row r="49" spans="1:30" ht="39.950000000000003" customHeight="1" x14ac:dyDescent="0.25">
      <c r="A49" s="55">
        <v>56</v>
      </c>
      <c r="B49" s="56" t="s">
        <v>202</v>
      </c>
      <c r="C49" s="66" t="s">
        <v>203</v>
      </c>
      <c r="D49" s="67" t="s">
        <v>204</v>
      </c>
      <c r="E49" s="53" t="s">
        <v>41</v>
      </c>
      <c r="F49" s="54" t="s">
        <v>205</v>
      </c>
      <c r="G49" s="54" t="s">
        <v>37</v>
      </c>
      <c r="H49" s="54" t="s">
        <v>51</v>
      </c>
      <c r="I49" s="42">
        <v>20700</v>
      </c>
      <c r="J49" s="17"/>
      <c r="K49" s="23">
        <f t="shared" si="0"/>
        <v>0</v>
      </c>
      <c r="L49" s="24" t="str">
        <f t="shared" si="1"/>
        <v>OK</v>
      </c>
      <c r="M49" s="102"/>
      <c r="N49" s="100"/>
      <c r="O49" s="100"/>
      <c r="P49" s="101"/>
      <c r="Q49" s="101"/>
      <c r="R49" s="104"/>
      <c r="S49" s="101"/>
      <c r="T49" s="100"/>
      <c r="U49" s="100"/>
      <c r="V49" s="100"/>
      <c r="W49" s="100"/>
      <c r="X49" s="100"/>
      <c r="Y49" s="101"/>
      <c r="Z49" s="101"/>
      <c r="AA49" s="101"/>
      <c r="AB49" s="101"/>
      <c r="AC49" s="47"/>
      <c r="AD49" s="47"/>
    </row>
    <row r="50" spans="1:30" ht="39.950000000000003" customHeight="1" x14ac:dyDescent="0.25">
      <c r="A50" s="55">
        <v>57</v>
      </c>
      <c r="B50" s="56" t="s">
        <v>135</v>
      </c>
      <c r="C50" s="60" t="s">
        <v>206</v>
      </c>
      <c r="D50" s="61" t="s">
        <v>207</v>
      </c>
      <c r="E50" s="62" t="s">
        <v>208</v>
      </c>
      <c r="F50" s="62" t="s">
        <v>209</v>
      </c>
      <c r="G50" s="54" t="s">
        <v>37</v>
      </c>
      <c r="H50" s="62" t="s">
        <v>51</v>
      </c>
      <c r="I50" s="42">
        <v>9385</v>
      </c>
      <c r="J50" s="17">
        <v>1</v>
      </c>
      <c r="K50" s="23">
        <f t="shared" si="0"/>
        <v>0</v>
      </c>
      <c r="L50" s="24" t="str">
        <f t="shared" si="1"/>
        <v>OK</v>
      </c>
      <c r="M50" s="102"/>
      <c r="N50" s="100"/>
      <c r="O50" s="100"/>
      <c r="P50" s="101"/>
      <c r="Q50" s="101"/>
      <c r="R50" s="179">
        <v>1</v>
      </c>
      <c r="S50" s="101"/>
      <c r="T50" s="100"/>
      <c r="U50" s="100"/>
      <c r="V50" s="100"/>
      <c r="W50" s="100"/>
      <c r="X50" s="100"/>
      <c r="Y50" s="101"/>
      <c r="Z50" s="101"/>
      <c r="AA50" s="101"/>
      <c r="AB50" s="101"/>
      <c r="AC50" s="47"/>
      <c r="AD50" s="47"/>
    </row>
    <row r="51" spans="1:30" ht="39.950000000000003" customHeight="1" x14ac:dyDescent="0.25">
      <c r="A51" s="55">
        <v>59</v>
      </c>
      <c r="B51" s="56" t="s">
        <v>93</v>
      </c>
      <c r="C51" s="66" t="s">
        <v>210</v>
      </c>
      <c r="D51" s="67" t="s">
        <v>211</v>
      </c>
      <c r="E51" s="59" t="s">
        <v>212</v>
      </c>
      <c r="F51" s="62" t="s">
        <v>213</v>
      </c>
      <c r="G51" s="54" t="s">
        <v>37</v>
      </c>
      <c r="H51" s="62" t="s">
        <v>81</v>
      </c>
      <c r="I51" s="42">
        <v>1140</v>
      </c>
      <c r="J51" s="17"/>
      <c r="K51" s="23">
        <f t="shared" si="0"/>
        <v>0</v>
      </c>
      <c r="L51" s="24" t="str">
        <f t="shared" si="1"/>
        <v>OK</v>
      </c>
      <c r="M51" s="102"/>
      <c r="N51" s="100"/>
      <c r="O51" s="100"/>
      <c r="P51" s="101"/>
      <c r="Q51" s="101"/>
      <c r="R51" s="104"/>
      <c r="S51" s="101"/>
      <c r="T51" s="100"/>
      <c r="U51" s="100"/>
      <c r="V51" s="100"/>
      <c r="W51" s="100"/>
      <c r="X51" s="100"/>
      <c r="Y51" s="101"/>
      <c r="Z51" s="101"/>
      <c r="AA51" s="101"/>
      <c r="AB51" s="101"/>
      <c r="AC51" s="47"/>
      <c r="AD51" s="47"/>
    </row>
    <row r="52" spans="1:30" ht="39.950000000000003" customHeight="1" x14ac:dyDescent="0.25">
      <c r="A52" s="55">
        <v>60</v>
      </c>
      <c r="B52" s="56" t="s">
        <v>93</v>
      </c>
      <c r="C52" s="66" t="s">
        <v>214</v>
      </c>
      <c r="D52" s="67" t="s">
        <v>215</v>
      </c>
      <c r="E52" s="59" t="s">
        <v>212</v>
      </c>
      <c r="F52" s="62" t="s">
        <v>213</v>
      </c>
      <c r="G52" s="54" t="s">
        <v>37</v>
      </c>
      <c r="H52" s="62" t="s">
        <v>81</v>
      </c>
      <c r="I52" s="42">
        <v>685</v>
      </c>
      <c r="J52" s="17"/>
      <c r="K52" s="23">
        <f t="shared" si="0"/>
        <v>0</v>
      </c>
      <c r="L52" s="24" t="str">
        <f t="shared" si="1"/>
        <v>OK</v>
      </c>
      <c r="M52" s="102"/>
      <c r="N52" s="100"/>
      <c r="O52" s="100"/>
      <c r="P52" s="101"/>
      <c r="Q52" s="101"/>
      <c r="R52" s="104"/>
      <c r="S52" s="101"/>
      <c r="T52" s="100"/>
      <c r="U52" s="100"/>
      <c r="V52" s="100"/>
      <c r="W52" s="100"/>
      <c r="X52" s="100"/>
      <c r="Y52" s="101"/>
      <c r="Z52" s="101"/>
      <c r="AA52" s="101"/>
      <c r="AB52" s="101"/>
      <c r="AC52" s="47"/>
      <c r="AD52" s="47"/>
    </row>
    <row r="53" spans="1:30" ht="39.950000000000003" customHeight="1" x14ac:dyDescent="0.25">
      <c r="A53" s="55">
        <v>61</v>
      </c>
      <c r="B53" s="56" t="s">
        <v>71</v>
      </c>
      <c r="C53" s="66" t="s">
        <v>216</v>
      </c>
      <c r="D53" s="67" t="s">
        <v>217</v>
      </c>
      <c r="E53" s="59" t="s">
        <v>212</v>
      </c>
      <c r="F53" s="76" t="s">
        <v>218</v>
      </c>
      <c r="G53" s="54" t="s">
        <v>37</v>
      </c>
      <c r="H53" s="76" t="s">
        <v>81</v>
      </c>
      <c r="I53" s="42">
        <v>2296.8000000000002</v>
      </c>
      <c r="J53" s="17"/>
      <c r="K53" s="23">
        <f t="shared" si="0"/>
        <v>0</v>
      </c>
      <c r="L53" s="24" t="str">
        <f t="shared" si="1"/>
        <v>OK</v>
      </c>
      <c r="M53" s="102"/>
      <c r="N53" s="100"/>
      <c r="O53" s="100"/>
      <c r="P53" s="101"/>
      <c r="Q53" s="101"/>
      <c r="R53" s="104"/>
      <c r="S53" s="101"/>
      <c r="T53" s="100"/>
      <c r="U53" s="100"/>
      <c r="V53" s="100"/>
      <c r="W53" s="100"/>
      <c r="X53" s="100"/>
      <c r="Y53" s="101"/>
      <c r="Z53" s="101"/>
      <c r="AA53" s="101"/>
      <c r="AB53" s="101"/>
      <c r="AC53" s="47"/>
      <c r="AD53" s="47"/>
    </row>
    <row r="54" spans="1:30" ht="39.950000000000003" customHeight="1" x14ac:dyDescent="0.25">
      <c r="A54" s="55">
        <v>62</v>
      </c>
      <c r="B54" s="56" t="s">
        <v>43</v>
      </c>
      <c r="C54" s="60" t="s">
        <v>219</v>
      </c>
      <c r="D54" s="61" t="s">
        <v>220</v>
      </c>
      <c r="E54" s="62" t="s">
        <v>221</v>
      </c>
      <c r="F54" s="62" t="s">
        <v>222</v>
      </c>
      <c r="G54" s="54" t="s">
        <v>37</v>
      </c>
      <c r="H54" s="62" t="s">
        <v>25</v>
      </c>
      <c r="I54" s="42">
        <v>1291</v>
      </c>
      <c r="J54" s="17"/>
      <c r="K54" s="23">
        <f t="shared" si="0"/>
        <v>0</v>
      </c>
      <c r="L54" s="24" t="str">
        <f t="shared" si="1"/>
        <v>OK</v>
      </c>
      <c r="M54" s="102"/>
      <c r="N54" s="100"/>
      <c r="O54" s="100"/>
      <c r="P54" s="101"/>
      <c r="Q54" s="101"/>
      <c r="R54" s="104"/>
      <c r="S54" s="101"/>
      <c r="T54" s="100"/>
      <c r="U54" s="100"/>
      <c r="V54" s="100"/>
      <c r="W54" s="100"/>
      <c r="X54" s="100"/>
      <c r="Y54" s="101"/>
      <c r="Z54" s="101"/>
      <c r="AA54" s="101"/>
      <c r="AB54" s="101"/>
      <c r="AC54" s="47"/>
      <c r="AD54" s="47"/>
    </row>
    <row r="55" spans="1:30" ht="39.950000000000003" customHeight="1" x14ac:dyDescent="0.25">
      <c r="A55" s="55">
        <v>63</v>
      </c>
      <c r="B55" s="56" t="s">
        <v>55</v>
      </c>
      <c r="C55" s="60" t="s">
        <v>223</v>
      </c>
      <c r="D55" s="61" t="s">
        <v>224</v>
      </c>
      <c r="E55" s="62" t="s">
        <v>225</v>
      </c>
      <c r="F55" s="62" t="s">
        <v>226</v>
      </c>
      <c r="G55" s="54" t="s">
        <v>37</v>
      </c>
      <c r="H55" s="62" t="s">
        <v>227</v>
      </c>
      <c r="I55" s="42">
        <v>1785</v>
      </c>
      <c r="J55" s="17"/>
      <c r="K55" s="23">
        <f t="shared" si="0"/>
        <v>0</v>
      </c>
      <c r="L55" s="24" t="str">
        <f t="shared" si="1"/>
        <v>OK</v>
      </c>
      <c r="M55" s="102"/>
      <c r="N55" s="100"/>
      <c r="O55" s="100"/>
      <c r="P55" s="101"/>
      <c r="Q55" s="101"/>
      <c r="R55" s="104"/>
      <c r="S55" s="101"/>
      <c r="T55" s="100"/>
      <c r="U55" s="100"/>
      <c r="V55" s="100"/>
      <c r="W55" s="100"/>
      <c r="X55" s="100"/>
      <c r="Y55" s="101"/>
      <c r="Z55" s="101"/>
      <c r="AA55" s="101"/>
      <c r="AB55" s="101"/>
      <c r="AC55" s="47"/>
      <c r="AD55" s="47"/>
    </row>
    <row r="56" spans="1:30" ht="39.950000000000003" customHeight="1" x14ac:dyDescent="0.25">
      <c r="A56" s="55">
        <v>65</v>
      </c>
      <c r="B56" s="56" t="s">
        <v>86</v>
      </c>
      <c r="C56" s="60" t="s">
        <v>228</v>
      </c>
      <c r="D56" s="61" t="s">
        <v>229</v>
      </c>
      <c r="E56" s="62" t="s">
        <v>230</v>
      </c>
      <c r="F56" s="62" t="s">
        <v>231</v>
      </c>
      <c r="G56" s="54" t="s">
        <v>37</v>
      </c>
      <c r="H56" s="62" t="s">
        <v>232</v>
      </c>
      <c r="I56" s="42">
        <v>2649.99</v>
      </c>
      <c r="J56" s="17">
        <v>2</v>
      </c>
      <c r="K56" s="23">
        <f t="shared" si="0"/>
        <v>0</v>
      </c>
      <c r="L56" s="24" t="str">
        <f t="shared" si="1"/>
        <v>OK</v>
      </c>
      <c r="M56" s="102"/>
      <c r="N56" s="100"/>
      <c r="O56" s="100"/>
      <c r="P56" s="101"/>
      <c r="Q56" s="101"/>
      <c r="R56" s="104"/>
      <c r="S56" s="101">
        <v>2</v>
      </c>
      <c r="T56" s="100"/>
      <c r="U56" s="100"/>
      <c r="V56" s="100"/>
      <c r="W56" s="100"/>
      <c r="X56" s="100"/>
      <c r="Y56" s="101"/>
      <c r="Z56" s="101"/>
      <c r="AA56" s="101"/>
      <c r="AB56" s="101"/>
      <c r="AC56" s="47"/>
      <c r="AD56" s="47"/>
    </row>
    <row r="57" spans="1:30" ht="39.950000000000003" customHeight="1" x14ac:dyDescent="0.25">
      <c r="A57" s="55">
        <v>66</v>
      </c>
      <c r="B57" s="56" t="s">
        <v>176</v>
      </c>
      <c r="C57" s="66" t="s">
        <v>233</v>
      </c>
      <c r="D57" s="67" t="s">
        <v>234</v>
      </c>
      <c r="E57" s="59" t="s">
        <v>62</v>
      </c>
      <c r="F57" s="54" t="s">
        <v>235</v>
      </c>
      <c r="G57" s="54" t="s">
        <v>37</v>
      </c>
      <c r="H57" s="54">
        <v>44900533</v>
      </c>
      <c r="I57" s="42">
        <v>4765</v>
      </c>
      <c r="J57" s="17"/>
      <c r="K57" s="23">
        <f t="shared" si="0"/>
        <v>0</v>
      </c>
      <c r="L57" s="24" t="str">
        <f t="shared" si="1"/>
        <v>OK</v>
      </c>
      <c r="M57" s="102"/>
      <c r="N57" s="100"/>
      <c r="O57" s="100"/>
      <c r="P57" s="101"/>
      <c r="Q57" s="101"/>
      <c r="R57" s="104"/>
      <c r="S57" s="101"/>
      <c r="T57" s="100"/>
      <c r="U57" s="100"/>
      <c r="V57" s="100"/>
      <c r="W57" s="100"/>
      <c r="X57" s="100"/>
      <c r="Y57" s="101"/>
      <c r="Z57" s="101"/>
      <c r="AA57" s="101"/>
      <c r="AB57" s="101"/>
      <c r="AC57" s="47"/>
      <c r="AD57" s="47"/>
    </row>
    <row r="58" spans="1:30" ht="39.950000000000003" customHeight="1" x14ac:dyDescent="0.25">
      <c r="A58" s="55">
        <v>68</v>
      </c>
      <c r="B58" s="56" t="s">
        <v>38</v>
      </c>
      <c r="C58" s="66" t="s">
        <v>236</v>
      </c>
      <c r="D58" s="67" t="s">
        <v>237</v>
      </c>
      <c r="E58" s="53" t="s">
        <v>238</v>
      </c>
      <c r="F58" s="54" t="s">
        <v>239</v>
      </c>
      <c r="G58" s="54" t="s">
        <v>37</v>
      </c>
      <c r="H58" s="54" t="s">
        <v>51</v>
      </c>
      <c r="I58" s="42">
        <v>673</v>
      </c>
      <c r="J58" s="17"/>
      <c r="K58" s="23">
        <f t="shared" si="0"/>
        <v>0</v>
      </c>
      <c r="L58" s="24" t="str">
        <f t="shared" si="1"/>
        <v>OK</v>
      </c>
      <c r="M58" s="102"/>
      <c r="N58" s="100"/>
      <c r="O58" s="100"/>
      <c r="P58" s="101"/>
      <c r="Q58" s="101"/>
      <c r="R58" s="104"/>
      <c r="S58" s="101"/>
      <c r="T58" s="100"/>
      <c r="U58" s="100"/>
      <c r="V58" s="100"/>
      <c r="W58" s="100"/>
      <c r="X58" s="100"/>
      <c r="Y58" s="101"/>
      <c r="Z58" s="101"/>
      <c r="AA58" s="101"/>
      <c r="AB58" s="101"/>
      <c r="AC58" s="47"/>
      <c r="AD58" s="47"/>
    </row>
    <row r="59" spans="1:30" ht="39.950000000000003" customHeight="1" x14ac:dyDescent="0.25">
      <c r="A59" s="55">
        <v>69</v>
      </c>
      <c r="B59" s="56" t="s">
        <v>71</v>
      </c>
      <c r="C59" s="60" t="s">
        <v>240</v>
      </c>
      <c r="D59" s="61" t="s">
        <v>241</v>
      </c>
      <c r="E59" s="62" t="s">
        <v>242</v>
      </c>
      <c r="F59" s="62" t="s">
        <v>239</v>
      </c>
      <c r="G59" s="54" t="s">
        <v>37</v>
      </c>
      <c r="H59" s="62" t="s">
        <v>51</v>
      </c>
      <c r="I59" s="42">
        <v>2128.5</v>
      </c>
      <c r="J59" s="17"/>
      <c r="K59" s="23">
        <f t="shared" si="0"/>
        <v>0</v>
      </c>
      <c r="L59" s="24" t="str">
        <f t="shared" si="1"/>
        <v>OK</v>
      </c>
      <c r="M59" s="102"/>
      <c r="N59" s="100"/>
      <c r="O59" s="100"/>
      <c r="P59" s="101"/>
      <c r="Q59" s="101"/>
      <c r="R59" s="104"/>
      <c r="S59" s="101"/>
      <c r="T59" s="100"/>
      <c r="U59" s="100"/>
      <c r="V59" s="100"/>
      <c r="W59" s="100"/>
      <c r="X59" s="100"/>
      <c r="Y59" s="101"/>
      <c r="Z59" s="101"/>
      <c r="AA59" s="101"/>
      <c r="AB59" s="101"/>
      <c r="AC59" s="47"/>
      <c r="AD59" s="47"/>
    </row>
    <row r="60" spans="1:30" ht="39.950000000000003" customHeight="1" x14ac:dyDescent="0.25">
      <c r="A60" s="55">
        <v>70</v>
      </c>
      <c r="B60" s="56" t="s">
        <v>243</v>
      </c>
      <c r="C60" s="60" t="s">
        <v>244</v>
      </c>
      <c r="D60" s="61" t="s">
        <v>245</v>
      </c>
      <c r="E60" s="62" t="s">
        <v>124</v>
      </c>
      <c r="F60" s="62" t="s">
        <v>246</v>
      </c>
      <c r="G60" s="54" t="s">
        <v>37</v>
      </c>
      <c r="H60" s="62" t="s">
        <v>81</v>
      </c>
      <c r="I60" s="42">
        <v>3800</v>
      </c>
      <c r="J60" s="17">
        <v>1</v>
      </c>
      <c r="K60" s="23">
        <f t="shared" si="0"/>
        <v>0</v>
      </c>
      <c r="L60" s="24" t="str">
        <f t="shared" si="1"/>
        <v>OK</v>
      </c>
      <c r="M60" s="102"/>
      <c r="N60" s="100"/>
      <c r="O60" s="100"/>
      <c r="P60" s="101"/>
      <c r="Q60" s="101"/>
      <c r="R60" s="104"/>
      <c r="S60" s="101"/>
      <c r="T60" s="100"/>
      <c r="U60" s="100"/>
      <c r="V60" s="100"/>
      <c r="W60" s="100"/>
      <c r="X60" s="100"/>
      <c r="Y60" s="101"/>
      <c r="Z60" s="101"/>
      <c r="AA60" s="178">
        <v>1</v>
      </c>
      <c r="AB60" s="101"/>
      <c r="AC60" s="47"/>
      <c r="AD60" s="47"/>
    </row>
    <row r="61" spans="1:30" ht="39.950000000000003" customHeight="1" x14ac:dyDescent="0.25">
      <c r="A61" s="55">
        <v>71</v>
      </c>
      <c r="B61" s="56" t="s">
        <v>64</v>
      </c>
      <c r="C61" s="60" t="s">
        <v>247</v>
      </c>
      <c r="D61" s="61" t="s">
        <v>248</v>
      </c>
      <c r="E61" s="62" t="s">
        <v>124</v>
      </c>
      <c r="F61" s="62" t="s">
        <v>246</v>
      </c>
      <c r="G61" s="54" t="s">
        <v>37</v>
      </c>
      <c r="H61" s="62" t="s">
        <v>81</v>
      </c>
      <c r="I61" s="42">
        <v>5700</v>
      </c>
      <c r="J61" s="17"/>
      <c r="K61" s="23">
        <f t="shared" si="0"/>
        <v>0</v>
      </c>
      <c r="L61" s="24" t="str">
        <f t="shared" si="1"/>
        <v>OK</v>
      </c>
      <c r="M61" s="102"/>
      <c r="N61" s="100"/>
      <c r="O61" s="100"/>
      <c r="P61" s="101"/>
      <c r="Q61" s="101"/>
      <c r="R61" s="104"/>
      <c r="S61" s="101"/>
      <c r="T61" s="100"/>
      <c r="U61" s="100"/>
      <c r="V61" s="100"/>
      <c r="W61" s="100"/>
      <c r="X61" s="100"/>
      <c r="Y61" s="101"/>
      <c r="Z61" s="101"/>
      <c r="AA61" s="101"/>
      <c r="AB61" s="101"/>
      <c r="AC61" s="47"/>
      <c r="AD61" s="47"/>
    </row>
    <row r="62" spans="1:30" ht="39.950000000000003" customHeight="1" x14ac:dyDescent="0.25">
      <c r="A62" s="55">
        <v>73</v>
      </c>
      <c r="B62" s="56" t="s">
        <v>126</v>
      </c>
      <c r="C62" s="60" t="s">
        <v>249</v>
      </c>
      <c r="D62" s="61" t="s">
        <v>250</v>
      </c>
      <c r="E62" s="59" t="s">
        <v>62</v>
      </c>
      <c r="F62" s="70">
        <v>17418028</v>
      </c>
      <c r="G62" s="54" t="s">
        <v>37</v>
      </c>
      <c r="H62" s="54" t="s">
        <v>251</v>
      </c>
      <c r="I62" s="42">
        <v>2825</v>
      </c>
      <c r="J62" s="17"/>
      <c r="K62" s="23">
        <f t="shared" si="0"/>
        <v>0</v>
      </c>
      <c r="L62" s="24" t="str">
        <f t="shared" si="1"/>
        <v>OK</v>
      </c>
      <c r="M62" s="102"/>
      <c r="N62" s="100"/>
      <c r="O62" s="100"/>
      <c r="P62" s="101"/>
      <c r="Q62" s="101"/>
      <c r="R62" s="104"/>
      <c r="S62" s="101"/>
      <c r="T62" s="100"/>
      <c r="U62" s="100"/>
      <c r="V62" s="100"/>
      <c r="W62" s="100"/>
      <c r="X62" s="100"/>
      <c r="Y62" s="101"/>
      <c r="Z62" s="101"/>
      <c r="AA62" s="101"/>
      <c r="AB62" s="101"/>
      <c r="AC62" s="47"/>
      <c r="AD62" s="47"/>
    </row>
    <row r="63" spans="1:30" ht="39.950000000000003" customHeight="1" x14ac:dyDescent="0.25">
      <c r="A63" s="55">
        <v>74</v>
      </c>
      <c r="B63" s="56" t="s">
        <v>126</v>
      </c>
      <c r="C63" s="57" t="s">
        <v>252</v>
      </c>
      <c r="D63" s="58" t="s">
        <v>253</v>
      </c>
      <c r="E63" s="59" t="s">
        <v>46</v>
      </c>
      <c r="F63" s="54" t="s">
        <v>254</v>
      </c>
      <c r="G63" s="54" t="s">
        <v>37</v>
      </c>
      <c r="H63" s="54">
        <v>44905235</v>
      </c>
      <c r="I63" s="42">
        <v>5480</v>
      </c>
      <c r="J63" s="17"/>
      <c r="K63" s="23">
        <f t="shared" si="0"/>
        <v>0</v>
      </c>
      <c r="L63" s="24" t="str">
        <f t="shared" si="1"/>
        <v>OK</v>
      </c>
      <c r="M63" s="102"/>
      <c r="N63" s="100"/>
      <c r="O63" s="100"/>
      <c r="P63" s="101"/>
      <c r="Q63" s="101"/>
      <c r="R63" s="104"/>
      <c r="S63" s="101"/>
      <c r="T63" s="100"/>
      <c r="U63" s="100"/>
      <c r="V63" s="100"/>
      <c r="W63" s="100"/>
      <c r="X63" s="100"/>
      <c r="Y63" s="101"/>
      <c r="Z63" s="101"/>
      <c r="AA63" s="101"/>
      <c r="AB63" s="101"/>
      <c r="AC63" s="47"/>
      <c r="AD63" s="47"/>
    </row>
    <row r="64" spans="1:30" ht="39.950000000000003" customHeight="1" x14ac:dyDescent="0.25">
      <c r="A64" s="55">
        <v>75</v>
      </c>
      <c r="B64" s="56" t="s">
        <v>71</v>
      </c>
      <c r="C64" s="60" t="s">
        <v>255</v>
      </c>
      <c r="D64" s="61" t="s">
        <v>256</v>
      </c>
      <c r="E64" s="62" t="s">
        <v>129</v>
      </c>
      <c r="F64" s="62" t="s">
        <v>257</v>
      </c>
      <c r="G64" s="54" t="s">
        <v>37</v>
      </c>
      <c r="H64" s="62" t="s">
        <v>81</v>
      </c>
      <c r="I64" s="42">
        <v>1373.13</v>
      </c>
      <c r="J64" s="17"/>
      <c r="K64" s="23">
        <f t="shared" si="0"/>
        <v>0</v>
      </c>
      <c r="L64" s="24" t="str">
        <f t="shared" si="1"/>
        <v>OK</v>
      </c>
      <c r="M64" s="102"/>
      <c r="N64" s="100"/>
      <c r="O64" s="100"/>
      <c r="P64" s="101"/>
      <c r="Q64" s="101"/>
      <c r="R64" s="104"/>
      <c r="S64" s="101"/>
      <c r="T64" s="100"/>
      <c r="U64" s="100"/>
      <c r="V64" s="100"/>
      <c r="W64" s="100"/>
      <c r="X64" s="100"/>
      <c r="Y64" s="101"/>
      <c r="Z64" s="101"/>
      <c r="AA64" s="101"/>
      <c r="AB64" s="101"/>
      <c r="AC64" s="47"/>
      <c r="AD64" s="47"/>
    </row>
    <row r="65" spans="1:30" ht="39.950000000000003" customHeight="1" x14ac:dyDescent="0.25">
      <c r="A65" s="55">
        <v>76</v>
      </c>
      <c r="B65" s="56" t="s">
        <v>38</v>
      </c>
      <c r="C65" s="60" t="s">
        <v>258</v>
      </c>
      <c r="D65" s="61" t="s">
        <v>259</v>
      </c>
      <c r="E65" s="53" t="s">
        <v>129</v>
      </c>
      <c r="F65" s="54" t="s">
        <v>260</v>
      </c>
      <c r="G65" s="54" t="s">
        <v>37</v>
      </c>
      <c r="H65" s="54" t="s">
        <v>261</v>
      </c>
      <c r="I65" s="42">
        <v>1946.5</v>
      </c>
      <c r="J65" s="17"/>
      <c r="K65" s="23">
        <f t="shared" si="0"/>
        <v>0</v>
      </c>
      <c r="L65" s="24" t="str">
        <f t="shared" si="1"/>
        <v>OK</v>
      </c>
      <c r="M65" s="102"/>
      <c r="N65" s="100"/>
      <c r="O65" s="100"/>
      <c r="P65" s="101"/>
      <c r="Q65" s="101"/>
      <c r="R65" s="104"/>
      <c r="S65" s="101"/>
      <c r="T65" s="100"/>
      <c r="U65" s="100"/>
      <c r="V65" s="100"/>
      <c r="W65" s="100"/>
      <c r="X65" s="100"/>
      <c r="Y65" s="101"/>
      <c r="Z65" s="101"/>
      <c r="AA65" s="101"/>
      <c r="AB65" s="101"/>
      <c r="AC65" s="47"/>
      <c r="AD65" s="47"/>
    </row>
    <row r="66" spans="1:30" ht="39.950000000000003" customHeight="1" x14ac:dyDescent="0.25">
      <c r="A66" s="55">
        <v>78</v>
      </c>
      <c r="B66" s="56" t="s">
        <v>55</v>
      </c>
      <c r="C66" s="68" t="s">
        <v>262</v>
      </c>
      <c r="D66" s="69" t="s">
        <v>263</v>
      </c>
      <c r="E66" s="65">
        <v>1301</v>
      </c>
      <c r="F66" s="65" t="s">
        <v>264</v>
      </c>
      <c r="G66" s="54" t="s">
        <v>37</v>
      </c>
      <c r="H66" s="54" t="s">
        <v>21</v>
      </c>
      <c r="I66" s="42">
        <v>169</v>
      </c>
      <c r="J66" s="17"/>
      <c r="K66" s="23">
        <f t="shared" si="0"/>
        <v>0</v>
      </c>
      <c r="L66" s="24" t="str">
        <f t="shared" si="1"/>
        <v>OK</v>
      </c>
      <c r="M66" s="102"/>
      <c r="N66" s="100"/>
      <c r="O66" s="100"/>
      <c r="P66" s="101"/>
      <c r="Q66" s="101"/>
      <c r="R66" s="104"/>
      <c r="S66" s="101"/>
      <c r="T66" s="100"/>
      <c r="U66" s="100"/>
      <c r="V66" s="100"/>
      <c r="W66" s="100"/>
      <c r="X66" s="100"/>
      <c r="Y66" s="101"/>
      <c r="Z66" s="101"/>
      <c r="AA66" s="101"/>
      <c r="AB66" s="101"/>
      <c r="AC66" s="47"/>
      <c r="AD66" s="47"/>
    </row>
    <row r="67" spans="1:30" ht="39.950000000000003" customHeight="1" x14ac:dyDescent="0.25">
      <c r="A67" s="55">
        <v>79</v>
      </c>
      <c r="B67" s="56" t="s">
        <v>93</v>
      </c>
      <c r="C67" s="60" t="s">
        <v>265</v>
      </c>
      <c r="D67" s="61" t="s">
        <v>266</v>
      </c>
      <c r="E67" s="62" t="s">
        <v>267</v>
      </c>
      <c r="F67" s="62" t="s">
        <v>268</v>
      </c>
      <c r="G67" s="54" t="s">
        <v>37</v>
      </c>
      <c r="H67" s="62" t="s">
        <v>81</v>
      </c>
      <c r="I67" s="42">
        <v>795</v>
      </c>
      <c r="J67" s="17"/>
      <c r="K67" s="23">
        <f t="shared" si="0"/>
        <v>0</v>
      </c>
      <c r="L67" s="24" t="str">
        <f t="shared" si="1"/>
        <v>OK</v>
      </c>
      <c r="M67" s="102"/>
      <c r="N67" s="100"/>
      <c r="O67" s="100"/>
      <c r="P67" s="101"/>
      <c r="Q67" s="101"/>
      <c r="R67" s="104"/>
      <c r="S67" s="101"/>
      <c r="T67" s="100"/>
      <c r="U67" s="100"/>
      <c r="V67" s="100"/>
      <c r="W67" s="100"/>
      <c r="X67" s="100"/>
      <c r="Y67" s="101"/>
      <c r="Z67" s="101"/>
      <c r="AA67" s="101"/>
      <c r="AB67" s="101"/>
      <c r="AC67" s="47"/>
      <c r="AD67" s="47"/>
    </row>
    <row r="68" spans="1:30" ht="39.950000000000003" customHeight="1" x14ac:dyDescent="0.25">
      <c r="A68" s="55">
        <v>80</v>
      </c>
      <c r="B68" s="56" t="s">
        <v>71</v>
      </c>
      <c r="C68" s="68" t="s">
        <v>269</v>
      </c>
      <c r="D68" s="69" t="s">
        <v>270</v>
      </c>
      <c r="E68" s="54">
        <v>2407</v>
      </c>
      <c r="F68" s="54" t="s">
        <v>271</v>
      </c>
      <c r="G68" s="54" t="s">
        <v>37</v>
      </c>
      <c r="H68" s="54" t="s">
        <v>51</v>
      </c>
      <c r="I68" s="42">
        <v>12721.5</v>
      </c>
      <c r="J68" s="17"/>
      <c r="K68" s="23">
        <f t="shared" ref="K68:K131" si="2">J68-(SUM(M68:AD68))</f>
        <v>0</v>
      </c>
      <c r="L68" s="24" t="str">
        <f t="shared" ref="L68:L131" si="3">IF(K68&lt;0,"ATENÇÃO","OK")</f>
        <v>OK</v>
      </c>
      <c r="M68" s="102"/>
      <c r="N68" s="100"/>
      <c r="O68" s="100"/>
      <c r="P68" s="101"/>
      <c r="Q68" s="101"/>
      <c r="R68" s="104"/>
      <c r="S68" s="101"/>
      <c r="T68" s="100"/>
      <c r="U68" s="100"/>
      <c r="V68" s="100"/>
      <c r="W68" s="100"/>
      <c r="X68" s="100"/>
      <c r="Y68" s="101"/>
      <c r="Z68" s="101"/>
      <c r="AA68" s="101"/>
      <c r="AB68" s="101"/>
      <c r="AC68" s="47"/>
      <c r="AD68" s="47"/>
    </row>
    <row r="69" spans="1:30" ht="39.950000000000003" customHeight="1" x14ac:dyDescent="0.25">
      <c r="A69" s="55">
        <v>81</v>
      </c>
      <c r="B69" s="56" t="s">
        <v>151</v>
      </c>
      <c r="C69" s="60" t="s">
        <v>272</v>
      </c>
      <c r="D69" s="61" t="s">
        <v>273</v>
      </c>
      <c r="E69" s="53" t="s">
        <v>129</v>
      </c>
      <c r="F69" s="54" t="s">
        <v>274</v>
      </c>
      <c r="G69" s="54" t="s">
        <v>37</v>
      </c>
      <c r="H69" s="54" t="s">
        <v>275</v>
      </c>
      <c r="I69" s="42">
        <v>1537</v>
      </c>
      <c r="J69" s="17"/>
      <c r="K69" s="23">
        <f t="shared" si="2"/>
        <v>0</v>
      </c>
      <c r="L69" s="24" t="str">
        <f t="shared" si="3"/>
        <v>OK</v>
      </c>
      <c r="M69" s="102"/>
      <c r="N69" s="100"/>
      <c r="O69" s="100"/>
      <c r="P69" s="101"/>
      <c r="Q69" s="101"/>
      <c r="R69" s="104"/>
      <c r="S69" s="101"/>
      <c r="T69" s="100"/>
      <c r="U69" s="100"/>
      <c r="V69" s="100"/>
      <c r="W69" s="100"/>
      <c r="X69" s="100"/>
      <c r="Y69" s="101"/>
      <c r="Z69" s="101"/>
      <c r="AA69" s="101"/>
      <c r="AB69" s="101"/>
      <c r="AC69" s="47"/>
      <c r="AD69" s="47"/>
    </row>
    <row r="70" spans="1:30" ht="39.950000000000003" customHeight="1" x14ac:dyDescent="0.25">
      <c r="A70" s="55">
        <v>82</v>
      </c>
      <c r="B70" s="56" t="s">
        <v>176</v>
      </c>
      <c r="C70" s="73" t="s">
        <v>276</v>
      </c>
      <c r="D70" s="74" t="s">
        <v>277</v>
      </c>
      <c r="E70" s="59" t="s">
        <v>62</v>
      </c>
      <c r="F70" s="54" t="s">
        <v>278</v>
      </c>
      <c r="G70" s="54" t="s">
        <v>37</v>
      </c>
      <c r="H70" s="54">
        <v>44905233</v>
      </c>
      <c r="I70" s="42">
        <v>19125.66</v>
      </c>
      <c r="J70" s="17"/>
      <c r="K70" s="23">
        <f t="shared" si="2"/>
        <v>0</v>
      </c>
      <c r="L70" s="24" t="str">
        <f t="shared" si="3"/>
        <v>OK</v>
      </c>
      <c r="M70" s="102"/>
      <c r="N70" s="100"/>
      <c r="O70" s="100"/>
      <c r="P70" s="101"/>
      <c r="Q70" s="101"/>
      <c r="R70" s="104"/>
      <c r="S70" s="101"/>
      <c r="T70" s="100"/>
      <c r="U70" s="100"/>
      <c r="V70" s="100"/>
      <c r="W70" s="100"/>
      <c r="X70" s="100"/>
      <c r="Y70" s="101"/>
      <c r="Z70" s="101"/>
      <c r="AA70" s="101"/>
      <c r="AB70" s="101"/>
      <c r="AC70" s="47"/>
      <c r="AD70" s="47"/>
    </row>
    <row r="71" spans="1:30" ht="39.950000000000003" customHeight="1" x14ac:dyDescent="0.25">
      <c r="A71" s="55">
        <v>84</v>
      </c>
      <c r="B71" s="56" t="s">
        <v>47</v>
      </c>
      <c r="C71" s="60" t="s">
        <v>279</v>
      </c>
      <c r="D71" s="61" t="s">
        <v>280</v>
      </c>
      <c r="E71" s="62" t="s">
        <v>101</v>
      </c>
      <c r="F71" s="62" t="s">
        <v>281</v>
      </c>
      <c r="G71" s="54" t="s">
        <v>37</v>
      </c>
      <c r="H71" s="62" t="s">
        <v>51</v>
      </c>
      <c r="I71" s="42">
        <v>1350</v>
      </c>
      <c r="J71" s="17">
        <v>1</v>
      </c>
      <c r="K71" s="23">
        <f t="shared" si="2"/>
        <v>0</v>
      </c>
      <c r="L71" s="24" t="str">
        <f t="shared" si="3"/>
        <v>OK</v>
      </c>
      <c r="M71" s="102"/>
      <c r="N71" s="100"/>
      <c r="O71" s="100"/>
      <c r="P71" s="101"/>
      <c r="Q71" s="101"/>
      <c r="R71" s="104"/>
      <c r="S71" s="101"/>
      <c r="T71" s="100">
        <v>1</v>
      </c>
      <c r="U71" s="100"/>
      <c r="V71" s="100"/>
      <c r="W71" s="100"/>
      <c r="X71" s="100"/>
      <c r="Y71" s="101"/>
      <c r="Z71" s="101"/>
      <c r="AA71" s="101"/>
      <c r="AB71" s="101"/>
      <c r="AC71" s="47"/>
      <c r="AD71" s="47"/>
    </row>
    <row r="72" spans="1:30" ht="39.950000000000003" customHeight="1" x14ac:dyDescent="0.25">
      <c r="A72" s="55">
        <v>85</v>
      </c>
      <c r="B72" s="56" t="s">
        <v>126</v>
      </c>
      <c r="C72" s="66" t="s">
        <v>282</v>
      </c>
      <c r="D72" s="67" t="s">
        <v>283</v>
      </c>
      <c r="E72" s="59" t="s">
        <v>238</v>
      </c>
      <c r="F72" s="54" t="s">
        <v>284</v>
      </c>
      <c r="G72" s="54" t="s">
        <v>37</v>
      </c>
      <c r="H72" s="54">
        <v>44905233</v>
      </c>
      <c r="I72" s="42">
        <v>3700</v>
      </c>
      <c r="J72" s="17"/>
      <c r="K72" s="23">
        <f t="shared" si="2"/>
        <v>0</v>
      </c>
      <c r="L72" s="24" t="str">
        <f t="shared" si="3"/>
        <v>OK</v>
      </c>
      <c r="M72" s="102"/>
      <c r="N72" s="100"/>
      <c r="O72" s="100"/>
      <c r="P72" s="101"/>
      <c r="Q72" s="101"/>
      <c r="R72" s="104"/>
      <c r="S72" s="101"/>
      <c r="T72" s="100"/>
      <c r="U72" s="100"/>
      <c r="V72" s="100"/>
      <c r="W72" s="100"/>
      <c r="X72" s="100"/>
      <c r="Y72" s="101"/>
      <c r="Z72" s="101"/>
      <c r="AA72" s="101"/>
      <c r="AB72" s="101"/>
      <c r="AC72" s="47"/>
      <c r="AD72" s="47"/>
    </row>
    <row r="73" spans="1:30" ht="39.950000000000003" customHeight="1" x14ac:dyDescent="0.25">
      <c r="A73" s="55">
        <v>86</v>
      </c>
      <c r="B73" s="56" t="s">
        <v>47</v>
      </c>
      <c r="C73" s="60" t="s">
        <v>285</v>
      </c>
      <c r="D73" s="61" t="s">
        <v>286</v>
      </c>
      <c r="E73" s="62" t="s">
        <v>101</v>
      </c>
      <c r="F73" s="62" t="s">
        <v>281</v>
      </c>
      <c r="G73" s="54" t="s">
        <v>37</v>
      </c>
      <c r="H73" s="62" t="s">
        <v>51</v>
      </c>
      <c r="I73" s="42">
        <v>4900</v>
      </c>
      <c r="J73" s="17">
        <v>1</v>
      </c>
      <c r="K73" s="23">
        <f t="shared" si="2"/>
        <v>0</v>
      </c>
      <c r="L73" s="24" t="str">
        <f t="shared" si="3"/>
        <v>OK</v>
      </c>
      <c r="M73" s="102"/>
      <c r="N73" s="100"/>
      <c r="O73" s="100"/>
      <c r="P73" s="101"/>
      <c r="Q73" s="101"/>
      <c r="R73" s="104"/>
      <c r="S73" s="101"/>
      <c r="T73" s="100">
        <v>1</v>
      </c>
      <c r="U73" s="100"/>
      <c r="V73" s="100"/>
      <c r="W73" s="100"/>
      <c r="X73" s="100"/>
      <c r="Y73" s="101"/>
      <c r="Z73" s="101"/>
      <c r="AA73" s="101"/>
      <c r="AB73" s="101"/>
      <c r="AC73" s="47"/>
      <c r="AD73" s="47"/>
    </row>
    <row r="74" spans="1:30" ht="39.950000000000003" customHeight="1" x14ac:dyDescent="0.25">
      <c r="A74" s="55">
        <v>88</v>
      </c>
      <c r="B74" s="56" t="s">
        <v>47</v>
      </c>
      <c r="C74" s="51" t="s">
        <v>287</v>
      </c>
      <c r="D74" s="52" t="s">
        <v>288</v>
      </c>
      <c r="E74" s="53" t="s">
        <v>129</v>
      </c>
      <c r="F74" s="54" t="s">
        <v>289</v>
      </c>
      <c r="G74" s="54" t="s">
        <v>37</v>
      </c>
      <c r="H74" s="54" t="s">
        <v>81</v>
      </c>
      <c r="I74" s="42">
        <v>600</v>
      </c>
      <c r="J74" s="17">
        <v>4</v>
      </c>
      <c r="K74" s="23">
        <f t="shared" si="2"/>
        <v>0</v>
      </c>
      <c r="L74" s="24" t="str">
        <f t="shared" si="3"/>
        <v>OK</v>
      </c>
      <c r="M74" s="102"/>
      <c r="N74" s="100"/>
      <c r="O74" s="100"/>
      <c r="P74" s="101"/>
      <c r="Q74" s="101"/>
      <c r="R74" s="104"/>
      <c r="S74" s="101"/>
      <c r="T74" s="100">
        <v>4</v>
      </c>
      <c r="U74" s="100"/>
      <c r="V74" s="100"/>
      <c r="W74" s="100"/>
      <c r="X74" s="100"/>
      <c r="Y74" s="101"/>
      <c r="Z74" s="101"/>
      <c r="AA74" s="101"/>
      <c r="AB74" s="101"/>
      <c r="AC74" s="47"/>
      <c r="AD74" s="47"/>
    </row>
    <row r="75" spans="1:30" ht="39.950000000000003" customHeight="1" x14ac:dyDescent="0.25">
      <c r="A75" s="55">
        <v>89</v>
      </c>
      <c r="B75" s="56" t="s">
        <v>71</v>
      </c>
      <c r="C75" s="60" t="s">
        <v>290</v>
      </c>
      <c r="D75" s="61" t="s">
        <v>291</v>
      </c>
      <c r="E75" s="62" t="s">
        <v>292</v>
      </c>
      <c r="F75" s="62" t="s">
        <v>293</v>
      </c>
      <c r="G75" s="54" t="s">
        <v>37</v>
      </c>
      <c r="H75" s="62" t="s">
        <v>81</v>
      </c>
      <c r="I75" s="42">
        <v>3316.5</v>
      </c>
      <c r="J75" s="17">
        <v>4</v>
      </c>
      <c r="K75" s="23">
        <f t="shared" si="2"/>
        <v>0</v>
      </c>
      <c r="L75" s="24" t="str">
        <f t="shared" si="3"/>
        <v>OK</v>
      </c>
      <c r="M75" s="102"/>
      <c r="N75" s="100"/>
      <c r="O75" s="100"/>
      <c r="P75" s="101"/>
      <c r="Q75" s="101"/>
      <c r="R75" s="104"/>
      <c r="S75" s="101"/>
      <c r="T75" s="100"/>
      <c r="U75" s="100"/>
      <c r="V75" s="100"/>
      <c r="W75" s="100">
        <v>4</v>
      </c>
      <c r="X75" s="100"/>
      <c r="Y75" s="101"/>
      <c r="Z75" s="101"/>
      <c r="AA75" s="101"/>
      <c r="AB75" s="101"/>
      <c r="AC75" s="47"/>
      <c r="AD75" s="47"/>
    </row>
    <row r="76" spans="1:30" ht="39.950000000000003" customHeight="1" x14ac:dyDescent="0.25">
      <c r="A76" s="55">
        <v>90</v>
      </c>
      <c r="B76" s="56" t="s">
        <v>151</v>
      </c>
      <c r="C76" s="60" t="s">
        <v>294</v>
      </c>
      <c r="D76" s="61" t="s">
        <v>295</v>
      </c>
      <c r="E76" s="62" t="s">
        <v>124</v>
      </c>
      <c r="F76" s="62" t="s">
        <v>296</v>
      </c>
      <c r="G76" s="54" t="s">
        <v>37</v>
      </c>
      <c r="H76" s="62" t="s">
        <v>81</v>
      </c>
      <c r="I76" s="42">
        <v>3100</v>
      </c>
      <c r="J76" s="17">
        <v>4</v>
      </c>
      <c r="K76" s="23">
        <f t="shared" si="2"/>
        <v>0</v>
      </c>
      <c r="L76" s="24" t="str">
        <f t="shared" si="3"/>
        <v>OK</v>
      </c>
      <c r="M76" s="102"/>
      <c r="N76" s="100"/>
      <c r="O76" s="100"/>
      <c r="P76" s="101"/>
      <c r="Q76" s="101"/>
      <c r="R76" s="104"/>
      <c r="S76" s="101"/>
      <c r="T76" s="100"/>
      <c r="U76" s="100"/>
      <c r="V76" s="100"/>
      <c r="W76" s="100"/>
      <c r="X76" s="100">
        <v>4</v>
      </c>
      <c r="Y76" s="101"/>
      <c r="Z76" s="101"/>
      <c r="AA76" s="101"/>
      <c r="AB76" s="101"/>
      <c r="AC76" s="47"/>
      <c r="AD76" s="47"/>
    </row>
    <row r="77" spans="1:30" ht="39.950000000000003" customHeight="1" x14ac:dyDescent="0.25">
      <c r="A77" s="55">
        <v>91</v>
      </c>
      <c r="B77" s="56" t="s">
        <v>93</v>
      </c>
      <c r="C77" s="66" t="s">
        <v>297</v>
      </c>
      <c r="D77" s="67" t="s">
        <v>298</v>
      </c>
      <c r="E77" s="53" t="s">
        <v>192</v>
      </c>
      <c r="F77" s="54" t="s">
        <v>299</v>
      </c>
      <c r="G77" s="54" t="s">
        <v>37</v>
      </c>
      <c r="H77" s="54" t="s">
        <v>51</v>
      </c>
      <c r="I77" s="42">
        <v>400</v>
      </c>
      <c r="J77" s="17"/>
      <c r="K77" s="23">
        <f t="shared" si="2"/>
        <v>0</v>
      </c>
      <c r="L77" s="24" t="str">
        <f t="shared" si="3"/>
        <v>OK</v>
      </c>
      <c r="M77" s="102"/>
      <c r="N77" s="100"/>
      <c r="O77" s="100"/>
      <c r="P77" s="101"/>
      <c r="Q77" s="101"/>
      <c r="R77" s="104"/>
      <c r="S77" s="101"/>
      <c r="T77" s="100"/>
      <c r="U77" s="100"/>
      <c r="V77" s="100"/>
      <c r="W77" s="100"/>
      <c r="X77" s="100"/>
      <c r="Y77" s="101"/>
      <c r="Z77" s="101"/>
      <c r="AA77" s="101"/>
      <c r="AB77" s="101"/>
      <c r="AC77" s="47"/>
      <c r="AD77" s="47"/>
    </row>
    <row r="78" spans="1:30" ht="39.950000000000003" customHeight="1" x14ac:dyDescent="0.25">
      <c r="A78" s="55">
        <v>92</v>
      </c>
      <c r="B78" s="56" t="s">
        <v>243</v>
      </c>
      <c r="C78" s="60" t="s">
        <v>300</v>
      </c>
      <c r="D78" s="61" t="s">
        <v>301</v>
      </c>
      <c r="E78" s="62" t="s">
        <v>292</v>
      </c>
      <c r="F78" s="62" t="s">
        <v>293</v>
      </c>
      <c r="G78" s="54" t="s">
        <v>37</v>
      </c>
      <c r="H78" s="62" t="s">
        <v>81</v>
      </c>
      <c r="I78" s="42">
        <v>2438</v>
      </c>
      <c r="J78" s="17"/>
      <c r="K78" s="23">
        <f t="shared" si="2"/>
        <v>0</v>
      </c>
      <c r="L78" s="24" t="str">
        <f t="shared" si="3"/>
        <v>OK</v>
      </c>
      <c r="M78" s="102"/>
      <c r="N78" s="100"/>
      <c r="O78" s="100"/>
      <c r="P78" s="101"/>
      <c r="Q78" s="101"/>
      <c r="R78" s="104"/>
      <c r="S78" s="101"/>
      <c r="T78" s="100"/>
      <c r="U78" s="100"/>
      <c r="V78" s="100"/>
      <c r="W78" s="100"/>
      <c r="X78" s="100"/>
      <c r="Y78" s="101"/>
      <c r="Z78" s="101"/>
      <c r="AA78" s="101"/>
      <c r="AB78" s="101"/>
      <c r="AC78" s="47"/>
      <c r="AD78" s="47"/>
    </row>
    <row r="79" spans="1:30" ht="39.950000000000003" customHeight="1" x14ac:dyDescent="0.25">
      <c r="A79" s="55">
        <v>93</v>
      </c>
      <c r="B79" s="56" t="s">
        <v>93</v>
      </c>
      <c r="C79" s="60" t="s">
        <v>302</v>
      </c>
      <c r="D79" s="61" t="s">
        <v>303</v>
      </c>
      <c r="E79" s="62" t="s">
        <v>292</v>
      </c>
      <c r="F79" s="62" t="s">
        <v>293</v>
      </c>
      <c r="G79" s="54" t="s">
        <v>37</v>
      </c>
      <c r="H79" s="62" t="s">
        <v>81</v>
      </c>
      <c r="I79" s="42">
        <v>715</v>
      </c>
      <c r="J79" s="17"/>
      <c r="K79" s="23">
        <f t="shared" si="2"/>
        <v>0</v>
      </c>
      <c r="L79" s="24" t="str">
        <f t="shared" si="3"/>
        <v>OK</v>
      </c>
      <c r="M79" s="102"/>
      <c r="N79" s="100"/>
      <c r="O79" s="100"/>
      <c r="P79" s="101"/>
      <c r="Q79" s="101"/>
      <c r="R79" s="104"/>
      <c r="S79" s="101"/>
      <c r="T79" s="100"/>
      <c r="U79" s="100"/>
      <c r="V79" s="100"/>
      <c r="W79" s="100"/>
      <c r="X79" s="100"/>
      <c r="Y79" s="101"/>
      <c r="Z79" s="101"/>
      <c r="AA79" s="101"/>
      <c r="AB79" s="101"/>
      <c r="AC79" s="47"/>
      <c r="AD79" s="47"/>
    </row>
    <row r="80" spans="1:30" ht="39.950000000000003" customHeight="1" x14ac:dyDescent="0.25">
      <c r="A80" s="55">
        <v>94</v>
      </c>
      <c r="B80" s="56" t="s">
        <v>93</v>
      </c>
      <c r="C80" s="60" t="s">
        <v>304</v>
      </c>
      <c r="D80" s="61" t="s">
        <v>305</v>
      </c>
      <c r="E80" s="62" t="s">
        <v>292</v>
      </c>
      <c r="F80" s="62" t="s">
        <v>293</v>
      </c>
      <c r="G80" s="54" t="s">
        <v>37</v>
      </c>
      <c r="H80" s="62" t="s">
        <v>81</v>
      </c>
      <c r="I80" s="42">
        <v>2850</v>
      </c>
      <c r="J80" s="17"/>
      <c r="K80" s="23">
        <f t="shared" si="2"/>
        <v>0</v>
      </c>
      <c r="L80" s="24" t="str">
        <f t="shared" si="3"/>
        <v>OK</v>
      </c>
      <c r="M80" s="102"/>
      <c r="N80" s="100"/>
      <c r="O80" s="100"/>
      <c r="P80" s="101"/>
      <c r="Q80" s="101"/>
      <c r="R80" s="104"/>
      <c r="S80" s="101"/>
      <c r="T80" s="100"/>
      <c r="U80" s="100"/>
      <c r="V80" s="100"/>
      <c r="W80" s="100"/>
      <c r="X80" s="100"/>
      <c r="Y80" s="101"/>
      <c r="Z80" s="101"/>
      <c r="AA80" s="101"/>
      <c r="AB80" s="101"/>
      <c r="AC80" s="47"/>
      <c r="AD80" s="47"/>
    </row>
    <row r="81" spans="1:30" ht="39.950000000000003" customHeight="1" x14ac:dyDescent="0.25">
      <c r="A81" s="55">
        <v>96</v>
      </c>
      <c r="B81" s="56" t="s">
        <v>47</v>
      </c>
      <c r="C81" s="60" t="s">
        <v>306</v>
      </c>
      <c r="D81" s="61" t="s">
        <v>307</v>
      </c>
      <c r="E81" s="53" t="s">
        <v>129</v>
      </c>
      <c r="F81" s="54" t="s">
        <v>308</v>
      </c>
      <c r="G81" s="54" t="s">
        <v>37</v>
      </c>
      <c r="H81" s="54" t="s">
        <v>81</v>
      </c>
      <c r="I81" s="42">
        <v>2300</v>
      </c>
      <c r="J81" s="17"/>
      <c r="K81" s="23">
        <f t="shared" si="2"/>
        <v>0</v>
      </c>
      <c r="L81" s="24" t="str">
        <f t="shared" si="3"/>
        <v>OK</v>
      </c>
      <c r="M81" s="102"/>
      <c r="N81" s="100"/>
      <c r="O81" s="100"/>
      <c r="P81" s="101"/>
      <c r="Q81" s="101"/>
      <c r="R81" s="104"/>
      <c r="S81" s="101"/>
      <c r="T81" s="100"/>
      <c r="U81" s="100"/>
      <c r="V81" s="100"/>
      <c r="W81" s="100"/>
      <c r="X81" s="100"/>
      <c r="Y81" s="101"/>
      <c r="Z81" s="101"/>
      <c r="AA81" s="101"/>
      <c r="AB81" s="101"/>
      <c r="AC81" s="47"/>
      <c r="AD81" s="47"/>
    </row>
    <row r="82" spans="1:30" ht="39.950000000000003" customHeight="1" x14ac:dyDescent="0.25">
      <c r="A82" s="55">
        <v>97</v>
      </c>
      <c r="B82" s="56" t="s">
        <v>47</v>
      </c>
      <c r="C82" s="60" t="s">
        <v>309</v>
      </c>
      <c r="D82" s="61" t="s">
        <v>310</v>
      </c>
      <c r="E82" s="53" t="s">
        <v>192</v>
      </c>
      <c r="F82" s="70">
        <v>13080064</v>
      </c>
      <c r="G82" s="54" t="s">
        <v>37</v>
      </c>
      <c r="H82" s="54" t="s">
        <v>51</v>
      </c>
      <c r="I82" s="42">
        <v>2280</v>
      </c>
      <c r="J82" s="17"/>
      <c r="K82" s="23">
        <f t="shared" si="2"/>
        <v>0</v>
      </c>
      <c r="L82" s="24" t="str">
        <f t="shared" si="3"/>
        <v>OK</v>
      </c>
      <c r="M82" s="102"/>
      <c r="N82" s="100"/>
      <c r="O82" s="100"/>
      <c r="P82" s="101"/>
      <c r="Q82" s="101"/>
      <c r="R82" s="104"/>
      <c r="S82" s="101"/>
      <c r="T82" s="100"/>
      <c r="U82" s="100"/>
      <c r="V82" s="100"/>
      <c r="W82" s="100"/>
      <c r="X82" s="100"/>
      <c r="Y82" s="101"/>
      <c r="Z82" s="101"/>
      <c r="AA82" s="101"/>
      <c r="AB82" s="101"/>
      <c r="AC82" s="47"/>
      <c r="AD82" s="47"/>
    </row>
    <row r="83" spans="1:30" ht="39.950000000000003" customHeight="1" x14ac:dyDescent="0.25">
      <c r="A83" s="55">
        <v>98</v>
      </c>
      <c r="B83" s="56" t="s">
        <v>135</v>
      </c>
      <c r="C83" s="60" t="s">
        <v>311</v>
      </c>
      <c r="D83" s="61" t="s">
        <v>312</v>
      </c>
      <c r="E83" s="62" t="s">
        <v>124</v>
      </c>
      <c r="F83" s="62" t="s">
        <v>296</v>
      </c>
      <c r="G83" s="54" t="s">
        <v>37</v>
      </c>
      <c r="H83" s="62" t="s">
        <v>81</v>
      </c>
      <c r="I83" s="42">
        <v>3180</v>
      </c>
      <c r="J83" s="17">
        <v>2</v>
      </c>
      <c r="K83" s="23">
        <f t="shared" si="2"/>
        <v>0</v>
      </c>
      <c r="L83" s="24" t="str">
        <f t="shared" si="3"/>
        <v>OK</v>
      </c>
      <c r="M83" s="102"/>
      <c r="N83" s="100"/>
      <c r="O83" s="100"/>
      <c r="P83" s="101"/>
      <c r="Q83" s="101"/>
      <c r="R83" s="179">
        <v>2</v>
      </c>
      <c r="S83" s="101"/>
      <c r="T83" s="100"/>
      <c r="U83" s="100"/>
      <c r="V83" s="100"/>
      <c r="W83" s="100"/>
      <c r="X83" s="100"/>
      <c r="Y83" s="101"/>
      <c r="Z83" s="101"/>
      <c r="AA83" s="101"/>
      <c r="AB83" s="101"/>
      <c r="AC83" s="47"/>
      <c r="AD83" s="47"/>
    </row>
    <row r="84" spans="1:30" ht="39.950000000000003" customHeight="1" x14ac:dyDescent="0.25">
      <c r="A84" s="55">
        <v>99</v>
      </c>
      <c r="B84" s="56" t="s">
        <v>24</v>
      </c>
      <c r="C84" s="68" t="s">
        <v>313</v>
      </c>
      <c r="D84" s="69" t="s">
        <v>314</v>
      </c>
      <c r="E84" s="65">
        <v>2407</v>
      </c>
      <c r="F84" s="65" t="s">
        <v>315</v>
      </c>
      <c r="G84" s="54" t="s">
        <v>37</v>
      </c>
      <c r="H84" s="62" t="s">
        <v>81</v>
      </c>
      <c r="I84" s="42">
        <v>850</v>
      </c>
      <c r="J84" s="17"/>
      <c r="K84" s="23">
        <f t="shared" si="2"/>
        <v>0</v>
      </c>
      <c r="L84" s="24" t="str">
        <f t="shared" si="3"/>
        <v>OK</v>
      </c>
      <c r="M84" s="102"/>
      <c r="N84" s="100"/>
      <c r="O84" s="100"/>
      <c r="P84" s="101"/>
      <c r="Q84" s="101"/>
      <c r="R84" s="104"/>
      <c r="S84" s="101"/>
      <c r="T84" s="100"/>
      <c r="U84" s="100"/>
      <c r="V84" s="100"/>
      <c r="W84" s="100"/>
      <c r="X84" s="100"/>
      <c r="Y84" s="101"/>
      <c r="Z84" s="101"/>
      <c r="AA84" s="101"/>
      <c r="AB84" s="101"/>
      <c r="AC84" s="47"/>
      <c r="AD84" s="47"/>
    </row>
    <row r="85" spans="1:30" ht="39.950000000000003" customHeight="1" x14ac:dyDescent="0.25">
      <c r="A85" s="55">
        <v>100</v>
      </c>
      <c r="B85" s="56" t="s">
        <v>47</v>
      </c>
      <c r="C85" s="60" t="s">
        <v>316</v>
      </c>
      <c r="D85" s="61" t="s">
        <v>317</v>
      </c>
      <c r="E85" s="62" t="s">
        <v>101</v>
      </c>
      <c r="F85" s="62" t="s">
        <v>281</v>
      </c>
      <c r="G85" s="54" t="s">
        <v>37</v>
      </c>
      <c r="H85" s="62" t="s">
        <v>51</v>
      </c>
      <c r="I85" s="42">
        <v>2300</v>
      </c>
      <c r="J85" s="17"/>
      <c r="K85" s="23">
        <f t="shared" si="2"/>
        <v>0</v>
      </c>
      <c r="L85" s="24" t="str">
        <f t="shared" si="3"/>
        <v>OK</v>
      </c>
      <c r="M85" s="102"/>
      <c r="N85" s="100"/>
      <c r="O85" s="100"/>
      <c r="P85" s="101"/>
      <c r="Q85" s="101"/>
      <c r="R85" s="104"/>
      <c r="S85" s="101"/>
      <c r="T85" s="100"/>
      <c r="U85" s="100"/>
      <c r="V85" s="100"/>
      <c r="W85" s="100"/>
      <c r="X85" s="100"/>
      <c r="Y85" s="101"/>
      <c r="Z85" s="101"/>
      <c r="AA85" s="101"/>
      <c r="AB85" s="101"/>
      <c r="AC85" s="47"/>
      <c r="AD85" s="47"/>
    </row>
    <row r="86" spans="1:30" ht="39.950000000000003" customHeight="1" x14ac:dyDescent="0.25">
      <c r="A86" s="55">
        <v>101</v>
      </c>
      <c r="B86" s="56" t="s">
        <v>151</v>
      </c>
      <c r="C86" s="60" t="s">
        <v>318</v>
      </c>
      <c r="D86" s="61" t="s">
        <v>319</v>
      </c>
      <c r="E86" s="62" t="s">
        <v>46</v>
      </c>
      <c r="F86" s="62" t="s">
        <v>54</v>
      </c>
      <c r="G86" s="54" t="s">
        <v>37</v>
      </c>
      <c r="H86" s="62" t="s">
        <v>51</v>
      </c>
      <c r="I86" s="42">
        <v>1900</v>
      </c>
      <c r="J86" s="17"/>
      <c r="K86" s="23">
        <f t="shared" si="2"/>
        <v>0</v>
      </c>
      <c r="L86" s="24" t="str">
        <f t="shared" si="3"/>
        <v>OK</v>
      </c>
      <c r="M86" s="102"/>
      <c r="N86" s="100"/>
      <c r="O86" s="100"/>
      <c r="P86" s="101"/>
      <c r="Q86" s="101"/>
      <c r="R86" s="104"/>
      <c r="S86" s="101"/>
      <c r="T86" s="100"/>
      <c r="U86" s="100"/>
      <c r="V86" s="100"/>
      <c r="W86" s="100"/>
      <c r="X86" s="100"/>
      <c r="Y86" s="101"/>
      <c r="Z86" s="101"/>
      <c r="AA86" s="101"/>
      <c r="AB86" s="101"/>
      <c r="AC86" s="47"/>
      <c r="AD86" s="47"/>
    </row>
    <row r="87" spans="1:30" ht="39.950000000000003" customHeight="1" x14ac:dyDescent="0.25">
      <c r="A87" s="55">
        <v>102</v>
      </c>
      <c r="B87" s="56" t="s">
        <v>114</v>
      </c>
      <c r="C87" s="66" t="s">
        <v>320</v>
      </c>
      <c r="D87" s="67" t="s">
        <v>321</v>
      </c>
      <c r="E87" s="59" t="s">
        <v>62</v>
      </c>
      <c r="F87" s="54" t="s">
        <v>322</v>
      </c>
      <c r="G87" s="54" t="s">
        <v>37</v>
      </c>
      <c r="H87" s="54">
        <v>44905233</v>
      </c>
      <c r="I87" s="42">
        <v>5366</v>
      </c>
      <c r="J87" s="17"/>
      <c r="K87" s="23">
        <f t="shared" si="2"/>
        <v>0</v>
      </c>
      <c r="L87" s="24" t="str">
        <f t="shared" si="3"/>
        <v>OK</v>
      </c>
      <c r="M87" s="102"/>
      <c r="N87" s="100"/>
      <c r="O87" s="100"/>
      <c r="P87" s="101"/>
      <c r="Q87" s="101"/>
      <c r="R87" s="104"/>
      <c r="S87" s="101"/>
      <c r="T87" s="100"/>
      <c r="U87" s="100"/>
      <c r="V87" s="100"/>
      <c r="W87" s="100"/>
      <c r="X87" s="100"/>
      <c r="Y87" s="101"/>
      <c r="Z87" s="101"/>
      <c r="AA87" s="101"/>
      <c r="AB87" s="101"/>
      <c r="AC87" s="47"/>
      <c r="AD87" s="47"/>
    </row>
    <row r="88" spans="1:30" ht="39.950000000000003" customHeight="1" x14ac:dyDescent="0.25">
      <c r="A88" s="55">
        <v>103</v>
      </c>
      <c r="B88" s="56" t="s">
        <v>114</v>
      </c>
      <c r="C88" s="77" t="s">
        <v>323</v>
      </c>
      <c r="D88" s="61" t="s">
        <v>321</v>
      </c>
      <c r="E88" s="59" t="s">
        <v>238</v>
      </c>
      <c r="F88" s="62" t="s">
        <v>324</v>
      </c>
      <c r="G88" s="54" t="s">
        <v>37</v>
      </c>
      <c r="H88" s="62" t="s">
        <v>51</v>
      </c>
      <c r="I88" s="42">
        <v>6900</v>
      </c>
      <c r="J88" s="17"/>
      <c r="K88" s="23">
        <f t="shared" si="2"/>
        <v>0</v>
      </c>
      <c r="L88" s="24" t="str">
        <f t="shared" si="3"/>
        <v>OK</v>
      </c>
      <c r="M88" s="102"/>
      <c r="N88" s="100"/>
      <c r="O88" s="100"/>
      <c r="P88" s="101"/>
      <c r="Q88" s="101"/>
      <c r="R88" s="104"/>
      <c r="S88" s="101"/>
      <c r="T88" s="100"/>
      <c r="U88" s="100"/>
      <c r="V88" s="100"/>
      <c r="W88" s="100"/>
      <c r="X88" s="100"/>
      <c r="Y88" s="101"/>
      <c r="Z88" s="101"/>
      <c r="AA88" s="101"/>
      <c r="AB88" s="101"/>
      <c r="AC88" s="47"/>
      <c r="AD88" s="47"/>
    </row>
    <row r="89" spans="1:30" ht="39.950000000000003" customHeight="1" x14ac:dyDescent="0.25">
      <c r="A89" s="55">
        <v>104</v>
      </c>
      <c r="B89" s="56" t="s">
        <v>126</v>
      </c>
      <c r="C89" s="60" t="s">
        <v>325</v>
      </c>
      <c r="D89" s="61" t="s">
        <v>326</v>
      </c>
      <c r="E89" s="62" t="s">
        <v>124</v>
      </c>
      <c r="F89" s="62" t="s">
        <v>327</v>
      </c>
      <c r="G89" s="54" t="s">
        <v>37</v>
      </c>
      <c r="H89" s="62" t="s">
        <v>51</v>
      </c>
      <c r="I89" s="42">
        <v>2100</v>
      </c>
      <c r="J89" s="17"/>
      <c r="K89" s="23">
        <f t="shared" si="2"/>
        <v>0</v>
      </c>
      <c r="L89" s="24" t="str">
        <f t="shared" si="3"/>
        <v>OK</v>
      </c>
      <c r="M89" s="102"/>
      <c r="N89" s="100"/>
      <c r="O89" s="100"/>
      <c r="P89" s="101"/>
      <c r="Q89" s="101"/>
      <c r="R89" s="104"/>
      <c r="S89" s="101"/>
      <c r="T89" s="100"/>
      <c r="U89" s="100"/>
      <c r="V89" s="100"/>
      <c r="W89" s="100"/>
      <c r="X89" s="100"/>
      <c r="Y89" s="101"/>
      <c r="Z89" s="101"/>
      <c r="AA89" s="101"/>
      <c r="AB89" s="101"/>
      <c r="AC89" s="47"/>
      <c r="AD89" s="47"/>
    </row>
    <row r="90" spans="1:30" ht="39.950000000000003" customHeight="1" x14ac:dyDescent="0.25">
      <c r="A90" s="55">
        <v>105</v>
      </c>
      <c r="B90" s="56" t="s">
        <v>71</v>
      </c>
      <c r="C90" s="60" t="s">
        <v>328</v>
      </c>
      <c r="D90" s="61" t="s">
        <v>329</v>
      </c>
      <c r="E90" s="53" t="s">
        <v>238</v>
      </c>
      <c r="F90" s="54" t="s">
        <v>330</v>
      </c>
      <c r="G90" s="54" t="s">
        <v>37</v>
      </c>
      <c r="H90" s="54" t="s">
        <v>331</v>
      </c>
      <c r="I90" s="42">
        <v>2351.25</v>
      </c>
      <c r="J90" s="17"/>
      <c r="K90" s="23">
        <f t="shared" si="2"/>
        <v>0</v>
      </c>
      <c r="L90" s="24" t="str">
        <f t="shared" si="3"/>
        <v>OK</v>
      </c>
      <c r="M90" s="102"/>
      <c r="N90" s="100"/>
      <c r="O90" s="100"/>
      <c r="P90" s="101"/>
      <c r="Q90" s="101"/>
      <c r="R90" s="104"/>
      <c r="S90" s="101"/>
      <c r="T90" s="100"/>
      <c r="U90" s="100"/>
      <c r="V90" s="100"/>
      <c r="W90" s="100"/>
      <c r="X90" s="100"/>
      <c r="Y90" s="101"/>
      <c r="Z90" s="101"/>
      <c r="AA90" s="101"/>
      <c r="AB90" s="101"/>
      <c r="AC90" s="47"/>
      <c r="AD90" s="47"/>
    </row>
    <row r="91" spans="1:30" ht="39.950000000000003" customHeight="1" x14ac:dyDescent="0.25">
      <c r="A91" s="55">
        <v>106</v>
      </c>
      <c r="B91" s="56" t="s">
        <v>332</v>
      </c>
      <c r="C91" s="73" t="s">
        <v>333</v>
      </c>
      <c r="D91" s="74" t="s">
        <v>334</v>
      </c>
      <c r="E91" s="70" t="s">
        <v>335</v>
      </c>
      <c r="F91" s="62" t="s">
        <v>336</v>
      </c>
      <c r="G91" s="54" t="s">
        <v>37</v>
      </c>
      <c r="H91" s="62" t="s">
        <v>21</v>
      </c>
      <c r="I91" s="42">
        <v>19008</v>
      </c>
      <c r="J91" s="17"/>
      <c r="K91" s="23">
        <f t="shared" si="2"/>
        <v>0</v>
      </c>
      <c r="L91" s="24" t="str">
        <f t="shared" si="3"/>
        <v>OK</v>
      </c>
      <c r="M91" s="102"/>
      <c r="N91" s="100"/>
      <c r="O91" s="100"/>
      <c r="P91" s="101"/>
      <c r="Q91" s="101"/>
      <c r="R91" s="104"/>
      <c r="S91" s="101"/>
      <c r="T91" s="100"/>
      <c r="U91" s="100"/>
      <c r="V91" s="100"/>
      <c r="W91" s="100"/>
      <c r="X91" s="100"/>
      <c r="Y91" s="101"/>
      <c r="Z91" s="101"/>
      <c r="AA91" s="101"/>
      <c r="AB91" s="101"/>
      <c r="AC91" s="47"/>
      <c r="AD91" s="47"/>
    </row>
    <row r="92" spans="1:30" ht="39.950000000000003" customHeight="1" x14ac:dyDescent="0.25">
      <c r="A92" s="55">
        <v>107</v>
      </c>
      <c r="B92" s="56" t="s">
        <v>135</v>
      </c>
      <c r="C92" s="60" t="s">
        <v>337</v>
      </c>
      <c r="D92" s="61" t="s">
        <v>338</v>
      </c>
      <c r="E92" s="62" t="s">
        <v>335</v>
      </c>
      <c r="F92" s="62" t="s">
        <v>336</v>
      </c>
      <c r="G92" s="54" t="s">
        <v>37</v>
      </c>
      <c r="H92" s="62" t="s">
        <v>21</v>
      </c>
      <c r="I92" s="42">
        <v>2370</v>
      </c>
      <c r="J92" s="17"/>
      <c r="K92" s="23">
        <f t="shared" si="2"/>
        <v>0</v>
      </c>
      <c r="L92" s="24" t="str">
        <f t="shared" si="3"/>
        <v>OK</v>
      </c>
      <c r="M92" s="102"/>
      <c r="N92" s="100"/>
      <c r="O92" s="100"/>
      <c r="P92" s="101"/>
      <c r="Q92" s="101"/>
      <c r="R92" s="104"/>
      <c r="S92" s="101"/>
      <c r="T92" s="100"/>
      <c r="U92" s="100"/>
      <c r="V92" s="100"/>
      <c r="W92" s="100"/>
      <c r="X92" s="100"/>
      <c r="Y92" s="101"/>
      <c r="Z92" s="101"/>
      <c r="AA92" s="101"/>
      <c r="AB92" s="101"/>
      <c r="AC92" s="47"/>
      <c r="AD92" s="47"/>
    </row>
    <row r="93" spans="1:30" ht="39.950000000000003" customHeight="1" x14ac:dyDescent="0.25">
      <c r="A93" s="55">
        <v>110</v>
      </c>
      <c r="B93" s="56" t="s">
        <v>86</v>
      </c>
      <c r="C93" s="77" t="s">
        <v>339</v>
      </c>
      <c r="D93" s="61" t="s">
        <v>340</v>
      </c>
      <c r="E93" s="59" t="s">
        <v>238</v>
      </c>
      <c r="F93" s="62" t="s">
        <v>341</v>
      </c>
      <c r="G93" s="54" t="s">
        <v>37</v>
      </c>
      <c r="H93" s="62" t="s">
        <v>51</v>
      </c>
      <c r="I93" s="42">
        <v>20278</v>
      </c>
      <c r="J93" s="17"/>
      <c r="K93" s="23">
        <f t="shared" si="2"/>
        <v>0</v>
      </c>
      <c r="L93" s="24" t="str">
        <f t="shared" si="3"/>
        <v>OK</v>
      </c>
      <c r="M93" s="102"/>
      <c r="N93" s="100"/>
      <c r="O93" s="100"/>
      <c r="P93" s="101"/>
      <c r="Q93" s="101"/>
      <c r="R93" s="104"/>
      <c r="S93" s="101"/>
      <c r="T93" s="100"/>
      <c r="U93" s="100"/>
      <c r="V93" s="100"/>
      <c r="W93" s="100"/>
      <c r="X93" s="100"/>
      <c r="Y93" s="101"/>
      <c r="Z93" s="101"/>
      <c r="AA93" s="101"/>
      <c r="AB93" s="101"/>
      <c r="AC93" s="47"/>
      <c r="AD93" s="47"/>
    </row>
    <row r="94" spans="1:30" ht="39.950000000000003" customHeight="1" x14ac:dyDescent="0.25">
      <c r="A94" s="55">
        <v>111</v>
      </c>
      <c r="B94" s="56" t="s">
        <v>43</v>
      </c>
      <c r="C94" s="60" t="s">
        <v>342</v>
      </c>
      <c r="D94" s="61" t="s">
        <v>343</v>
      </c>
      <c r="E94" s="62" t="s">
        <v>124</v>
      </c>
      <c r="F94" s="62" t="s">
        <v>246</v>
      </c>
      <c r="G94" s="54" t="s">
        <v>37</v>
      </c>
      <c r="H94" s="62" t="s">
        <v>81</v>
      </c>
      <c r="I94" s="42">
        <v>1474.8</v>
      </c>
      <c r="J94" s="17"/>
      <c r="K94" s="23">
        <f t="shared" si="2"/>
        <v>0</v>
      </c>
      <c r="L94" s="24" t="str">
        <f t="shared" si="3"/>
        <v>OK</v>
      </c>
      <c r="M94" s="102"/>
      <c r="N94" s="100"/>
      <c r="O94" s="100"/>
      <c r="P94" s="101"/>
      <c r="Q94" s="101"/>
      <c r="R94" s="104"/>
      <c r="S94" s="101"/>
      <c r="T94" s="100"/>
      <c r="U94" s="100"/>
      <c r="V94" s="100"/>
      <c r="W94" s="100"/>
      <c r="X94" s="100"/>
      <c r="Y94" s="101"/>
      <c r="Z94" s="101"/>
      <c r="AA94" s="101"/>
      <c r="AB94" s="101"/>
      <c r="AC94" s="47"/>
      <c r="AD94" s="47"/>
    </row>
    <row r="95" spans="1:30" ht="39.950000000000003" customHeight="1" x14ac:dyDescent="0.25">
      <c r="A95" s="55">
        <v>112</v>
      </c>
      <c r="B95" s="56" t="s">
        <v>43</v>
      </c>
      <c r="C95" s="60" t="s">
        <v>344</v>
      </c>
      <c r="D95" s="61" t="s">
        <v>345</v>
      </c>
      <c r="E95" s="62" t="s">
        <v>124</v>
      </c>
      <c r="F95" s="62" t="s">
        <v>246</v>
      </c>
      <c r="G95" s="54" t="s">
        <v>37</v>
      </c>
      <c r="H95" s="62" t="s">
        <v>81</v>
      </c>
      <c r="I95" s="42">
        <v>845.2</v>
      </c>
      <c r="J95" s="17"/>
      <c r="K95" s="23">
        <f t="shared" si="2"/>
        <v>0</v>
      </c>
      <c r="L95" s="24" t="str">
        <f t="shared" si="3"/>
        <v>OK</v>
      </c>
      <c r="M95" s="102"/>
      <c r="N95" s="100"/>
      <c r="O95" s="100"/>
      <c r="P95" s="101"/>
      <c r="Q95" s="101"/>
      <c r="R95" s="104"/>
      <c r="S95" s="101"/>
      <c r="T95" s="100"/>
      <c r="U95" s="100"/>
      <c r="V95" s="100"/>
      <c r="W95" s="100"/>
      <c r="X95" s="100"/>
      <c r="Y95" s="101"/>
      <c r="Z95" s="101"/>
      <c r="AA95" s="101"/>
      <c r="AB95" s="101"/>
      <c r="AC95" s="47"/>
      <c r="AD95" s="47"/>
    </row>
    <row r="96" spans="1:30" ht="39.950000000000003" customHeight="1" x14ac:dyDescent="0.25">
      <c r="A96" s="55">
        <v>113</v>
      </c>
      <c r="B96" s="56" t="s">
        <v>151</v>
      </c>
      <c r="C96" s="60" t="s">
        <v>346</v>
      </c>
      <c r="D96" s="61" t="s">
        <v>347</v>
      </c>
      <c r="E96" s="62" t="s">
        <v>124</v>
      </c>
      <c r="F96" s="62" t="s">
        <v>246</v>
      </c>
      <c r="G96" s="54" t="s">
        <v>37</v>
      </c>
      <c r="H96" s="62" t="s">
        <v>81</v>
      </c>
      <c r="I96" s="42">
        <v>2000</v>
      </c>
      <c r="J96" s="17"/>
      <c r="K96" s="23">
        <f t="shared" si="2"/>
        <v>0</v>
      </c>
      <c r="L96" s="24" t="str">
        <f t="shared" si="3"/>
        <v>OK</v>
      </c>
      <c r="M96" s="102"/>
      <c r="N96" s="100"/>
      <c r="O96" s="100"/>
      <c r="P96" s="101"/>
      <c r="Q96" s="101"/>
      <c r="R96" s="104"/>
      <c r="S96" s="101"/>
      <c r="T96" s="100"/>
      <c r="U96" s="100"/>
      <c r="V96" s="100"/>
      <c r="W96" s="100"/>
      <c r="X96" s="100"/>
      <c r="Y96" s="101"/>
      <c r="Z96" s="101"/>
      <c r="AA96" s="101"/>
      <c r="AB96" s="101"/>
      <c r="AC96" s="47"/>
      <c r="AD96" s="47"/>
    </row>
    <row r="97" spans="1:30" ht="39.950000000000003" customHeight="1" x14ac:dyDescent="0.25">
      <c r="A97" s="55">
        <v>114</v>
      </c>
      <c r="B97" s="56" t="s">
        <v>38</v>
      </c>
      <c r="C97" s="60" t="s">
        <v>348</v>
      </c>
      <c r="D97" s="61" t="s">
        <v>349</v>
      </c>
      <c r="E97" s="62" t="s">
        <v>124</v>
      </c>
      <c r="F97" s="62" t="s">
        <v>246</v>
      </c>
      <c r="G97" s="54" t="s">
        <v>37</v>
      </c>
      <c r="H97" s="62" t="s">
        <v>81</v>
      </c>
      <c r="I97" s="42">
        <v>856</v>
      </c>
      <c r="J97" s="17"/>
      <c r="K97" s="23">
        <f t="shared" si="2"/>
        <v>0</v>
      </c>
      <c r="L97" s="24" t="str">
        <f t="shared" si="3"/>
        <v>OK</v>
      </c>
      <c r="M97" s="102"/>
      <c r="N97" s="100"/>
      <c r="O97" s="100"/>
      <c r="P97" s="101"/>
      <c r="Q97" s="101"/>
      <c r="R97" s="104"/>
      <c r="S97" s="101"/>
      <c r="T97" s="100"/>
      <c r="U97" s="100"/>
      <c r="V97" s="100"/>
      <c r="W97" s="100"/>
      <c r="X97" s="100"/>
      <c r="Y97" s="101"/>
      <c r="Z97" s="101"/>
      <c r="AA97" s="101"/>
      <c r="AB97" s="101"/>
      <c r="AC97" s="47"/>
      <c r="AD97" s="47"/>
    </row>
    <row r="98" spans="1:30" ht="39.950000000000003" customHeight="1" x14ac:dyDescent="0.25">
      <c r="A98" s="55">
        <v>115</v>
      </c>
      <c r="B98" s="56" t="s">
        <v>38</v>
      </c>
      <c r="C98" s="60" t="s">
        <v>350</v>
      </c>
      <c r="D98" s="61" t="s">
        <v>351</v>
      </c>
      <c r="E98" s="62" t="s">
        <v>124</v>
      </c>
      <c r="F98" s="62" t="s">
        <v>246</v>
      </c>
      <c r="G98" s="54" t="s">
        <v>37</v>
      </c>
      <c r="H98" s="62" t="s">
        <v>81</v>
      </c>
      <c r="I98" s="42">
        <v>866.2</v>
      </c>
      <c r="J98" s="17"/>
      <c r="K98" s="23">
        <f t="shared" si="2"/>
        <v>0</v>
      </c>
      <c r="L98" s="24" t="str">
        <f t="shared" si="3"/>
        <v>OK</v>
      </c>
      <c r="M98" s="102"/>
      <c r="N98" s="100"/>
      <c r="O98" s="100"/>
      <c r="P98" s="101"/>
      <c r="Q98" s="101"/>
      <c r="R98" s="104"/>
      <c r="S98" s="101"/>
      <c r="T98" s="100"/>
      <c r="U98" s="100"/>
      <c r="V98" s="100"/>
      <c r="W98" s="100"/>
      <c r="X98" s="100"/>
      <c r="Y98" s="101"/>
      <c r="Z98" s="101"/>
      <c r="AA98" s="101"/>
      <c r="AB98" s="101"/>
      <c r="AC98" s="47"/>
      <c r="AD98" s="47"/>
    </row>
    <row r="99" spans="1:30" ht="39.950000000000003" customHeight="1" x14ac:dyDescent="0.25">
      <c r="A99" s="55">
        <v>116</v>
      </c>
      <c r="B99" s="56" t="s">
        <v>151</v>
      </c>
      <c r="C99" s="60" t="s">
        <v>352</v>
      </c>
      <c r="D99" s="61" t="s">
        <v>353</v>
      </c>
      <c r="E99" s="62" t="s">
        <v>124</v>
      </c>
      <c r="F99" s="62" t="s">
        <v>246</v>
      </c>
      <c r="G99" s="54" t="s">
        <v>37</v>
      </c>
      <c r="H99" s="62" t="s">
        <v>81</v>
      </c>
      <c r="I99" s="42">
        <v>1180</v>
      </c>
      <c r="J99" s="17"/>
      <c r="K99" s="23">
        <f t="shared" si="2"/>
        <v>0</v>
      </c>
      <c r="L99" s="24" t="str">
        <f t="shared" si="3"/>
        <v>OK</v>
      </c>
      <c r="M99" s="102"/>
      <c r="N99" s="100"/>
      <c r="O99" s="100"/>
      <c r="P99" s="101"/>
      <c r="Q99" s="101"/>
      <c r="R99" s="104"/>
      <c r="S99" s="101"/>
      <c r="T99" s="100"/>
      <c r="U99" s="100"/>
      <c r="V99" s="100"/>
      <c r="W99" s="100"/>
      <c r="X99" s="100"/>
      <c r="Y99" s="101"/>
      <c r="Z99" s="101"/>
      <c r="AA99" s="101"/>
      <c r="AB99" s="101"/>
      <c r="AC99" s="47"/>
      <c r="AD99" s="47"/>
    </row>
    <row r="100" spans="1:30" ht="39.950000000000003" customHeight="1" x14ac:dyDescent="0.25">
      <c r="A100" s="55">
        <v>117</v>
      </c>
      <c r="B100" s="56" t="s">
        <v>33</v>
      </c>
      <c r="C100" s="78" t="s">
        <v>354</v>
      </c>
      <c r="D100" s="79" t="s">
        <v>355</v>
      </c>
      <c r="E100" s="59" t="s">
        <v>356</v>
      </c>
      <c r="F100" s="62" t="s">
        <v>357</v>
      </c>
      <c r="G100" s="54" t="s">
        <v>37</v>
      </c>
      <c r="H100" s="62" t="s">
        <v>81</v>
      </c>
      <c r="I100" s="42">
        <v>2020</v>
      </c>
      <c r="J100" s="17"/>
      <c r="K100" s="23">
        <f t="shared" si="2"/>
        <v>0</v>
      </c>
      <c r="L100" s="24" t="str">
        <f t="shared" si="3"/>
        <v>OK</v>
      </c>
      <c r="M100" s="102"/>
      <c r="N100" s="100"/>
      <c r="O100" s="100"/>
      <c r="P100" s="101"/>
      <c r="Q100" s="101"/>
      <c r="R100" s="104"/>
      <c r="S100" s="101"/>
      <c r="T100" s="100"/>
      <c r="U100" s="100"/>
      <c r="V100" s="100"/>
      <c r="W100" s="100"/>
      <c r="X100" s="100"/>
      <c r="Y100" s="101"/>
      <c r="Z100" s="101"/>
      <c r="AA100" s="101"/>
      <c r="AB100" s="101"/>
      <c r="AC100" s="47"/>
      <c r="AD100" s="47"/>
    </row>
    <row r="101" spans="1:30" ht="39.950000000000003" customHeight="1" x14ac:dyDescent="0.25">
      <c r="A101" s="55">
        <v>118</v>
      </c>
      <c r="B101" s="56" t="s">
        <v>126</v>
      </c>
      <c r="C101" s="60" t="s">
        <v>358</v>
      </c>
      <c r="D101" s="61" t="s">
        <v>359</v>
      </c>
      <c r="E101" s="62" t="s">
        <v>292</v>
      </c>
      <c r="F101" s="62" t="s">
        <v>360</v>
      </c>
      <c r="G101" s="54" t="s">
        <v>37</v>
      </c>
      <c r="H101" s="62" t="s">
        <v>81</v>
      </c>
      <c r="I101" s="42">
        <v>200</v>
      </c>
      <c r="J101" s="17"/>
      <c r="K101" s="23">
        <f t="shared" si="2"/>
        <v>0</v>
      </c>
      <c r="L101" s="24" t="str">
        <f t="shared" si="3"/>
        <v>OK</v>
      </c>
      <c r="M101" s="102"/>
      <c r="N101" s="100"/>
      <c r="O101" s="100"/>
      <c r="P101" s="101"/>
      <c r="Q101" s="101"/>
      <c r="R101" s="104"/>
      <c r="S101" s="101"/>
      <c r="T101" s="100"/>
      <c r="U101" s="100"/>
      <c r="V101" s="100"/>
      <c r="W101" s="100"/>
      <c r="X101" s="100"/>
      <c r="Y101" s="101"/>
      <c r="Z101" s="101"/>
      <c r="AA101" s="101"/>
      <c r="AB101" s="101"/>
      <c r="AC101" s="47"/>
      <c r="AD101" s="47"/>
    </row>
    <row r="102" spans="1:30" ht="39.950000000000003" customHeight="1" x14ac:dyDescent="0.25">
      <c r="A102" s="55">
        <v>120</v>
      </c>
      <c r="B102" s="56" t="s">
        <v>126</v>
      </c>
      <c r="C102" s="68" t="s">
        <v>361</v>
      </c>
      <c r="D102" s="69" t="s">
        <v>362</v>
      </c>
      <c r="E102" s="65">
        <v>5607</v>
      </c>
      <c r="F102" s="65" t="s">
        <v>363</v>
      </c>
      <c r="G102" s="54" t="s">
        <v>37</v>
      </c>
      <c r="H102" s="62" t="s">
        <v>25</v>
      </c>
      <c r="I102" s="42">
        <v>14.3</v>
      </c>
      <c r="J102" s="17"/>
      <c r="K102" s="23">
        <f t="shared" si="2"/>
        <v>0</v>
      </c>
      <c r="L102" s="24" t="str">
        <f t="shared" si="3"/>
        <v>OK</v>
      </c>
      <c r="M102" s="102"/>
      <c r="N102" s="100"/>
      <c r="O102" s="100"/>
      <c r="P102" s="101"/>
      <c r="Q102" s="101"/>
      <c r="R102" s="104"/>
      <c r="S102" s="101"/>
      <c r="T102" s="100"/>
      <c r="U102" s="100"/>
      <c r="V102" s="100"/>
      <c r="W102" s="100"/>
      <c r="X102" s="100"/>
      <c r="Y102" s="101"/>
      <c r="Z102" s="101"/>
      <c r="AA102" s="101"/>
      <c r="AB102" s="101"/>
      <c r="AC102" s="47"/>
      <c r="AD102" s="47"/>
    </row>
    <row r="103" spans="1:30" ht="39.950000000000003" customHeight="1" x14ac:dyDescent="0.25">
      <c r="A103" s="55">
        <v>121</v>
      </c>
      <c r="B103" s="56" t="s">
        <v>126</v>
      </c>
      <c r="C103" s="68" t="s">
        <v>364</v>
      </c>
      <c r="D103" s="69" t="s">
        <v>365</v>
      </c>
      <c r="E103" s="65">
        <v>5607</v>
      </c>
      <c r="F103" s="65" t="s">
        <v>366</v>
      </c>
      <c r="G103" s="54" t="s">
        <v>37</v>
      </c>
      <c r="H103" s="62" t="s">
        <v>25</v>
      </c>
      <c r="I103" s="42">
        <v>21</v>
      </c>
      <c r="J103" s="17"/>
      <c r="K103" s="23">
        <f t="shared" si="2"/>
        <v>0</v>
      </c>
      <c r="L103" s="24" t="str">
        <f t="shared" si="3"/>
        <v>OK</v>
      </c>
      <c r="M103" s="102"/>
      <c r="N103" s="100"/>
      <c r="O103" s="100"/>
      <c r="P103" s="101"/>
      <c r="Q103" s="101"/>
      <c r="R103" s="104"/>
      <c r="S103" s="101"/>
      <c r="T103" s="100"/>
      <c r="U103" s="100"/>
      <c r="V103" s="100"/>
      <c r="W103" s="100"/>
      <c r="X103" s="100"/>
      <c r="Y103" s="101"/>
      <c r="Z103" s="101"/>
      <c r="AA103" s="101"/>
      <c r="AB103" s="101"/>
      <c r="AC103" s="47"/>
      <c r="AD103" s="47"/>
    </row>
    <row r="104" spans="1:30" ht="39.950000000000003" customHeight="1" x14ac:dyDescent="0.25">
      <c r="A104" s="55">
        <v>122</v>
      </c>
      <c r="B104" s="56" t="s">
        <v>126</v>
      </c>
      <c r="C104" s="68" t="s">
        <v>367</v>
      </c>
      <c r="D104" s="69" t="s">
        <v>368</v>
      </c>
      <c r="E104" s="65">
        <v>5607</v>
      </c>
      <c r="F104" s="65" t="s">
        <v>369</v>
      </c>
      <c r="G104" s="54" t="s">
        <v>37</v>
      </c>
      <c r="H104" s="62" t="s">
        <v>25</v>
      </c>
      <c r="I104" s="42">
        <v>21</v>
      </c>
      <c r="J104" s="17"/>
      <c r="K104" s="23">
        <f t="shared" si="2"/>
        <v>0</v>
      </c>
      <c r="L104" s="24" t="str">
        <f t="shared" si="3"/>
        <v>OK</v>
      </c>
      <c r="M104" s="102"/>
      <c r="N104" s="100"/>
      <c r="O104" s="100"/>
      <c r="P104" s="101"/>
      <c r="Q104" s="101"/>
      <c r="R104" s="104"/>
      <c r="S104" s="101"/>
      <c r="T104" s="100"/>
      <c r="U104" s="100"/>
      <c r="V104" s="100"/>
      <c r="W104" s="100"/>
      <c r="X104" s="100"/>
      <c r="Y104" s="101"/>
      <c r="Z104" s="101"/>
      <c r="AA104" s="101"/>
      <c r="AB104" s="101"/>
      <c r="AC104" s="47"/>
      <c r="AD104" s="47"/>
    </row>
    <row r="105" spans="1:30" ht="39.950000000000003" customHeight="1" x14ac:dyDescent="0.25">
      <c r="A105" s="55">
        <v>123</v>
      </c>
      <c r="B105" s="56" t="s">
        <v>370</v>
      </c>
      <c r="C105" s="66" t="s">
        <v>371</v>
      </c>
      <c r="D105" s="67" t="s">
        <v>372</v>
      </c>
      <c r="E105" s="59" t="s">
        <v>238</v>
      </c>
      <c r="F105" s="54" t="s">
        <v>373</v>
      </c>
      <c r="G105" s="54" t="s">
        <v>37</v>
      </c>
      <c r="H105" s="54">
        <v>44905233</v>
      </c>
      <c r="I105" s="42">
        <v>113000</v>
      </c>
      <c r="J105" s="17"/>
      <c r="K105" s="23">
        <f t="shared" si="2"/>
        <v>0</v>
      </c>
      <c r="L105" s="24" t="str">
        <f t="shared" si="3"/>
        <v>OK</v>
      </c>
      <c r="M105" s="102"/>
      <c r="N105" s="100"/>
      <c r="O105" s="100"/>
      <c r="P105" s="101"/>
      <c r="Q105" s="101"/>
      <c r="R105" s="104"/>
      <c r="S105" s="101"/>
      <c r="T105" s="100"/>
      <c r="U105" s="100"/>
      <c r="V105" s="100"/>
      <c r="W105" s="100"/>
      <c r="X105" s="100"/>
      <c r="Y105" s="101"/>
      <c r="Z105" s="101"/>
      <c r="AA105" s="101"/>
      <c r="AB105" s="101"/>
      <c r="AC105" s="47"/>
      <c r="AD105" s="47"/>
    </row>
    <row r="106" spans="1:30" ht="39.950000000000003" customHeight="1" x14ac:dyDescent="0.25">
      <c r="A106" s="55">
        <v>124</v>
      </c>
      <c r="B106" s="56" t="s">
        <v>71</v>
      </c>
      <c r="C106" s="66" t="s">
        <v>374</v>
      </c>
      <c r="D106" s="67" t="s">
        <v>375</v>
      </c>
      <c r="E106" s="53" t="s">
        <v>376</v>
      </c>
      <c r="F106" s="54" t="s">
        <v>377</v>
      </c>
      <c r="G106" s="54" t="s">
        <v>378</v>
      </c>
      <c r="H106" s="54" t="s">
        <v>26</v>
      </c>
      <c r="I106" s="42">
        <v>990</v>
      </c>
      <c r="J106" s="17"/>
      <c r="K106" s="23">
        <f t="shared" si="2"/>
        <v>0</v>
      </c>
      <c r="L106" s="24" t="str">
        <f t="shared" si="3"/>
        <v>OK</v>
      </c>
      <c r="M106" s="102"/>
      <c r="N106" s="100"/>
      <c r="O106" s="100"/>
      <c r="P106" s="101"/>
      <c r="Q106" s="101"/>
      <c r="R106" s="104"/>
      <c r="S106" s="101"/>
      <c r="T106" s="100"/>
      <c r="U106" s="100"/>
      <c r="V106" s="100"/>
      <c r="W106" s="100"/>
      <c r="X106" s="100"/>
      <c r="Y106" s="101"/>
      <c r="Z106" s="101"/>
      <c r="AA106" s="101"/>
      <c r="AB106" s="101"/>
      <c r="AC106" s="47"/>
      <c r="AD106" s="47"/>
    </row>
    <row r="107" spans="1:30" ht="39.950000000000003" customHeight="1" x14ac:dyDescent="0.25">
      <c r="A107" s="55">
        <v>125</v>
      </c>
      <c r="B107" s="56" t="s">
        <v>151</v>
      </c>
      <c r="C107" s="60" t="s">
        <v>379</v>
      </c>
      <c r="D107" s="67" t="s">
        <v>380</v>
      </c>
      <c r="E107" s="62" t="s">
        <v>62</v>
      </c>
      <c r="F107" s="62" t="s">
        <v>381</v>
      </c>
      <c r="G107" s="54" t="s">
        <v>37</v>
      </c>
      <c r="H107" s="62" t="s">
        <v>201</v>
      </c>
      <c r="I107" s="42">
        <v>7999.99</v>
      </c>
      <c r="J107" s="17"/>
      <c r="K107" s="23">
        <f t="shared" si="2"/>
        <v>0</v>
      </c>
      <c r="L107" s="24" t="str">
        <f t="shared" si="3"/>
        <v>OK</v>
      </c>
      <c r="M107" s="102"/>
      <c r="N107" s="100"/>
      <c r="O107" s="100"/>
      <c r="P107" s="101"/>
      <c r="Q107" s="101"/>
      <c r="R107" s="104"/>
      <c r="S107" s="101"/>
      <c r="T107" s="100"/>
      <c r="U107" s="100"/>
      <c r="V107" s="100"/>
      <c r="W107" s="100"/>
      <c r="X107" s="100"/>
      <c r="Y107" s="101"/>
      <c r="Z107" s="101"/>
      <c r="AA107" s="101"/>
      <c r="AB107" s="101"/>
      <c r="AC107" s="47"/>
      <c r="AD107" s="47"/>
    </row>
    <row r="108" spans="1:30" ht="39.950000000000003" customHeight="1" x14ac:dyDescent="0.25">
      <c r="A108" s="55">
        <v>126</v>
      </c>
      <c r="B108" s="56" t="s">
        <v>151</v>
      </c>
      <c r="C108" s="60" t="s">
        <v>382</v>
      </c>
      <c r="D108" s="61" t="s">
        <v>383</v>
      </c>
      <c r="E108" s="62" t="s">
        <v>62</v>
      </c>
      <c r="F108" s="62" t="s">
        <v>381</v>
      </c>
      <c r="G108" s="54" t="s">
        <v>37</v>
      </c>
      <c r="H108" s="62" t="s">
        <v>201</v>
      </c>
      <c r="I108" s="42">
        <v>9400</v>
      </c>
      <c r="J108" s="17"/>
      <c r="K108" s="23">
        <f t="shared" si="2"/>
        <v>0</v>
      </c>
      <c r="L108" s="24" t="str">
        <f t="shared" si="3"/>
        <v>OK</v>
      </c>
      <c r="M108" s="102"/>
      <c r="N108" s="100"/>
      <c r="O108" s="100"/>
      <c r="P108" s="101"/>
      <c r="Q108" s="101"/>
      <c r="R108" s="104"/>
      <c r="S108" s="101"/>
      <c r="T108" s="100"/>
      <c r="U108" s="100"/>
      <c r="V108" s="100"/>
      <c r="W108" s="100"/>
      <c r="X108" s="100"/>
      <c r="Y108" s="101"/>
      <c r="Z108" s="101"/>
      <c r="AA108" s="101"/>
      <c r="AB108" s="101"/>
      <c r="AC108" s="47"/>
      <c r="AD108" s="47"/>
    </row>
    <row r="109" spans="1:30" ht="39.950000000000003" customHeight="1" x14ac:dyDescent="0.25">
      <c r="A109" s="55">
        <v>127</v>
      </c>
      <c r="B109" s="56" t="s">
        <v>47</v>
      </c>
      <c r="C109" s="60" t="s">
        <v>384</v>
      </c>
      <c r="D109" s="61" t="s">
        <v>385</v>
      </c>
      <c r="E109" s="53" t="s">
        <v>386</v>
      </c>
      <c r="F109" s="54" t="s">
        <v>387</v>
      </c>
      <c r="G109" s="54" t="s">
        <v>37</v>
      </c>
      <c r="H109" s="54" t="s">
        <v>25</v>
      </c>
      <c r="I109" s="42">
        <v>479</v>
      </c>
      <c r="J109" s="17"/>
      <c r="K109" s="23">
        <f t="shared" si="2"/>
        <v>0</v>
      </c>
      <c r="L109" s="24" t="str">
        <f t="shared" si="3"/>
        <v>OK</v>
      </c>
      <c r="M109" s="102"/>
      <c r="N109" s="100"/>
      <c r="O109" s="100"/>
      <c r="P109" s="101"/>
      <c r="Q109" s="101"/>
      <c r="R109" s="104"/>
      <c r="S109" s="101"/>
      <c r="T109" s="100"/>
      <c r="U109" s="100"/>
      <c r="V109" s="100"/>
      <c r="W109" s="100"/>
      <c r="X109" s="100"/>
      <c r="Y109" s="101"/>
      <c r="Z109" s="101"/>
      <c r="AA109" s="101"/>
      <c r="AB109" s="101"/>
      <c r="AC109" s="47"/>
      <c r="AD109" s="47"/>
    </row>
    <row r="110" spans="1:30" ht="39.950000000000003" customHeight="1" x14ac:dyDescent="0.25">
      <c r="A110" s="55">
        <v>129</v>
      </c>
      <c r="B110" s="56" t="s">
        <v>86</v>
      </c>
      <c r="C110" s="60" t="s">
        <v>388</v>
      </c>
      <c r="D110" s="61" t="s">
        <v>389</v>
      </c>
      <c r="E110" s="62" t="s">
        <v>390</v>
      </c>
      <c r="F110" s="62" t="s">
        <v>391</v>
      </c>
      <c r="G110" s="54" t="s">
        <v>37</v>
      </c>
      <c r="H110" s="62" t="s">
        <v>81</v>
      </c>
      <c r="I110" s="42">
        <v>500.42</v>
      </c>
      <c r="J110" s="17">
        <v>2</v>
      </c>
      <c r="K110" s="23">
        <f t="shared" si="2"/>
        <v>0</v>
      </c>
      <c r="L110" s="24" t="str">
        <f t="shared" si="3"/>
        <v>OK</v>
      </c>
      <c r="M110" s="102"/>
      <c r="N110" s="100"/>
      <c r="O110" s="100"/>
      <c r="P110" s="101"/>
      <c r="Q110" s="101"/>
      <c r="R110" s="104"/>
      <c r="S110" s="101"/>
      <c r="T110" s="100"/>
      <c r="U110" s="100"/>
      <c r="V110" s="100"/>
      <c r="W110" s="100"/>
      <c r="X110" s="100"/>
      <c r="Y110" s="178">
        <v>2</v>
      </c>
      <c r="Z110" s="101"/>
      <c r="AA110" s="101"/>
      <c r="AB110" s="101"/>
      <c r="AC110" s="47"/>
      <c r="AD110" s="47"/>
    </row>
    <row r="111" spans="1:30" ht="39.950000000000003" customHeight="1" x14ac:dyDescent="0.25">
      <c r="A111" s="55">
        <v>130</v>
      </c>
      <c r="B111" s="56" t="s">
        <v>55</v>
      </c>
      <c r="C111" s="78" t="s">
        <v>392</v>
      </c>
      <c r="D111" s="79" t="s">
        <v>393</v>
      </c>
      <c r="E111" s="59" t="s">
        <v>192</v>
      </c>
      <c r="F111" s="62" t="s">
        <v>394</v>
      </c>
      <c r="G111" s="54" t="s">
        <v>37</v>
      </c>
      <c r="H111" s="62" t="s">
        <v>81</v>
      </c>
      <c r="I111" s="42">
        <v>730</v>
      </c>
      <c r="J111" s="17"/>
      <c r="K111" s="23">
        <f t="shared" si="2"/>
        <v>0</v>
      </c>
      <c r="L111" s="24" t="str">
        <f t="shared" si="3"/>
        <v>OK</v>
      </c>
      <c r="M111" s="102"/>
      <c r="N111" s="100"/>
      <c r="O111" s="100"/>
      <c r="P111" s="101"/>
      <c r="Q111" s="101"/>
      <c r="R111" s="104"/>
      <c r="S111" s="101"/>
      <c r="T111" s="100"/>
      <c r="U111" s="100"/>
      <c r="V111" s="100"/>
      <c r="W111" s="100"/>
      <c r="X111" s="100"/>
      <c r="Y111" s="101"/>
      <c r="Z111" s="101"/>
      <c r="AA111" s="101"/>
      <c r="AB111" s="101"/>
      <c r="AC111" s="47"/>
      <c r="AD111" s="47"/>
    </row>
    <row r="112" spans="1:30" ht="39.950000000000003" customHeight="1" x14ac:dyDescent="0.25">
      <c r="A112" s="55">
        <v>131</v>
      </c>
      <c r="B112" s="56" t="s">
        <v>55</v>
      </c>
      <c r="C112" s="60" t="s">
        <v>395</v>
      </c>
      <c r="D112" s="61" t="s">
        <v>396</v>
      </c>
      <c r="E112" s="53" t="s">
        <v>179</v>
      </c>
      <c r="F112" s="54" t="s">
        <v>397</v>
      </c>
      <c r="G112" s="54" t="s">
        <v>37</v>
      </c>
      <c r="H112" s="54" t="s">
        <v>21</v>
      </c>
      <c r="I112" s="42">
        <v>11498</v>
      </c>
      <c r="J112" s="17"/>
      <c r="K112" s="23">
        <f t="shared" si="2"/>
        <v>0</v>
      </c>
      <c r="L112" s="24" t="str">
        <f t="shared" si="3"/>
        <v>OK</v>
      </c>
      <c r="M112" s="102"/>
      <c r="N112" s="100"/>
      <c r="O112" s="100"/>
      <c r="P112" s="101"/>
      <c r="Q112" s="101"/>
      <c r="R112" s="104"/>
      <c r="S112" s="101"/>
      <c r="T112" s="100"/>
      <c r="U112" s="100"/>
      <c r="V112" s="100"/>
      <c r="W112" s="100"/>
      <c r="X112" s="100"/>
      <c r="Y112" s="101"/>
      <c r="Z112" s="101"/>
      <c r="AA112" s="101"/>
      <c r="AB112" s="101"/>
      <c r="AC112" s="47"/>
      <c r="AD112" s="47"/>
    </row>
    <row r="113" spans="1:30" ht="39.950000000000003" customHeight="1" x14ac:dyDescent="0.25">
      <c r="A113" s="55">
        <v>132</v>
      </c>
      <c r="B113" s="56" t="s">
        <v>151</v>
      </c>
      <c r="C113" s="60" t="s">
        <v>398</v>
      </c>
      <c r="D113" s="61" t="s">
        <v>399</v>
      </c>
      <c r="E113" s="53" t="s">
        <v>192</v>
      </c>
      <c r="F113" s="54" t="s">
        <v>299</v>
      </c>
      <c r="G113" s="54" t="s">
        <v>37</v>
      </c>
      <c r="H113" s="54" t="s">
        <v>51</v>
      </c>
      <c r="I113" s="42">
        <v>2200</v>
      </c>
      <c r="J113" s="17"/>
      <c r="K113" s="23">
        <f t="shared" si="2"/>
        <v>0</v>
      </c>
      <c r="L113" s="24" t="str">
        <f t="shared" si="3"/>
        <v>OK</v>
      </c>
      <c r="M113" s="102"/>
      <c r="N113" s="100"/>
      <c r="O113" s="100"/>
      <c r="P113" s="101"/>
      <c r="Q113" s="101"/>
      <c r="R113" s="104"/>
      <c r="S113" s="101"/>
      <c r="T113" s="100"/>
      <c r="U113" s="100"/>
      <c r="V113" s="100"/>
      <c r="W113" s="100"/>
      <c r="X113" s="100"/>
      <c r="Y113" s="101"/>
      <c r="Z113" s="101"/>
      <c r="AA113" s="101"/>
      <c r="AB113" s="101"/>
      <c r="AC113" s="47"/>
      <c r="AD113" s="47"/>
    </row>
    <row r="114" spans="1:30" ht="39.950000000000003" customHeight="1" x14ac:dyDescent="0.25">
      <c r="A114" s="55">
        <v>133</v>
      </c>
      <c r="B114" s="56" t="s">
        <v>71</v>
      </c>
      <c r="C114" s="68" t="s">
        <v>400</v>
      </c>
      <c r="D114" s="69" t="s">
        <v>401</v>
      </c>
      <c r="E114" s="65">
        <v>2401</v>
      </c>
      <c r="F114" s="65" t="s">
        <v>402</v>
      </c>
      <c r="G114" s="54" t="s">
        <v>37</v>
      </c>
      <c r="H114" s="54" t="s">
        <v>51</v>
      </c>
      <c r="I114" s="42">
        <v>4731.21</v>
      </c>
      <c r="J114" s="17"/>
      <c r="K114" s="23">
        <f t="shared" si="2"/>
        <v>0</v>
      </c>
      <c r="L114" s="24" t="str">
        <f t="shared" si="3"/>
        <v>OK</v>
      </c>
      <c r="M114" s="102"/>
      <c r="N114" s="100"/>
      <c r="O114" s="100"/>
      <c r="P114" s="101"/>
      <c r="Q114" s="101"/>
      <c r="R114" s="104"/>
      <c r="S114" s="101"/>
      <c r="T114" s="100"/>
      <c r="U114" s="100"/>
      <c r="V114" s="100"/>
      <c r="W114" s="100"/>
      <c r="X114" s="100"/>
      <c r="Y114" s="101"/>
      <c r="Z114" s="101"/>
      <c r="AA114" s="101"/>
      <c r="AB114" s="101"/>
      <c r="AC114" s="47"/>
      <c r="AD114" s="47"/>
    </row>
    <row r="115" spans="1:30" ht="39.950000000000003" customHeight="1" x14ac:dyDescent="0.25">
      <c r="A115" s="55">
        <v>134</v>
      </c>
      <c r="B115" s="56" t="s">
        <v>24</v>
      </c>
      <c r="C115" s="57" t="s">
        <v>403</v>
      </c>
      <c r="D115" s="58" t="s">
        <v>404</v>
      </c>
      <c r="E115" s="53" t="s">
        <v>238</v>
      </c>
      <c r="F115" s="80" t="s">
        <v>405</v>
      </c>
      <c r="G115" s="54" t="s">
        <v>37</v>
      </c>
      <c r="H115" s="54" t="s">
        <v>51</v>
      </c>
      <c r="I115" s="42">
        <v>4340</v>
      </c>
      <c r="J115" s="17"/>
      <c r="K115" s="23">
        <f t="shared" si="2"/>
        <v>0</v>
      </c>
      <c r="L115" s="24" t="str">
        <f t="shared" si="3"/>
        <v>OK</v>
      </c>
      <c r="M115" s="102"/>
      <c r="N115" s="100"/>
      <c r="O115" s="100"/>
      <c r="P115" s="101"/>
      <c r="Q115" s="101"/>
      <c r="R115" s="104"/>
      <c r="S115" s="101"/>
      <c r="T115" s="100"/>
      <c r="U115" s="100"/>
      <c r="V115" s="100"/>
      <c r="W115" s="100"/>
      <c r="X115" s="100"/>
      <c r="Y115" s="101"/>
      <c r="Z115" s="101"/>
      <c r="AA115" s="101"/>
      <c r="AB115" s="101"/>
      <c r="AC115" s="47"/>
      <c r="AD115" s="47"/>
    </row>
    <row r="116" spans="1:30" ht="39.950000000000003" customHeight="1" x14ac:dyDescent="0.25">
      <c r="A116" s="55">
        <v>135</v>
      </c>
      <c r="B116" s="56" t="s">
        <v>93</v>
      </c>
      <c r="C116" s="60" t="s">
        <v>406</v>
      </c>
      <c r="D116" s="61" t="s">
        <v>407</v>
      </c>
      <c r="E116" s="59" t="s">
        <v>62</v>
      </c>
      <c r="F116" s="70">
        <v>12360053</v>
      </c>
      <c r="G116" s="54" t="s">
        <v>37</v>
      </c>
      <c r="H116" s="54">
        <v>44905233</v>
      </c>
      <c r="I116" s="42">
        <v>3500</v>
      </c>
      <c r="J116" s="17"/>
      <c r="K116" s="23">
        <f t="shared" si="2"/>
        <v>0</v>
      </c>
      <c r="L116" s="24" t="str">
        <f t="shared" si="3"/>
        <v>OK</v>
      </c>
      <c r="M116" s="102"/>
      <c r="N116" s="100"/>
      <c r="O116" s="100"/>
      <c r="P116" s="101"/>
      <c r="Q116" s="101"/>
      <c r="R116" s="104"/>
      <c r="S116" s="101"/>
      <c r="T116" s="100"/>
      <c r="U116" s="100"/>
      <c r="V116" s="100"/>
      <c r="W116" s="100"/>
      <c r="X116" s="100"/>
      <c r="Y116" s="101"/>
      <c r="Z116" s="101"/>
      <c r="AA116" s="101"/>
      <c r="AB116" s="101"/>
      <c r="AC116" s="47"/>
      <c r="AD116" s="47"/>
    </row>
    <row r="117" spans="1:30" ht="39.950000000000003" customHeight="1" x14ac:dyDescent="0.25">
      <c r="A117" s="55">
        <v>136</v>
      </c>
      <c r="B117" s="56" t="s">
        <v>24</v>
      </c>
      <c r="C117" s="60" t="s">
        <v>408</v>
      </c>
      <c r="D117" s="61" t="s">
        <v>409</v>
      </c>
      <c r="E117" s="59" t="s">
        <v>62</v>
      </c>
      <c r="F117" s="70">
        <v>114332019</v>
      </c>
      <c r="G117" s="54" t="s">
        <v>37</v>
      </c>
      <c r="H117" s="54">
        <v>44905233</v>
      </c>
      <c r="I117" s="42">
        <v>4990</v>
      </c>
      <c r="J117" s="17"/>
      <c r="K117" s="23">
        <f t="shared" si="2"/>
        <v>0</v>
      </c>
      <c r="L117" s="24" t="str">
        <f t="shared" si="3"/>
        <v>OK</v>
      </c>
      <c r="M117" s="102"/>
      <c r="N117" s="100"/>
      <c r="O117" s="100"/>
      <c r="P117" s="101"/>
      <c r="Q117" s="101"/>
      <c r="R117" s="104"/>
      <c r="S117" s="101"/>
      <c r="T117" s="100"/>
      <c r="U117" s="100"/>
      <c r="V117" s="100"/>
      <c r="W117" s="100"/>
      <c r="X117" s="100"/>
      <c r="Y117" s="101"/>
      <c r="Z117" s="101"/>
      <c r="AA117" s="101"/>
      <c r="AB117" s="101"/>
      <c r="AC117" s="47"/>
      <c r="AD117" s="47"/>
    </row>
    <row r="118" spans="1:30" ht="39.950000000000003" customHeight="1" x14ac:dyDescent="0.25">
      <c r="A118" s="55">
        <v>137</v>
      </c>
      <c r="B118" s="56" t="s">
        <v>370</v>
      </c>
      <c r="C118" s="60" t="s">
        <v>410</v>
      </c>
      <c r="D118" s="61" t="s">
        <v>411</v>
      </c>
      <c r="E118" s="62" t="s">
        <v>242</v>
      </c>
      <c r="F118" s="62" t="s">
        <v>412</v>
      </c>
      <c r="G118" s="54" t="s">
        <v>37</v>
      </c>
      <c r="H118" s="62" t="s">
        <v>51</v>
      </c>
      <c r="I118" s="42">
        <v>7000</v>
      </c>
      <c r="J118" s="17">
        <v>6</v>
      </c>
      <c r="K118" s="23">
        <f t="shared" si="2"/>
        <v>0</v>
      </c>
      <c r="L118" s="24" t="str">
        <f t="shared" si="3"/>
        <v>OK</v>
      </c>
      <c r="M118" s="102"/>
      <c r="N118" s="100"/>
      <c r="O118" s="100"/>
      <c r="P118" s="101"/>
      <c r="Q118" s="101"/>
      <c r="R118" s="104"/>
      <c r="S118" s="101"/>
      <c r="T118" s="100"/>
      <c r="U118" s="100">
        <v>6</v>
      </c>
      <c r="V118" s="100"/>
      <c r="W118" s="100"/>
      <c r="X118" s="100"/>
      <c r="Y118" s="101"/>
      <c r="Z118" s="101"/>
      <c r="AA118" s="101"/>
      <c r="AB118" s="101"/>
      <c r="AC118" s="47"/>
      <c r="AD118" s="47"/>
    </row>
    <row r="119" spans="1:30" ht="39.950000000000003" customHeight="1" x14ac:dyDescent="0.25">
      <c r="A119" s="55">
        <v>138</v>
      </c>
      <c r="B119" s="56" t="s">
        <v>93</v>
      </c>
      <c r="C119" s="60" t="s">
        <v>413</v>
      </c>
      <c r="D119" s="61" t="s">
        <v>414</v>
      </c>
      <c r="E119" s="59" t="s">
        <v>62</v>
      </c>
      <c r="F119" s="70">
        <v>114332024</v>
      </c>
      <c r="G119" s="54" t="s">
        <v>37</v>
      </c>
      <c r="H119" s="54">
        <v>44905233</v>
      </c>
      <c r="I119" s="42">
        <v>2720</v>
      </c>
      <c r="J119" s="17"/>
      <c r="K119" s="23">
        <f t="shared" si="2"/>
        <v>0</v>
      </c>
      <c r="L119" s="24" t="str">
        <f t="shared" si="3"/>
        <v>OK</v>
      </c>
      <c r="M119" s="102"/>
      <c r="N119" s="100"/>
      <c r="O119" s="100"/>
      <c r="P119" s="101"/>
      <c r="Q119" s="101"/>
      <c r="R119" s="104"/>
      <c r="S119" s="101"/>
      <c r="T119" s="100"/>
      <c r="U119" s="100"/>
      <c r="V119" s="100"/>
      <c r="W119" s="100"/>
      <c r="X119" s="100"/>
      <c r="Y119" s="101"/>
      <c r="Z119" s="101"/>
      <c r="AA119" s="101"/>
      <c r="AB119" s="101"/>
      <c r="AC119" s="47"/>
      <c r="AD119" s="47"/>
    </row>
    <row r="120" spans="1:30" ht="39.950000000000003" customHeight="1" x14ac:dyDescent="0.25">
      <c r="A120" s="55">
        <v>139</v>
      </c>
      <c r="B120" s="56" t="s">
        <v>55</v>
      </c>
      <c r="C120" s="57" t="s">
        <v>415</v>
      </c>
      <c r="D120" s="58" t="s">
        <v>416</v>
      </c>
      <c r="E120" s="53" t="s">
        <v>238</v>
      </c>
      <c r="F120" s="80" t="s">
        <v>417</v>
      </c>
      <c r="G120" s="54" t="s">
        <v>37</v>
      </c>
      <c r="H120" s="54" t="s">
        <v>51</v>
      </c>
      <c r="I120" s="42">
        <v>1970</v>
      </c>
      <c r="J120" s="17">
        <v>3</v>
      </c>
      <c r="K120" s="23">
        <f t="shared" si="2"/>
        <v>0</v>
      </c>
      <c r="L120" s="24" t="str">
        <f t="shared" si="3"/>
        <v>OK</v>
      </c>
      <c r="M120" s="102"/>
      <c r="N120" s="100"/>
      <c r="O120" s="100"/>
      <c r="P120" s="101"/>
      <c r="Q120" s="101"/>
      <c r="R120" s="104"/>
      <c r="S120" s="101"/>
      <c r="T120" s="100"/>
      <c r="U120" s="100"/>
      <c r="V120" s="100">
        <v>3</v>
      </c>
      <c r="W120" s="100"/>
      <c r="X120" s="100"/>
      <c r="Y120" s="101"/>
      <c r="Z120" s="101"/>
      <c r="AA120" s="101"/>
      <c r="AB120" s="101"/>
      <c r="AC120" s="47"/>
      <c r="AD120" s="47"/>
    </row>
    <row r="121" spans="1:30" ht="39.950000000000003" customHeight="1" x14ac:dyDescent="0.25">
      <c r="A121" s="55">
        <v>140</v>
      </c>
      <c r="B121" s="56" t="s">
        <v>24</v>
      </c>
      <c r="C121" s="66" t="s">
        <v>418</v>
      </c>
      <c r="D121" s="67" t="s">
        <v>419</v>
      </c>
      <c r="E121" s="53" t="s">
        <v>238</v>
      </c>
      <c r="F121" s="54" t="s">
        <v>417</v>
      </c>
      <c r="G121" s="54" t="s">
        <v>37</v>
      </c>
      <c r="H121" s="54" t="s">
        <v>51</v>
      </c>
      <c r="I121" s="42">
        <v>5099</v>
      </c>
      <c r="J121" s="17"/>
      <c r="K121" s="23">
        <f t="shared" si="2"/>
        <v>0</v>
      </c>
      <c r="L121" s="24" t="str">
        <f t="shared" si="3"/>
        <v>OK</v>
      </c>
      <c r="M121" s="102"/>
      <c r="N121" s="100"/>
      <c r="O121" s="100"/>
      <c r="P121" s="101"/>
      <c r="Q121" s="101"/>
      <c r="R121" s="104"/>
      <c r="S121" s="101"/>
      <c r="T121" s="100"/>
      <c r="U121" s="100"/>
      <c r="V121" s="100"/>
      <c r="W121" s="100"/>
      <c r="X121" s="100"/>
      <c r="Y121" s="101"/>
      <c r="Z121" s="101"/>
      <c r="AA121" s="101"/>
      <c r="AB121" s="101"/>
      <c r="AC121" s="47"/>
      <c r="AD121" s="47"/>
    </row>
    <row r="122" spans="1:30" ht="39.950000000000003" customHeight="1" x14ac:dyDescent="0.25">
      <c r="A122" s="55">
        <v>141</v>
      </c>
      <c r="B122" s="56" t="s">
        <v>186</v>
      </c>
      <c r="C122" s="81" t="s">
        <v>420</v>
      </c>
      <c r="D122" s="67" t="s">
        <v>421</v>
      </c>
      <c r="E122" s="53" t="s">
        <v>238</v>
      </c>
      <c r="F122" s="54" t="s">
        <v>417</v>
      </c>
      <c r="G122" s="54" t="s">
        <v>37</v>
      </c>
      <c r="H122" s="54" t="s">
        <v>51</v>
      </c>
      <c r="I122" s="42">
        <v>1875</v>
      </c>
      <c r="J122" s="17"/>
      <c r="K122" s="23">
        <f t="shared" si="2"/>
        <v>0</v>
      </c>
      <c r="L122" s="24" t="str">
        <f t="shared" si="3"/>
        <v>OK</v>
      </c>
      <c r="M122" s="102"/>
      <c r="N122" s="100"/>
      <c r="O122" s="100"/>
      <c r="P122" s="101"/>
      <c r="Q122" s="101"/>
      <c r="R122" s="104"/>
      <c r="S122" s="101"/>
      <c r="T122" s="100"/>
      <c r="U122" s="100"/>
      <c r="V122" s="100"/>
      <c r="W122" s="100"/>
      <c r="X122" s="100"/>
      <c r="Y122" s="101"/>
      <c r="Z122" s="101"/>
      <c r="AA122" s="101"/>
      <c r="AB122" s="101"/>
      <c r="AC122" s="47"/>
      <c r="AD122" s="47"/>
    </row>
    <row r="123" spans="1:30" ht="39.950000000000003" customHeight="1" x14ac:dyDescent="0.25">
      <c r="A123" s="55">
        <v>142</v>
      </c>
      <c r="B123" s="56" t="s">
        <v>86</v>
      </c>
      <c r="C123" s="60" t="s">
        <v>422</v>
      </c>
      <c r="D123" s="61" t="s">
        <v>423</v>
      </c>
      <c r="E123" s="62" t="s">
        <v>424</v>
      </c>
      <c r="F123" s="62" t="s">
        <v>425</v>
      </c>
      <c r="G123" s="54" t="s">
        <v>37</v>
      </c>
      <c r="H123" s="62" t="s">
        <v>81</v>
      </c>
      <c r="I123" s="42">
        <v>1289.94</v>
      </c>
      <c r="J123" s="17"/>
      <c r="K123" s="23">
        <f t="shared" si="2"/>
        <v>0</v>
      </c>
      <c r="L123" s="24" t="str">
        <f t="shared" si="3"/>
        <v>OK</v>
      </c>
      <c r="M123" s="102"/>
      <c r="N123" s="100"/>
      <c r="O123" s="100"/>
      <c r="P123" s="101"/>
      <c r="Q123" s="101"/>
      <c r="R123" s="104"/>
      <c r="S123" s="101"/>
      <c r="T123" s="100"/>
      <c r="U123" s="100"/>
      <c r="V123" s="100"/>
      <c r="W123" s="100"/>
      <c r="X123" s="100"/>
      <c r="Y123" s="101"/>
      <c r="Z123" s="101"/>
      <c r="AA123" s="101"/>
      <c r="AB123" s="101"/>
      <c r="AC123" s="47"/>
      <c r="AD123" s="47"/>
    </row>
    <row r="124" spans="1:30" ht="39.950000000000003" customHeight="1" x14ac:dyDescent="0.25">
      <c r="A124" s="55">
        <v>143</v>
      </c>
      <c r="B124" s="56" t="s">
        <v>86</v>
      </c>
      <c r="C124" s="60" t="s">
        <v>426</v>
      </c>
      <c r="D124" s="61" t="s">
        <v>427</v>
      </c>
      <c r="E124" s="62" t="s">
        <v>424</v>
      </c>
      <c r="F124" s="62" t="s">
        <v>425</v>
      </c>
      <c r="G124" s="54" t="s">
        <v>37</v>
      </c>
      <c r="H124" s="62" t="s">
        <v>81</v>
      </c>
      <c r="I124" s="42">
        <v>387.82</v>
      </c>
      <c r="J124" s="17">
        <v>2</v>
      </c>
      <c r="K124" s="23">
        <f t="shared" si="2"/>
        <v>0</v>
      </c>
      <c r="L124" s="24" t="str">
        <f t="shared" si="3"/>
        <v>OK</v>
      </c>
      <c r="M124" s="102"/>
      <c r="N124" s="100"/>
      <c r="O124" s="100"/>
      <c r="P124" s="101"/>
      <c r="Q124" s="101"/>
      <c r="R124" s="104"/>
      <c r="S124" s="101"/>
      <c r="T124" s="100"/>
      <c r="U124" s="100"/>
      <c r="V124" s="100"/>
      <c r="W124" s="100"/>
      <c r="X124" s="100"/>
      <c r="Y124" s="178">
        <v>2</v>
      </c>
      <c r="Z124" s="101"/>
      <c r="AA124" s="101"/>
      <c r="AB124" s="101"/>
      <c r="AC124" s="47"/>
      <c r="AD124" s="47"/>
    </row>
    <row r="125" spans="1:30" ht="39.950000000000003" customHeight="1" x14ac:dyDescent="0.25">
      <c r="A125" s="55">
        <v>145</v>
      </c>
      <c r="B125" s="56" t="s">
        <v>126</v>
      </c>
      <c r="C125" s="60" t="s">
        <v>428</v>
      </c>
      <c r="D125" s="61" t="s">
        <v>429</v>
      </c>
      <c r="E125" s="62" t="s">
        <v>124</v>
      </c>
      <c r="F125" s="62" t="s">
        <v>125</v>
      </c>
      <c r="G125" s="54" t="s">
        <v>37</v>
      </c>
      <c r="H125" s="62" t="s">
        <v>51</v>
      </c>
      <c r="I125" s="42">
        <v>5100</v>
      </c>
      <c r="J125" s="17"/>
      <c r="K125" s="23">
        <f t="shared" si="2"/>
        <v>0</v>
      </c>
      <c r="L125" s="24" t="str">
        <f t="shared" si="3"/>
        <v>OK</v>
      </c>
      <c r="M125" s="102"/>
      <c r="N125" s="100"/>
      <c r="O125" s="100"/>
      <c r="P125" s="101"/>
      <c r="Q125" s="101"/>
      <c r="R125" s="104"/>
      <c r="S125" s="101"/>
      <c r="T125" s="100"/>
      <c r="U125" s="100"/>
      <c r="V125" s="100"/>
      <c r="W125" s="100"/>
      <c r="X125" s="100"/>
      <c r="Y125" s="101"/>
      <c r="Z125" s="101"/>
      <c r="AA125" s="101"/>
      <c r="AB125" s="101"/>
      <c r="AC125" s="47"/>
      <c r="AD125" s="47"/>
    </row>
    <row r="126" spans="1:30" ht="39.950000000000003" customHeight="1" x14ac:dyDescent="0.25">
      <c r="A126" s="55">
        <v>146</v>
      </c>
      <c r="B126" s="56" t="s">
        <v>86</v>
      </c>
      <c r="C126" s="51" t="s">
        <v>430</v>
      </c>
      <c r="D126" s="61" t="s">
        <v>431</v>
      </c>
      <c r="E126" s="53" t="s">
        <v>432</v>
      </c>
      <c r="F126" s="54" t="s">
        <v>433</v>
      </c>
      <c r="G126" s="54" t="s">
        <v>37</v>
      </c>
      <c r="H126" s="54" t="s">
        <v>168</v>
      </c>
      <c r="I126" s="42">
        <v>338.6</v>
      </c>
      <c r="J126" s="17">
        <v>11</v>
      </c>
      <c r="K126" s="23">
        <f t="shared" si="2"/>
        <v>0</v>
      </c>
      <c r="L126" s="24" t="str">
        <f t="shared" si="3"/>
        <v>OK</v>
      </c>
      <c r="M126" s="102"/>
      <c r="N126" s="100"/>
      <c r="O126" s="100"/>
      <c r="P126" s="101"/>
      <c r="Q126" s="101"/>
      <c r="R126" s="104"/>
      <c r="S126" s="101">
        <v>11</v>
      </c>
      <c r="T126" s="100"/>
      <c r="U126" s="100"/>
      <c r="V126" s="100"/>
      <c r="W126" s="100"/>
      <c r="X126" s="100"/>
      <c r="Y126" s="101"/>
      <c r="Z126" s="101"/>
      <c r="AA126" s="101"/>
      <c r="AB126" s="101"/>
      <c r="AC126" s="47"/>
      <c r="AD126" s="47"/>
    </row>
    <row r="127" spans="1:30" ht="39.950000000000003" customHeight="1" x14ac:dyDescent="0.25">
      <c r="A127" s="55">
        <v>147</v>
      </c>
      <c r="B127" s="56" t="s">
        <v>126</v>
      </c>
      <c r="C127" s="51" t="s">
        <v>434</v>
      </c>
      <c r="D127" s="52" t="s">
        <v>435</v>
      </c>
      <c r="E127" s="53" t="s">
        <v>129</v>
      </c>
      <c r="F127" s="54" t="s">
        <v>436</v>
      </c>
      <c r="G127" s="54" t="s">
        <v>37</v>
      </c>
      <c r="H127" s="54" t="s">
        <v>51</v>
      </c>
      <c r="I127" s="42">
        <v>130</v>
      </c>
      <c r="J127" s="17">
        <v>7</v>
      </c>
      <c r="K127" s="23">
        <f t="shared" si="2"/>
        <v>0</v>
      </c>
      <c r="L127" s="24" t="str">
        <f t="shared" si="3"/>
        <v>OK</v>
      </c>
      <c r="M127" s="102"/>
      <c r="N127" s="100"/>
      <c r="O127" s="100"/>
      <c r="P127" s="101"/>
      <c r="Q127" s="178">
        <v>7</v>
      </c>
      <c r="R127" s="104"/>
      <c r="S127" s="101"/>
      <c r="T127" s="100"/>
      <c r="U127" s="100"/>
      <c r="V127" s="100"/>
      <c r="W127" s="100"/>
      <c r="X127" s="100"/>
      <c r="Y127" s="101"/>
      <c r="Z127" s="101"/>
      <c r="AA127" s="101"/>
      <c r="AB127" s="101"/>
      <c r="AC127" s="47"/>
      <c r="AD127" s="47"/>
    </row>
    <row r="128" spans="1:30" ht="39.950000000000003" customHeight="1" x14ac:dyDescent="0.25">
      <c r="A128" s="55">
        <v>150</v>
      </c>
      <c r="B128" s="56" t="s">
        <v>86</v>
      </c>
      <c r="C128" s="73" t="s">
        <v>437</v>
      </c>
      <c r="D128" s="74" t="s">
        <v>438</v>
      </c>
      <c r="E128" s="53" t="s">
        <v>439</v>
      </c>
      <c r="F128" s="62" t="s">
        <v>440</v>
      </c>
      <c r="G128" s="54" t="s">
        <v>37</v>
      </c>
      <c r="H128" s="62" t="s">
        <v>168</v>
      </c>
      <c r="I128" s="42">
        <v>549.99</v>
      </c>
      <c r="J128" s="17"/>
      <c r="K128" s="23">
        <f t="shared" si="2"/>
        <v>0</v>
      </c>
      <c r="L128" s="24" t="str">
        <f t="shared" si="3"/>
        <v>OK</v>
      </c>
      <c r="M128" s="102"/>
      <c r="N128" s="100"/>
      <c r="O128" s="100"/>
      <c r="P128" s="101"/>
      <c r="Q128" s="101"/>
      <c r="R128" s="104"/>
      <c r="S128" s="101"/>
      <c r="T128" s="100"/>
      <c r="U128" s="100"/>
      <c r="V128" s="100"/>
      <c r="W128" s="100"/>
      <c r="X128" s="100"/>
      <c r="Y128" s="101"/>
      <c r="Z128" s="101"/>
      <c r="AA128" s="101"/>
      <c r="AB128" s="101"/>
      <c r="AC128" s="47"/>
      <c r="AD128" s="47"/>
    </row>
    <row r="129" spans="1:30" ht="39.950000000000003" customHeight="1" x14ac:dyDescent="0.25">
      <c r="A129" s="55">
        <v>152</v>
      </c>
      <c r="B129" s="56" t="s">
        <v>86</v>
      </c>
      <c r="C129" s="60" t="s">
        <v>441</v>
      </c>
      <c r="D129" s="61" t="s">
        <v>442</v>
      </c>
      <c r="E129" s="59" t="s">
        <v>292</v>
      </c>
      <c r="F129" s="70" t="s">
        <v>391</v>
      </c>
      <c r="G129" s="54" t="s">
        <v>37</v>
      </c>
      <c r="H129" s="54">
        <v>44905233</v>
      </c>
      <c r="I129" s="42">
        <v>1354.16</v>
      </c>
      <c r="J129" s="17"/>
      <c r="K129" s="23">
        <f t="shared" si="2"/>
        <v>0</v>
      </c>
      <c r="L129" s="24" t="str">
        <f t="shared" si="3"/>
        <v>OK</v>
      </c>
      <c r="M129" s="102"/>
      <c r="N129" s="100"/>
      <c r="O129" s="100"/>
      <c r="P129" s="101"/>
      <c r="Q129" s="101"/>
      <c r="R129" s="104"/>
      <c r="S129" s="101"/>
      <c r="T129" s="100"/>
      <c r="U129" s="100"/>
      <c r="V129" s="100"/>
      <c r="W129" s="100"/>
      <c r="X129" s="100"/>
      <c r="Y129" s="101"/>
      <c r="Z129" s="101"/>
      <c r="AA129" s="101"/>
      <c r="AB129" s="101"/>
      <c r="AC129" s="47"/>
      <c r="AD129" s="47"/>
    </row>
    <row r="130" spans="1:30" ht="39.950000000000003" customHeight="1" x14ac:dyDescent="0.25">
      <c r="A130" s="55">
        <v>153</v>
      </c>
      <c r="B130" s="56" t="s">
        <v>443</v>
      </c>
      <c r="C130" s="60" t="s">
        <v>444</v>
      </c>
      <c r="D130" s="61" t="s">
        <v>445</v>
      </c>
      <c r="E130" s="59" t="s">
        <v>164</v>
      </c>
      <c r="F130" s="70" t="s">
        <v>446</v>
      </c>
      <c r="G130" s="54" t="s">
        <v>37</v>
      </c>
      <c r="H130" s="54">
        <v>44905235</v>
      </c>
      <c r="I130" s="42">
        <v>19484</v>
      </c>
      <c r="J130" s="17"/>
      <c r="K130" s="23">
        <f t="shared" si="2"/>
        <v>0</v>
      </c>
      <c r="L130" s="24" t="str">
        <f t="shared" si="3"/>
        <v>OK</v>
      </c>
      <c r="M130" s="102"/>
      <c r="N130" s="100"/>
      <c r="O130" s="100"/>
      <c r="P130" s="101"/>
      <c r="Q130" s="101"/>
      <c r="R130" s="104"/>
      <c r="S130" s="101"/>
      <c r="T130" s="100"/>
      <c r="U130" s="100"/>
      <c r="V130" s="100"/>
      <c r="W130" s="100"/>
      <c r="X130" s="100"/>
      <c r="Y130" s="101"/>
      <c r="Z130" s="101"/>
      <c r="AA130" s="101"/>
      <c r="AB130" s="101"/>
      <c r="AC130" s="47"/>
      <c r="AD130" s="47"/>
    </row>
    <row r="131" spans="1:30" ht="39.950000000000003" customHeight="1" x14ac:dyDescent="0.25">
      <c r="A131" s="55">
        <v>154</v>
      </c>
      <c r="B131" s="56" t="s">
        <v>86</v>
      </c>
      <c r="C131" s="60" t="s">
        <v>447</v>
      </c>
      <c r="D131" s="61" t="s">
        <v>448</v>
      </c>
      <c r="E131" s="59" t="s">
        <v>62</v>
      </c>
      <c r="F131" s="62" t="s">
        <v>449</v>
      </c>
      <c r="G131" s="54" t="s">
        <v>37</v>
      </c>
      <c r="H131" s="62" t="s">
        <v>51</v>
      </c>
      <c r="I131" s="42">
        <v>2498.19</v>
      </c>
      <c r="J131" s="17">
        <v>1</v>
      </c>
      <c r="K131" s="23">
        <f t="shared" si="2"/>
        <v>0</v>
      </c>
      <c r="L131" s="24" t="str">
        <f t="shared" si="3"/>
        <v>OK</v>
      </c>
      <c r="M131" s="102"/>
      <c r="N131" s="100"/>
      <c r="O131" s="100"/>
      <c r="P131" s="101"/>
      <c r="Q131" s="101"/>
      <c r="R131" s="104"/>
      <c r="S131" s="101">
        <v>1</v>
      </c>
      <c r="T131" s="100"/>
      <c r="U131" s="100"/>
      <c r="V131" s="100"/>
      <c r="W131" s="100"/>
      <c r="X131" s="100"/>
      <c r="Y131" s="101"/>
      <c r="Z131" s="101"/>
      <c r="AA131" s="101"/>
      <c r="AB131" s="101"/>
      <c r="AC131" s="47"/>
      <c r="AD131" s="47"/>
    </row>
    <row r="132" spans="1:30" ht="39.950000000000003" customHeight="1" x14ac:dyDescent="0.25">
      <c r="A132" s="55">
        <v>155</v>
      </c>
      <c r="B132" s="56" t="s">
        <v>450</v>
      </c>
      <c r="C132" s="77" t="s">
        <v>451</v>
      </c>
      <c r="D132" s="61" t="s">
        <v>452</v>
      </c>
      <c r="E132" s="59" t="s">
        <v>238</v>
      </c>
      <c r="F132" s="62" t="s">
        <v>453</v>
      </c>
      <c r="G132" s="54" t="s">
        <v>37</v>
      </c>
      <c r="H132" s="62" t="s">
        <v>51</v>
      </c>
      <c r="I132" s="42">
        <v>38300</v>
      </c>
      <c r="J132" s="17"/>
      <c r="K132" s="23">
        <f t="shared" ref="K132:K135" si="4">J132-(SUM(M132:AD132))</f>
        <v>0</v>
      </c>
      <c r="L132" s="24" t="str">
        <f t="shared" ref="L132:L136" si="5">IF(K132&lt;0,"ATENÇÃO","OK")</f>
        <v>OK</v>
      </c>
      <c r="M132" s="102"/>
      <c r="N132" s="100"/>
      <c r="O132" s="100"/>
      <c r="P132" s="101"/>
      <c r="Q132" s="101"/>
      <c r="R132" s="104"/>
      <c r="S132" s="101"/>
      <c r="T132" s="100"/>
      <c r="U132" s="100"/>
      <c r="V132" s="100"/>
      <c r="W132" s="100"/>
      <c r="X132" s="100"/>
      <c r="Y132" s="101"/>
      <c r="Z132" s="101"/>
      <c r="AA132" s="101"/>
      <c r="AB132" s="101"/>
      <c r="AC132" s="47"/>
      <c r="AD132" s="47"/>
    </row>
    <row r="133" spans="1:30" ht="39.950000000000003" customHeight="1" x14ac:dyDescent="0.25">
      <c r="A133" s="55">
        <v>156</v>
      </c>
      <c r="B133" s="56" t="s">
        <v>114</v>
      </c>
      <c r="C133" s="60" t="s">
        <v>454</v>
      </c>
      <c r="D133" s="61" t="s">
        <v>455</v>
      </c>
      <c r="E133" s="62" t="s">
        <v>129</v>
      </c>
      <c r="F133" s="62" t="s">
        <v>456</v>
      </c>
      <c r="G133" s="54" t="s">
        <v>37</v>
      </c>
      <c r="H133" s="62" t="s">
        <v>81</v>
      </c>
      <c r="I133" s="42">
        <v>327.5</v>
      </c>
      <c r="J133" s="17"/>
      <c r="K133" s="23">
        <f t="shared" si="4"/>
        <v>0</v>
      </c>
      <c r="L133" s="24" t="str">
        <f t="shared" si="5"/>
        <v>OK</v>
      </c>
      <c r="M133" s="102"/>
      <c r="N133" s="100"/>
      <c r="O133" s="100"/>
      <c r="P133" s="101"/>
      <c r="Q133" s="101"/>
      <c r="R133" s="104"/>
      <c r="S133" s="101"/>
      <c r="T133" s="100"/>
      <c r="U133" s="100"/>
      <c r="V133" s="100"/>
      <c r="W133" s="100"/>
      <c r="X133" s="100"/>
      <c r="Y133" s="101"/>
      <c r="Z133" s="101"/>
      <c r="AA133" s="101"/>
      <c r="AB133" s="101"/>
      <c r="AC133" s="47"/>
      <c r="AD133" s="47"/>
    </row>
    <row r="134" spans="1:30" ht="39.950000000000003" customHeight="1" x14ac:dyDescent="0.25">
      <c r="A134" s="55">
        <v>158</v>
      </c>
      <c r="B134" s="56" t="s">
        <v>38</v>
      </c>
      <c r="C134" s="60" t="s">
        <v>457</v>
      </c>
      <c r="D134" s="61" t="s">
        <v>458</v>
      </c>
      <c r="E134" s="62">
        <v>2407</v>
      </c>
      <c r="F134" s="62" t="s">
        <v>459</v>
      </c>
      <c r="G134" s="54" t="s">
        <v>37</v>
      </c>
      <c r="H134" s="62" t="s">
        <v>81</v>
      </c>
      <c r="I134" s="42">
        <v>1240</v>
      </c>
      <c r="J134" s="17"/>
      <c r="K134" s="23">
        <f t="shared" si="4"/>
        <v>0</v>
      </c>
      <c r="L134" s="24" t="str">
        <f t="shared" si="5"/>
        <v>OK</v>
      </c>
      <c r="M134" s="102"/>
      <c r="N134" s="100"/>
      <c r="O134" s="100"/>
      <c r="P134" s="101"/>
      <c r="Q134" s="101"/>
      <c r="R134" s="104"/>
      <c r="S134" s="101"/>
      <c r="T134" s="100"/>
      <c r="U134" s="100"/>
      <c r="V134" s="100"/>
      <c r="W134" s="100"/>
      <c r="X134" s="100"/>
      <c r="Y134" s="101"/>
      <c r="Z134" s="101"/>
      <c r="AA134" s="101"/>
      <c r="AB134" s="101"/>
      <c r="AC134" s="47"/>
      <c r="AD134" s="47"/>
    </row>
    <row r="135" spans="1:30" ht="39.950000000000003" customHeight="1" x14ac:dyDescent="0.25">
      <c r="A135" s="55">
        <v>159</v>
      </c>
      <c r="B135" s="56" t="s">
        <v>86</v>
      </c>
      <c r="C135" s="60" t="s">
        <v>460</v>
      </c>
      <c r="D135" s="61" t="s">
        <v>461</v>
      </c>
      <c r="E135" s="62">
        <v>2407</v>
      </c>
      <c r="F135" s="62" t="s">
        <v>459</v>
      </c>
      <c r="G135" s="54" t="s">
        <v>37</v>
      </c>
      <c r="H135" s="62" t="s">
        <v>81</v>
      </c>
      <c r="I135" s="42">
        <v>376.13</v>
      </c>
      <c r="J135" s="17">
        <v>2</v>
      </c>
      <c r="K135" s="23">
        <f t="shared" si="4"/>
        <v>0</v>
      </c>
      <c r="L135" s="24" t="str">
        <f t="shared" si="5"/>
        <v>OK</v>
      </c>
      <c r="M135" s="102"/>
      <c r="N135" s="100"/>
      <c r="O135" s="100"/>
      <c r="P135" s="101"/>
      <c r="Q135" s="101"/>
      <c r="R135" s="104"/>
      <c r="S135" s="101"/>
      <c r="T135" s="100" t="s">
        <v>593</v>
      </c>
      <c r="U135" s="100"/>
      <c r="V135" s="100"/>
      <c r="W135" s="100"/>
      <c r="X135" s="100"/>
      <c r="Y135" s="178">
        <v>2</v>
      </c>
      <c r="Z135" s="101"/>
      <c r="AA135" s="101"/>
      <c r="AB135" s="101"/>
      <c r="AC135" s="47"/>
      <c r="AD135" s="47"/>
    </row>
    <row r="136" spans="1:30" ht="39.950000000000003" customHeight="1" x14ac:dyDescent="0.25">
      <c r="A136" s="55">
        <v>161</v>
      </c>
      <c r="B136" s="56" t="s">
        <v>38</v>
      </c>
      <c r="C136" s="60" t="s">
        <v>462</v>
      </c>
      <c r="D136" s="61" t="s">
        <v>463</v>
      </c>
      <c r="E136" s="62" t="s">
        <v>292</v>
      </c>
      <c r="F136" s="62" t="s">
        <v>464</v>
      </c>
      <c r="G136" s="54" t="s">
        <v>37</v>
      </c>
      <c r="H136" s="62" t="s">
        <v>81</v>
      </c>
      <c r="I136" s="42">
        <v>485.5</v>
      </c>
      <c r="J136" s="17">
        <v>3</v>
      </c>
      <c r="K136" s="23">
        <f>J136-(SUM(M136:AD136))</f>
        <v>0</v>
      </c>
      <c r="L136" s="24" t="str">
        <f t="shared" si="5"/>
        <v>OK</v>
      </c>
      <c r="M136" s="102"/>
      <c r="N136" s="100"/>
      <c r="O136" s="100"/>
      <c r="P136" s="101"/>
      <c r="Q136" s="101"/>
      <c r="R136" s="104"/>
      <c r="S136" s="101"/>
      <c r="T136" s="100"/>
      <c r="U136" s="100"/>
      <c r="V136" s="100"/>
      <c r="W136" s="100"/>
      <c r="X136" s="100"/>
      <c r="Y136" s="101"/>
      <c r="Z136" s="178">
        <v>3</v>
      </c>
      <c r="AA136" s="101"/>
      <c r="AB136" s="101"/>
      <c r="AC136" s="47"/>
      <c r="AD136" s="47"/>
    </row>
    <row r="137" spans="1:30" x14ac:dyDescent="0.25">
      <c r="J137" s="4">
        <f>SUM(J4:J136)</f>
        <v>82</v>
      </c>
      <c r="K137" s="4">
        <f>SUM(K4:K136)</f>
        <v>0</v>
      </c>
      <c r="M137" s="106">
        <f>SUMPRODUCT($I$4:$I$136,M4:M136)</f>
        <v>810</v>
      </c>
      <c r="N137" s="106">
        <f t="shared" ref="N137:AB137" si="6">SUMPRODUCT($I$4:$I$136,N4:N136)</f>
        <v>169.98</v>
      </c>
      <c r="O137" s="106">
        <f t="shared" si="6"/>
        <v>16260</v>
      </c>
      <c r="P137" s="106">
        <f t="shared" si="6"/>
        <v>4050</v>
      </c>
      <c r="Q137" s="106">
        <f t="shared" si="6"/>
        <v>17430</v>
      </c>
      <c r="R137" s="106">
        <f t="shared" si="6"/>
        <v>15745</v>
      </c>
      <c r="S137" s="106">
        <f t="shared" si="6"/>
        <v>11522.77</v>
      </c>
      <c r="T137" s="106">
        <f t="shared" si="6"/>
        <v>8650</v>
      </c>
      <c r="U137" s="106">
        <f t="shared" si="6"/>
        <v>42000</v>
      </c>
      <c r="V137" s="106">
        <f t="shared" si="6"/>
        <v>5910</v>
      </c>
      <c r="W137" s="106">
        <f t="shared" si="6"/>
        <v>13266</v>
      </c>
      <c r="X137" s="106">
        <f t="shared" si="6"/>
        <v>12400</v>
      </c>
      <c r="Y137" s="106">
        <f t="shared" si="6"/>
        <v>2528.7399999999998</v>
      </c>
      <c r="Z137" s="106">
        <f t="shared" si="6"/>
        <v>1456.5</v>
      </c>
      <c r="AA137" s="106">
        <f t="shared" si="6"/>
        <v>3800</v>
      </c>
      <c r="AB137" s="106">
        <f t="shared" si="6"/>
        <v>424.95</v>
      </c>
      <c r="AC137" s="92">
        <f t="shared" ref="AC137:AD137" si="7">SUMPRODUCT($I$4:$I$136,AC4:AC136)</f>
        <v>0</v>
      </c>
      <c r="AD137" s="92">
        <f t="shared" si="7"/>
        <v>0</v>
      </c>
    </row>
    <row r="138" spans="1:30" ht="39.950000000000003" customHeight="1" x14ac:dyDescent="0.25"/>
    <row r="139" spans="1:30" ht="39.950000000000003" customHeight="1" x14ac:dyDescent="0.25"/>
    <row r="140" spans="1:30" ht="39.950000000000003" customHeight="1" x14ac:dyDescent="0.25"/>
    <row r="141" spans="1:30" ht="39.950000000000003" customHeight="1" x14ac:dyDescent="0.25"/>
    <row r="142" spans="1:30" ht="39.950000000000003" customHeight="1" x14ac:dyDescent="0.25"/>
    <row r="143" spans="1:30" ht="39.950000000000003" customHeight="1" x14ac:dyDescent="0.25"/>
    <row r="144" spans="1:30"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mergeCells count="22">
    <mergeCell ref="O1:O2"/>
    <mergeCell ref="A1:B1"/>
    <mergeCell ref="C1:I1"/>
    <mergeCell ref="J1:L1"/>
    <mergeCell ref="M1:M2"/>
    <mergeCell ref="N1:N2"/>
    <mergeCell ref="AB1:AB2"/>
    <mergeCell ref="AC1:AC2"/>
    <mergeCell ref="AD1:AD2"/>
    <mergeCell ref="A2:L2"/>
    <mergeCell ref="V1:V2"/>
    <mergeCell ref="W1:W2"/>
    <mergeCell ref="X1:X2"/>
    <mergeCell ref="Y1:Y2"/>
    <mergeCell ref="Z1:Z2"/>
    <mergeCell ref="AA1:AA2"/>
    <mergeCell ref="P1:P2"/>
    <mergeCell ref="Q1:Q2"/>
    <mergeCell ref="R1:R2"/>
    <mergeCell ref="S1:S2"/>
    <mergeCell ref="T1:T2"/>
    <mergeCell ref="U1:U2"/>
  </mergeCells>
  <conditionalFormatting sqref="S4:X136 M4:O136">
    <cfRule type="cellIs" dxfId="50" priority="1" stopIfTrue="1" operator="greaterThan">
      <formula>0</formula>
    </cfRule>
    <cfRule type="cellIs" dxfId="49" priority="2" stopIfTrue="1" operator="greaterThan">
      <formula>0</formula>
    </cfRule>
    <cfRule type="cellIs" dxfId="48" priority="3" stopIfTrue="1" operator="greaterThan">
      <formula>0</formula>
    </cfRule>
  </conditionalFormatting>
  <hyperlinks>
    <hyperlink ref="D577" r:id="rId1" display="https://www.havan.com.br/mangueira-para-gas-de-cozinha-glp-1-20m-durin-05207.html" xr:uid="{A8D46286-F07D-42D4-B0BC-1CFAC4CE2A6D}"/>
  </hyperlinks>
  <pageMargins left="0.511811024" right="0.511811024" top="0.78740157499999996" bottom="0.78740157499999996" header="0.31496062000000002" footer="0.31496062000000002"/>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681007-B77E-4C53-BFE2-0F0689BE3246}">
  <sheetPr>
    <tabColor rgb="FFFFFF00"/>
  </sheetPr>
  <dimension ref="A1:AD649"/>
  <sheetViews>
    <sheetView zoomScale="80" zoomScaleNormal="80" workbookViewId="0">
      <selection activeCell="J121" sqref="J121"/>
    </sheetView>
  </sheetViews>
  <sheetFormatPr defaultColWidth="9.7109375" defaultRowHeight="26.25" x14ac:dyDescent="0.25"/>
  <cols>
    <col min="1" max="1" width="7" style="31" customWidth="1"/>
    <col min="2" max="2" width="22.85546875" style="1" customWidth="1"/>
    <col min="3" max="3" width="60.42578125" style="35" customWidth="1"/>
    <col min="4" max="4" width="12.42578125" style="36" customWidth="1"/>
    <col min="5" max="5" width="13.7109375" style="36" customWidth="1"/>
    <col min="6" max="7" width="10" style="1" customWidth="1"/>
    <col min="8" max="8" width="16.7109375" style="1" customWidth="1"/>
    <col min="9" max="9" width="16.140625" style="27" bestFit="1" customWidth="1"/>
    <col min="10" max="10" width="13.85546875" style="4" customWidth="1"/>
    <col min="11" max="11" width="13.28515625" style="26" customWidth="1"/>
    <col min="12" max="12" width="12.5703125" style="5" customWidth="1"/>
    <col min="13" max="14" width="15.85546875" style="6" customWidth="1"/>
    <col min="15" max="15" width="16.85546875" style="6" customWidth="1"/>
    <col min="16" max="24" width="13.7109375" style="6" customWidth="1"/>
    <col min="25" max="30" width="13.7109375" style="2" customWidth="1"/>
    <col min="31" max="16384" width="9.7109375" style="2"/>
  </cols>
  <sheetData>
    <row r="1" spans="1:30" ht="39.950000000000003" customHeight="1" x14ac:dyDescent="0.25">
      <c r="A1" s="236" t="s">
        <v>27</v>
      </c>
      <c r="B1" s="236"/>
      <c r="C1" s="236" t="s">
        <v>28</v>
      </c>
      <c r="D1" s="236"/>
      <c r="E1" s="236"/>
      <c r="F1" s="236"/>
      <c r="G1" s="236"/>
      <c r="H1" s="236"/>
      <c r="I1" s="236"/>
      <c r="J1" s="230" t="s">
        <v>492</v>
      </c>
      <c r="K1" s="230"/>
      <c r="L1" s="230"/>
      <c r="M1" s="238" t="s">
        <v>523</v>
      </c>
      <c r="N1" s="238" t="s">
        <v>524</v>
      </c>
      <c r="O1" s="238" t="s">
        <v>525</v>
      </c>
      <c r="P1" s="231" t="s">
        <v>29</v>
      </c>
      <c r="Q1" s="231" t="s">
        <v>29</v>
      </c>
      <c r="R1" s="231" t="s">
        <v>29</v>
      </c>
      <c r="S1" s="231" t="s">
        <v>29</v>
      </c>
      <c r="T1" s="231" t="s">
        <v>29</v>
      </c>
      <c r="U1" s="231" t="s">
        <v>29</v>
      </c>
      <c r="V1" s="231" t="s">
        <v>29</v>
      </c>
      <c r="W1" s="231" t="s">
        <v>29</v>
      </c>
      <c r="X1" s="231" t="s">
        <v>29</v>
      </c>
      <c r="Y1" s="231" t="s">
        <v>29</v>
      </c>
      <c r="Z1" s="231" t="s">
        <v>29</v>
      </c>
      <c r="AA1" s="231" t="s">
        <v>29</v>
      </c>
      <c r="AB1" s="231" t="s">
        <v>29</v>
      </c>
      <c r="AC1" s="231" t="s">
        <v>29</v>
      </c>
      <c r="AD1" s="231" t="s">
        <v>29</v>
      </c>
    </row>
    <row r="2" spans="1:30" ht="39.950000000000003" customHeight="1" x14ac:dyDescent="0.25">
      <c r="A2" s="236" t="s">
        <v>12</v>
      </c>
      <c r="B2" s="236"/>
      <c r="C2" s="236"/>
      <c r="D2" s="236"/>
      <c r="E2" s="236"/>
      <c r="F2" s="236"/>
      <c r="G2" s="236"/>
      <c r="H2" s="236"/>
      <c r="I2" s="236"/>
      <c r="J2" s="236"/>
      <c r="K2" s="236"/>
      <c r="L2" s="236"/>
      <c r="M2" s="238"/>
      <c r="N2" s="238"/>
      <c r="O2" s="238"/>
      <c r="P2" s="231"/>
      <c r="Q2" s="231"/>
      <c r="R2" s="231"/>
      <c r="S2" s="231"/>
      <c r="T2" s="231"/>
      <c r="U2" s="231"/>
      <c r="V2" s="231"/>
      <c r="W2" s="231"/>
      <c r="X2" s="231"/>
      <c r="Y2" s="231"/>
      <c r="Z2" s="231"/>
      <c r="AA2" s="231"/>
      <c r="AB2" s="231"/>
      <c r="AC2" s="231"/>
      <c r="AD2" s="231"/>
    </row>
    <row r="3" spans="1:30" s="3" customFormat="1" ht="57.2" customHeight="1" x14ac:dyDescent="0.2">
      <c r="A3" s="32" t="s">
        <v>18</v>
      </c>
      <c r="B3" s="33" t="s">
        <v>13</v>
      </c>
      <c r="C3" s="32" t="s">
        <v>14</v>
      </c>
      <c r="D3" s="32" t="s">
        <v>23</v>
      </c>
      <c r="E3" s="33" t="s">
        <v>30</v>
      </c>
      <c r="F3" s="33" t="s">
        <v>31</v>
      </c>
      <c r="G3" s="33" t="s">
        <v>32</v>
      </c>
      <c r="H3" s="33" t="s">
        <v>15</v>
      </c>
      <c r="I3" s="34" t="s">
        <v>19</v>
      </c>
      <c r="J3" s="33" t="s">
        <v>20</v>
      </c>
      <c r="K3" s="37" t="s">
        <v>0</v>
      </c>
      <c r="L3" s="38" t="s">
        <v>2</v>
      </c>
      <c r="M3" s="129">
        <v>45366</v>
      </c>
      <c r="N3" s="129">
        <v>45366</v>
      </c>
      <c r="O3" s="129">
        <v>45461</v>
      </c>
      <c r="P3" s="44" t="s">
        <v>1</v>
      </c>
      <c r="Q3" s="44" t="s">
        <v>1</v>
      </c>
      <c r="R3" s="44" t="s">
        <v>1</v>
      </c>
      <c r="S3" s="44" t="s">
        <v>1</v>
      </c>
      <c r="T3" s="44" t="s">
        <v>1</v>
      </c>
      <c r="U3" s="44" t="s">
        <v>1</v>
      </c>
      <c r="V3" s="44" t="s">
        <v>1</v>
      </c>
      <c r="W3" s="44" t="s">
        <v>1</v>
      </c>
      <c r="X3" s="44" t="s">
        <v>1</v>
      </c>
      <c r="Y3" s="44" t="s">
        <v>1</v>
      </c>
      <c r="Z3" s="44" t="s">
        <v>1</v>
      </c>
      <c r="AA3" s="44" t="s">
        <v>1</v>
      </c>
      <c r="AB3" s="44" t="s">
        <v>1</v>
      </c>
      <c r="AC3" s="44" t="s">
        <v>1</v>
      </c>
      <c r="AD3" s="44" t="s">
        <v>1</v>
      </c>
    </row>
    <row r="4" spans="1:30" ht="39.950000000000003" customHeight="1" x14ac:dyDescent="0.25">
      <c r="A4" s="55">
        <v>1</v>
      </c>
      <c r="B4" s="56" t="s">
        <v>33</v>
      </c>
      <c r="C4" s="60" t="s">
        <v>34</v>
      </c>
      <c r="D4" s="61" t="s">
        <v>35</v>
      </c>
      <c r="E4" s="59" t="s">
        <v>36</v>
      </c>
      <c r="F4" s="70">
        <v>117366023</v>
      </c>
      <c r="G4" s="54" t="s">
        <v>37</v>
      </c>
      <c r="H4" s="54">
        <v>33903035</v>
      </c>
      <c r="I4" s="42">
        <v>54</v>
      </c>
      <c r="J4" s="17"/>
      <c r="K4" s="23">
        <f t="shared" ref="K4:K67" si="0">J4-(SUM(M4:AD4))</f>
        <v>0</v>
      </c>
      <c r="L4" s="24" t="str">
        <f t="shared" ref="L4:L67" si="1">IF(K4&lt;0,"ATENÇÃO","OK")</f>
        <v>OK</v>
      </c>
      <c r="M4" s="100"/>
      <c r="N4" s="100"/>
      <c r="O4" s="101"/>
      <c r="P4" s="47"/>
      <c r="Q4" s="47"/>
      <c r="R4" s="47"/>
      <c r="S4" s="47"/>
      <c r="T4" s="46"/>
      <c r="U4" s="46"/>
      <c r="V4" s="46"/>
      <c r="W4" s="46"/>
      <c r="X4" s="46"/>
      <c r="Y4" s="47"/>
      <c r="Z4" s="47"/>
      <c r="AA4" s="47"/>
      <c r="AB4" s="47"/>
      <c r="AC4" s="47"/>
      <c r="AD4" s="47"/>
    </row>
    <row r="5" spans="1:30" ht="39.950000000000003" customHeight="1" x14ac:dyDescent="0.25">
      <c r="A5" s="55">
        <v>2</v>
      </c>
      <c r="B5" s="56" t="s">
        <v>38</v>
      </c>
      <c r="C5" s="60" t="s">
        <v>39</v>
      </c>
      <c r="D5" s="61" t="s">
        <v>40</v>
      </c>
      <c r="E5" s="53" t="s">
        <v>41</v>
      </c>
      <c r="F5" s="54" t="s">
        <v>42</v>
      </c>
      <c r="G5" s="54" t="s">
        <v>37</v>
      </c>
      <c r="H5" s="54">
        <v>33903029</v>
      </c>
      <c r="I5" s="42">
        <v>1262.5999999999999</v>
      </c>
      <c r="J5" s="17">
        <v>1</v>
      </c>
      <c r="K5" s="23">
        <f t="shared" si="0"/>
        <v>1</v>
      </c>
      <c r="L5" s="24" t="str">
        <f t="shared" si="1"/>
        <v>OK</v>
      </c>
      <c r="M5" s="100"/>
      <c r="N5" s="100"/>
      <c r="O5" s="101"/>
      <c r="P5" s="47"/>
      <c r="Q5" s="47"/>
      <c r="R5" s="47"/>
      <c r="S5" s="47"/>
      <c r="T5" s="46"/>
      <c r="U5" s="46"/>
      <c r="V5" s="46"/>
      <c r="W5" s="46"/>
      <c r="X5" s="46"/>
      <c r="Y5" s="47"/>
      <c r="Z5" s="47"/>
      <c r="AA5" s="47"/>
      <c r="AB5" s="47"/>
      <c r="AC5" s="47"/>
      <c r="AD5" s="47"/>
    </row>
    <row r="6" spans="1:30" ht="39.950000000000003" customHeight="1" x14ac:dyDescent="0.25">
      <c r="A6" s="55">
        <v>3</v>
      </c>
      <c r="B6" s="56" t="s">
        <v>43</v>
      </c>
      <c r="C6" s="60" t="s">
        <v>44</v>
      </c>
      <c r="D6" s="61" t="s">
        <v>45</v>
      </c>
      <c r="E6" s="59" t="s">
        <v>46</v>
      </c>
      <c r="F6" s="70">
        <v>79812016</v>
      </c>
      <c r="G6" s="54" t="s">
        <v>37</v>
      </c>
      <c r="H6" s="54">
        <v>33903017</v>
      </c>
      <c r="I6" s="42">
        <v>70.59</v>
      </c>
      <c r="J6" s="17"/>
      <c r="K6" s="23">
        <f t="shared" si="0"/>
        <v>0</v>
      </c>
      <c r="L6" s="24" t="str">
        <f t="shared" si="1"/>
        <v>OK</v>
      </c>
      <c r="M6" s="100"/>
      <c r="N6" s="100"/>
      <c r="O6" s="101"/>
      <c r="P6" s="47"/>
      <c r="Q6" s="47"/>
      <c r="R6" s="47"/>
      <c r="S6" s="47"/>
      <c r="T6" s="46"/>
      <c r="U6" s="46"/>
      <c r="V6" s="46"/>
      <c r="W6" s="46"/>
      <c r="X6" s="46"/>
      <c r="Y6" s="47"/>
      <c r="Z6" s="47"/>
      <c r="AA6" s="47"/>
      <c r="AB6" s="47"/>
      <c r="AC6" s="47"/>
      <c r="AD6" s="47"/>
    </row>
    <row r="7" spans="1:30" ht="39.950000000000003" customHeight="1" x14ac:dyDescent="0.25">
      <c r="A7" s="55">
        <v>4</v>
      </c>
      <c r="B7" s="56" t="s">
        <v>47</v>
      </c>
      <c r="C7" s="68" t="s">
        <v>48</v>
      </c>
      <c r="D7" s="69" t="s">
        <v>49</v>
      </c>
      <c r="E7" s="65">
        <v>2401</v>
      </c>
      <c r="F7" s="65" t="s">
        <v>50</v>
      </c>
      <c r="G7" s="54" t="s">
        <v>37</v>
      </c>
      <c r="H7" s="54" t="s">
        <v>51</v>
      </c>
      <c r="I7" s="42">
        <v>2050</v>
      </c>
      <c r="J7" s="17"/>
      <c r="K7" s="23">
        <f t="shared" si="0"/>
        <v>0</v>
      </c>
      <c r="L7" s="24" t="str">
        <f t="shared" si="1"/>
        <v>OK</v>
      </c>
      <c r="M7" s="100"/>
      <c r="N7" s="100"/>
      <c r="O7" s="101"/>
      <c r="P7" s="47"/>
      <c r="Q7" s="47"/>
      <c r="R7" s="47"/>
      <c r="S7" s="47"/>
      <c r="T7" s="46"/>
      <c r="U7" s="46"/>
      <c r="V7" s="46"/>
      <c r="W7" s="46"/>
      <c r="X7" s="46"/>
      <c r="Y7" s="47"/>
      <c r="Z7" s="47"/>
      <c r="AA7" s="47"/>
      <c r="AB7" s="47"/>
      <c r="AC7" s="47"/>
      <c r="AD7" s="47"/>
    </row>
    <row r="8" spans="1:30" ht="39.950000000000003" customHeight="1" x14ac:dyDescent="0.25">
      <c r="A8" s="55">
        <v>5</v>
      </c>
      <c r="B8" s="56" t="s">
        <v>43</v>
      </c>
      <c r="C8" s="60" t="s">
        <v>52</v>
      </c>
      <c r="D8" s="61" t="s">
        <v>53</v>
      </c>
      <c r="E8" s="62" t="s">
        <v>46</v>
      </c>
      <c r="F8" s="62" t="s">
        <v>54</v>
      </c>
      <c r="G8" s="54" t="s">
        <v>37</v>
      </c>
      <c r="H8" s="62" t="s">
        <v>51</v>
      </c>
      <c r="I8" s="42">
        <v>1426.25</v>
      </c>
      <c r="J8" s="17"/>
      <c r="K8" s="23">
        <f t="shared" si="0"/>
        <v>0</v>
      </c>
      <c r="L8" s="24" t="str">
        <f t="shared" si="1"/>
        <v>OK</v>
      </c>
      <c r="M8" s="100"/>
      <c r="N8" s="100"/>
      <c r="O8" s="101"/>
      <c r="P8" s="47"/>
      <c r="Q8" s="47"/>
      <c r="R8" s="47"/>
      <c r="S8" s="47"/>
      <c r="T8" s="46"/>
      <c r="U8" s="46"/>
      <c r="V8" s="46"/>
      <c r="W8" s="46"/>
      <c r="X8" s="46"/>
      <c r="Y8" s="47"/>
      <c r="Z8" s="47"/>
      <c r="AA8" s="47"/>
      <c r="AB8" s="47"/>
      <c r="AC8" s="47"/>
      <c r="AD8" s="47"/>
    </row>
    <row r="9" spans="1:30" ht="39.950000000000003" customHeight="1" x14ac:dyDescent="0.25">
      <c r="A9" s="55">
        <v>6</v>
      </c>
      <c r="B9" s="56" t="s">
        <v>55</v>
      </c>
      <c r="C9" s="66" t="s">
        <v>56</v>
      </c>
      <c r="D9" s="67" t="s">
        <v>57</v>
      </c>
      <c r="E9" s="59" t="s">
        <v>58</v>
      </c>
      <c r="F9" s="54" t="s">
        <v>59</v>
      </c>
      <c r="G9" s="54" t="s">
        <v>37</v>
      </c>
      <c r="H9" s="54">
        <v>33903030</v>
      </c>
      <c r="I9" s="42">
        <v>12556.89</v>
      </c>
      <c r="J9" s="17"/>
      <c r="K9" s="23">
        <f t="shared" si="0"/>
        <v>0</v>
      </c>
      <c r="L9" s="24" t="str">
        <f t="shared" si="1"/>
        <v>OK</v>
      </c>
      <c r="M9" s="100"/>
      <c r="N9" s="100"/>
      <c r="O9" s="101"/>
      <c r="P9" s="47"/>
      <c r="Q9" s="47"/>
      <c r="R9" s="47"/>
      <c r="S9" s="47"/>
      <c r="T9" s="46"/>
      <c r="U9" s="46"/>
      <c r="V9" s="46"/>
      <c r="W9" s="46"/>
      <c r="X9" s="46"/>
      <c r="Y9" s="47"/>
      <c r="Z9" s="47"/>
      <c r="AA9" s="47"/>
      <c r="AB9" s="47"/>
      <c r="AC9" s="47"/>
      <c r="AD9" s="47"/>
    </row>
    <row r="10" spans="1:30" ht="39.950000000000003" customHeight="1" x14ac:dyDescent="0.25">
      <c r="A10" s="55">
        <v>7</v>
      </c>
      <c r="B10" s="56" t="s">
        <v>38</v>
      </c>
      <c r="C10" s="66" t="s">
        <v>60</v>
      </c>
      <c r="D10" s="67" t="s">
        <v>61</v>
      </c>
      <c r="E10" s="59" t="s">
        <v>62</v>
      </c>
      <c r="F10" s="54" t="s">
        <v>63</v>
      </c>
      <c r="G10" s="54" t="s">
        <v>37</v>
      </c>
      <c r="H10" s="54">
        <v>44905233</v>
      </c>
      <c r="I10" s="42">
        <v>1170</v>
      </c>
      <c r="J10" s="17"/>
      <c r="K10" s="23">
        <f t="shared" si="0"/>
        <v>0</v>
      </c>
      <c r="L10" s="24" t="str">
        <f t="shared" si="1"/>
        <v>OK</v>
      </c>
      <c r="M10" s="100"/>
      <c r="N10" s="100"/>
      <c r="O10" s="101"/>
      <c r="P10" s="47"/>
      <c r="Q10" s="47"/>
      <c r="R10" s="47"/>
      <c r="S10" s="47"/>
      <c r="T10" s="46"/>
      <c r="U10" s="46"/>
      <c r="V10" s="46"/>
      <c r="W10" s="46"/>
      <c r="X10" s="46"/>
      <c r="Y10" s="47"/>
      <c r="Z10" s="47"/>
      <c r="AA10" s="47"/>
      <c r="AB10" s="47"/>
      <c r="AC10" s="47"/>
      <c r="AD10" s="47"/>
    </row>
    <row r="11" spans="1:30" ht="39.950000000000003" customHeight="1" x14ac:dyDescent="0.25">
      <c r="A11" s="55">
        <v>8</v>
      </c>
      <c r="B11" s="56" t="s">
        <v>64</v>
      </c>
      <c r="C11" s="68" t="s">
        <v>65</v>
      </c>
      <c r="D11" s="69" t="s">
        <v>66</v>
      </c>
      <c r="E11" s="62">
        <v>2402</v>
      </c>
      <c r="F11" s="82" t="s">
        <v>67</v>
      </c>
      <c r="G11" s="54" t="s">
        <v>37</v>
      </c>
      <c r="H11" s="54" t="s">
        <v>51</v>
      </c>
      <c r="I11" s="42">
        <v>1617</v>
      </c>
      <c r="J11" s="17"/>
      <c r="K11" s="23">
        <f t="shared" si="0"/>
        <v>0</v>
      </c>
      <c r="L11" s="24" t="str">
        <f t="shared" si="1"/>
        <v>OK</v>
      </c>
      <c r="M11" s="100"/>
      <c r="N11" s="100"/>
      <c r="O11" s="101"/>
      <c r="P11" s="47"/>
      <c r="Q11" s="47"/>
      <c r="R11" s="47"/>
      <c r="S11" s="50"/>
      <c r="T11" s="46"/>
      <c r="U11" s="46"/>
      <c r="V11" s="46"/>
      <c r="W11" s="46"/>
      <c r="X11" s="46"/>
      <c r="Y11" s="47"/>
      <c r="Z11" s="47"/>
      <c r="AA11" s="47"/>
      <c r="AB11" s="47"/>
      <c r="AC11" s="47"/>
      <c r="AD11" s="47"/>
    </row>
    <row r="12" spans="1:30" ht="39.950000000000003" customHeight="1" x14ac:dyDescent="0.25">
      <c r="A12" s="55">
        <v>10</v>
      </c>
      <c r="B12" s="56" t="s">
        <v>33</v>
      </c>
      <c r="C12" s="60" t="s">
        <v>68</v>
      </c>
      <c r="D12" s="61" t="s">
        <v>69</v>
      </c>
      <c r="E12" s="62">
        <v>5506</v>
      </c>
      <c r="F12" s="62" t="s">
        <v>70</v>
      </c>
      <c r="G12" s="54" t="s">
        <v>37</v>
      </c>
      <c r="H12" s="62" t="s">
        <v>25</v>
      </c>
      <c r="I12" s="42">
        <v>134.99</v>
      </c>
      <c r="J12" s="17">
        <v>4</v>
      </c>
      <c r="K12" s="23">
        <f t="shared" si="0"/>
        <v>4</v>
      </c>
      <c r="L12" s="24" t="str">
        <f t="shared" si="1"/>
        <v>OK</v>
      </c>
      <c r="M12" s="100"/>
      <c r="N12" s="100"/>
      <c r="O12" s="101"/>
      <c r="P12" s="47"/>
      <c r="Q12" s="47"/>
      <c r="R12" s="47"/>
      <c r="S12" s="47"/>
      <c r="T12" s="46"/>
      <c r="U12" s="46"/>
      <c r="V12" s="46"/>
      <c r="W12" s="46"/>
      <c r="X12" s="46"/>
      <c r="Y12" s="47"/>
      <c r="Z12" s="47"/>
      <c r="AA12" s="47"/>
      <c r="AB12" s="47"/>
      <c r="AC12" s="47"/>
      <c r="AD12" s="47"/>
    </row>
    <row r="13" spans="1:30" ht="39.950000000000003" customHeight="1" x14ac:dyDescent="0.25">
      <c r="A13" s="55">
        <v>11</v>
      </c>
      <c r="B13" s="56" t="s">
        <v>71</v>
      </c>
      <c r="C13" s="60" t="s">
        <v>72</v>
      </c>
      <c r="D13" s="61" t="s">
        <v>73</v>
      </c>
      <c r="E13" s="53" t="s">
        <v>41</v>
      </c>
      <c r="F13" s="54" t="s">
        <v>74</v>
      </c>
      <c r="G13" s="54" t="s">
        <v>37</v>
      </c>
      <c r="H13" s="54" t="s">
        <v>75</v>
      </c>
      <c r="I13" s="42">
        <v>860.99</v>
      </c>
      <c r="J13" s="17">
        <v>2</v>
      </c>
      <c r="K13" s="23">
        <f t="shared" si="0"/>
        <v>2</v>
      </c>
      <c r="L13" s="24" t="str">
        <f t="shared" si="1"/>
        <v>OK</v>
      </c>
      <c r="M13" s="100"/>
      <c r="N13" s="100"/>
      <c r="O13" s="101"/>
      <c r="P13" s="47"/>
      <c r="Q13" s="47"/>
      <c r="R13" s="47"/>
      <c r="S13" s="47"/>
      <c r="T13" s="46"/>
      <c r="U13" s="46"/>
      <c r="V13" s="46"/>
      <c r="W13" s="46"/>
      <c r="X13" s="46"/>
      <c r="Y13" s="47"/>
      <c r="Z13" s="47"/>
      <c r="AA13" s="47"/>
      <c r="AB13" s="47"/>
      <c r="AC13" s="47"/>
      <c r="AD13" s="47"/>
    </row>
    <row r="14" spans="1:30" ht="90" x14ac:dyDescent="0.25">
      <c r="A14" s="55">
        <v>12</v>
      </c>
      <c r="B14" s="56" t="s">
        <v>76</v>
      </c>
      <c r="C14" s="60" t="s">
        <v>77</v>
      </c>
      <c r="D14" s="61" t="s">
        <v>78</v>
      </c>
      <c r="E14" s="62" t="s">
        <v>79</v>
      </c>
      <c r="F14" s="62" t="s">
        <v>80</v>
      </c>
      <c r="G14" s="54" t="s">
        <v>37</v>
      </c>
      <c r="H14" s="62" t="s">
        <v>81</v>
      </c>
      <c r="I14" s="42">
        <v>350</v>
      </c>
      <c r="J14" s="17"/>
      <c r="K14" s="23">
        <f t="shared" si="0"/>
        <v>0</v>
      </c>
      <c r="L14" s="24" t="str">
        <f t="shared" si="1"/>
        <v>OK</v>
      </c>
      <c r="M14" s="100"/>
      <c r="N14" s="100"/>
      <c r="O14" s="104"/>
      <c r="P14" s="47"/>
      <c r="Q14" s="49"/>
      <c r="R14" s="48"/>
      <c r="S14" s="47"/>
      <c r="T14" s="46"/>
      <c r="U14" s="46"/>
      <c r="V14" s="46"/>
      <c r="W14" s="46"/>
      <c r="X14" s="46"/>
      <c r="Y14" s="47"/>
      <c r="Z14" s="47"/>
      <c r="AA14" s="47"/>
      <c r="AB14" s="47"/>
      <c r="AC14" s="47"/>
      <c r="AD14" s="47"/>
    </row>
    <row r="15" spans="1:30" ht="39.950000000000003" customHeight="1" x14ac:dyDescent="0.25">
      <c r="A15" s="55">
        <v>14</v>
      </c>
      <c r="B15" s="56" t="s">
        <v>33</v>
      </c>
      <c r="C15" s="60" t="s">
        <v>82</v>
      </c>
      <c r="D15" s="61" t="s">
        <v>83</v>
      </c>
      <c r="E15" s="62" t="s">
        <v>84</v>
      </c>
      <c r="F15" s="62" t="s">
        <v>85</v>
      </c>
      <c r="G15" s="54" t="s">
        <v>37</v>
      </c>
      <c r="H15" s="62" t="s">
        <v>81</v>
      </c>
      <c r="I15" s="42">
        <v>108.63</v>
      </c>
      <c r="J15" s="17">
        <v>10</v>
      </c>
      <c r="K15" s="23">
        <f t="shared" si="0"/>
        <v>10</v>
      </c>
      <c r="L15" s="24" t="str">
        <f t="shared" si="1"/>
        <v>OK</v>
      </c>
      <c r="M15" s="100"/>
      <c r="N15" s="100"/>
      <c r="O15" s="104"/>
      <c r="P15" s="47"/>
      <c r="Q15" s="49"/>
      <c r="R15" s="48"/>
      <c r="S15" s="47"/>
      <c r="T15" s="46"/>
      <c r="U15" s="46"/>
      <c r="V15" s="46"/>
      <c r="W15" s="46"/>
      <c r="X15" s="46"/>
      <c r="Y15" s="47"/>
      <c r="Z15" s="47"/>
      <c r="AA15" s="47"/>
      <c r="AB15" s="47"/>
      <c r="AC15" s="47"/>
      <c r="AD15" s="47"/>
    </row>
    <row r="16" spans="1:30" ht="39.950000000000003" customHeight="1" x14ac:dyDescent="0.25">
      <c r="A16" s="55">
        <v>15</v>
      </c>
      <c r="B16" s="56" t="s">
        <v>86</v>
      </c>
      <c r="C16" s="83" t="s">
        <v>87</v>
      </c>
      <c r="D16" s="54" t="s">
        <v>88</v>
      </c>
      <c r="E16" s="59" t="s">
        <v>41</v>
      </c>
      <c r="F16" s="54" t="s">
        <v>89</v>
      </c>
      <c r="G16" s="54" t="s">
        <v>37</v>
      </c>
      <c r="H16" s="54" t="s">
        <v>81</v>
      </c>
      <c r="I16" s="42">
        <v>112.33</v>
      </c>
      <c r="J16" s="17"/>
      <c r="K16" s="23">
        <f t="shared" si="0"/>
        <v>0</v>
      </c>
      <c r="L16" s="24" t="str">
        <f t="shared" si="1"/>
        <v>OK</v>
      </c>
      <c r="M16" s="100"/>
      <c r="N16" s="100"/>
      <c r="O16" s="104"/>
      <c r="P16" s="47"/>
      <c r="Q16" s="49"/>
      <c r="R16" s="48"/>
      <c r="S16" s="47"/>
      <c r="T16" s="46"/>
      <c r="U16" s="46"/>
      <c r="V16" s="46"/>
      <c r="W16" s="46"/>
      <c r="X16" s="46"/>
      <c r="Y16" s="47"/>
      <c r="Z16" s="47"/>
      <c r="AA16" s="47"/>
      <c r="AB16" s="47"/>
      <c r="AC16" s="47"/>
      <c r="AD16" s="47"/>
    </row>
    <row r="17" spans="1:30" ht="39.950000000000003" customHeight="1" x14ac:dyDescent="0.25">
      <c r="A17" s="55">
        <v>16</v>
      </c>
      <c r="B17" s="56" t="s">
        <v>55</v>
      </c>
      <c r="C17" s="60" t="s">
        <v>90</v>
      </c>
      <c r="D17" s="61" t="s">
        <v>91</v>
      </c>
      <c r="E17" s="59" t="s">
        <v>92</v>
      </c>
      <c r="F17" s="70">
        <v>105570006</v>
      </c>
      <c r="G17" s="54" t="s">
        <v>37</v>
      </c>
      <c r="H17" s="54">
        <v>33903017</v>
      </c>
      <c r="I17" s="42">
        <v>256</v>
      </c>
      <c r="J17" s="17"/>
      <c r="K17" s="23">
        <f t="shared" si="0"/>
        <v>0</v>
      </c>
      <c r="L17" s="24" t="str">
        <f t="shared" si="1"/>
        <v>OK</v>
      </c>
      <c r="M17" s="100"/>
      <c r="N17" s="100"/>
      <c r="O17" s="104"/>
      <c r="P17" s="47"/>
      <c r="Q17" s="49"/>
      <c r="R17" s="48"/>
      <c r="S17" s="47"/>
      <c r="T17" s="46"/>
      <c r="U17" s="46"/>
      <c r="V17" s="46"/>
      <c r="W17" s="46"/>
      <c r="X17" s="46"/>
      <c r="Y17" s="47"/>
      <c r="Z17" s="47"/>
      <c r="AA17" s="47"/>
      <c r="AB17" s="47"/>
      <c r="AC17" s="47"/>
      <c r="AD17" s="47"/>
    </row>
    <row r="18" spans="1:30" ht="39.950000000000003" customHeight="1" x14ac:dyDescent="0.25">
      <c r="A18" s="55">
        <v>17</v>
      </c>
      <c r="B18" s="56" t="s">
        <v>93</v>
      </c>
      <c r="C18" s="68" t="s">
        <v>94</v>
      </c>
      <c r="D18" s="69" t="s">
        <v>95</v>
      </c>
      <c r="E18" s="65">
        <v>2401</v>
      </c>
      <c r="F18" s="65" t="s">
        <v>96</v>
      </c>
      <c r="G18" s="54" t="s">
        <v>37</v>
      </c>
      <c r="H18" s="62" t="s">
        <v>81</v>
      </c>
      <c r="I18" s="42">
        <v>91.9</v>
      </c>
      <c r="J18" s="17"/>
      <c r="K18" s="23">
        <f t="shared" si="0"/>
        <v>0</v>
      </c>
      <c r="L18" s="24" t="str">
        <f t="shared" si="1"/>
        <v>OK</v>
      </c>
      <c r="M18" s="100"/>
      <c r="N18" s="100"/>
      <c r="O18" s="104"/>
      <c r="P18" s="47"/>
      <c r="Q18" s="49"/>
      <c r="R18" s="48"/>
      <c r="S18" s="47"/>
      <c r="T18" s="46"/>
      <c r="U18" s="46"/>
      <c r="V18" s="46"/>
      <c r="W18" s="46"/>
      <c r="X18" s="46"/>
      <c r="Y18" s="47"/>
      <c r="Z18" s="47"/>
      <c r="AA18" s="47"/>
      <c r="AB18" s="47"/>
      <c r="AC18" s="47"/>
      <c r="AD18" s="47"/>
    </row>
    <row r="19" spans="1:30" ht="39.950000000000003" customHeight="1" x14ac:dyDescent="0.25">
      <c r="A19" s="55">
        <v>19</v>
      </c>
      <c r="B19" s="56" t="s">
        <v>43</v>
      </c>
      <c r="C19" s="60" t="s">
        <v>97</v>
      </c>
      <c r="D19" s="61" t="s">
        <v>98</v>
      </c>
      <c r="E19" s="59" t="s">
        <v>62</v>
      </c>
      <c r="F19" s="70">
        <v>104159010</v>
      </c>
      <c r="G19" s="54" t="s">
        <v>37</v>
      </c>
      <c r="H19" s="54">
        <v>33903029</v>
      </c>
      <c r="I19" s="42">
        <v>37.5</v>
      </c>
      <c r="J19" s="17"/>
      <c r="K19" s="23">
        <f t="shared" si="0"/>
        <v>0</v>
      </c>
      <c r="L19" s="24" t="str">
        <f t="shared" si="1"/>
        <v>OK</v>
      </c>
      <c r="M19" s="100"/>
      <c r="N19" s="100"/>
      <c r="O19" s="104"/>
      <c r="P19" s="47"/>
      <c r="Q19" s="49"/>
      <c r="R19" s="48"/>
      <c r="S19" s="47"/>
      <c r="T19" s="46"/>
      <c r="U19" s="46"/>
      <c r="V19" s="46"/>
      <c r="W19" s="46"/>
      <c r="X19" s="46"/>
      <c r="Y19" s="47"/>
      <c r="Z19" s="47"/>
      <c r="AA19" s="47"/>
      <c r="AB19" s="47"/>
      <c r="AC19" s="47"/>
      <c r="AD19" s="47"/>
    </row>
    <row r="20" spans="1:30" ht="39.950000000000003" customHeight="1" x14ac:dyDescent="0.25">
      <c r="A20" s="55">
        <v>23</v>
      </c>
      <c r="B20" s="56" t="s">
        <v>93</v>
      </c>
      <c r="C20" s="60" t="s">
        <v>99</v>
      </c>
      <c r="D20" s="61" t="s">
        <v>100</v>
      </c>
      <c r="E20" s="62" t="s">
        <v>101</v>
      </c>
      <c r="F20" s="62" t="s">
        <v>102</v>
      </c>
      <c r="G20" s="54" t="s">
        <v>37</v>
      </c>
      <c r="H20" s="62" t="s">
        <v>81</v>
      </c>
      <c r="I20" s="42">
        <v>75</v>
      </c>
      <c r="J20" s="17"/>
      <c r="K20" s="23">
        <f t="shared" si="0"/>
        <v>0</v>
      </c>
      <c r="L20" s="24" t="str">
        <f t="shared" si="1"/>
        <v>OK</v>
      </c>
      <c r="M20" s="100"/>
      <c r="N20" s="100"/>
      <c r="O20" s="104"/>
      <c r="P20" s="47"/>
      <c r="Q20" s="49"/>
      <c r="R20" s="48"/>
      <c r="S20" s="47"/>
      <c r="T20" s="46"/>
      <c r="U20" s="46"/>
      <c r="V20" s="46"/>
      <c r="W20" s="46"/>
      <c r="X20" s="46"/>
      <c r="Y20" s="47"/>
      <c r="Z20" s="47"/>
      <c r="AA20" s="47"/>
      <c r="AB20" s="47"/>
      <c r="AC20" s="47"/>
      <c r="AD20" s="47"/>
    </row>
    <row r="21" spans="1:30" ht="39.950000000000003" customHeight="1" x14ac:dyDescent="0.25">
      <c r="A21" s="55">
        <v>24</v>
      </c>
      <c r="B21" s="56" t="s">
        <v>43</v>
      </c>
      <c r="C21" s="68" t="s">
        <v>103</v>
      </c>
      <c r="D21" s="69" t="s">
        <v>104</v>
      </c>
      <c r="E21" s="65">
        <v>1305</v>
      </c>
      <c r="F21" s="65" t="s">
        <v>105</v>
      </c>
      <c r="G21" s="54" t="s">
        <v>37</v>
      </c>
      <c r="H21" s="62" t="s">
        <v>22</v>
      </c>
      <c r="I21" s="42">
        <v>247.5</v>
      </c>
      <c r="J21" s="17"/>
      <c r="K21" s="23">
        <f t="shared" si="0"/>
        <v>0</v>
      </c>
      <c r="L21" s="24" t="str">
        <f t="shared" si="1"/>
        <v>OK</v>
      </c>
      <c r="M21" s="100"/>
      <c r="N21" s="100"/>
      <c r="O21" s="104"/>
      <c r="P21" s="47"/>
      <c r="Q21" s="49"/>
      <c r="R21" s="48"/>
      <c r="S21" s="47"/>
      <c r="T21" s="46"/>
      <c r="U21" s="46"/>
      <c r="V21" s="46"/>
      <c r="W21" s="46"/>
      <c r="X21" s="46"/>
      <c r="Y21" s="47"/>
      <c r="Z21" s="47"/>
      <c r="AA21" s="47"/>
      <c r="AB21" s="47"/>
      <c r="AC21" s="47"/>
      <c r="AD21" s="47"/>
    </row>
    <row r="22" spans="1:30" ht="39.950000000000003" customHeight="1" x14ac:dyDescent="0.25">
      <c r="A22" s="55">
        <v>25</v>
      </c>
      <c r="B22" s="56" t="s">
        <v>24</v>
      </c>
      <c r="C22" s="60" t="s">
        <v>106</v>
      </c>
      <c r="D22" s="61" t="s">
        <v>107</v>
      </c>
      <c r="E22" s="59" t="s">
        <v>108</v>
      </c>
      <c r="F22" s="62" t="s">
        <v>109</v>
      </c>
      <c r="G22" s="54" t="s">
        <v>37</v>
      </c>
      <c r="H22" s="62" t="s">
        <v>110</v>
      </c>
      <c r="I22" s="42">
        <v>2088</v>
      </c>
      <c r="J22" s="17"/>
      <c r="K22" s="23">
        <f t="shared" si="0"/>
        <v>0</v>
      </c>
      <c r="L22" s="24" t="str">
        <f t="shared" si="1"/>
        <v>OK</v>
      </c>
      <c r="M22" s="100"/>
      <c r="N22" s="100"/>
      <c r="O22" s="104"/>
      <c r="P22" s="47"/>
      <c r="Q22" s="49"/>
      <c r="R22" s="48"/>
      <c r="S22" s="47"/>
      <c r="T22" s="46"/>
      <c r="U22" s="46"/>
      <c r="V22" s="46"/>
      <c r="W22" s="46"/>
      <c r="X22" s="46"/>
      <c r="Y22" s="47"/>
      <c r="Z22" s="47"/>
      <c r="AA22" s="47"/>
      <c r="AB22" s="47"/>
      <c r="AC22" s="47"/>
      <c r="AD22" s="47"/>
    </row>
    <row r="23" spans="1:30" ht="39.950000000000003" customHeight="1" x14ac:dyDescent="0.25">
      <c r="A23" s="55">
        <v>26</v>
      </c>
      <c r="B23" s="56" t="s">
        <v>38</v>
      </c>
      <c r="C23" s="68" t="s">
        <v>111</v>
      </c>
      <c r="D23" s="69" t="s">
        <v>112</v>
      </c>
      <c r="E23" s="65">
        <v>2407</v>
      </c>
      <c r="F23" s="65" t="s">
        <v>113</v>
      </c>
      <c r="G23" s="54" t="s">
        <v>37</v>
      </c>
      <c r="H23" s="54" t="s">
        <v>51</v>
      </c>
      <c r="I23" s="42">
        <v>910.8</v>
      </c>
      <c r="J23" s="17"/>
      <c r="K23" s="23">
        <f t="shared" si="0"/>
        <v>0</v>
      </c>
      <c r="L23" s="24" t="str">
        <f t="shared" si="1"/>
        <v>OK</v>
      </c>
      <c r="M23" s="100"/>
      <c r="N23" s="100"/>
      <c r="O23" s="104"/>
      <c r="P23" s="47"/>
      <c r="Q23" s="49"/>
      <c r="R23" s="48"/>
      <c r="S23" s="47"/>
      <c r="T23" s="46"/>
      <c r="U23" s="46"/>
      <c r="V23" s="46"/>
      <c r="W23" s="46"/>
      <c r="X23" s="46"/>
      <c r="Y23" s="47"/>
      <c r="Z23" s="47"/>
      <c r="AA23" s="47"/>
      <c r="AB23" s="47"/>
      <c r="AC23" s="47"/>
      <c r="AD23" s="47"/>
    </row>
    <row r="24" spans="1:30" ht="39.950000000000003" customHeight="1" x14ac:dyDescent="0.25">
      <c r="A24" s="55">
        <v>27</v>
      </c>
      <c r="B24" s="56" t="s">
        <v>114</v>
      </c>
      <c r="C24" s="68" t="s">
        <v>115</v>
      </c>
      <c r="D24" s="69" t="s">
        <v>116</v>
      </c>
      <c r="E24" s="65">
        <v>2407</v>
      </c>
      <c r="F24" s="65" t="s">
        <v>113</v>
      </c>
      <c r="G24" s="54" t="s">
        <v>37</v>
      </c>
      <c r="H24" s="54" t="s">
        <v>51</v>
      </c>
      <c r="I24" s="42">
        <v>2240</v>
      </c>
      <c r="J24" s="17"/>
      <c r="K24" s="23">
        <f t="shared" si="0"/>
        <v>0</v>
      </c>
      <c r="L24" s="24" t="str">
        <f t="shared" si="1"/>
        <v>OK</v>
      </c>
      <c r="M24" s="100"/>
      <c r="N24" s="100"/>
      <c r="O24" s="104"/>
      <c r="P24" s="47"/>
      <c r="Q24" s="49"/>
      <c r="R24" s="48"/>
      <c r="S24" s="47"/>
      <c r="T24" s="46"/>
      <c r="U24" s="46"/>
      <c r="V24" s="46"/>
      <c r="W24" s="46"/>
      <c r="X24" s="46"/>
      <c r="Y24" s="47"/>
      <c r="Z24" s="47"/>
      <c r="AA24" s="47"/>
      <c r="AB24" s="47"/>
      <c r="AC24" s="47"/>
      <c r="AD24" s="47"/>
    </row>
    <row r="25" spans="1:30" ht="39.950000000000003" customHeight="1" x14ac:dyDescent="0.25">
      <c r="A25" s="55">
        <v>28</v>
      </c>
      <c r="B25" s="56" t="s">
        <v>117</v>
      </c>
      <c r="C25" s="60" t="s">
        <v>118</v>
      </c>
      <c r="D25" s="61" t="s">
        <v>119</v>
      </c>
      <c r="E25" s="59" t="s">
        <v>108</v>
      </c>
      <c r="F25" s="62" t="s">
        <v>109</v>
      </c>
      <c r="G25" s="54" t="s">
        <v>37</v>
      </c>
      <c r="H25" s="62" t="s">
        <v>110</v>
      </c>
      <c r="I25" s="42">
        <v>810</v>
      </c>
      <c r="J25" s="17"/>
      <c r="K25" s="23">
        <f t="shared" si="0"/>
        <v>0</v>
      </c>
      <c r="L25" s="24" t="str">
        <f t="shared" si="1"/>
        <v>OK</v>
      </c>
      <c r="M25" s="100"/>
      <c r="N25" s="100"/>
      <c r="O25" s="104"/>
      <c r="P25" s="47"/>
      <c r="Q25" s="49"/>
      <c r="R25" s="48"/>
      <c r="S25" s="47"/>
      <c r="T25" s="46"/>
      <c r="U25" s="46"/>
      <c r="V25" s="46"/>
      <c r="W25" s="46"/>
      <c r="X25" s="46"/>
      <c r="Y25" s="47"/>
      <c r="Z25" s="47"/>
      <c r="AA25" s="47"/>
      <c r="AB25" s="47"/>
      <c r="AC25" s="47"/>
      <c r="AD25" s="47"/>
    </row>
    <row r="26" spans="1:30" ht="39.950000000000003" customHeight="1" x14ac:dyDescent="0.25">
      <c r="A26" s="55">
        <v>29</v>
      </c>
      <c r="B26" s="56" t="s">
        <v>24</v>
      </c>
      <c r="C26" s="60" t="s">
        <v>120</v>
      </c>
      <c r="D26" s="61" t="s">
        <v>121</v>
      </c>
      <c r="E26" s="62">
        <v>2411</v>
      </c>
      <c r="F26" s="62" t="s">
        <v>109</v>
      </c>
      <c r="G26" s="54" t="s">
        <v>37</v>
      </c>
      <c r="H26" s="62" t="s">
        <v>110</v>
      </c>
      <c r="I26" s="42">
        <v>4998</v>
      </c>
      <c r="J26" s="17"/>
      <c r="K26" s="23">
        <f t="shared" si="0"/>
        <v>0</v>
      </c>
      <c r="L26" s="24" t="str">
        <f t="shared" si="1"/>
        <v>OK</v>
      </c>
      <c r="M26" s="100"/>
      <c r="N26" s="100"/>
      <c r="O26" s="104"/>
      <c r="P26" s="47"/>
      <c r="Q26" s="49"/>
      <c r="R26" s="48"/>
      <c r="S26" s="47"/>
      <c r="T26" s="46"/>
      <c r="U26" s="46"/>
      <c r="V26" s="46"/>
      <c r="W26" s="46"/>
      <c r="X26" s="46"/>
      <c r="Y26" s="47"/>
      <c r="Z26" s="47"/>
      <c r="AA26" s="47"/>
      <c r="AB26" s="47"/>
      <c r="AC26" s="47"/>
      <c r="AD26" s="47"/>
    </row>
    <row r="27" spans="1:30" ht="57.2" customHeight="1" x14ac:dyDescent="0.25">
      <c r="A27" s="55">
        <v>30</v>
      </c>
      <c r="B27" s="56" t="s">
        <v>38</v>
      </c>
      <c r="C27" s="60" t="s">
        <v>122</v>
      </c>
      <c r="D27" s="61" t="s">
        <v>123</v>
      </c>
      <c r="E27" s="62" t="s">
        <v>124</v>
      </c>
      <c r="F27" s="62" t="s">
        <v>125</v>
      </c>
      <c r="G27" s="54" t="s">
        <v>37</v>
      </c>
      <c r="H27" s="62" t="s">
        <v>51</v>
      </c>
      <c r="I27" s="42">
        <v>495</v>
      </c>
      <c r="J27" s="17"/>
      <c r="K27" s="23">
        <f t="shared" si="0"/>
        <v>0</v>
      </c>
      <c r="L27" s="24" t="str">
        <f t="shared" si="1"/>
        <v>OK</v>
      </c>
      <c r="M27" s="100"/>
      <c r="N27" s="100"/>
      <c r="O27" s="101"/>
      <c r="P27" s="49"/>
      <c r="Q27" s="47"/>
      <c r="R27" s="47"/>
      <c r="S27" s="47"/>
      <c r="T27" s="46"/>
      <c r="U27" s="46"/>
      <c r="V27" s="46"/>
      <c r="W27" s="46"/>
      <c r="X27" s="46"/>
      <c r="Y27" s="47"/>
      <c r="Z27" s="47"/>
      <c r="AA27" s="47"/>
      <c r="AB27" s="47"/>
      <c r="AC27" s="47"/>
      <c r="AD27" s="47"/>
    </row>
    <row r="28" spans="1:30" ht="57.2" customHeight="1" x14ac:dyDescent="0.25">
      <c r="A28" s="55">
        <v>31</v>
      </c>
      <c r="B28" s="56" t="s">
        <v>126</v>
      </c>
      <c r="C28" s="51" t="s">
        <v>127</v>
      </c>
      <c r="D28" s="52" t="s">
        <v>128</v>
      </c>
      <c r="E28" s="53" t="s">
        <v>129</v>
      </c>
      <c r="F28" s="54" t="s">
        <v>130</v>
      </c>
      <c r="G28" s="54" t="s">
        <v>37</v>
      </c>
      <c r="H28" s="54" t="s">
        <v>51</v>
      </c>
      <c r="I28" s="42">
        <v>2360</v>
      </c>
      <c r="J28" s="17"/>
      <c r="K28" s="23">
        <f t="shared" si="0"/>
        <v>0</v>
      </c>
      <c r="L28" s="24" t="str">
        <f t="shared" si="1"/>
        <v>OK</v>
      </c>
      <c r="M28" s="100"/>
      <c r="N28" s="100"/>
      <c r="O28" s="101"/>
      <c r="P28" s="49"/>
      <c r="Q28" s="47"/>
      <c r="R28" s="47"/>
      <c r="S28" s="47"/>
      <c r="T28" s="46"/>
      <c r="U28" s="46"/>
      <c r="V28" s="46"/>
      <c r="W28" s="46"/>
      <c r="X28" s="46"/>
      <c r="Y28" s="47"/>
      <c r="Z28" s="47"/>
      <c r="AA28" s="47"/>
      <c r="AB28" s="47"/>
      <c r="AC28" s="47"/>
      <c r="AD28" s="47"/>
    </row>
    <row r="29" spans="1:30" ht="57.2" customHeight="1" x14ac:dyDescent="0.25">
      <c r="A29" s="55">
        <v>32</v>
      </c>
      <c r="B29" s="56" t="s">
        <v>47</v>
      </c>
      <c r="C29" s="57" t="s">
        <v>131</v>
      </c>
      <c r="D29" s="58" t="s">
        <v>132</v>
      </c>
      <c r="E29" s="59" t="s">
        <v>133</v>
      </c>
      <c r="F29" s="54" t="s">
        <v>134</v>
      </c>
      <c r="G29" s="54" t="s">
        <v>37</v>
      </c>
      <c r="H29" s="54" t="s">
        <v>51</v>
      </c>
      <c r="I29" s="42">
        <v>290</v>
      </c>
      <c r="J29" s="17">
        <v>4</v>
      </c>
      <c r="K29" s="23">
        <f t="shared" si="0"/>
        <v>4</v>
      </c>
      <c r="L29" s="24" t="str">
        <f t="shared" si="1"/>
        <v>OK</v>
      </c>
      <c r="M29" s="100"/>
      <c r="N29" s="100"/>
      <c r="O29" s="101"/>
      <c r="P29" s="49"/>
      <c r="Q29" s="47"/>
      <c r="R29" s="47"/>
      <c r="S29" s="47"/>
      <c r="T29" s="46"/>
      <c r="U29" s="46"/>
      <c r="V29" s="46"/>
      <c r="W29" s="46"/>
      <c r="X29" s="46"/>
      <c r="Y29" s="47"/>
      <c r="Z29" s="47"/>
      <c r="AA29" s="47"/>
      <c r="AB29" s="47"/>
      <c r="AC29" s="47"/>
      <c r="AD29" s="47"/>
    </row>
    <row r="30" spans="1:30" ht="69" customHeight="1" x14ac:dyDescent="0.25">
      <c r="A30" s="55">
        <v>33</v>
      </c>
      <c r="B30" s="56" t="s">
        <v>135</v>
      </c>
      <c r="C30" s="60" t="s">
        <v>136</v>
      </c>
      <c r="D30" s="61" t="s">
        <v>137</v>
      </c>
      <c r="E30" s="62">
        <v>2402</v>
      </c>
      <c r="F30" s="62" t="s">
        <v>138</v>
      </c>
      <c r="G30" s="54" t="s">
        <v>37</v>
      </c>
      <c r="H30" s="62" t="s">
        <v>51</v>
      </c>
      <c r="I30" s="42">
        <v>5700</v>
      </c>
      <c r="J30" s="17">
        <v>1</v>
      </c>
      <c r="K30" s="23">
        <f t="shared" si="0"/>
        <v>1</v>
      </c>
      <c r="L30" s="24" t="str">
        <f t="shared" si="1"/>
        <v>OK</v>
      </c>
      <c r="M30" s="100"/>
      <c r="N30" s="100"/>
      <c r="O30" s="101"/>
      <c r="P30" s="47"/>
      <c r="Q30" s="47"/>
      <c r="R30" s="47"/>
      <c r="S30" s="47"/>
      <c r="T30" s="46"/>
      <c r="U30" s="46"/>
      <c r="V30" s="46"/>
      <c r="W30" s="46"/>
      <c r="X30" s="46"/>
      <c r="Y30" s="47"/>
      <c r="Z30" s="47"/>
      <c r="AA30" s="47"/>
      <c r="AB30" s="47"/>
      <c r="AC30" s="47"/>
      <c r="AD30" s="47"/>
    </row>
    <row r="31" spans="1:30" ht="39.950000000000003" customHeight="1" x14ac:dyDescent="0.25">
      <c r="A31" s="55">
        <v>34</v>
      </c>
      <c r="B31" s="56" t="s">
        <v>93</v>
      </c>
      <c r="C31" s="63" t="s">
        <v>139</v>
      </c>
      <c r="D31" s="64" t="s">
        <v>140</v>
      </c>
      <c r="E31" s="65">
        <v>2402</v>
      </c>
      <c r="F31" s="65" t="s">
        <v>141</v>
      </c>
      <c r="G31" s="54" t="s">
        <v>37</v>
      </c>
      <c r="H31" s="54" t="s">
        <v>51</v>
      </c>
      <c r="I31" s="42">
        <v>2180</v>
      </c>
      <c r="J31" s="17"/>
      <c r="K31" s="23">
        <f t="shared" si="0"/>
        <v>0</v>
      </c>
      <c r="L31" s="24" t="str">
        <f t="shared" si="1"/>
        <v>OK</v>
      </c>
      <c r="M31" s="100"/>
      <c r="N31" s="100"/>
      <c r="O31" s="101"/>
      <c r="P31" s="47"/>
      <c r="Q31" s="47"/>
      <c r="R31" s="47"/>
      <c r="S31" s="47"/>
      <c r="T31" s="46"/>
      <c r="U31" s="46"/>
      <c r="V31" s="46"/>
      <c r="W31" s="46"/>
      <c r="X31" s="46"/>
      <c r="Y31" s="47"/>
      <c r="Z31" s="47"/>
      <c r="AA31" s="47"/>
      <c r="AB31" s="47"/>
      <c r="AC31" s="47"/>
      <c r="AD31" s="47"/>
    </row>
    <row r="32" spans="1:30" ht="39.950000000000003" customHeight="1" x14ac:dyDescent="0.25">
      <c r="A32" s="55">
        <v>35</v>
      </c>
      <c r="B32" s="56" t="s">
        <v>93</v>
      </c>
      <c r="C32" s="66" t="s">
        <v>142</v>
      </c>
      <c r="D32" s="67" t="s">
        <v>143</v>
      </c>
      <c r="E32" s="59" t="s">
        <v>41</v>
      </c>
      <c r="F32" s="54" t="s">
        <v>138</v>
      </c>
      <c r="G32" s="54" t="s">
        <v>37</v>
      </c>
      <c r="H32" s="54">
        <v>44905233</v>
      </c>
      <c r="I32" s="42">
        <v>4785</v>
      </c>
      <c r="J32" s="17">
        <v>1</v>
      </c>
      <c r="K32" s="23">
        <f t="shared" si="0"/>
        <v>1</v>
      </c>
      <c r="L32" s="24" t="str">
        <f t="shared" si="1"/>
        <v>OK</v>
      </c>
      <c r="M32" s="100"/>
      <c r="N32" s="100"/>
      <c r="O32" s="101"/>
      <c r="P32" s="47"/>
      <c r="Q32" s="47"/>
      <c r="R32" s="47"/>
      <c r="S32" s="47"/>
      <c r="T32" s="46"/>
      <c r="U32" s="46"/>
      <c r="V32" s="46"/>
      <c r="W32" s="46"/>
      <c r="X32" s="46"/>
      <c r="Y32" s="47"/>
      <c r="Z32" s="47"/>
      <c r="AA32" s="47"/>
      <c r="AB32" s="47"/>
      <c r="AC32" s="47"/>
      <c r="AD32" s="47"/>
    </row>
    <row r="33" spans="1:30" ht="39.950000000000003" customHeight="1" x14ac:dyDescent="0.25">
      <c r="A33" s="55">
        <v>36</v>
      </c>
      <c r="B33" s="56" t="s">
        <v>93</v>
      </c>
      <c r="C33" s="60" t="s">
        <v>144</v>
      </c>
      <c r="D33" s="61" t="s">
        <v>145</v>
      </c>
      <c r="E33" s="62">
        <v>2402</v>
      </c>
      <c r="F33" s="62" t="s">
        <v>138</v>
      </c>
      <c r="G33" s="54" t="s">
        <v>37</v>
      </c>
      <c r="H33" s="62" t="s">
        <v>51</v>
      </c>
      <c r="I33" s="42">
        <v>3150</v>
      </c>
      <c r="J33" s="17">
        <v>1</v>
      </c>
      <c r="K33" s="23">
        <f t="shared" si="0"/>
        <v>1</v>
      </c>
      <c r="L33" s="24" t="str">
        <f t="shared" si="1"/>
        <v>OK</v>
      </c>
      <c r="M33" s="100"/>
      <c r="N33" s="100"/>
      <c r="O33" s="101"/>
      <c r="P33" s="47"/>
      <c r="Q33" s="47"/>
      <c r="R33" s="47"/>
      <c r="S33" s="47"/>
      <c r="T33" s="46"/>
      <c r="U33" s="46"/>
      <c r="V33" s="46"/>
      <c r="W33" s="46"/>
      <c r="X33" s="46"/>
      <c r="Y33" s="47"/>
      <c r="Z33" s="47"/>
      <c r="AA33" s="47"/>
      <c r="AB33" s="47"/>
      <c r="AC33" s="47"/>
      <c r="AD33" s="47"/>
    </row>
    <row r="34" spans="1:30" ht="39.950000000000003" customHeight="1" x14ac:dyDescent="0.25">
      <c r="A34" s="55">
        <v>37</v>
      </c>
      <c r="B34" s="56" t="s">
        <v>71</v>
      </c>
      <c r="C34" s="68" t="s">
        <v>146</v>
      </c>
      <c r="D34" s="69" t="s">
        <v>147</v>
      </c>
      <c r="E34" s="54">
        <v>2402</v>
      </c>
      <c r="F34" s="54" t="s">
        <v>148</v>
      </c>
      <c r="G34" s="54" t="s">
        <v>37</v>
      </c>
      <c r="H34" s="54" t="s">
        <v>51</v>
      </c>
      <c r="I34" s="42">
        <v>8890.2000000000007</v>
      </c>
      <c r="J34" s="17"/>
      <c r="K34" s="23">
        <f t="shared" si="0"/>
        <v>0</v>
      </c>
      <c r="L34" s="24" t="str">
        <f t="shared" si="1"/>
        <v>OK</v>
      </c>
      <c r="M34" s="100"/>
      <c r="N34" s="100"/>
      <c r="O34" s="101"/>
      <c r="P34" s="47"/>
      <c r="Q34" s="47"/>
      <c r="R34" s="47"/>
      <c r="S34" s="47"/>
      <c r="T34" s="46"/>
      <c r="U34" s="46"/>
      <c r="V34" s="46"/>
      <c r="W34" s="46"/>
      <c r="X34" s="46"/>
      <c r="Y34" s="47"/>
      <c r="Z34" s="47"/>
      <c r="AA34" s="47"/>
      <c r="AB34" s="47"/>
      <c r="AC34" s="47"/>
      <c r="AD34" s="47"/>
    </row>
    <row r="35" spans="1:30" ht="39.950000000000003" customHeight="1" x14ac:dyDescent="0.25">
      <c r="A35" s="55">
        <v>39</v>
      </c>
      <c r="B35" s="56" t="s">
        <v>38</v>
      </c>
      <c r="C35" s="57" t="s">
        <v>149</v>
      </c>
      <c r="D35" s="58" t="s">
        <v>150</v>
      </c>
      <c r="E35" s="53" t="s">
        <v>41</v>
      </c>
      <c r="F35" s="54" t="s">
        <v>138</v>
      </c>
      <c r="G35" s="54" t="s">
        <v>37</v>
      </c>
      <c r="H35" s="54" t="s">
        <v>51</v>
      </c>
      <c r="I35" s="42">
        <v>4920</v>
      </c>
      <c r="J35" s="17"/>
      <c r="K35" s="23">
        <f t="shared" si="0"/>
        <v>0</v>
      </c>
      <c r="L35" s="24" t="str">
        <f t="shared" si="1"/>
        <v>OK</v>
      </c>
      <c r="M35" s="100"/>
      <c r="N35" s="100"/>
      <c r="O35" s="101"/>
      <c r="P35" s="47"/>
      <c r="Q35" s="47"/>
      <c r="R35" s="47"/>
      <c r="S35" s="47"/>
      <c r="T35" s="46"/>
      <c r="U35" s="46"/>
      <c r="V35" s="46"/>
      <c r="W35" s="46"/>
      <c r="X35" s="46"/>
      <c r="Y35" s="47"/>
      <c r="Z35" s="47"/>
      <c r="AA35" s="47"/>
      <c r="AB35" s="47"/>
      <c r="AC35" s="47"/>
      <c r="AD35" s="47"/>
    </row>
    <row r="36" spans="1:30" ht="39.950000000000003" customHeight="1" x14ac:dyDescent="0.25">
      <c r="A36" s="55">
        <v>40</v>
      </c>
      <c r="B36" s="56" t="s">
        <v>151</v>
      </c>
      <c r="C36" s="60" t="s">
        <v>152</v>
      </c>
      <c r="D36" s="61" t="s">
        <v>153</v>
      </c>
      <c r="E36" s="59" t="s">
        <v>41</v>
      </c>
      <c r="F36" s="54" t="s">
        <v>138</v>
      </c>
      <c r="G36" s="54" t="s">
        <v>37</v>
      </c>
      <c r="H36" s="54" t="s">
        <v>154</v>
      </c>
      <c r="I36" s="42">
        <v>10035</v>
      </c>
      <c r="J36" s="17">
        <v>1</v>
      </c>
      <c r="K36" s="23">
        <f t="shared" si="0"/>
        <v>1</v>
      </c>
      <c r="L36" s="24" t="str">
        <f t="shared" si="1"/>
        <v>OK</v>
      </c>
      <c r="M36" s="100"/>
      <c r="N36" s="100"/>
      <c r="O36" s="101"/>
      <c r="P36" s="47"/>
      <c r="Q36" s="47"/>
      <c r="R36" s="47"/>
      <c r="S36" s="47"/>
      <c r="T36" s="46"/>
      <c r="U36" s="46"/>
      <c r="V36" s="46"/>
      <c r="W36" s="46"/>
      <c r="X36" s="46"/>
      <c r="Y36" s="47"/>
      <c r="Z36" s="47"/>
      <c r="AA36" s="47"/>
      <c r="AB36" s="47"/>
      <c r="AC36" s="47"/>
      <c r="AD36" s="47"/>
    </row>
    <row r="37" spans="1:30" ht="39.950000000000003" customHeight="1" x14ac:dyDescent="0.25">
      <c r="A37" s="55">
        <v>41</v>
      </c>
      <c r="B37" s="56" t="s">
        <v>24</v>
      </c>
      <c r="C37" s="60" t="s">
        <v>155</v>
      </c>
      <c r="D37" s="61" t="s">
        <v>156</v>
      </c>
      <c r="E37" s="62" t="s">
        <v>157</v>
      </c>
      <c r="F37" s="62" t="s">
        <v>158</v>
      </c>
      <c r="G37" s="54" t="s">
        <v>37</v>
      </c>
      <c r="H37" s="62" t="s">
        <v>81</v>
      </c>
      <c r="I37" s="42">
        <v>40</v>
      </c>
      <c r="J37" s="17"/>
      <c r="K37" s="23">
        <f t="shared" si="0"/>
        <v>0</v>
      </c>
      <c r="L37" s="24" t="str">
        <f t="shared" si="1"/>
        <v>OK</v>
      </c>
      <c r="M37" s="100"/>
      <c r="N37" s="100"/>
      <c r="O37" s="101"/>
      <c r="P37" s="47"/>
      <c r="Q37" s="47"/>
      <c r="R37" s="47"/>
      <c r="S37" s="47"/>
      <c r="T37" s="46"/>
      <c r="U37" s="46"/>
      <c r="V37" s="46"/>
      <c r="W37" s="46"/>
      <c r="X37" s="46"/>
      <c r="Y37" s="47"/>
      <c r="Z37" s="47"/>
      <c r="AA37" s="47"/>
      <c r="AB37" s="47"/>
      <c r="AC37" s="47"/>
      <c r="AD37" s="47"/>
    </row>
    <row r="38" spans="1:30" ht="39.950000000000003" customHeight="1" x14ac:dyDescent="0.25">
      <c r="A38" s="55">
        <v>42</v>
      </c>
      <c r="B38" s="56" t="s">
        <v>71</v>
      </c>
      <c r="C38" s="60" t="s">
        <v>159</v>
      </c>
      <c r="D38" s="61" t="s">
        <v>160</v>
      </c>
      <c r="E38" s="62" t="s">
        <v>157</v>
      </c>
      <c r="F38" s="62" t="s">
        <v>161</v>
      </c>
      <c r="G38" s="54" t="s">
        <v>37</v>
      </c>
      <c r="H38" s="62" t="s">
        <v>81</v>
      </c>
      <c r="I38" s="42">
        <v>84.99</v>
      </c>
      <c r="J38" s="17">
        <v>10</v>
      </c>
      <c r="K38" s="23">
        <f t="shared" si="0"/>
        <v>10</v>
      </c>
      <c r="L38" s="24" t="str">
        <f t="shared" si="1"/>
        <v>OK</v>
      </c>
      <c r="M38" s="103"/>
      <c r="N38" s="100"/>
      <c r="O38" s="101"/>
      <c r="P38" s="47"/>
      <c r="Q38" s="47"/>
      <c r="R38" s="49"/>
      <c r="S38" s="48"/>
      <c r="T38" s="46"/>
      <c r="U38" s="46"/>
      <c r="V38" s="46"/>
      <c r="W38" s="46"/>
      <c r="X38" s="46"/>
      <c r="Y38" s="47"/>
      <c r="Z38" s="47"/>
      <c r="AA38" s="47"/>
      <c r="AB38" s="47"/>
      <c r="AC38" s="47"/>
      <c r="AD38" s="47"/>
    </row>
    <row r="39" spans="1:30" ht="39.950000000000003" customHeight="1" x14ac:dyDescent="0.25">
      <c r="A39" s="55">
        <v>43</v>
      </c>
      <c r="B39" s="56" t="s">
        <v>24</v>
      </c>
      <c r="C39" s="60" t="s">
        <v>162</v>
      </c>
      <c r="D39" s="61" t="s">
        <v>163</v>
      </c>
      <c r="E39" s="59" t="s">
        <v>164</v>
      </c>
      <c r="F39" s="70">
        <v>28738071</v>
      </c>
      <c r="G39" s="54" t="s">
        <v>37</v>
      </c>
      <c r="H39" s="54">
        <v>33903017</v>
      </c>
      <c r="I39" s="42">
        <v>350</v>
      </c>
      <c r="J39" s="17"/>
      <c r="K39" s="23">
        <f t="shared" si="0"/>
        <v>0</v>
      </c>
      <c r="L39" s="24" t="str">
        <f t="shared" si="1"/>
        <v>OK</v>
      </c>
      <c r="M39" s="103"/>
      <c r="N39" s="100"/>
      <c r="O39" s="101"/>
      <c r="P39" s="47"/>
      <c r="Q39" s="47"/>
      <c r="R39" s="49"/>
      <c r="S39" s="48"/>
      <c r="T39" s="46"/>
      <c r="U39" s="46"/>
      <c r="V39" s="46"/>
      <c r="W39" s="46"/>
      <c r="X39" s="46"/>
      <c r="Y39" s="47"/>
      <c r="Z39" s="47"/>
      <c r="AA39" s="47"/>
      <c r="AB39" s="47"/>
      <c r="AC39" s="47"/>
      <c r="AD39" s="47"/>
    </row>
    <row r="40" spans="1:30" ht="39.950000000000003" customHeight="1" x14ac:dyDescent="0.25">
      <c r="A40" s="55">
        <v>44</v>
      </c>
      <c r="B40" s="56" t="s">
        <v>114</v>
      </c>
      <c r="C40" s="68" t="s">
        <v>165</v>
      </c>
      <c r="D40" s="69" t="s">
        <v>166</v>
      </c>
      <c r="E40" s="65">
        <v>2103</v>
      </c>
      <c r="F40" s="65" t="s">
        <v>167</v>
      </c>
      <c r="G40" s="54" t="s">
        <v>37</v>
      </c>
      <c r="H40" s="54" t="s">
        <v>168</v>
      </c>
      <c r="I40" s="42">
        <v>3000</v>
      </c>
      <c r="J40" s="17"/>
      <c r="K40" s="23">
        <f t="shared" si="0"/>
        <v>0</v>
      </c>
      <c r="L40" s="24" t="str">
        <f t="shared" si="1"/>
        <v>OK</v>
      </c>
      <c r="M40" s="103"/>
      <c r="N40" s="100"/>
      <c r="O40" s="101"/>
      <c r="P40" s="47"/>
      <c r="Q40" s="47"/>
      <c r="R40" s="49"/>
      <c r="S40" s="48"/>
      <c r="T40" s="46"/>
      <c r="U40" s="46"/>
      <c r="V40" s="46"/>
      <c r="W40" s="46"/>
      <c r="X40" s="46"/>
      <c r="Y40" s="47"/>
      <c r="Z40" s="47"/>
      <c r="AA40" s="47"/>
      <c r="AB40" s="47"/>
      <c r="AC40" s="47"/>
      <c r="AD40" s="47"/>
    </row>
    <row r="41" spans="1:30" ht="39.950000000000003" customHeight="1" x14ac:dyDescent="0.25">
      <c r="A41" s="55">
        <v>46</v>
      </c>
      <c r="B41" s="56" t="s">
        <v>93</v>
      </c>
      <c r="C41" s="60" t="s">
        <v>169</v>
      </c>
      <c r="D41" s="61" t="s">
        <v>170</v>
      </c>
      <c r="E41" s="62" t="s">
        <v>171</v>
      </c>
      <c r="F41" s="62" t="s">
        <v>172</v>
      </c>
      <c r="G41" s="54" t="s">
        <v>37</v>
      </c>
      <c r="H41" s="62" t="s">
        <v>173</v>
      </c>
      <c r="I41" s="42">
        <v>2150</v>
      </c>
      <c r="J41" s="17"/>
      <c r="K41" s="23">
        <f t="shared" si="0"/>
        <v>0</v>
      </c>
      <c r="L41" s="24" t="str">
        <f t="shared" si="1"/>
        <v>OK</v>
      </c>
      <c r="M41" s="103"/>
      <c r="N41" s="100"/>
      <c r="O41" s="101"/>
      <c r="P41" s="47"/>
      <c r="Q41" s="47"/>
      <c r="R41" s="49"/>
      <c r="S41" s="48"/>
      <c r="T41" s="46"/>
      <c r="U41" s="46"/>
      <c r="V41" s="46"/>
      <c r="W41" s="46"/>
      <c r="X41" s="46"/>
      <c r="Y41" s="47"/>
      <c r="Z41" s="47"/>
      <c r="AA41" s="47"/>
      <c r="AB41" s="47"/>
      <c r="AC41" s="47"/>
      <c r="AD41" s="47"/>
    </row>
    <row r="42" spans="1:30" ht="39.950000000000003" customHeight="1" x14ac:dyDescent="0.25">
      <c r="A42" s="55">
        <v>48</v>
      </c>
      <c r="B42" s="56" t="s">
        <v>114</v>
      </c>
      <c r="C42" s="60" t="s">
        <v>174</v>
      </c>
      <c r="D42" s="61" t="s">
        <v>175</v>
      </c>
      <c r="E42" s="59" t="s">
        <v>62</v>
      </c>
      <c r="F42" s="70">
        <v>12629002</v>
      </c>
      <c r="G42" s="54" t="s">
        <v>37</v>
      </c>
      <c r="H42" s="54">
        <v>44905233</v>
      </c>
      <c r="I42" s="42">
        <v>90</v>
      </c>
      <c r="J42" s="17"/>
      <c r="K42" s="23">
        <f t="shared" si="0"/>
        <v>0</v>
      </c>
      <c r="L42" s="24" t="str">
        <f t="shared" si="1"/>
        <v>OK</v>
      </c>
      <c r="M42" s="103"/>
      <c r="N42" s="100"/>
      <c r="O42" s="101"/>
      <c r="P42" s="47"/>
      <c r="Q42" s="47"/>
      <c r="R42" s="49"/>
      <c r="S42" s="48"/>
      <c r="T42" s="46"/>
      <c r="U42" s="46"/>
      <c r="V42" s="46"/>
      <c r="W42" s="46"/>
      <c r="X42" s="46"/>
      <c r="Y42" s="47"/>
      <c r="Z42" s="47"/>
      <c r="AA42" s="47"/>
      <c r="AB42" s="47"/>
      <c r="AC42" s="47"/>
      <c r="AD42" s="47"/>
    </row>
    <row r="43" spans="1:30" ht="39.950000000000003" customHeight="1" x14ac:dyDescent="0.25">
      <c r="A43" s="55">
        <v>49</v>
      </c>
      <c r="B43" s="56" t="s">
        <v>176</v>
      </c>
      <c r="C43" s="60" t="s">
        <v>177</v>
      </c>
      <c r="D43" s="61" t="s">
        <v>178</v>
      </c>
      <c r="E43" s="53" t="s">
        <v>179</v>
      </c>
      <c r="F43" s="54" t="s">
        <v>180</v>
      </c>
      <c r="G43" s="54" t="s">
        <v>37</v>
      </c>
      <c r="H43" s="54" t="s">
        <v>21</v>
      </c>
      <c r="I43" s="42">
        <v>4423</v>
      </c>
      <c r="J43" s="17"/>
      <c r="K43" s="23">
        <f t="shared" si="0"/>
        <v>0</v>
      </c>
      <c r="L43" s="24" t="str">
        <f t="shared" si="1"/>
        <v>OK</v>
      </c>
      <c r="M43" s="103"/>
      <c r="N43" s="100"/>
      <c r="O43" s="101"/>
      <c r="P43" s="47"/>
      <c r="Q43" s="47"/>
      <c r="R43" s="49"/>
      <c r="S43" s="48"/>
      <c r="T43" s="46"/>
      <c r="U43" s="46"/>
      <c r="V43" s="46"/>
      <c r="W43" s="46"/>
      <c r="X43" s="46"/>
      <c r="Y43" s="47"/>
      <c r="Z43" s="47"/>
      <c r="AA43" s="47"/>
      <c r="AB43" s="47"/>
      <c r="AC43" s="47"/>
      <c r="AD43" s="47"/>
    </row>
    <row r="44" spans="1:30" ht="39.950000000000003" customHeight="1" x14ac:dyDescent="0.25">
      <c r="A44" s="55">
        <v>51</v>
      </c>
      <c r="B44" s="56" t="s">
        <v>24</v>
      </c>
      <c r="C44" s="60" t="s">
        <v>181</v>
      </c>
      <c r="D44" s="61" t="s">
        <v>182</v>
      </c>
      <c r="E44" s="53" t="s">
        <v>183</v>
      </c>
      <c r="F44" s="54" t="s">
        <v>184</v>
      </c>
      <c r="G44" s="54" t="s">
        <v>37</v>
      </c>
      <c r="H44" s="54" t="s">
        <v>185</v>
      </c>
      <c r="I44" s="42">
        <v>5500</v>
      </c>
      <c r="J44" s="17">
        <v>2</v>
      </c>
      <c r="K44" s="23">
        <f t="shared" si="0"/>
        <v>2</v>
      </c>
      <c r="L44" s="24" t="str">
        <f t="shared" si="1"/>
        <v>OK</v>
      </c>
      <c r="M44" s="103"/>
      <c r="N44" s="100"/>
      <c r="O44" s="101"/>
      <c r="P44" s="47"/>
      <c r="Q44" s="47"/>
      <c r="R44" s="49"/>
      <c r="S44" s="48"/>
      <c r="T44" s="46"/>
      <c r="U44" s="46"/>
      <c r="V44" s="46"/>
      <c r="W44" s="46"/>
      <c r="X44" s="46"/>
      <c r="Y44" s="47"/>
      <c r="Z44" s="47"/>
      <c r="AA44" s="47"/>
      <c r="AB44" s="47"/>
      <c r="AC44" s="47"/>
      <c r="AD44" s="47"/>
    </row>
    <row r="45" spans="1:30" ht="39.950000000000003" customHeight="1" x14ac:dyDescent="0.25">
      <c r="A45" s="55">
        <v>52</v>
      </c>
      <c r="B45" s="56" t="s">
        <v>186</v>
      </c>
      <c r="C45" s="60" t="s">
        <v>187</v>
      </c>
      <c r="D45" s="61" t="s">
        <v>188</v>
      </c>
      <c r="E45" s="59" t="s">
        <v>189</v>
      </c>
      <c r="F45" s="70">
        <v>122238001</v>
      </c>
      <c r="G45" s="54" t="s">
        <v>37</v>
      </c>
      <c r="H45" s="54">
        <v>44905202</v>
      </c>
      <c r="I45" s="42">
        <v>23199</v>
      </c>
      <c r="J45" s="17"/>
      <c r="K45" s="23">
        <f t="shared" si="0"/>
        <v>0</v>
      </c>
      <c r="L45" s="24" t="str">
        <f t="shared" si="1"/>
        <v>OK</v>
      </c>
      <c r="M45" s="103"/>
      <c r="N45" s="100"/>
      <c r="O45" s="101"/>
      <c r="P45" s="47"/>
      <c r="Q45" s="47"/>
      <c r="R45" s="49"/>
      <c r="S45" s="48"/>
      <c r="T45" s="46"/>
      <c r="U45" s="46"/>
      <c r="V45" s="46"/>
      <c r="W45" s="46"/>
      <c r="X45" s="46"/>
      <c r="Y45" s="47"/>
      <c r="Z45" s="47"/>
      <c r="AA45" s="47"/>
      <c r="AB45" s="47"/>
      <c r="AC45" s="47"/>
      <c r="AD45" s="47"/>
    </row>
    <row r="46" spans="1:30" ht="39.950000000000003" customHeight="1" x14ac:dyDescent="0.25">
      <c r="A46" s="55">
        <v>53</v>
      </c>
      <c r="B46" s="56" t="s">
        <v>43</v>
      </c>
      <c r="C46" s="71" t="s">
        <v>190</v>
      </c>
      <c r="D46" s="72" t="s">
        <v>191</v>
      </c>
      <c r="E46" s="59" t="s">
        <v>192</v>
      </c>
      <c r="F46" s="62" t="s">
        <v>193</v>
      </c>
      <c r="G46" s="54" t="s">
        <v>37</v>
      </c>
      <c r="H46" s="62" t="s">
        <v>81</v>
      </c>
      <c r="I46" s="42">
        <v>170</v>
      </c>
      <c r="J46" s="17">
        <v>8</v>
      </c>
      <c r="K46" s="23">
        <f t="shared" si="0"/>
        <v>8</v>
      </c>
      <c r="L46" s="24" t="str">
        <f t="shared" si="1"/>
        <v>OK</v>
      </c>
      <c r="M46" s="103"/>
      <c r="N46" s="100"/>
      <c r="O46" s="101"/>
      <c r="P46" s="47"/>
      <c r="Q46" s="47"/>
      <c r="R46" s="49"/>
      <c r="S46" s="48"/>
      <c r="T46" s="46"/>
      <c r="U46" s="46"/>
      <c r="V46" s="46"/>
      <c r="W46" s="46"/>
      <c r="X46" s="46"/>
      <c r="Y46" s="47"/>
      <c r="Z46" s="47"/>
      <c r="AA46" s="47"/>
      <c r="AB46" s="47"/>
      <c r="AC46" s="47"/>
      <c r="AD46" s="47"/>
    </row>
    <row r="47" spans="1:30" ht="39.950000000000003" customHeight="1" x14ac:dyDescent="0.25">
      <c r="A47" s="55">
        <v>54</v>
      </c>
      <c r="B47" s="56" t="s">
        <v>55</v>
      </c>
      <c r="C47" s="73" t="s">
        <v>194</v>
      </c>
      <c r="D47" s="74" t="s">
        <v>195</v>
      </c>
      <c r="E47" s="74">
        <v>4104</v>
      </c>
      <c r="F47" s="74" t="s">
        <v>196</v>
      </c>
      <c r="G47" s="74" t="s">
        <v>37</v>
      </c>
      <c r="H47" s="74" t="s">
        <v>197</v>
      </c>
      <c r="I47" s="42">
        <v>499</v>
      </c>
      <c r="J47" s="17"/>
      <c r="K47" s="23">
        <f t="shared" si="0"/>
        <v>0</v>
      </c>
      <c r="L47" s="24" t="str">
        <f t="shared" si="1"/>
        <v>OK</v>
      </c>
      <c r="M47" s="103"/>
      <c r="N47" s="100"/>
      <c r="O47" s="101"/>
      <c r="P47" s="47"/>
      <c r="Q47" s="47"/>
      <c r="R47" s="49"/>
      <c r="S47" s="48"/>
      <c r="T47" s="46"/>
      <c r="U47" s="46"/>
      <c r="V47" s="46"/>
      <c r="W47" s="46"/>
      <c r="X47" s="46"/>
      <c r="Y47" s="47"/>
      <c r="Z47" s="47"/>
      <c r="AA47" s="47"/>
      <c r="AB47" s="47"/>
      <c r="AC47" s="47"/>
      <c r="AD47" s="47"/>
    </row>
    <row r="48" spans="1:30" ht="39.950000000000003" customHeight="1" x14ac:dyDescent="0.25">
      <c r="A48" s="55">
        <v>55</v>
      </c>
      <c r="B48" s="56" t="s">
        <v>38</v>
      </c>
      <c r="C48" s="73" t="s">
        <v>198</v>
      </c>
      <c r="D48" s="74" t="s">
        <v>199</v>
      </c>
      <c r="E48" s="75" t="s">
        <v>129</v>
      </c>
      <c r="F48" s="74" t="s">
        <v>200</v>
      </c>
      <c r="G48" s="74" t="s">
        <v>37</v>
      </c>
      <c r="H48" s="74" t="s">
        <v>201</v>
      </c>
      <c r="I48" s="42">
        <v>1943</v>
      </c>
      <c r="J48" s="17">
        <v>1</v>
      </c>
      <c r="K48" s="23">
        <f t="shared" si="0"/>
        <v>1</v>
      </c>
      <c r="L48" s="24" t="str">
        <f t="shared" si="1"/>
        <v>OK</v>
      </c>
      <c r="M48" s="103"/>
      <c r="N48" s="100"/>
      <c r="O48" s="101"/>
      <c r="P48" s="47"/>
      <c r="Q48" s="47"/>
      <c r="R48" s="49"/>
      <c r="S48" s="48"/>
      <c r="T48" s="46"/>
      <c r="U48" s="46"/>
      <c r="V48" s="46"/>
      <c r="W48" s="46"/>
      <c r="X48" s="46"/>
      <c r="Y48" s="47"/>
      <c r="Z48" s="47"/>
      <c r="AA48" s="47"/>
      <c r="AB48" s="47"/>
      <c r="AC48" s="47"/>
      <c r="AD48" s="47"/>
    </row>
    <row r="49" spans="1:30" ht="39.950000000000003" customHeight="1" x14ac:dyDescent="0.25">
      <c r="A49" s="55">
        <v>56</v>
      </c>
      <c r="B49" s="56" t="s">
        <v>202</v>
      </c>
      <c r="C49" s="66" t="s">
        <v>203</v>
      </c>
      <c r="D49" s="67" t="s">
        <v>204</v>
      </c>
      <c r="E49" s="53" t="s">
        <v>41</v>
      </c>
      <c r="F49" s="54" t="s">
        <v>205</v>
      </c>
      <c r="G49" s="54" t="s">
        <v>37</v>
      </c>
      <c r="H49" s="54" t="s">
        <v>51</v>
      </c>
      <c r="I49" s="42">
        <v>20700</v>
      </c>
      <c r="J49" s="17">
        <v>1</v>
      </c>
      <c r="K49" s="23">
        <f t="shared" si="0"/>
        <v>1</v>
      </c>
      <c r="L49" s="24" t="str">
        <f t="shared" si="1"/>
        <v>OK</v>
      </c>
      <c r="M49" s="103"/>
      <c r="N49" s="100"/>
      <c r="O49" s="101"/>
      <c r="P49" s="47"/>
      <c r="Q49" s="47"/>
      <c r="R49" s="49"/>
      <c r="S49" s="48"/>
      <c r="T49" s="46"/>
      <c r="U49" s="46"/>
      <c r="V49" s="46"/>
      <c r="W49" s="46"/>
      <c r="X49" s="46"/>
      <c r="Y49" s="47"/>
      <c r="Z49" s="47"/>
      <c r="AA49" s="47"/>
      <c r="AB49" s="47"/>
      <c r="AC49" s="47"/>
      <c r="AD49" s="47"/>
    </row>
    <row r="50" spans="1:30" ht="39.950000000000003" customHeight="1" x14ac:dyDescent="0.25">
      <c r="A50" s="55">
        <v>57</v>
      </c>
      <c r="B50" s="56" t="s">
        <v>135</v>
      </c>
      <c r="C50" s="60" t="s">
        <v>206</v>
      </c>
      <c r="D50" s="61" t="s">
        <v>207</v>
      </c>
      <c r="E50" s="62" t="s">
        <v>208</v>
      </c>
      <c r="F50" s="62" t="s">
        <v>209</v>
      </c>
      <c r="G50" s="54" t="s">
        <v>37</v>
      </c>
      <c r="H50" s="62" t="s">
        <v>51</v>
      </c>
      <c r="I50" s="42">
        <v>9385</v>
      </c>
      <c r="J50" s="17">
        <v>1</v>
      </c>
      <c r="K50" s="23">
        <f t="shared" si="0"/>
        <v>1</v>
      </c>
      <c r="L50" s="24" t="str">
        <f t="shared" si="1"/>
        <v>OK</v>
      </c>
      <c r="M50" s="103"/>
      <c r="N50" s="100"/>
      <c r="O50" s="101"/>
      <c r="P50" s="47"/>
      <c r="Q50" s="47"/>
      <c r="R50" s="49"/>
      <c r="S50" s="48"/>
      <c r="T50" s="46"/>
      <c r="U50" s="46"/>
      <c r="V50" s="46"/>
      <c r="W50" s="46"/>
      <c r="X50" s="46"/>
      <c r="Y50" s="47"/>
      <c r="Z50" s="47"/>
      <c r="AA50" s="47"/>
      <c r="AB50" s="47"/>
      <c r="AC50" s="47"/>
      <c r="AD50" s="47"/>
    </row>
    <row r="51" spans="1:30" ht="39.950000000000003" customHeight="1" x14ac:dyDescent="0.25">
      <c r="A51" s="55">
        <v>59</v>
      </c>
      <c r="B51" s="56" t="s">
        <v>93</v>
      </c>
      <c r="C51" s="66" t="s">
        <v>210</v>
      </c>
      <c r="D51" s="67" t="s">
        <v>211</v>
      </c>
      <c r="E51" s="59" t="s">
        <v>212</v>
      </c>
      <c r="F51" s="62" t="s">
        <v>213</v>
      </c>
      <c r="G51" s="54" t="s">
        <v>37</v>
      </c>
      <c r="H51" s="62" t="s">
        <v>81</v>
      </c>
      <c r="I51" s="42">
        <v>1140</v>
      </c>
      <c r="J51" s="17"/>
      <c r="K51" s="23">
        <f t="shared" si="0"/>
        <v>0</v>
      </c>
      <c r="L51" s="24" t="str">
        <f t="shared" si="1"/>
        <v>OK</v>
      </c>
      <c r="M51" s="103"/>
      <c r="N51" s="100"/>
      <c r="O51" s="101"/>
      <c r="P51" s="47"/>
      <c r="Q51" s="47"/>
      <c r="R51" s="49"/>
      <c r="S51" s="48"/>
      <c r="T51" s="46"/>
      <c r="U51" s="46"/>
      <c r="V51" s="46"/>
      <c r="W51" s="46"/>
      <c r="X51" s="46"/>
      <c r="Y51" s="47"/>
      <c r="Z51" s="47"/>
      <c r="AA51" s="47"/>
      <c r="AB51" s="47"/>
      <c r="AC51" s="47"/>
      <c r="AD51" s="47"/>
    </row>
    <row r="52" spans="1:30" ht="39.950000000000003" customHeight="1" x14ac:dyDescent="0.25">
      <c r="A52" s="55">
        <v>60</v>
      </c>
      <c r="B52" s="56" t="s">
        <v>93</v>
      </c>
      <c r="C52" s="66" t="s">
        <v>214</v>
      </c>
      <c r="D52" s="67" t="s">
        <v>215</v>
      </c>
      <c r="E52" s="59" t="s">
        <v>212</v>
      </c>
      <c r="F52" s="62" t="s">
        <v>213</v>
      </c>
      <c r="G52" s="54" t="s">
        <v>37</v>
      </c>
      <c r="H52" s="62" t="s">
        <v>81</v>
      </c>
      <c r="I52" s="42">
        <v>685</v>
      </c>
      <c r="J52" s="17"/>
      <c r="K52" s="23">
        <f t="shared" si="0"/>
        <v>0</v>
      </c>
      <c r="L52" s="24" t="str">
        <f t="shared" si="1"/>
        <v>OK</v>
      </c>
      <c r="M52" s="103"/>
      <c r="N52" s="100"/>
      <c r="O52" s="101"/>
      <c r="P52" s="47"/>
      <c r="Q52" s="47"/>
      <c r="R52" s="49"/>
      <c r="S52" s="48"/>
      <c r="T52" s="46"/>
      <c r="U52" s="46"/>
      <c r="V52" s="46"/>
      <c r="W52" s="46"/>
      <c r="X52" s="46"/>
      <c r="Y52" s="47"/>
      <c r="Z52" s="47"/>
      <c r="AA52" s="47"/>
      <c r="AB52" s="47"/>
      <c r="AC52" s="47"/>
      <c r="AD52" s="47"/>
    </row>
    <row r="53" spans="1:30" ht="39.950000000000003" customHeight="1" x14ac:dyDescent="0.25">
      <c r="A53" s="55">
        <v>61</v>
      </c>
      <c r="B53" s="56" t="s">
        <v>71</v>
      </c>
      <c r="C53" s="66" t="s">
        <v>216</v>
      </c>
      <c r="D53" s="67" t="s">
        <v>217</v>
      </c>
      <c r="E53" s="59" t="s">
        <v>212</v>
      </c>
      <c r="F53" s="76" t="s">
        <v>218</v>
      </c>
      <c r="G53" s="54" t="s">
        <v>37</v>
      </c>
      <c r="H53" s="76" t="s">
        <v>81</v>
      </c>
      <c r="I53" s="42">
        <v>2296.8000000000002</v>
      </c>
      <c r="J53" s="17"/>
      <c r="K53" s="23">
        <f t="shared" si="0"/>
        <v>0</v>
      </c>
      <c r="L53" s="24" t="str">
        <f t="shared" si="1"/>
        <v>OK</v>
      </c>
      <c r="M53" s="103"/>
      <c r="N53" s="100"/>
      <c r="O53" s="101"/>
      <c r="P53" s="47"/>
      <c r="Q53" s="47"/>
      <c r="R53" s="49"/>
      <c r="S53" s="48"/>
      <c r="T53" s="46"/>
      <c r="U53" s="46"/>
      <c r="V53" s="46"/>
      <c r="W53" s="46"/>
      <c r="X53" s="46"/>
      <c r="Y53" s="47"/>
      <c r="Z53" s="47"/>
      <c r="AA53" s="47"/>
      <c r="AB53" s="47"/>
      <c r="AC53" s="47"/>
      <c r="AD53" s="47"/>
    </row>
    <row r="54" spans="1:30" ht="39.950000000000003" customHeight="1" x14ac:dyDescent="0.25">
      <c r="A54" s="55">
        <v>62</v>
      </c>
      <c r="B54" s="56" t="s">
        <v>43</v>
      </c>
      <c r="C54" s="60" t="s">
        <v>219</v>
      </c>
      <c r="D54" s="61" t="s">
        <v>220</v>
      </c>
      <c r="E54" s="62" t="s">
        <v>221</v>
      </c>
      <c r="F54" s="62" t="s">
        <v>222</v>
      </c>
      <c r="G54" s="54" t="s">
        <v>37</v>
      </c>
      <c r="H54" s="62" t="s">
        <v>25</v>
      </c>
      <c r="I54" s="42">
        <v>1291</v>
      </c>
      <c r="J54" s="17"/>
      <c r="K54" s="23">
        <f t="shared" si="0"/>
        <v>0</v>
      </c>
      <c r="L54" s="24" t="str">
        <f t="shared" si="1"/>
        <v>OK</v>
      </c>
      <c r="M54" s="103"/>
      <c r="N54" s="100"/>
      <c r="O54" s="101"/>
      <c r="P54" s="47"/>
      <c r="Q54" s="47"/>
      <c r="R54" s="49"/>
      <c r="S54" s="48"/>
      <c r="T54" s="46"/>
      <c r="U54" s="46"/>
      <c r="V54" s="46"/>
      <c r="W54" s="46"/>
      <c r="X54" s="46"/>
      <c r="Y54" s="47"/>
      <c r="Z54" s="47"/>
      <c r="AA54" s="47"/>
      <c r="AB54" s="47"/>
      <c r="AC54" s="47"/>
      <c r="AD54" s="47"/>
    </row>
    <row r="55" spans="1:30" ht="39.950000000000003" customHeight="1" x14ac:dyDescent="0.25">
      <c r="A55" s="55">
        <v>63</v>
      </c>
      <c r="B55" s="56" t="s">
        <v>55</v>
      </c>
      <c r="C55" s="60" t="s">
        <v>223</v>
      </c>
      <c r="D55" s="61" t="s">
        <v>224</v>
      </c>
      <c r="E55" s="62" t="s">
        <v>225</v>
      </c>
      <c r="F55" s="62" t="s">
        <v>226</v>
      </c>
      <c r="G55" s="54" t="s">
        <v>37</v>
      </c>
      <c r="H55" s="62" t="s">
        <v>227</v>
      </c>
      <c r="I55" s="42">
        <v>1785</v>
      </c>
      <c r="J55" s="17"/>
      <c r="K55" s="23">
        <f t="shared" si="0"/>
        <v>0</v>
      </c>
      <c r="L55" s="24" t="str">
        <f t="shared" si="1"/>
        <v>OK</v>
      </c>
      <c r="M55" s="103"/>
      <c r="N55" s="100"/>
      <c r="O55" s="101"/>
      <c r="P55" s="47"/>
      <c r="Q55" s="47"/>
      <c r="R55" s="49"/>
      <c r="S55" s="48"/>
      <c r="T55" s="46"/>
      <c r="U55" s="46"/>
      <c r="V55" s="46"/>
      <c r="W55" s="46"/>
      <c r="X55" s="46"/>
      <c r="Y55" s="47"/>
      <c r="Z55" s="47"/>
      <c r="AA55" s="47"/>
      <c r="AB55" s="47"/>
      <c r="AC55" s="47"/>
      <c r="AD55" s="47"/>
    </row>
    <row r="56" spans="1:30" ht="39.950000000000003" customHeight="1" x14ac:dyDescent="0.25">
      <c r="A56" s="55">
        <v>65</v>
      </c>
      <c r="B56" s="56" t="s">
        <v>86</v>
      </c>
      <c r="C56" s="60" t="s">
        <v>228</v>
      </c>
      <c r="D56" s="61" t="s">
        <v>229</v>
      </c>
      <c r="E56" s="62" t="s">
        <v>230</v>
      </c>
      <c r="F56" s="62" t="s">
        <v>231</v>
      </c>
      <c r="G56" s="54" t="s">
        <v>37</v>
      </c>
      <c r="H56" s="62" t="s">
        <v>232</v>
      </c>
      <c r="I56" s="42">
        <v>2649.99</v>
      </c>
      <c r="J56" s="17"/>
      <c r="K56" s="23">
        <f t="shared" si="0"/>
        <v>0</v>
      </c>
      <c r="L56" s="24" t="str">
        <f t="shared" si="1"/>
        <v>OK</v>
      </c>
      <c r="M56" s="103"/>
      <c r="N56" s="100"/>
      <c r="O56" s="101"/>
      <c r="P56" s="47"/>
      <c r="Q56" s="47"/>
      <c r="R56" s="49"/>
      <c r="S56" s="48"/>
      <c r="T56" s="46"/>
      <c r="U56" s="46"/>
      <c r="V56" s="46"/>
      <c r="W56" s="46"/>
      <c r="X56" s="46"/>
      <c r="Y56" s="47"/>
      <c r="Z56" s="47"/>
      <c r="AA56" s="47"/>
      <c r="AB56" s="47"/>
      <c r="AC56" s="47"/>
      <c r="AD56" s="47"/>
    </row>
    <row r="57" spans="1:30" ht="39.950000000000003" customHeight="1" x14ac:dyDescent="0.25">
      <c r="A57" s="55">
        <v>66</v>
      </c>
      <c r="B57" s="56" t="s">
        <v>176</v>
      </c>
      <c r="C57" s="66" t="s">
        <v>233</v>
      </c>
      <c r="D57" s="67" t="s">
        <v>234</v>
      </c>
      <c r="E57" s="59" t="s">
        <v>62</v>
      </c>
      <c r="F57" s="54" t="s">
        <v>235</v>
      </c>
      <c r="G57" s="54" t="s">
        <v>37</v>
      </c>
      <c r="H57" s="54">
        <v>44900533</v>
      </c>
      <c r="I57" s="42">
        <v>4765</v>
      </c>
      <c r="J57" s="17"/>
      <c r="K57" s="23">
        <f t="shared" si="0"/>
        <v>0</v>
      </c>
      <c r="L57" s="24" t="str">
        <f t="shared" si="1"/>
        <v>OK</v>
      </c>
      <c r="M57" s="103"/>
      <c r="N57" s="100"/>
      <c r="O57" s="101"/>
      <c r="P57" s="47"/>
      <c r="Q57" s="47"/>
      <c r="R57" s="49"/>
      <c r="S57" s="48"/>
      <c r="T57" s="46"/>
      <c r="U57" s="46"/>
      <c r="V57" s="46"/>
      <c r="W57" s="46"/>
      <c r="X57" s="46"/>
      <c r="Y57" s="47"/>
      <c r="Z57" s="47"/>
      <c r="AA57" s="47"/>
      <c r="AB57" s="47"/>
      <c r="AC57" s="47"/>
      <c r="AD57" s="47"/>
    </row>
    <row r="58" spans="1:30" ht="39.950000000000003" customHeight="1" x14ac:dyDescent="0.25">
      <c r="A58" s="55">
        <v>68</v>
      </c>
      <c r="B58" s="56" t="s">
        <v>38</v>
      </c>
      <c r="C58" s="66" t="s">
        <v>236</v>
      </c>
      <c r="D58" s="67" t="s">
        <v>237</v>
      </c>
      <c r="E58" s="53" t="s">
        <v>238</v>
      </c>
      <c r="F58" s="54" t="s">
        <v>239</v>
      </c>
      <c r="G58" s="54" t="s">
        <v>37</v>
      </c>
      <c r="H58" s="54" t="s">
        <v>51</v>
      </c>
      <c r="I58" s="42">
        <v>673</v>
      </c>
      <c r="J58" s="17">
        <v>2</v>
      </c>
      <c r="K58" s="23">
        <f t="shared" si="0"/>
        <v>2</v>
      </c>
      <c r="L58" s="24" t="str">
        <f t="shared" si="1"/>
        <v>OK</v>
      </c>
      <c r="M58" s="103"/>
      <c r="N58" s="100"/>
      <c r="O58" s="101"/>
      <c r="P58" s="47"/>
      <c r="Q58" s="47"/>
      <c r="R58" s="49"/>
      <c r="S58" s="48"/>
      <c r="T58" s="46"/>
      <c r="U58" s="46"/>
      <c r="V58" s="46"/>
      <c r="W58" s="46"/>
      <c r="X58" s="46"/>
      <c r="Y58" s="47"/>
      <c r="Z58" s="47"/>
      <c r="AA58" s="47"/>
      <c r="AB58" s="47"/>
      <c r="AC58" s="47"/>
      <c r="AD58" s="47"/>
    </row>
    <row r="59" spans="1:30" ht="39.950000000000003" customHeight="1" x14ac:dyDescent="0.25">
      <c r="A59" s="55">
        <v>69</v>
      </c>
      <c r="B59" s="56" t="s">
        <v>71</v>
      </c>
      <c r="C59" s="60" t="s">
        <v>240</v>
      </c>
      <c r="D59" s="61" t="s">
        <v>241</v>
      </c>
      <c r="E59" s="62" t="s">
        <v>242</v>
      </c>
      <c r="F59" s="62" t="s">
        <v>239</v>
      </c>
      <c r="G59" s="54" t="s">
        <v>37</v>
      </c>
      <c r="H59" s="62" t="s">
        <v>51</v>
      </c>
      <c r="I59" s="42">
        <v>2128.5</v>
      </c>
      <c r="J59" s="17"/>
      <c r="K59" s="23">
        <f t="shared" si="0"/>
        <v>0</v>
      </c>
      <c r="L59" s="24" t="str">
        <f t="shared" si="1"/>
        <v>OK</v>
      </c>
      <c r="M59" s="103"/>
      <c r="N59" s="100"/>
      <c r="O59" s="101"/>
      <c r="P59" s="47"/>
      <c r="Q59" s="47"/>
      <c r="R59" s="49"/>
      <c r="S59" s="48"/>
      <c r="T59" s="46"/>
      <c r="U59" s="46"/>
      <c r="V59" s="46"/>
      <c r="W59" s="46"/>
      <c r="X59" s="46"/>
      <c r="Y59" s="47"/>
      <c r="Z59" s="47"/>
      <c r="AA59" s="47"/>
      <c r="AB59" s="47"/>
      <c r="AC59" s="47"/>
      <c r="AD59" s="47"/>
    </row>
    <row r="60" spans="1:30" ht="39.950000000000003" customHeight="1" x14ac:dyDescent="0.25">
      <c r="A60" s="55">
        <v>70</v>
      </c>
      <c r="B60" s="56" t="s">
        <v>243</v>
      </c>
      <c r="C60" s="60" t="s">
        <v>244</v>
      </c>
      <c r="D60" s="61" t="s">
        <v>245</v>
      </c>
      <c r="E60" s="62" t="s">
        <v>124</v>
      </c>
      <c r="F60" s="62" t="s">
        <v>246</v>
      </c>
      <c r="G60" s="54" t="s">
        <v>37</v>
      </c>
      <c r="H60" s="62" t="s">
        <v>81</v>
      </c>
      <c r="I60" s="42">
        <v>3800</v>
      </c>
      <c r="J60" s="17"/>
      <c r="K60" s="23">
        <f t="shared" si="0"/>
        <v>0</v>
      </c>
      <c r="L60" s="24" t="str">
        <f t="shared" si="1"/>
        <v>OK</v>
      </c>
      <c r="M60" s="103"/>
      <c r="N60" s="100"/>
      <c r="O60" s="101"/>
      <c r="P60" s="47"/>
      <c r="Q60" s="47"/>
      <c r="R60" s="49"/>
      <c r="S60" s="48"/>
      <c r="T60" s="46"/>
      <c r="U60" s="46"/>
      <c r="V60" s="46"/>
      <c r="W60" s="46"/>
      <c r="X60" s="46"/>
      <c r="Y60" s="47"/>
      <c r="Z60" s="47"/>
      <c r="AA60" s="47"/>
      <c r="AB60" s="47"/>
      <c r="AC60" s="47"/>
      <c r="AD60" s="47"/>
    </row>
    <row r="61" spans="1:30" ht="39.950000000000003" customHeight="1" x14ac:dyDescent="0.25">
      <c r="A61" s="55">
        <v>71</v>
      </c>
      <c r="B61" s="56" t="s">
        <v>64</v>
      </c>
      <c r="C61" s="60" t="s">
        <v>247</v>
      </c>
      <c r="D61" s="61" t="s">
        <v>248</v>
      </c>
      <c r="E61" s="62" t="s">
        <v>124</v>
      </c>
      <c r="F61" s="62" t="s">
        <v>246</v>
      </c>
      <c r="G61" s="54" t="s">
        <v>37</v>
      </c>
      <c r="H61" s="62" t="s">
        <v>81</v>
      </c>
      <c r="I61" s="42">
        <v>5700</v>
      </c>
      <c r="J61" s="17"/>
      <c r="K61" s="23">
        <f t="shared" si="0"/>
        <v>0</v>
      </c>
      <c r="L61" s="24" t="str">
        <f t="shared" si="1"/>
        <v>OK</v>
      </c>
      <c r="M61" s="103"/>
      <c r="N61" s="100"/>
      <c r="O61" s="101"/>
      <c r="P61" s="47"/>
      <c r="Q61" s="47"/>
      <c r="R61" s="49"/>
      <c r="S61" s="48"/>
      <c r="T61" s="46"/>
      <c r="U61" s="46"/>
      <c r="V61" s="46"/>
      <c r="W61" s="46"/>
      <c r="X61" s="46"/>
      <c r="Y61" s="47"/>
      <c r="Z61" s="47"/>
      <c r="AA61" s="47"/>
      <c r="AB61" s="47"/>
      <c r="AC61" s="47"/>
      <c r="AD61" s="47"/>
    </row>
    <row r="62" spans="1:30" ht="39.950000000000003" customHeight="1" x14ac:dyDescent="0.25">
      <c r="A62" s="55">
        <v>73</v>
      </c>
      <c r="B62" s="56" t="s">
        <v>126</v>
      </c>
      <c r="C62" s="60" t="s">
        <v>249</v>
      </c>
      <c r="D62" s="61" t="s">
        <v>250</v>
      </c>
      <c r="E62" s="59" t="s">
        <v>62</v>
      </c>
      <c r="F62" s="70">
        <v>17418028</v>
      </c>
      <c r="G62" s="54" t="s">
        <v>37</v>
      </c>
      <c r="H62" s="54" t="s">
        <v>251</v>
      </c>
      <c r="I62" s="42">
        <v>2825</v>
      </c>
      <c r="J62" s="17"/>
      <c r="K62" s="23">
        <f t="shared" si="0"/>
        <v>0</v>
      </c>
      <c r="L62" s="24" t="str">
        <f t="shared" si="1"/>
        <v>OK</v>
      </c>
      <c r="M62" s="103"/>
      <c r="N62" s="100"/>
      <c r="O62" s="101"/>
      <c r="P62" s="47"/>
      <c r="Q62" s="47"/>
      <c r="R62" s="49"/>
      <c r="S62" s="48"/>
      <c r="T62" s="46"/>
      <c r="U62" s="46"/>
      <c r="V62" s="46"/>
      <c r="W62" s="46"/>
      <c r="X62" s="46"/>
      <c r="Y62" s="47"/>
      <c r="Z62" s="47"/>
      <c r="AA62" s="47"/>
      <c r="AB62" s="47"/>
      <c r="AC62" s="47"/>
      <c r="AD62" s="47"/>
    </row>
    <row r="63" spans="1:30" ht="39.950000000000003" customHeight="1" x14ac:dyDescent="0.25">
      <c r="A63" s="55">
        <v>74</v>
      </c>
      <c r="B63" s="56" t="s">
        <v>126</v>
      </c>
      <c r="C63" s="57" t="s">
        <v>252</v>
      </c>
      <c r="D63" s="58" t="s">
        <v>253</v>
      </c>
      <c r="E63" s="59" t="s">
        <v>46</v>
      </c>
      <c r="F63" s="54" t="s">
        <v>254</v>
      </c>
      <c r="G63" s="54" t="s">
        <v>37</v>
      </c>
      <c r="H63" s="54">
        <v>44905235</v>
      </c>
      <c r="I63" s="42">
        <v>5480</v>
      </c>
      <c r="J63" s="17"/>
      <c r="K63" s="23">
        <f t="shared" si="0"/>
        <v>0</v>
      </c>
      <c r="L63" s="24" t="str">
        <f t="shared" si="1"/>
        <v>OK</v>
      </c>
      <c r="M63" s="103"/>
      <c r="N63" s="100"/>
      <c r="O63" s="101"/>
      <c r="P63" s="47"/>
      <c r="Q63" s="47"/>
      <c r="R63" s="49"/>
      <c r="S63" s="48"/>
      <c r="T63" s="46"/>
      <c r="U63" s="46"/>
      <c r="V63" s="46"/>
      <c r="W63" s="46"/>
      <c r="X63" s="46"/>
      <c r="Y63" s="47"/>
      <c r="Z63" s="47"/>
      <c r="AA63" s="47"/>
      <c r="AB63" s="47"/>
      <c r="AC63" s="47"/>
      <c r="AD63" s="47"/>
    </row>
    <row r="64" spans="1:30" ht="39.950000000000003" customHeight="1" x14ac:dyDescent="0.25">
      <c r="A64" s="55">
        <v>75</v>
      </c>
      <c r="B64" s="56" t="s">
        <v>71</v>
      </c>
      <c r="C64" s="60" t="s">
        <v>255</v>
      </c>
      <c r="D64" s="61" t="s">
        <v>256</v>
      </c>
      <c r="E64" s="62" t="s">
        <v>129</v>
      </c>
      <c r="F64" s="62" t="s">
        <v>257</v>
      </c>
      <c r="G64" s="54" t="s">
        <v>37</v>
      </c>
      <c r="H64" s="62" t="s">
        <v>81</v>
      </c>
      <c r="I64" s="42">
        <v>1373.13</v>
      </c>
      <c r="J64" s="17">
        <v>2</v>
      </c>
      <c r="K64" s="23">
        <f t="shared" si="0"/>
        <v>2</v>
      </c>
      <c r="L64" s="24" t="str">
        <f t="shared" si="1"/>
        <v>OK</v>
      </c>
      <c r="M64" s="103"/>
      <c r="N64" s="100"/>
      <c r="O64" s="101"/>
      <c r="P64" s="47"/>
      <c r="Q64" s="47"/>
      <c r="R64" s="49"/>
      <c r="S64" s="48"/>
      <c r="T64" s="46"/>
      <c r="U64" s="46"/>
      <c r="V64" s="46"/>
      <c r="W64" s="46"/>
      <c r="X64" s="46"/>
      <c r="Y64" s="47"/>
      <c r="Z64" s="47"/>
      <c r="AA64" s="47"/>
      <c r="AB64" s="47"/>
      <c r="AC64" s="47"/>
      <c r="AD64" s="47"/>
    </row>
    <row r="65" spans="1:30" ht="39.950000000000003" customHeight="1" x14ac:dyDescent="0.25">
      <c r="A65" s="55">
        <v>76</v>
      </c>
      <c r="B65" s="56" t="s">
        <v>38</v>
      </c>
      <c r="C65" s="60" t="s">
        <v>258</v>
      </c>
      <c r="D65" s="61" t="s">
        <v>259</v>
      </c>
      <c r="E65" s="53" t="s">
        <v>129</v>
      </c>
      <c r="F65" s="54" t="s">
        <v>260</v>
      </c>
      <c r="G65" s="54" t="s">
        <v>37</v>
      </c>
      <c r="H65" s="54" t="s">
        <v>261</v>
      </c>
      <c r="I65" s="42">
        <v>1946.5</v>
      </c>
      <c r="J65" s="17">
        <v>1</v>
      </c>
      <c r="K65" s="23">
        <f t="shared" si="0"/>
        <v>1</v>
      </c>
      <c r="L65" s="24" t="str">
        <f t="shared" si="1"/>
        <v>OK</v>
      </c>
      <c r="M65" s="103"/>
      <c r="N65" s="100"/>
      <c r="O65" s="101"/>
      <c r="P65" s="47"/>
      <c r="Q65" s="47"/>
      <c r="R65" s="49"/>
      <c r="S65" s="48"/>
      <c r="T65" s="46"/>
      <c r="U65" s="46"/>
      <c r="V65" s="46"/>
      <c r="W65" s="46"/>
      <c r="X65" s="46"/>
      <c r="Y65" s="47"/>
      <c r="Z65" s="47"/>
      <c r="AA65" s="47"/>
      <c r="AB65" s="47"/>
      <c r="AC65" s="47"/>
      <c r="AD65" s="47"/>
    </row>
    <row r="66" spans="1:30" ht="39.950000000000003" customHeight="1" x14ac:dyDescent="0.25">
      <c r="A66" s="55">
        <v>78</v>
      </c>
      <c r="B66" s="56" t="s">
        <v>55</v>
      </c>
      <c r="C66" s="68" t="s">
        <v>262</v>
      </c>
      <c r="D66" s="69" t="s">
        <v>263</v>
      </c>
      <c r="E66" s="65">
        <v>1301</v>
      </c>
      <c r="F66" s="65" t="s">
        <v>264</v>
      </c>
      <c r="G66" s="54" t="s">
        <v>37</v>
      </c>
      <c r="H66" s="54" t="s">
        <v>21</v>
      </c>
      <c r="I66" s="42">
        <v>169</v>
      </c>
      <c r="J66" s="17"/>
      <c r="K66" s="23">
        <f t="shared" si="0"/>
        <v>0</v>
      </c>
      <c r="L66" s="24" t="str">
        <f t="shared" si="1"/>
        <v>OK</v>
      </c>
      <c r="M66" s="103"/>
      <c r="N66" s="100"/>
      <c r="O66" s="101"/>
      <c r="P66" s="47"/>
      <c r="Q66" s="47"/>
      <c r="R66" s="49"/>
      <c r="S66" s="48"/>
      <c r="T66" s="46"/>
      <c r="U66" s="46"/>
      <c r="V66" s="46"/>
      <c r="W66" s="46"/>
      <c r="X66" s="46"/>
      <c r="Y66" s="47"/>
      <c r="Z66" s="47"/>
      <c r="AA66" s="47"/>
      <c r="AB66" s="47"/>
      <c r="AC66" s="47"/>
      <c r="AD66" s="47"/>
    </row>
    <row r="67" spans="1:30" ht="39.950000000000003" customHeight="1" x14ac:dyDescent="0.25">
      <c r="A67" s="55">
        <v>79</v>
      </c>
      <c r="B67" s="56" t="s">
        <v>93</v>
      </c>
      <c r="C67" s="60" t="s">
        <v>265</v>
      </c>
      <c r="D67" s="61" t="s">
        <v>266</v>
      </c>
      <c r="E67" s="62" t="s">
        <v>267</v>
      </c>
      <c r="F67" s="62" t="s">
        <v>268</v>
      </c>
      <c r="G67" s="54" t="s">
        <v>37</v>
      </c>
      <c r="H67" s="62" t="s">
        <v>81</v>
      </c>
      <c r="I67" s="42">
        <v>795</v>
      </c>
      <c r="J67" s="17">
        <v>2</v>
      </c>
      <c r="K67" s="23">
        <f t="shared" si="0"/>
        <v>2</v>
      </c>
      <c r="L67" s="24" t="str">
        <f t="shared" si="1"/>
        <v>OK</v>
      </c>
      <c r="M67" s="103"/>
      <c r="N67" s="100"/>
      <c r="O67" s="101"/>
      <c r="P67" s="47"/>
      <c r="Q67" s="47"/>
      <c r="R67" s="49"/>
      <c r="S67" s="48"/>
      <c r="T67" s="46"/>
      <c r="U67" s="46"/>
      <c r="V67" s="46"/>
      <c r="W67" s="46"/>
      <c r="X67" s="46"/>
      <c r="Y67" s="47"/>
      <c r="Z67" s="47"/>
      <c r="AA67" s="47"/>
      <c r="AB67" s="47"/>
      <c r="AC67" s="47"/>
      <c r="AD67" s="47"/>
    </row>
    <row r="68" spans="1:30" ht="39.950000000000003" customHeight="1" x14ac:dyDescent="0.25">
      <c r="A68" s="55">
        <v>80</v>
      </c>
      <c r="B68" s="56" t="s">
        <v>71</v>
      </c>
      <c r="C68" s="68" t="s">
        <v>269</v>
      </c>
      <c r="D68" s="69" t="s">
        <v>270</v>
      </c>
      <c r="E68" s="54">
        <v>2407</v>
      </c>
      <c r="F68" s="54" t="s">
        <v>271</v>
      </c>
      <c r="G68" s="54" t="s">
        <v>37</v>
      </c>
      <c r="H68" s="54" t="s">
        <v>51</v>
      </c>
      <c r="I68" s="42">
        <v>12721.5</v>
      </c>
      <c r="J68" s="17"/>
      <c r="K68" s="23">
        <f t="shared" ref="K68:K131" si="2">J68-(SUM(M68:AD68))</f>
        <v>0</v>
      </c>
      <c r="L68" s="24" t="str">
        <f t="shared" ref="L68:L131" si="3">IF(K68&lt;0,"ATENÇÃO","OK")</f>
        <v>OK</v>
      </c>
      <c r="M68" s="103"/>
      <c r="N68" s="100"/>
      <c r="O68" s="101"/>
      <c r="P68" s="47"/>
      <c r="Q68" s="47"/>
      <c r="R68" s="49"/>
      <c r="S68" s="48"/>
      <c r="T68" s="46"/>
      <c r="U68" s="46"/>
      <c r="V68" s="46"/>
      <c r="W68" s="46"/>
      <c r="X68" s="46"/>
      <c r="Y68" s="47"/>
      <c r="Z68" s="47"/>
      <c r="AA68" s="47"/>
      <c r="AB68" s="47"/>
      <c r="AC68" s="47"/>
      <c r="AD68" s="47"/>
    </row>
    <row r="69" spans="1:30" ht="39.950000000000003" customHeight="1" x14ac:dyDescent="0.25">
      <c r="A69" s="55">
        <v>81</v>
      </c>
      <c r="B69" s="56" t="s">
        <v>151</v>
      </c>
      <c r="C69" s="60" t="s">
        <v>272</v>
      </c>
      <c r="D69" s="61" t="s">
        <v>273</v>
      </c>
      <c r="E69" s="53" t="s">
        <v>129</v>
      </c>
      <c r="F69" s="54" t="s">
        <v>274</v>
      </c>
      <c r="G69" s="54" t="s">
        <v>37</v>
      </c>
      <c r="H69" s="54" t="s">
        <v>275</v>
      </c>
      <c r="I69" s="42">
        <v>1537</v>
      </c>
      <c r="J69" s="17">
        <v>1</v>
      </c>
      <c r="K69" s="23">
        <f t="shared" si="2"/>
        <v>1</v>
      </c>
      <c r="L69" s="24" t="str">
        <f t="shared" si="3"/>
        <v>OK</v>
      </c>
      <c r="M69" s="103"/>
      <c r="N69" s="100"/>
      <c r="O69" s="101"/>
      <c r="P69" s="47"/>
      <c r="Q69" s="47"/>
      <c r="R69" s="49"/>
      <c r="S69" s="48"/>
      <c r="T69" s="46"/>
      <c r="U69" s="46"/>
      <c r="V69" s="46"/>
      <c r="W69" s="46"/>
      <c r="X69" s="46"/>
      <c r="Y69" s="47"/>
      <c r="Z69" s="47"/>
      <c r="AA69" s="47"/>
      <c r="AB69" s="47"/>
      <c r="AC69" s="47"/>
      <c r="AD69" s="47"/>
    </row>
    <row r="70" spans="1:30" ht="39.950000000000003" customHeight="1" x14ac:dyDescent="0.25">
      <c r="A70" s="55">
        <v>82</v>
      </c>
      <c r="B70" s="56" t="s">
        <v>176</v>
      </c>
      <c r="C70" s="73" t="s">
        <v>276</v>
      </c>
      <c r="D70" s="74" t="s">
        <v>277</v>
      </c>
      <c r="E70" s="59" t="s">
        <v>62</v>
      </c>
      <c r="F70" s="54" t="s">
        <v>278</v>
      </c>
      <c r="G70" s="54" t="s">
        <v>37</v>
      </c>
      <c r="H70" s="54">
        <v>44905233</v>
      </c>
      <c r="I70" s="42">
        <v>19125.66</v>
      </c>
      <c r="J70" s="17"/>
      <c r="K70" s="23">
        <f t="shared" si="2"/>
        <v>0</v>
      </c>
      <c r="L70" s="24" t="str">
        <f t="shared" si="3"/>
        <v>OK</v>
      </c>
      <c r="M70" s="103"/>
      <c r="N70" s="100"/>
      <c r="O70" s="101"/>
      <c r="P70" s="47"/>
      <c r="Q70" s="47"/>
      <c r="R70" s="49"/>
      <c r="S70" s="48"/>
      <c r="T70" s="46"/>
      <c r="U70" s="46"/>
      <c r="V70" s="46"/>
      <c r="W70" s="46"/>
      <c r="X70" s="46"/>
      <c r="Y70" s="47"/>
      <c r="Z70" s="47"/>
      <c r="AA70" s="47"/>
      <c r="AB70" s="47"/>
      <c r="AC70" s="47"/>
      <c r="AD70" s="47"/>
    </row>
    <row r="71" spans="1:30" ht="39.950000000000003" customHeight="1" x14ac:dyDescent="0.25">
      <c r="A71" s="55">
        <v>84</v>
      </c>
      <c r="B71" s="56" t="s">
        <v>47</v>
      </c>
      <c r="C71" s="60" t="s">
        <v>279</v>
      </c>
      <c r="D71" s="61" t="s">
        <v>280</v>
      </c>
      <c r="E71" s="62" t="s">
        <v>101</v>
      </c>
      <c r="F71" s="62" t="s">
        <v>281</v>
      </c>
      <c r="G71" s="54" t="s">
        <v>37</v>
      </c>
      <c r="H71" s="62" t="s">
        <v>51</v>
      </c>
      <c r="I71" s="42">
        <v>1350</v>
      </c>
      <c r="J71" s="17"/>
      <c r="K71" s="23">
        <f t="shared" si="2"/>
        <v>0</v>
      </c>
      <c r="L71" s="24" t="str">
        <f t="shared" si="3"/>
        <v>OK</v>
      </c>
      <c r="M71" s="103"/>
      <c r="N71" s="100"/>
      <c r="O71" s="101"/>
      <c r="P71" s="47"/>
      <c r="Q71" s="47"/>
      <c r="R71" s="49"/>
      <c r="S71" s="48"/>
      <c r="T71" s="46"/>
      <c r="U71" s="46"/>
      <c r="V71" s="46"/>
      <c r="W71" s="46"/>
      <c r="X71" s="46"/>
      <c r="Y71" s="47"/>
      <c r="Z71" s="47"/>
      <c r="AA71" s="47"/>
      <c r="AB71" s="47"/>
      <c r="AC71" s="47"/>
      <c r="AD71" s="47"/>
    </row>
    <row r="72" spans="1:30" ht="39.950000000000003" customHeight="1" x14ac:dyDescent="0.25">
      <c r="A72" s="55">
        <v>85</v>
      </c>
      <c r="B72" s="56" t="s">
        <v>126</v>
      </c>
      <c r="C72" s="66" t="s">
        <v>282</v>
      </c>
      <c r="D72" s="67" t="s">
        <v>283</v>
      </c>
      <c r="E72" s="59" t="s">
        <v>238</v>
      </c>
      <c r="F72" s="54" t="s">
        <v>284</v>
      </c>
      <c r="G72" s="54" t="s">
        <v>37</v>
      </c>
      <c r="H72" s="54">
        <v>44905233</v>
      </c>
      <c r="I72" s="42">
        <v>3700</v>
      </c>
      <c r="J72" s="17"/>
      <c r="K72" s="23">
        <f t="shared" si="2"/>
        <v>0</v>
      </c>
      <c r="L72" s="24" t="str">
        <f t="shared" si="3"/>
        <v>OK</v>
      </c>
      <c r="M72" s="103"/>
      <c r="N72" s="100"/>
      <c r="O72" s="101"/>
      <c r="P72" s="47"/>
      <c r="Q72" s="47"/>
      <c r="R72" s="49"/>
      <c r="S72" s="48"/>
      <c r="T72" s="46"/>
      <c r="U72" s="46"/>
      <c r="V72" s="46"/>
      <c r="W72" s="46"/>
      <c r="X72" s="46"/>
      <c r="Y72" s="47"/>
      <c r="Z72" s="47"/>
      <c r="AA72" s="47"/>
      <c r="AB72" s="47"/>
      <c r="AC72" s="47"/>
      <c r="AD72" s="47"/>
    </row>
    <row r="73" spans="1:30" ht="39.950000000000003" customHeight="1" x14ac:dyDescent="0.25">
      <c r="A73" s="55">
        <v>86</v>
      </c>
      <c r="B73" s="56" t="s">
        <v>47</v>
      </c>
      <c r="C73" s="60" t="s">
        <v>285</v>
      </c>
      <c r="D73" s="61" t="s">
        <v>286</v>
      </c>
      <c r="E73" s="62" t="s">
        <v>101</v>
      </c>
      <c r="F73" s="62" t="s">
        <v>281</v>
      </c>
      <c r="G73" s="54" t="s">
        <v>37</v>
      </c>
      <c r="H73" s="62" t="s">
        <v>51</v>
      </c>
      <c r="I73" s="42">
        <v>4900</v>
      </c>
      <c r="J73" s="17"/>
      <c r="K73" s="23">
        <f t="shared" si="2"/>
        <v>0</v>
      </c>
      <c r="L73" s="24" t="str">
        <f t="shared" si="3"/>
        <v>OK</v>
      </c>
      <c r="M73" s="103"/>
      <c r="N73" s="100"/>
      <c r="O73" s="101"/>
      <c r="P73" s="47"/>
      <c r="Q73" s="47"/>
      <c r="R73" s="49"/>
      <c r="S73" s="48"/>
      <c r="T73" s="46"/>
      <c r="U73" s="46"/>
      <c r="V73" s="46"/>
      <c r="W73" s="46"/>
      <c r="X73" s="46"/>
      <c r="Y73" s="47"/>
      <c r="Z73" s="47"/>
      <c r="AA73" s="47"/>
      <c r="AB73" s="47"/>
      <c r="AC73" s="47"/>
      <c r="AD73" s="47"/>
    </row>
    <row r="74" spans="1:30" ht="39.950000000000003" customHeight="1" x14ac:dyDescent="0.25">
      <c r="A74" s="55">
        <v>88</v>
      </c>
      <c r="B74" s="56" t="s">
        <v>47</v>
      </c>
      <c r="C74" s="51" t="s">
        <v>287</v>
      </c>
      <c r="D74" s="52" t="s">
        <v>288</v>
      </c>
      <c r="E74" s="53" t="s">
        <v>129</v>
      </c>
      <c r="F74" s="54" t="s">
        <v>289</v>
      </c>
      <c r="G74" s="54" t="s">
        <v>37</v>
      </c>
      <c r="H74" s="54" t="s">
        <v>81</v>
      </c>
      <c r="I74" s="42">
        <v>600</v>
      </c>
      <c r="J74" s="17"/>
      <c r="K74" s="23">
        <f t="shared" si="2"/>
        <v>0</v>
      </c>
      <c r="L74" s="24" t="str">
        <f t="shared" si="3"/>
        <v>OK</v>
      </c>
      <c r="M74" s="103"/>
      <c r="N74" s="100"/>
      <c r="O74" s="101"/>
      <c r="P74" s="47"/>
      <c r="Q74" s="47"/>
      <c r="R74" s="49"/>
      <c r="S74" s="48"/>
      <c r="T74" s="46"/>
      <c r="U74" s="46"/>
      <c r="V74" s="46"/>
      <c r="W74" s="46"/>
      <c r="X74" s="46"/>
      <c r="Y74" s="47"/>
      <c r="Z74" s="47"/>
      <c r="AA74" s="47"/>
      <c r="AB74" s="47"/>
      <c r="AC74" s="47"/>
      <c r="AD74" s="47"/>
    </row>
    <row r="75" spans="1:30" ht="39.950000000000003" customHeight="1" x14ac:dyDescent="0.25">
      <c r="A75" s="55">
        <v>89</v>
      </c>
      <c r="B75" s="56" t="s">
        <v>71</v>
      </c>
      <c r="C75" s="60" t="s">
        <v>290</v>
      </c>
      <c r="D75" s="61" t="s">
        <v>291</v>
      </c>
      <c r="E75" s="62" t="s">
        <v>292</v>
      </c>
      <c r="F75" s="62" t="s">
        <v>293</v>
      </c>
      <c r="G75" s="54" t="s">
        <v>37</v>
      </c>
      <c r="H75" s="62" t="s">
        <v>81</v>
      </c>
      <c r="I75" s="42">
        <v>3316.5</v>
      </c>
      <c r="J75" s="17"/>
      <c r="K75" s="23">
        <f t="shared" si="2"/>
        <v>0</v>
      </c>
      <c r="L75" s="24" t="str">
        <f t="shared" si="3"/>
        <v>OK</v>
      </c>
      <c r="M75" s="103"/>
      <c r="N75" s="100"/>
      <c r="O75" s="101"/>
      <c r="P75" s="47"/>
      <c r="Q75" s="47"/>
      <c r="R75" s="49"/>
      <c r="S75" s="48"/>
      <c r="T75" s="46"/>
      <c r="U75" s="46"/>
      <c r="V75" s="46"/>
      <c r="W75" s="46"/>
      <c r="X75" s="46"/>
      <c r="Y75" s="47"/>
      <c r="Z75" s="47"/>
      <c r="AA75" s="47"/>
      <c r="AB75" s="47"/>
      <c r="AC75" s="47"/>
      <c r="AD75" s="47"/>
    </row>
    <row r="76" spans="1:30" ht="39.950000000000003" customHeight="1" x14ac:dyDescent="0.25">
      <c r="A76" s="55">
        <v>90</v>
      </c>
      <c r="B76" s="56" t="s">
        <v>151</v>
      </c>
      <c r="C76" s="60" t="s">
        <v>294</v>
      </c>
      <c r="D76" s="61" t="s">
        <v>295</v>
      </c>
      <c r="E76" s="62" t="s">
        <v>124</v>
      </c>
      <c r="F76" s="62" t="s">
        <v>296</v>
      </c>
      <c r="G76" s="54" t="s">
        <v>37</v>
      </c>
      <c r="H76" s="62" t="s">
        <v>81</v>
      </c>
      <c r="I76" s="42">
        <v>3100</v>
      </c>
      <c r="J76" s="17"/>
      <c r="K76" s="23">
        <f t="shared" si="2"/>
        <v>0</v>
      </c>
      <c r="L76" s="24" t="str">
        <f t="shared" si="3"/>
        <v>OK</v>
      </c>
      <c r="M76" s="103"/>
      <c r="N76" s="100"/>
      <c r="O76" s="101"/>
      <c r="P76" s="47"/>
      <c r="Q76" s="47"/>
      <c r="R76" s="49"/>
      <c r="S76" s="48"/>
      <c r="T76" s="46"/>
      <c r="U76" s="46"/>
      <c r="V76" s="46"/>
      <c r="W76" s="46"/>
      <c r="X76" s="46"/>
      <c r="Y76" s="47"/>
      <c r="Z76" s="47"/>
      <c r="AA76" s="47"/>
      <c r="AB76" s="47"/>
      <c r="AC76" s="47"/>
      <c r="AD76" s="47"/>
    </row>
    <row r="77" spans="1:30" ht="39.950000000000003" customHeight="1" x14ac:dyDescent="0.25">
      <c r="A77" s="55">
        <v>91</v>
      </c>
      <c r="B77" s="56" t="s">
        <v>93</v>
      </c>
      <c r="C77" s="66" t="s">
        <v>297</v>
      </c>
      <c r="D77" s="67" t="s">
        <v>298</v>
      </c>
      <c r="E77" s="53" t="s">
        <v>192</v>
      </c>
      <c r="F77" s="54" t="s">
        <v>299</v>
      </c>
      <c r="G77" s="54" t="s">
        <v>37</v>
      </c>
      <c r="H77" s="54" t="s">
        <v>51</v>
      </c>
      <c r="I77" s="42">
        <v>400</v>
      </c>
      <c r="J77" s="17"/>
      <c r="K77" s="23">
        <f t="shared" si="2"/>
        <v>0</v>
      </c>
      <c r="L77" s="24" t="str">
        <f t="shared" si="3"/>
        <v>OK</v>
      </c>
      <c r="M77" s="103"/>
      <c r="N77" s="100"/>
      <c r="O77" s="101"/>
      <c r="P77" s="47"/>
      <c r="Q77" s="47"/>
      <c r="R77" s="49"/>
      <c r="S77" s="48"/>
      <c r="T77" s="46"/>
      <c r="U77" s="46"/>
      <c r="V77" s="46"/>
      <c r="W77" s="46"/>
      <c r="X77" s="46"/>
      <c r="Y77" s="47"/>
      <c r="Z77" s="47"/>
      <c r="AA77" s="47"/>
      <c r="AB77" s="47"/>
      <c r="AC77" s="47"/>
      <c r="AD77" s="47"/>
    </row>
    <row r="78" spans="1:30" ht="39.950000000000003" customHeight="1" x14ac:dyDescent="0.25">
      <c r="A78" s="55">
        <v>92</v>
      </c>
      <c r="B78" s="56" t="s">
        <v>243</v>
      </c>
      <c r="C78" s="60" t="s">
        <v>300</v>
      </c>
      <c r="D78" s="61" t="s">
        <v>301</v>
      </c>
      <c r="E78" s="62" t="s">
        <v>292</v>
      </c>
      <c r="F78" s="62" t="s">
        <v>293</v>
      </c>
      <c r="G78" s="54" t="s">
        <v>37</v>
      </c>
      <c r="H78" s="62" t="s">
        <v>81</v>
      </c>
      <c r="I78" s="42">
        <v>2438</v>
      </c>
      <c r="J78" s="17"/>
      <c r="K78" s="23">
        <f t="shared" si="2"/>
        <v>0</v>
      </c>
      <c r="L78" s="24" t="str">
        <f t="shared" si="3"/>
        <v>OK</v>
      </c>
      <c r="M78" s="103"/>
      <c r="N78" s="100"/>
      <c r="O78" s="101"/>
      <c r="P78" s="47"/>
      <c r="Q78" s="47"/>
      <c r="R78" s="49"/>
      <c r="S78" s="48"/>
      <c r="T78" s="46"/>
      <c r="U78" s="46"/>
      <c r="V78" s="46"/>
      <c r="W78" s="46"/>
      <c r="X78" s="46"/>
      <c r="Y78" s="47"/>
      <c r="Z78" s="47"/>
      <c r="AA78" s="47"/>
      <c r="AB78" s="47"/>
      <c r="AC78" s="47"/>
      <c r="AD78" s="47"/>
    </row>
    <row r="79" spans="1:30" ht="39.950000000000003" customHeight="1" x14ac:dyDescent="0.25">
      <c r="A79" s="55">
        <v>93</v>
      </c>
      <c r="B79" s="56" t="s">
        <v>93</v>
      </c>
      <c r="C79" s="60" t="s">
        <v>302</v>
      </c>
      <c r="D79" s="61" t="s">
        <v>303</v>
      </c>
      <c r="E79" s="62" t="s">
        <v>292</v>
      </c>
      <c r="F79" s="62" t="s">
        <v>293</v>
      </c>
      <c r="G79" s="54" t="s">
        <v>37</v>
      </c>
      <c r="H79" s="62" t="s">
        <v>81</v>
      </c>
      <c r="I79" s="42">
        <v>715</v>
      </c>
      <c r="J79" s="17"/>
      <c r="K79" s="23">
        <f t="shared" si="2"/>
        <v>0</v>
      </c>
      <c r="L79" s="24" t="str">
        <f t="shared" si="3"/>
        <v>OK</v>
      </c>
      <c r="M79" s="103"/>
      <c r="N79" s="100"/>
      <c r="O79" s="101"/>
      <c r="P79" s="47"/>
      <c r="Q79" s="47"/>
      <c r="R79" s="49"/>
      <c r="S79" s="48"/>
      <c r="T79" s="46"/>
      <c r="U79" s="46"/>
      <c r="V79" s="46"/>
      <c r="W79" s="46"/>
      <c r="X79" s="46"/>
      <c r="Y79" s="47"/>
      <c r="Z79" s="47"/>
      <c r="AA79" s="47"/>
      <c r="AB79" s="47"/>
      <c r="AC79" s="47"/>
      <c r="AD79" s="47"/>
    </row>
    <row r="80" spans="1:30" ht="39.950000000000003" customHeight="1" x14ac:dyDescent="0.25">
      <c r="A80" s="55">
        <v>94</v>
      </c>
      <c r="B80" s="56" t="s">
        <v>93</v>
      </c>
      <c r="C80" s="60" t="s">
        <v>304</v>
      </c>
      <c r="D80" s="61" t="s">
        <v>305</v>
      </c>
      <c r="E80" s="62" t="s">
        <v>292</v>
      </c>
      <c r="F80" s="62" t="s">
        <v>293</v>
      </c>
      <c r="G80" s="54" t="s">
        <v>37</v>
      </c>
      <c r="H80" s="62" t="s">
        <v>81</v>
      </c>
      <c r="I80" s="42">
        <v>2850</v>
      </c>
      <c r="J80" s="17"/>
      <c r="K80" s="23">
        <f t="shared" si="2"/>
        <v>0</v>
      </c>
      <c r="L80" s="24" t="str">
        <f t="shared" si="3"/>
        <v>OK</v>
      </c>
      <c r="M80" s="103"/>
      <c r="N80" s="100"/>
      <c r="O80" s="101"/>
      <c r="P80" s="47"/>
      <c r="Q80" s="47"/>
      <c r="R80" s="49"/>
      <c r="S80" s="48"/>
      <c r="T80" s="46"/>
      <c r="U80" s="46"/>
      <c r="V80" s="46"/>
      <c r="W80" s="46"/>
      <c r="X80" s="46"/>
      <c r="Y80" s="47"/>
      <c r="Z80" s="47"/>
      <c r="AA80" s="47"/>
      <c r="AB80" s="47"/>
      <c r="AC80" s="47"/>
      <c r="AD80" s="47"/>
    </row>
    <row r="81" spans="1:30" ht="39.950000000000003" customHeight="1" x14ac:dyDescent="0.25">
      <c r="A81" s="55">
        <v>96</v>
      </c>
      <c r="B81" s="56" t="s">
        <v>47</v>
      </c>
      <c r="C81" s="60" t="s">
        <v>306</v>
      </c>
      <c r="D81" s="61" t="s">
        <v>307</v>
      </c>
      <c r="E81" s="53" t="s">
        <v>129</v>
      </c>
      <c r="F81" s="54" t="s">
        <v>308</v>
      </c>
      <c r="G81" s="54" t="s">
        <v>37</v>
      </c>
      <c r="H81" s="54" t="s">
        <v>81</v>
      </c>
      <c r="I81" s="42">
        <v>2300</v>
      </c>
      <c r="J81" s="17">
        <v>1</v>
      </c>
      <c r="K81" s="23">
        <f t="shared" si="2"/>
        <v>1</v>
      </c>
      <c r="L81" s="24" t="str">
        <f t="shared" si="3"/>
        <v>OK</v>
      </c>
      <c r="M81" s="103"/>
      <c r="N81" s="100"/>
      <c r="O81" s="101"/>
      <c r="P81" s="47"/>
      <c r="Q81" s="47"/>
      <c r="R81" s="49"/>
      <c r="S81" s="48"/>
      <c r="T81" s="46"/>
      <c r="U81" s="46"/>
      <c r="V81" s="46"/>
      <c r="W81" s="46"/>
      <c r="X81" s="46"/>
      <c r="Y81" s="47"/>
      <c r="Z81" s="47"/>
      <c r="AA81" s="47"/>
      <c r="AB81" s="47"/>
      <c r="AC81" s="47"/>
      <c r="AD81" s="47"/>
    </row>
    <row r="82" spans="1:30" ht="39.950000000000003" customHeight="1" x14ac:dyDescent="0.25">
      <c r="A82" s="55">
        <v>97</v>
      </c>
      <c r="B82" s="56" t="s">
        <v>47</v>
      </c>
      <c r="C82" s="60" t="s">
        <v>309</v>
      </c>
      <c r="D82" s="61" t="s">
        <v>310</v>
      </c>
      <c r="E82" s="53" t="s">
        <v>192</v>
      </c>
      <c r="F82" s="70">
        <v>13080064</v>
      </c>
      <c r="G82" s="54" t="s">
        <v>37</v>
      </c>
      <c r="H82" s="54" t="s">
        <v>51</v>
      </c>
      <c r="I82" s="42">
        <v>2280</v>
      </c>
      <c r="J82" s="17"/>
      <c r="K82" s="23">
        <f t="shared" si="2"/>
        <v>0</v>
      </c>
      <c r="L82" s="24" t="str">
        <f t="shared" si="3"/>
        <v>OK</v>
      </c>
      <c r="M82" s="103"/>
      <c r="N82" s="100"/>
      <c r="O82" s="101"/>
      <c r="P82" s="47"/>
      <c r="Q82" s="47"/>
      <c r="R82" s="49"/>
      <c r="S82" s="48"/>
      <c r="T82" s="46"/>
      <c r="U82" s="46"/>
      <c r="V82" s="46"/>
      <c r="W82" s="46"/>
      <c r="X82" s="46"/>
      <c r="Y82" s="47"/>
      <c r="Z82" s="47"/>
      <c r="AA82" s="47"/>
      <c r="AB82" s="47"/>
      <c r="AC82" s="47"/>
      <c r="AD82" s="47"/>
    </row>
    <row r="83" spans="1:30" ht="39.950000000000003" customHeight="1" x14ac:dyDescent="0.25">
      <c r="A83" s="55">
        <v>98</v>
      </c>
      <c r="B83" s="56" t="s">
        <v>135</v>
      </c>
      <c r="C83" s="60" t="s">
        <v>311</v>
      </c>
      <c r="D83" s="61" t="s">
        <v>312</v>
      </c>
      <c r="E83" s="62" t="s">
        <v>124</v>
      </c>
      <c r="F83" s="62" t="s">
        <v>296</v>
      </c>
      <c r="G83" s="54" t="s">
        <v>37</v>
      </c>
      <c r="H83" s="62" t="s">
        <v>81</v>
      </c>
      <c r="I83" s="42">
        <v>3180</v>
      </c>
      <c r="J83" s="17">
        <v>3</v>
      </c>
      <c r="K83" s="23">
        <f t="shared" si="2"/>
        <v>3</v>
      </c>
      <c r="L83" s="24" t="str">
        <f t="shared" si="3"/>
        <v>OK</v>
      </c>
      <c r="M83" s="103"/>
      <c r="N83" s="100"/>
      <c r="O83" s="101"/>
      <c r="P83" s="47"/>
      <c r="Q83" s="47"/>
      <c r="R83" s="49"/>
      <c r="S83" s="48"/>
      <c r="T83" s="46"/>
      <c r="U83" s="46"/>
      <c r="V83" s="46"/>
      <c r="W83" s="46"/>
      <c r="X83" s="46"/>
      <c r="Y83" s="47"/>
      <c r="Z83" s="47"/>
      <c r="AA83" s="47"/>
      <c r="AB83" s="47"/>
      <c r="AC83" s="47"/>
      <c r="AD83" s="47"/>
    </row>
    <row r="84" spans="1:30" ht="39.950000000000003" customHeight="1" x14ac:dyDescent="0.25">
      <c r="A84" s="55">
        <v>99</v>
      </c>
      <c r="B84" s="56" t="s">
        <v>24</v>
      </c>
      <c r="C84" s="68" t="s">
        <v>313</v>
      </c>
      <c r="D84" s="69" t="s">
        <v>314</v>
      </c>
      <c r="E84" s="65">
        <v>2407</v>
      </c>
      <c r="F84" s="65" t="s">
        <v>315</v>
      </c>
      <c r="G84" s="54" t="s">
        <v>37</v>
      </c>
      <c r="H84" s="62" t="s">
        <v>81</v>
      </c>
      <c r="I84" s="42">
        <v>850</v>
      </c>
      <c r="J84" s="17"/>
      <c r="K84" s="23">
        <f t="shared" si="2"/>
        <v>0</v>
      </c>
      <c r="L84" s="24" t="str">
        <f t="shared" si="3"/>
        <v>OK</v>
      </c>
      <c r="M84" s="103"/>
      <c r="N84" s="100"/>
      <c r="O84" s="101"/>
      <c r="P84" s="47"/>
      <c r="Q84" s="47"/>
      <c r="R84" s="49"/>
      <c r="S84" s="48"/>
      <c r="T84" s="46"/>
      <c r="U84" s="46"/>
      <c r="V84" s="46"/>
      <c r="W84" s="46"/>
      <c r="X84" s="46"/>
      <c r="Y84" s="47"/>
      <c r="Z84" s="47"/>
      <c r="AA84" s="47"/>
      <c r="AB84" s="47"/>
      <c r="AC84" s="47"/>
      <c r="AD84" s="47"/>
    </row>
    <row r="85" spans="1:30" ht="39.950000000000003" customHeight="1" x14ac:dyDescent="0.25">
      <c r="A85" s="55">
        <v>100</v>
      </c>
      <c r="B85" s="56" t="s">
        <v>47</v>
      </c>
      <c r="C85" s="60" t="s">
        <v>316</v>
      </c>
      <c r="D85" s="61" t="s">
        <v>317</v>
      </c>
      <c r="E85" s="62" t="s">
        <v>101</v>
      </c>
      <c r="F85" s="62" t="s">
        <v>281</v>
      </c>
      <c r="G85" s="54" t="s">
        <v>37</v>
      </c>
      <c r="H85" s="62" t="s">
        <v>51</v>
      </c>
      <c r="I85" s="42">
        <v>2300</v>
      </c>
      <c r="J85" s="17"/>
      <c r="K85" s="23">
        <f t="shared" si="2"/>
        <v>0</v>
      </c>
      <c r="L85" s="24" t="str">
        <f t="shared" si="3"/>
        <v>OK</v>
      </c>
      <c r="M85" s="103"/>
      <c r="N85" s="100"/>
      <c r="O85" s="101"/>
      <c r="P85" s="47"/>
      <c r="Q85" s="47"/>
      <c r="R85" s="49"/>
      <c r="S85" s="48"/>
      <c r="T85" s="46"/>
      <c r="U85" s="46"/>
      <c r="V85" s="46"/>
      <c r="W85" s="46"/>
      <c r="X85" s="46"/>
      <c r="Y85" s="47"/>
      <c r="Z85" s="47"/>
      <c r="AA85" s="47"/>
      <c r="AB85" s="47"/>
      <c r="AC85" s="47"/>
      <c r="AD85" s="47"/>
    </row>
    <row r="86" spans="1:30" ht="39.950000000000003" customHeight="1" x14ac:dyDescent="0.25">
      <c r="A86" s="55">
        <v>101</v>
      </c>
      <c r="B86" s="56" t="s">
        <v>151</v>
      </c>
      <c r="C86" s="60" t="s">
        <v>318</v>
      </c>
      <c r="D86" s="61" t="s">
        <v>319</v>
      </c>
      <c r="E86" s="62" t="s">
        <v>46</v>
      </c>
      <c r="F86" s="62" t="s">
        <v>54</v>
      </c>
      <c r="G86" s="54" t="s">
        <v>37</v>
      </c>
      <c r="H86" s="62" t="s">
        <v>51</v>
      </c>
      <c r="I86" s="42">
        <v>1900</v>
      </c>
      <c r="J86" s="17"/>
      <c r="K86" s="23">
        <f t="shared" si="2"/>
        <v>0</v>
      </c>
      <c r="L86" s="24" t="str">
        <f t="shared" si="3"/>
        <v>OK</v>
      </c>
      <c r="M86" s="103"/>
      <c r="N86" s="100"/>
      <c r="O86" s="101"/>
      <c r="P86" s="47"/>
      <c r="Q86" s="47"/>
      <c r="R86" s="49"/>
      <c r="S86" s="48"/>
      <c r="T86" s="46"/>
      <c r="U86" s="46"/>
      <c r="V86" s="46"/>
      <c r="W86" s="46"/>
      <c r="X86" s="46"/>
      <c r="Y86" s="47"/>
      <c r="Z86" s="47"/>
      <c r="AA86" s="47"/>
      <c r="AB86" s="47"/>
      <c r="AC86" s="47"/>
      <c r="AD86" s="47"/>
    </row>
    <row r="87" spans="1:30" ht="39.950000000000003" customHeight="1" x14ac:dyDescent="0.25">
      <c r="A87" s="55">
        <v>102</v>
      </c>
      <c r="B87" s="56" t="s">
        <v>114</v>
      </c>
      <c r="C87" s="66" t="s">
        <v>320</v>
      </c>
      <c r="D87" s="67" t="s">
        <v>321</v>
      </c>
      <c r="E87" s="59" t="s">
        <v>62</v>
      </c>
      <c r="F87" s="54" t="s">
        <v>322</v>
      </c>
      <c r="G87" s="54" t="s">
        <v>37</v>
      </c>
      <c r="H87" s="54">
        <v>44905233</v>
      </c>
      <c r="I87" s="42">
        <v>5366</v>
      </c>
      <c r="J87" s="17"/>
      <c r="K87" s="23">
        <f t="shared" si="2"/>
        <v>0</v>
      </c>
      <c r="L87" s="24" t="str">
        <f t="shared" si="3"/>
        <v>OK</v>
      </c>
      <c r="M87" s="103"/>
      <c r="N87" s="100"/>
      <c r="O87" s="101"/>
      <c r="P87" s="47"/>
      <c r="Q87" s="47"/>
      <c r="R87" s="49"/>
      <c r="S87" s="48"/>
      <c r="T87" s="46"/>
      <c r="U87" s="46"/>
      <c r="V87" s="46"/>
      <c r="W87" s="46"/>
      <c r="X87" s="46"/>
      <c r="Y87" s="47"/>
      <c r="Z87" s="47"/>
      <c r="AA87" s="47"/>
      <c r="AB87" s="47"/>
      <c r="AC87" s="47"/>
      <c r="AD87" s="47"/>
    </row>
    <row r="88" spans="1:30" ht="39.950000000000003" customHeight="1" x14ac:dyDescent="0.25">
      <c r="A88" s="55">
        <v>103</v>
      </c>
      <c r="B88" s="56" t="s">
        <v>114</v>
      </c>
      <c r="C88" s="77" t="s">
        <v>323</v>
      </c>
      <c r="D88" s="61" t="s">
        <v>321</v>
      </c>
      <c r="E88" s="59" t="s">
        <v>238</v>
      </c>
      <c r="F88" s="62" t="s">
        <v>324</v>
      </c>
      <c r="G88" s="54" t="s">
        <v>37</v>
      </c>
      <c r="H88" s="62" t="s">
        <v>51</v>
      </c>
      <c r="I88" s="42">
        <v>6900</v>
      </c>
      <c r="J88" s="17">
        <v>1</v>
      </c>
      <c r="K88" s="23">
        <f t="shared" si="2"/>
        <v>1</v>
      </c>
      <c r="L88" s="24" t="str">
        <f t="shared" si="3"/>
        <v>OK</v>
      </c>
      <c r="M88" s="103"/>
      <c r="N88" s="100"/>
      <c r="O88" s="101"/>
      <c r="P88" s="47"/>
      <c r="Q88" s="47"/>
      <c r="R88" s="49"/>
      <c r="S88" s="48"/>
      <c r="T88" s="46"/>
      <c r="U88" s="46"/>
      <c r="V88" s="46"/>
      <c r="W88" s="46"/>
      <c r="X88" s="46"/>
      <c r="Y88" s="47"/>
      <c r="Z88" s="47"/>
      <c r="AA88" s="47"/>
      <c r="AB88" s="47"/>
      <c r="AC88" s="47"/>
      <c r="AD88" s="47"/>
    </row>
    <row r="89" spans="1:30" ht="39.950000000000003" customHeight="1" x14ac:dyDescent="0.25">
      <c r="A89" s="55">
        <v>104</v>
      </c>
      <c r="B89" s="56" t="s">
        <v>126</v>
      </c>
      <c r="C89" s="60" t="s">
        <v>325</v>
      </c>
      <c r="D89" s="61" t="s">
        <v>326</v>
      </c>
      <c r="E89" s="62" t="s">
        <v>124</v>
      </c>
      <c r="F89" s="62" t="s">
        <v>327</v>
      </c>
      <c r="G89" s="54" t="s">
        <v>37</v>
      </c>
      <c r="H89" s="62" t="s">
        <v>51</v>
      </c>
      <c r="I89" s="42">
        <v>2100</v>
      </c>
      <c r="J89" s="17"/>
      <c r="K89" s="23">
        <f t="shared" si="2"/>
        <v>0</v>
      </c>
      <c r="L89" s="24" t="str">
        <f t="shared" si="3"/>
        <v>OK</v>
      </c>
      <c r="M89" s="103"/>
      <c r="N89" s="100"/>
      <c r="O89" s="101"/>
      <c r="P89" s="47"/>
      <c r="Q89" s="47"/>
      <c r="R89" s="49"/>
      <c r="S89" s="48"/>
      <c r="T89" s="46"/>
      <c r="U89" s="46"/>
      <c r="V89" s="46"/>
      <c r="W89" s="46"/>
      <c r="X89" s="46"/>
      <c r="Y89" s="47"/>
      <c r="Z89" s="47"/>
      <c r="AA89" s="47"/>
      <c r="AB89" s="47"/>
      <c r="AC89" s="47"/>
      <c r="AD89" s="47"/>
    </row>
    <row r="90" spans="1:30" ht="39.950000000000003" customHeight="1" x14ac:dyDescent="0.25">
      <c r="A90" s="55">
        <v>105</v>
      </c>
      <c r="B90" s="56" t="s">
        <v>71</v>
      </c>
      <c r="C90" s="60" t="s">
        <v>328</v>
      </c>
      <c r="D90" s="61" t="s">
        <v>329</v>
      </c>
      <c r="E90" s="53" t="s">
        <v>238</v>
      </c>
      <c r="F90" s="54" t="s">
        <v>330</v>
      </c>
      <c r="G90" s="54" t="s">
        <v>37</v>
      </c>
      <c r="H90" s="54" t="s">
        <v>331</v>
      </c>
      <c r="I90" s="42">
        <v>2351.25</v>
      </c>
      <c r="J90" s="17">
        <v>2</v>
      </c>
      <c r="K90" s="23">
        <f t="shared" si="2"/>
        <v>2</v>
      </c>
      <c r="L90" s="24" t="str">
        <f t="shared" si="3"/>
        <v>OK</v>
      </c>
      <c r="M90" s="103"/>
      <c r="N90" s="100"/>
      <c r="O90" s="101"/>
      <c r="P90" s="47"/>
      <c r="Q90" s="47"/>
      <c r="R90" s="49"/>
      <c r="S90" s="48"/>
      <c r="T90" s="46"/>
      <c r="U90" s="46"/>
      <c r="V90" s="46"/>
      <c r="W90" s="46"/>
      <c r="X90" s="46"/>
      <c r="Y90" s="47"/>
      <c r="Z90" s="47"/>
      <c r="AA90" s="47"/>
      <c r="AB90" s="47"/>
      <c r="AC90" s="47"/>
      <c r="AD90" s="47"/>
    </row>
    <row r="91" spans="1:30" ht="39.950000000000003" customHeight="1" x14ac:dyDescent="0.25">
      <c r="A91" s="55">
        <v>106</v>
      </c>
      <c r="B91" s="56" t="s">
        <v>332</v>
      </c>
      <c r="C91" s="73" t="s">
        <v>333</v>
      </c>
      <c r="D91" s="74" t="s">
        <v>334</v>
      </c>
      <c r="E91" s="70" t="s">
        <v>335</v>
      </c>
      <c r="F91" s="62" t="s">
        <v>336</v>
      </c>
      <c r="G91" s="54" t="s">
        <v>37</v>
      </c>
      <c r="H91" s="62" t="s">
        <v>21</v>
      </c>
      <c r="I91" s="42">
        <v>19008</v>
      </c>
      <c r="J91" s="17">
        <v>1</v>
      </c>
      <c r="K91" s="23">
        <f t="shared" si="2"/>
        <v>0</v>
      </c>
      <c r="L91" s="24" t="str">
        <f t="shared" si="3"/>
        <v>OK</v>
      </c>
      <c r="M91" s="103"/>
      <c r="N91" s="100"/>
      <c r="O91" s="133">
        <v>1</v>
      </c>
      <c r="P91" s="47"/>
      <c r="Q91" s="47"/>
      <c r="R91" s="49"/>
      <c r="S91" s="48"/>
      <c r="T91" s="46"/>
      <c r="U91" s="46"/>
      <c r="V91" s="46"/>
      <c r="W91" s="46"/>
      <c r="X91" s="46"/>
      <c r="Y91" s="47"/>
      <c r="Z91" s="47"/>
      <c r="AA91" s="47"/>
      <c r="AB91" s="47"/>
      <c r="AC91" s="47"/>
      <c r="AD91" s="47"/>
    </row>
    <row r="92" spans="1:30" ht="39.950000000000003" customHeight="1" x14ac:dyDescent="0.25">
      <c r="A92" s="55">
        <v>107</v>
      </c>
      <c r="B92" s="56" t="s">
        <v>135</v>
      </c>
      <c r="C92" s="60" t="s">
        <v>337</v>
      </c>
      <c r="D92" s="61" t="s">
        <v>338</v>
      </c>
      <c r="E92" s="62" t="s">
        <v>335</v>
      </c>
      <c r="F92" s="62" t="s">
        <v>336</v>
      </c>
      <c r="G92" s="54" t="s">
        <v>37</v>
      </c>
      <c r="H92" s="62" t="s">
        <v>21</v>
      </c>
      <c r="I92" s="42">
        <v>2370</v>
      </c>
      <c r="J92" s="17"/>
      <c r="K92" s="23">
        <f t="shared" si="2"/>
        <v>0</v>
      </c>
      <c r="L92" s="24" t="str">
        <f t="shared" si="3"/>
        <v>OK</v>
      </c>
      <c r="M92" s="103"/>
      <c r="N92" s="100"/>
      <c r="O92" s="101"/>
      <c r="P92" s="47"/>
      <c r="Q92" s="47"/>
      <c r="R92" s="49"/>
      <c r="S92" s="48"/>
      <c r="T92" s="46"/>
      <c r="U92" s="46"/>
      <c r="V92" s="46"/>
      <c r="W92" s="46"/>
      <c r="X92" s="46"/>
      <c r="Y92" s="47"/>
      <c r="Z92" s="47"/>
      <c r="AA92" s="47"/>
      <c r="AB92" s="47"/>
      <c r="AC92" s="47"/>
      <c r="AD92" s="47"/>
    </row>
    <row r="93" spans="1:30" ht="39.950000000000003" customHeight="1" x14ac:dyDescent="0.25">
      <c r="A93" s="55">
        <v>110</v>
      </c>
      <c r="B93" s="56" t="s">
        <v>86</v>
      </c>
      <c r="C93" s="77" t="s">
        <v>339</v>
      </c>
      <c r="D93" s="61" t="s">
        <v>340</v>
      </c>
      <c r="E93" s="59" t="s">
        <v>238</v>
      </c>
      <c r="F93" s="62" t="s">
        <v>341</v>
      </c>
      <c r="G93" s="54" t="s">
        <v>37</v>
      </c>
      <c r="H93" s="62" t="s">
        <v>51</v>
      </c>
      <c r="I93" s="42">
        <v>20278</v>
      </c>
      <c r="J93" s="17">
        <v>1</v>
      </c>
      <c r="K93" s="23">
        <f t="shared" si="2"/>
        <v>1</v>
      </c>
      <c r="L93" s="24" t="str">
        <f t="shared" si="3"/>
        <v>OK</v>
      </c>
      <c r="M93" s="103"/>
      <c r="N93" s="100"/>
      <c r="O93" s="101"/>
      <c r="P93" s="47"/>
      <c r="Q93" s="47"/>
      <c r="R93" s="49"/>
      <c r="S93" s="48"/>
      <c r="T93" s="46"/>
      <c r="U93" s="46"/>
      <c r="V93" s="46"/>
      <c r="W93" s="46"/>
      <c r="X93" s="46"/>
      <c r="Y93" s="47"/>
      <c r="Z93" s="47"/>
      <c r="AA93" s="47"/>
      <c r="AB93" s="47"/>
      <c r="AC93" s="47"/>
      <c r="AD93" s="47"/>
    </row>
    <row r="94" spans="1:30" ht="39.950000000000003" customHeight="1" x14ac:dyDescent="0.25">
      <c r="A94" s="55">
        <v>111</v>
      </c>
      <c r="B94" s="56" t="s">
        <v>43</v>
      </c>
      <c r="C94" s="60" t="s">
        <v>342</v>
      </c>
      <c r="D94" s="61" t="s">
        <v>343</v>
      </c>
      <c r="E94" s="62" t="s">
        <v>124</v>
      </c>
      <c r="F94" s="62" t="s">
        <v>246</v>
      </c>
      <c r="G94" s="54" t="s">
        <v>37</v>
      </c>
      <c r="H94" s="62" t="s">
        <v>81</v>
      </c>
      <c r="I94" s="42">
        <v>1474.8</v>
      </c>
      <c r="J94" s="17"/>
      <c r="K94" s="23">
        <f t="shared" si="2"/>
        <v>0</v>
      </c>
      <c r="L94" s="24" t="str">
        <f t="shared" si="3"/>
        <v>OK</v>
      </c>
      <c r="M94" s="103"/>
      <c r="N94" s="100"/>
      <c r="O94" s="101"/>
      <c r="P94" s="47"/>
      <c r="Q94" s="47"/>
      <c r="R94" s="49"/>
      <c r="S94" s="48"/>
      <c r="T94" s="46"/>
      <c r="U94" s="46"/>
      <c r="V94" s="46"/>
      <c r="W94" s="46"/>
      <c r="X94" s="46"/>
      <c r="Y94" s="47"/>
      <c r="Z94" s="47"/>
      <c r="AA94" s="47"/>
      <c r="AB94" s="47"/>
      <c r="AC94" s="47"/>
      <c r="AD94" s="47"/>
    </row>
    <row r="95" spans="1:30" ht="39.950000000000003" customHeight="1" x14ac:dyDescent="0.25">
      <c r="A95" s="55">
        <v>112</v>
      </c>
      <c r="B95" s="56" t="s">
        <v>43</v>
      </c>
      <c r="C95" s="60" t="s">
        <v>344</v>
      </c>
      <c r="D95" s="61" t="s">
        <v>345</v>
      </c>
      <c r="E95" s="62" t="s">
        <v>124</v>
      </c>
      <c r="F95" s="62" t="s">
        <v>246</v>
      </c>
      <c r="G95" s="54" t="s">
        <v>37</v>
      </c>
      <c r="H95" s="62" t="s">
        <v>81</v>
      </c>
      <c r="I95" s="42">
        <v>845.2</v>
      </c>
      <c r="J95" s="17"/>
      <c r="K95" s="23">
        <f t="shared" si="2"/>
        <v>0</v>
      </c>
      <c r="L95" s="24" t="str">
        <f t="shared" si="3"/>
        <v>OK</v>
      </c>
      <c r="M95" s="103"/>
      <c r="N95" s="100"/>
      <c r="O95" s="101"/>
      <c r="P95" s="47"/>
      <c r="Q95" s="47"/>
      <c r="R95" s="49"/>
      <c r="S95" s="48"/>
      <c r="T95" s="46"/>
      <c r="U95" s="46"/>
      <c r="V95" s="46"/>
      <c r="W95" s="46"/>
      <c r="X95" s="46"/>
      <c r="Y95" s="47"/>
      <c r="Z95" s="47"/>
      <c r="AA95" s="47"/>
      <c r="AB95" s="47"/>
      <c r="AC95" s="47"/>
      <c r="AD95" s="47"/>
    </row>
    <row r="96" spans="1:30" ht="39.950000000000003" customHeight="1" x14ac:dyDescent="0.25">
      <c r="A96" s="55">
        <v>113</v>
      </c>
      <c r="B96" s="56" t="s">
        <v>151</v>
      </c>
      <c r="C96" s="60" t="s">
        <v>346</v>
      </c>
      <c r="D96" s="61" t="s">
        <v>347</v>
      </c>
      <c r="E96" s="62" t="s">
        <v>124</v>
      </c>
      <c r="F96" s="62" t="s">
        <v>246</v>
      </c>
      <c r="G96" s="54" t="s">
        <v>37</v>
      </c>
      <c r="H96" s="62" t="s">
        <v>81</v>
      </c>
      <c r="I96" s="42">
        <v>2000</v>
      </c>
      <c r="J96" s="17"/>
      <c r="K96" s="23">
        <f t="shared" si="2"/>
        <v>0</v>
      </c>
      <c r="L96" s="24" t="str">
        <f t="shared" si="3"/>
        <v>OK</v>
      </c>
      <c r="M96" s="103"/>
      <c r="N96" s="100"/>
      <c r="O96" s="101"/>
      <c r="P96" s="47"/>
      <c r="Q96" s="47"/>
      <c r="R96" s="49"/>
      <c r="S96" s="48"/>
      <c r="T96" s="46"/>
      <c r="U96" s="46"/>
      <c r="V96" s="46"/>
      <c r="W96" s="46"/>
      <c r="X96" s="46"/>
      <c r="Y96" s="47"/>
      <c r="Z96" s="47"/>
      <c r="AA96" s="47"/>
      <c r="AB96" s="47"/>
      <c r="AC96" s="47"/>
      <c r="AD96" s="47"/>
    </row>
    <row r="97" spans="1:30" ht="39.950000000000003" customHeight="1" x14ac:dyDescent="0.25">
      <c r="A97" s="55">
        <v>114</v>
      </c>
      <c r="B97" s="56" t="s">
        <v>38</v>
      </c>
      <c r="C97" s="60" t="s">
        <v>348</v>
      </c>
      <c r="D97" s="61" t="s">
        <v>349</v>
      </c>
      <c r="E97" s="62" t="s">
        <v>124</v>
      </c>
      <c r="F97" s="62" t="s">
        <v>246</v>
      </c>
      <c r="G97" s="54" t="s">
        <v>37</v>
      </c>
      <c r="H97" s="62" t="s">
        <v>81</v>
      </c>
      <c r="I97" s="42">
        <v>856</v>
      </c>
      <c r="J97" s="17"/>
      <c r="K97" s="23">
        <f t="shared" si="2"/>
        <v>0</v>
      </c>
      <c r="L97" s="24" t="str">
        <f t="shared" si="3"/>
        <v>OK</v>
      </c>
      <c r="M97" s="103"/>
      <c r="N97" s="100"/>
      <c r="O97" s="101"/>
      <c r="P97" s="47"/>
      <c r="Q97" s="47"/>
      <c r="R97" s="49"/>
      <c r="S97" s="48"/>
      <c r="T97" s="46"/>
      <c r="U97" s="46"/>
      <c r="V97" s="46"/>
      <c r="W97" s="46"/>
      <c r="X97" s="46"/>
      <c r="Y97" s="47"/>
      <c r="Z97" s="47"/>
      <c r="AA97" s="47"/>
      <c r="AB97" s="47"/>
      <c r="AC97" s="47"/>
      <c r="AD97" s="47"/>
    </row>
    <row r="98" spans="1:30" ht="39.950000000000003" customHeight="1" x14ac:dyDescent="0.25">
      <c r="A98" s="55">
        <v>115</v>
      </c>
      <c r="B98" s="56" t="s">
        <v>38</v>
      </c>
      <c r="C98" s="60" t="s">
        <v>350</v>
      </c>
      <c r="D98" s="61" t="s">
        <v>351</v>
      </c>
      <c r="E98" s="62" t="s">
        <v>124</v>
      </c>
      <c r="F98" s="62" t="s">
        <v>246</v>
      </c>
      <c r="G98" s="54" t="s">
        <v>37</v>
      </c>
      <c r="H98" s="62" t="s">
        <v>81</v>
      </c>
      <c r="I98" s="42">
        <v>866.2</v>
      </c>
      <c r="J98" s="17"/>
      <c r="K98" s="23">
        <f t="shared" si="2"/>
        <v>0</v>
      </c>
      <c r="L98" s="24" t="str">
        <f t="shared" si="3"/>
        <v>OK</v>
      </c>
      <c r="M98" s="103"/>
      <c r="N98" s="100"/>
      <c r="O98" s="101"/>
      <c r="P98" s="47"/>
      <c r="Q98" s="47"/>
      <c r="R98" s="49"/>
      <c r="S98" s="48"/>
      <c r="T98" s="46"/>
      <c r="U98" s="46"/>
      <c r="V98" s="46"/>
      <c r="W98" s="46"/>
      <c r="X98" s="46"/>
      <c r="Y98" s="47"/>
      <c r="Z98" s="47"/>
      <c r="AA98" s="47"/>
      <c r="AB98" s="47"/>
      <c r="AC98" s="47"/>
      <c r="AD98" s="47"/>
    </row>
    <row r="99" spans="1:30" ht="39.950000000000003" customHeight="1" x14ac:dyDescent="0.25">
      <c r="A99" s="55">
        <v>116</v>
      </c>
      <c r="B99" s="56" t="s">
        <v>151</v>
      </c>
      <c r="C99" s="60" t="s">
        <v>352</v>
      </c>
      <c r="D99" s="61" t="s">
        <v>353</v>
      </c>
      <c r="E99" s="62" t="s">
        <v>124</v>
      </c>
      <c r="F99" s="62" t="s">
        <v>246</v>
      </c>
      <c r="G99" s="54" t="s">
        <v>37</v>
      </c>
      <c r="H99" s="62" t="s">
        <v>81</v>
      </c>
      <c r="I99" s="42">
        <v>1180</v>
      </c>
      <c r="J99" s="17"/>
      <c r="K99" s="23">
        <f t="shared" si="2"/>
        <v>0</v>
      </c>
      <c r="L99" s="24" t="str">
        <f t="shared" si="3"/>
        <v>OK</v>
      </c>
      <c r="M99" s="103"/>
      <c r="N99" s="100"/>
      <c r="O99" s="101"/>
      <c r="P99" s="47"/>
      <c r="Q99" s="47"/>
      <c r="R99" s="49"/>
      <c r="S99" s="48"/>
      <c r="T99" s="46"/>
      <c r="U99" s="46"/>
      <c r="V99" s="46"/>
      <c r="W99" s="46"/>
      <c r="X99" s="46"/>
      <c r="Y99" s="47"/>
      <c r="Z99" s="47"/>
      <c r="AA99" s="47"/>
      <c r="AB99" s="47"/>
      <c r="AC99" s="47"/>
      <c r="AD99" s="47"/>
    </row>
    <row r="100" spans="1:30" ht="39.950000000000003" customHeight="1" x14ac:dyDescent="0.25">
      <c r="A100" s="55">
        <v>117</v>
      </c>
      <c r="B100" s="56" t="s">
        <v>33</v>
      </c>
      <c r="C100" s="78" t="s">
        <v>354</v>
      </c>
      <c r="D100" s="79" t="s">
        <v>355</v>
      </c>
      <c r="E100" s="59" t="s">
        <v>356</v>
      </c>
      <c r="F100" s="62" t="s">
        <v>357</v>
      </c>
      <c r="G100" s="54" t="s">
        <v>37</v>
      </c>
      <c r="H100" s="62" t="s">
        <v>81</v>
      </c>
      <c r="I100" s="42">
        <v>2020</v>
      </c>
      <c r="J100" s="17">
        <v>4</v>
      </c>
      <c r="K100" s="23">
        <f t="shared" si="2"/>
        <v>4</v>
      </c>
      <c r="L100" s="24" t="str">
        <f t="shared" si="3"/>
        <v>OK</v>
      </c>
      <c r="M100" s="103"/>
      <c r="N100" s="100"/>
      <c r="O100" s="101"/>
      <c r="P100" s="47"/>
      <c r="Q100" s="47"/>
      <c r="R100" s="49"/>
      <c r="S100" s="48"/>
      <c r="T100" s="46"/>
      <c r="U100" s="46"/>
      <c r="V100" s="46"/>
      <c r="W100" s="46"/>
      <c r="X100" s="46"/>
      <c r="Y100" s="47"/>
      <c r="Z100" s="47"/>
      <c r="AA100" s="47"/>
      <c r="AB100" s="47"/>
      <c r="AC100" s="47"/>
      <c r="AD100" s="47"/>
    </row>
    <row r="101" spans="1:30" ht="39.950000000000003" customHeight="1" x14ac:dyDescent="0.25">
      <c r="A101" s="55">
        <v>118</v>
      </c>
      <c r="B101" s="56" t="s">
        <v>126</v>
      </c>
      <c r="C101" s="60" t="s">
        <v>358</v>
      </c>
      <c r="D101" s="61" t="s">
        <v>359</v>
      </c>
      <c r="E101" s="62" t="s">
        <v>292</v>
      </c>
      <c r="F101" s="62" t="s">
        <v>360</v>
      </c>
      <c r="G101" s="54" t="s">
        <v>37</v>
      </c>
      <c r="H101" s="62" t="s">
        <v>81</v>
      </c>
      <c r="I101" s="42">
        <v>200</v>
      </c>
      <c r="J101" s="17"/>
      <c r="K101" s="23">
        <f t="shared" si="2"/>
        <v>0</v>
      </c>
      <c r="L101" s="24" t="str">
        <f t="shared" si="3"/>
        <v>OK</v>
      </c>
      <c r="M101" s="103"/>
      <c r="N101" s="100"/>
      <c r="O101" s="101"/>
      <c r="P101" s="47"/>
      <c r="Q101" s="47"/>
      <c r="R101" s="49"/>
      <c r="S101" s="48"/>
      <c r="T101" s="46"/>
      <c r="U101" s="46"/>
      <c r="V101" s="46"/>
      <c r="W101" s="46"/>
      <c r="X101" s="46"/>
      <c r="Y101" s="47"/>
      <c r="Z101" s="47"/>
      <c r="AA101" s="47"/>
      <c r="AB101" s="47"/>
      <c r="AC101" s="47"/>
      <c r="AD101" s="47"/>
    </row>
    <row r="102" spans="1:30" ht="39.950000000000003" customHeight="1" x14ac:dyDescent="0.25">
      <c r="A102" s="55">
        <v>120</v>
      </c>
      <c r="B102" s="56" t="s">
        <v>126</v>
      </c>
      <c r="C102" s="68" t="s">
        <v>361</v>
      </c>
      <c r="D102" s="69" t="s">
        <v>362</v>
      </c>
      <c r="E102" s="65">
        <v>5607</v>
      </c>
      <c r="F102" s="65" t="s">
        <v>363</v>
      </c>
      <c r="G102" s="54" t="s">
        <v>37</v>
      </c>
      <c r="H102" s="62" t="s">
        <v>25</v>
      </c>
      <c r="I102" s="42">
        <v>14.3</v>
      </c>
      <c r="J102" s="17"/>
      <c r="K102" s="23">
        <f t="shared" si="2"/>
        <v>0</v>
      </c>
      <c r="L102" s="24" t="str">
        <f t="shared" si="3"/>
        <v>OK</v>
      </c>
      <c r="M102" s="103"/>
      <c r="N102" s="100"/>
      <c r="O102" s="101"/>
      <c r="P102" s="47"/>
      <c r="Q102" s="47"/>
      <c r="R102" s="49"/>
      <c r="S102" s="48"/>
      <c r="T102" s="46"/>
      <c r="U102" s="46"/>
      <c r="V102" s="46"/>
      <c r="W102" s="46"/>
      <c r="X102" s="46"/>
      <c r="Y102" s="47"/>
      <c r="Z102" s="47"/>
      <c r="AA102" s="47"/>
      <c r="AB102" s="47"/>
      <c r="AC102" s="47"/>
      <c r="AD102" s="47"/>
    </row>
    <row r="103" spans="1:30" ht="39.950000000000003" customHeight="1" x14ac:dyDescent="0.25">
      <c r="A103" s="55">
        <v>121</v>
      </c>
      <c r="B103" s="56" t="s">
        <v>126</v>
      </c>
      <c r="C103" s="68" t="s">
        <v>364</v>
      </c>
      <c r="D103" s="69" t="s">
        <v>365</v>
      </c>
      <c r="E103" s="65">
        <v>5607</v>
      </c>
      <c r="F103" s="65" t="s">
        <v>366</v>
      </c>
      <c r="G103" s="54" t="s">
        <v>37</v>
      </c>
      <c r="H103" s="62" t="s">
        <v>25</v>
      </c>
      <c r="I103" s="42">
        <v>21</v>
      </c>
      <c r="J103" s="17"/>
      <c r="K103" s="23">
        <f t="shared" si="2"/>
        <v>0</v>
      </c>
      <c r="L103" s="24" t="str">
        <f t="shared" si="3"/>
        <v>OK</v>
      </c>
      <c r="M103" s="103"/>
      <c r="N103" s="100"/>
      <c r="O103" s="101"/>
      <c r="P103" s="47"/>
      <c r="Q103" s="47"/>
      <c r="R103" s="49"/>
      <c r="S103" s="48"/>
      <c r="T103" s="46"/>
      <c r="U103" s="46"/>
      <c r="V103" s="46"/>
      <c r="W103" s="46"/>
      <c r="X103" s="46"/>
      <c r="Y103" s="47"/>
      <c r="Z103" s="47"/>
      <c r="AA103" s="47"/>
      <c r="AB103" s="47"/>
      <c r="AC103" s="47"/>
      <c r="AD103" s="47"/>
    </row>
    <row r="104" spans="1:30" ht="39.950000000000003" customHeight="1" x14ac:dyDescent="0.25">
      <c r="A104" s="55">
        <v>122</v>
      </c>
      <c r="B104" s="56" t="s">
        <v>126</v>
      </c>
      <c r="C104" s="68" t="s">
        <v>367</v>
      </c>
      <c r="D104" s="69" t="s">
        <v>368</v>
      </c>
      <c r="E104" s="65">
        <v>5607</v>
      </c>
      <c r="F104" s="65" t="s">
        <v>369</v>
      </c>
      <c r="G104" s="54" t="s">
        <v>37</v>
      </c>
      <c r="H104" s="62" t="s">
        <v>25</v>
      </c>
      <c r="I104" s="42">
        <v>21</v>
      </c>
      <c r="J104" s="17"/>
      <c r="K104" s="23">
        <f t="shared" si="2"/>
        <v>0</v>
      </c>
      <c r="L104" s="24" t="str">
        <f t="shared" si="3"/>
        <v>OK</v>
      </c>
      <c r="M104" s="103"/>
      <c r="N104" s="100"/>
      <c r="O104" s="101"/>
      <c r="P104" s="47"/>
      <c r="Q104" s="47"/>
      <c r="R104" s="49"/>
      <c r="S104" s="48"/>
      <c r="T104" s="46"/>
      <c r="U104" s="46"/>
      <c r="V104" s="46"/>
      <c r="W104" s="46"/>
      <c r="X104" s="46"/>
      <c r="Y104" s="47"/>
      <c r="Z104" s="47"/>
      <c r="AA104" s="47"/>
      <c r="AB104" s="47"/>
      <c r="AC104" s="47"/>
      <c r="AD104" s="47"/>
    </row>
    <row r="105" spans="1:30" ht="39.950000000000003" customHeight="1" x14ac:dyDescent="0.25">
      <c r="A105" s="55">
        <v>123</v>
      </c>
      <c r="B105" s="56" t="s">
        <v>370</v>
      </c>
      <c r="C105" s="66" t="s">
        <v>371</v>
      </c>
      <c r="D105" s="67" t="s">
        <v>372</v>
      </c>
      <c r="E105" s="59" t="s">
        <v>238</v>
      </c>
      <c r="F105" s="54" t="s">
        <v>373</v>
      </c>
      <c r="G105" s="54" t="s">
        <v>37</v>
      </c>
      <c r="H105" s="54">
        <v>44905233</v>
      </c>
      <c r="I105" s="42">
        <v>113000</v>
      </c>
      <c r="J105" s="17"/>
      <c r="K105" s="23">
        <f t="shared" si="2"/>
        <v>0</v>
      </c>
      <c r="L105" s="24" t="str">
        <f t="shared" si="3"/>
        <v>OK</v>
      </c>
      <c r="M105" s="103"/>
      <c r="N105" s="100"/>
      <c r="O105" s="101"/>
      <c r="P105" s="47"/>
      <c r="Q105" s="47"/>
      <c r="R105" s="49"/>
      <c r="S105" s="48"/>
      <c r="T105" s="46"/>
      <c r="U105" s="46"/>
      <c r="V105" s="46"/>
      <c r="W105" s="46"/>
      <c r="X105" s="46"/>
      <c r="Y105" s="47"/>
      <c r="Z105" s="47"/>
      <c r="AA105" s="47"/>
      <c r="AB105" s="47"/>
      <c r="AC105" s="47"/>
      <c r="AD105" s="47"/>
    </row>
    <row r="106" spans="1:30" ht="39.950000000000003" customHeight="1" x14ac:dyDescent="0.25">
      <c r="A106" s="55">
        <v>124</v>
      </c>
      <c r="B106" s="56" t="s">
        <v>71</v>
      </c>
      <c r="C106" s="66" t="s">
        <v>374</v>
      </c>
      <c r="D106" s="67" t="s">
        <v>375</v>
      </c>
      <c r="E106" s="53" t="s">
        <v>376</v>
      </c>
      <c r="F106" s="54" t="s">
        <v>377</v>
      </c>
      <c r="G106" s="54" t="s">
        <v>378</v>
      </c>
      <c r="H106" s="54" t="s">
        <v>26</v>
      </c>
      <c r="I106" s="42">
        <v>990</v>
      </c>
      <c r="J106" s="17">
        <v>4</v>
      </c>
      <c r="K106" s="23">
        <f t="shared" si="2"/>
        <v>4</v>
      </c>
      <c r="L106" s="24" t="str">
        <f t="shared" si="3"/>
        <v>OK</v>
      </c>
      <c r="M106" s="103"/>
      <c r="N106" s="100"/>
      <c r="O106" s="101"/>
      <c r="P106" s="47"/>
      <c r="Q106" s="47"/>
      <c r="R106" s="49"/>
      <c r="S106" s="48"/>
      <c r="T106" s="46"/>
      <c r="U106" s="46"/>
      <c r="V106" s="46"/>
      <c r="W106" s="46"/>
      <c r="X106" s="46"/>
      <c r="Y106" s="47"/>
      <c r="Z106" s="47"/>
      <c r="AA106" s="47"/>
      <c r="AB106" s="47"/>
      <c r="AC106" s="47"/>
      <c r="AD106" s="47"/>
    </row>
    <row r="107" spans="1:30" ht="39.950000000000003" customHeight="1" x14ac:dyDescent="0.25">
      <c r="A107" s="55">
        <v>125</v>
      </c>
      <c r="B107" s="56" t="s">
        <v>151</v>
      </c>
      <c r="C107" s="60" t="s">
        <v>379</v>
      </c>
      <c r="D107" s="67" t="s">
        <v>380</v>
      </c>
      <c r="E107" s="62" t="s">
        <v>62</v>
      </c>
      <c r="F107" s="62" t="s">
        <v>381</v>
      </c>
      <c r="G107" s="54" t="s">
        <v>37</v>
      </c>
      <c r="H107" s="62" t="s">
        <v>201</v>
      </c>
      <c r="I107" s="42">
        <v>7999.99</v>
      </c>
      <c r="J107" s="17"/>
      <c r="K107" s="23">
        <f t="shared" si="2"/>
        <v>0</v>
      </c>
      <c r="L107" s="24" t="str">
        <f t="shared" si="3"/>
        <v>OK</v>
      </c>
      <c r="M107" s="103"/>
      <c r="N107" s="100"/>
      <c r="O107" s="101"/>
      <c r="P107" s="47"/>
      <c r="Q107" s="47"/>
      <c r="R107" s="49"/>
      <c r="S107" s="48"/>
      <c r="T107" s="46"/>
      <c r="U107" s="46"/>
      <c r="V107" s="46"/>
      <c r="W107" s="46"/>
      <c r="X107" s="46"/>
      <c r="Y107" s="47"/>
      <c r="Z107" s="47"/>
      <c r="AA107" s="47"/>
      <c r="AB107" s="47"/>
      <c r="AC107" s="47"/>
      <c r="AD107" s="47"/>
    </row>
    <row r="108" spans="1:30" ht="39.950000000000003" customHeight="1" x14ac:dyDescent="0.25">
      <c r="A108" s="55">
        <v>126</v>
      </c>
      <c r="B108" s="56" t="s">
        <v>151</v>
      </c>
      <c r="C108" s="60" t="s">
        <v>382</v>
      </c>
      <c r="D108" s="61" t="s">
        <v>383</v>
      </c>
      <c r="E108" s="62" t="s">
        <v>62</v>
      </c>
      <c r="F108" s="62" t="s">
        <v>381</v>
      </c>
      <c r="G108" s="54" t="s">
        <v>37</v>
      </c>
      <c r="H108" s="62" t="s">
        <v>201</v>
      </c>
      <c r="I108" s="42">
        <v>9400</v>
      </c>
      <c r="J108" s="17"/>
      <c r="K108" s="23">
        <f t="shared" si="2"/>
        <v>0</v>
      </c>
      <c r="L108" s="24" t="str">
        <f t="shared" si="3"/>
        <v>OK</v>
      </c>
      <c r="M108" s="103"/>
      <c r="N108" s="100"/>
      <c r="O108" s="101"/>
      <c r="P108" s="47"/>
      <c r="Q108" s="47"/>
      <c r="R108" s="49"/>
      <c r="S108" s="48"/>
      <c r="T108" s="46"/>
      <c r="U108" s="46"/>
      <c r="V108" s="46"/>
      <c r="W108" s="46"/>
      <c r="X108" s="46"/>
      <c r="Y108" s="47"/>
      <c r="Z108" s="47"/>
      <c r="AA108" s="47"/>
      <c r="AB108" s="47"/>
      <c r="AC108" s="47"/>
      <c r="AD108" s="47"/>
    </row>
    <row r="109" spans="1:30" ht="39.950000000000003" customHeight="1" x14ac:dyDescent="0.25">
      <c r="A109" s="55">
        <v>127</v>
      </c>
      <c r="B109" s="56" t="s">
        <v>47</v>
      </c>
      <c r="C109" s="60" t="s">
        <v>384</v>
      </c>
      <c r="D109" s="61" t="s">
        <v>385</v>
      </c>
      <c r="E109" s="53" t="s">
        <v>386</v>
      </c>
      <c r="F109" s="54" t="s">
        <v>387</v>
      </c>
      <c r="G109" s="54" t="s">
        <v>37</v>
      </c>
      <c r="H109" s="54" t="s">
        <v>25</v>
      </c>
      <c r="I109" s="42">
        <v>479</v>
      </c>
      <c r="J109" s="17"/>
      <c r="K109" s="23">
        <f t="shared" si="2"/>
        <v>0</v>
      </c>
      <c r="L109" s="24" t="str">
        <f t="shared" si="3"/>
        <v>OK</v>
      </c>
      <c r="M109" s="103"/>
      <c r="N109" s="100"/>
      <c r="O109" s="101"/>
      <c r="P109" s="47"/>
      <c r="Q109" s="47"/>
      <c r="R109" s="49"/>
      <c r="S109" s="48"/>
      <c r="T109" s="46"/>
      <c r="U109" s="46"/>
      <c r="V109" s="46"/>
      <c r="W109" s="46"/>
      <c r="X109" s="46"/>
      <c r="Y109" s="47"/>
      <c r="Z109" s="47"/>
      <c r="AA109" s="47"/>
      <c r="AB109" s="47"/>
      <c r="AC109" s="47"/>
      <c r="AD109" s="47"/>
    </row>
    <row r="110" spans="1:30" ht="39.950000000000003" customHeight="1" x14ac:dyDescent="0.25">
      <c r="A110" s="55">
        <v>129</v>
      </c>
      <c r="B110" s="56" t="s">
        <v>86</v>
      </c>
      <c r="C110" s="60" t="s">
        <v>388</v>
      </c>
      <c r="D110" s="61" t="s">
        <v>389</v>
      </c>
      <c r="E110" s="62" t="s">
        <v>390</v>
      </c>
      <c r="F110" s="62" t="s">
        <v>391</v>
      </c>
      <c r="G110" s="54" t="s">
        <v>37</v>
      </c>
      <c r="H110" s="62" t="s">
        <v>81</v>
      </c>
      <c r="I110" s="42">
        <v>500.42</v>
      </c>
      <c r="J110" s="17"/>
      <c r="K110" s="23">
        <f t="shared" si="2"/>
        <v>0</v>
      </c>
      <c r="L110" s="24" t="str">
        <f t="shared" si="3"/>
        <v>OK</v>
      </c>
      <c r="M110" s="103"/>
      <c r="N110" s="100"/>
      <c r="O110" s="101"/>
      <c r="P110" s="47"/>
      <c r="Q110" s="47"/>
      <c r="R110" s="49"/>
      <c r="S110" s="48"/>
      <c r="T110" s="46"/>
      <c r="U110" s="46"/>
      <c r="V110" s="46"/>
      <c r="W110" s="46"/>
      <c r="X110" s="46"/>
      <c r="Y110" s="47"/>
      <c r="Z110" s="47"/>
      <c r="AA110" s="47"/>
      <c r="AB110" s="47"/>
      <c r="AC110" s="47"/>
      <c r="AD110" s="47"/>
    </row>
    <row r="111" spans="1:30" ht="39.950000000000003" customHeight="1" x14ac:dyDescent="0.25">
      <c r="A111" s="55">
        <v>130</v>
      </c>
      <c r="B111" s="56" t="s">
        <v>55</v>
      </c>
      <c r="C111" s="78" t="s">
        <v>392</v>
      </c>
      <c r="D111" s="79" t="s">
        <v>393</v>
      </c>
      <c r="E111" s="59" t="s">
        <v>192</v>
      </c>
      <c r="F111" s="62" t="s">
        <v>394</v>
      </c>
      <c r="G111" s="54" t="s">
        <v>37</v>
      </c>
      <c r="H111" s="62" t="s">
        <v>81</v>
      </c>
      <c r="I111" s="42">
        <v>730</v>
      </c>
      <c r="J111" s="17">
        <v>4</v>
      </c>
      <c r="K111" s="23">
        <f t="shared" si="2"/>
        <v>4</v>
      </c>
      <c r="L111" s="24" t="str">
        <f t="shared" si="3"/>
        <v>OK</v>
      </c>
      <c r="M111" s="103"/>
      <c r="N111" s="100"/>
      <c r="O111" s="101"/>
      <c r="P111" s="47"/>
      <c r="Q111" s="47"/>
      <c r="R111" s="49"/>
      <c r="S111" s="48"/>
      <c r="T111" s="46"/>
      <c r="U111" s="46"/>
      <c r="V111" s="46"/>
      <c r="W111" s="46"/>
      <c r="X111" s="46"/>
      <c r="Y111" s="47"/>
      <c r="Z111" s="47"/>
      <c r="AA111" s="47"/>
      <c r="AB111" s="47"/>
      <c r="AC111" s="47"/>
      <c r="AD111" s="47"/>
    </row>
    <row r="112" spans="1:30" ht="39.950000000000003" customHeight="1" x14ac:dyDescent="0.25">
      <c r="A112" s="55">
        <v>131</v>
      </c>
      <c r="B112" s="56" t="s">
        <v>55</v>
      </c>
      <c r="C112" s="60" t="s">
        <v>395</v>
      </c>
      <c r="D112" s="61" t="s">
        <v>396</v>
      </c>
      <c r="E112" s="53" t="s">
        <v>179</v>
      </c>
      <c r="F112" s="54" t="s">
        <v>397</v>
      </c>
      <c r="G112" s="54" t="s">
        <v>37</v>
      </c>
      <c r="H112" s="54" t="s">
        <v>21</v>
      </c>
      <c r="I112" s="42">
        <v>11498</v>
      </c>
      <c r="J112" s="17"/>
      <c r="K112" s="23">
        <f t="shared" si="2"/>
        <v>0</v>
      </c>
      <c r="L112" s="24" t="str">
        <f t="shared" si="3"/>
        <v>OK</v>
      </c>
      <c r="M112" s="103"/>
      <c r="N112" s="100"/>
      <c r="O112" s="101"/>
      <c r="P112" s="47"/>
      <c r="Q112" s="47"/>
      <c r="R112" s="49"/>
      <c r="S112" s="48"/>
      <c r="T112" s="46"/>
      <c r="U112" s="46"/>
      <c r="V112" s="46"/>
      <c r="W112" s="46"/>
      <c r="X112" s="46"/>
      <c r="Y112" s="47"/>
      <c r="Z112" s="47"/>
      <c r="AA112" s="47"/>
      <c r="AB112" s="47"/>
      <c r="AC112" s="47"/>
      <c r="AD112" s="47"/>
    </row>
    <row r="113" spans="1:30" ht="39.950000000000003" customHeight="1" x14ac:dyDescent="0.25">
      <c r="A113" s="55">
        <v>132</v>
      </c>
      <c r="B113" s="56" t="s">
        <v>151</v>
      </c>
      <c r="C113" s="60" t="s">
        <v>398</v>
      </c>
      <c r="D113" s="61" t="s">
        <v>399</v>
      </c>
      <c r="E113" s="53" t="s">
        <v>192</v>
      </c>
      <c r="F113" s="54" t="s">
        <v>299</v>
      </c>
      <c r="G113" s="54" t="s">
        <v>37</v>
      </c>
      <c r="H113" s="54" t="s">
        <v>51</v>
      </c>
      <c r="I113" s="42">
        <v>2200</v>
      </c>
      <c r="J113" s="17"/>
      <c r="K113" s="23">
        <f t="shared" si="2"/>
        <v>0</v>
      </c>
      <c r="L113" s="24" t="str">
        <f t="shared" si="3"/>
        <v>OK</v>
      </c>
      <c r="M113" s="103"/>
      <c r="N113" s="100"/>
      <c r="O113" s="101"/>
      <c r="P113" s="47"/>
      <c r="Q113" s="47"/>
      <c r="R113" s="49"/>
      <c r="S113" s="48"/>
      <c r="T113" s="46"/>
      <c r="U113" s="46"/>
      <c r="V113" s="46"/>
      <c r="W113" s="46"/>
      <c r="X113" s="46"/>
      <c r="Y113" s="47"/>
      <c r="Z113" s="47"/>
      <c r="AA113" s="47"/>
      <c r="AB113" s="47"/>
      <c r="AC113" s="47"/>
      <c r="AD113" s="47"/>
    </row>
    <row r="114" spans="1:30" ht="39.950000000000003" customHeight="1" x14ac:dyDescent="0.25">
      <c r="A114" s="55">
        <v>133</v>
      </c>
      <c r="B114" s="56" t="s">
        <v>71</v>
      </c>
      <c r="C114" s="68" t="s">
        <v>400</v>
      </c>
      <c r="D114" s="69" t="s">
        <v>401</v>
      </c>
      <c r="E114" s="65">
        <v>2401</v>
      </c>
      <c r="F114" s="65" t="s">
        <v>402</v>
      </c>
      <c r="G114" s="54" t="s">
        <v>37</v>
      </c>
      <c r="H114" s="54" t="s">
        <v>51</v>
      </c>
      <c r="I114" s="42">
        <v>4731.21</v>
      </c>
      <c r="J114" s="17"/>
      <c r="K114" s="23">
        <f t="shared" si="2"/>
        <v>0</v>
      </c>
      <c r="L114" s="24" t="str">
        <f t="shared" si="3"/>
        <v>OK</v>
      </c>
      <c r="M114" s="103"/>
      <c r="N114" s="100"/>
      <c r="O114" s="101"/>
      <c r="P114" s="47"/>
      <c r="Q114" s="47"/>
      <c r="R114" s="49"/>
      <c r="S114" s="48"/>
      <c r="T114" s="46"/>
      <c r="U114" s="46"/>
      <c r="V114" s="46"/>
      <c r="W114" s="46"/>
      <c r="X114" s="46"/>
      <c r="Y114" s="47"/>
      <c r="Z114" s="47"/>
      <c r="AA114" s="47"/>
      <c r="AB114" s="47"/>
      <c r="AC114" s="47"/>
      <c r="AD114" s="47"/>
    </row>
    <row r="115" spans="1:30" ht="39.950000000000003" customHeight="1" x14ac:dyDescent="0.25">
      <c r="A115" s="55">
        <v>134</v>
      </c>
      <c r="B115" s="56" t="s">
        <v>24</v>
      </c>
      <c r="C115" s="57" t="s">
        <v>403</v>
      </c>
      <c r="D115" s="58" t="s">
        <v>404</v>
      </c>
      <c r="E115" s="53" t="s">
        <v>238</v>
      </c>
      <c r="F115" s="80" t="s">
        <v>405</v>
      </c>
      <c r="G115" s="54" t="s">
        <v>37</v>
      </c>
      <c r="H115" s="54" t="s">
        <v>51</v>
      </c>
      <c r="I115" s="42">
        <v>4340</v>
      </c>
      <c r="J115" s="17"/>
      <c r="K115" s="23">
        <f t="shared" si="2"/>
        <v>0</v>
      </c>
      <c r="L115" s="24" t="str">
        <f t="shared" si="3"/>
        <v>OK</v>
      </c>
      <c r="M115" s="103"/>
      <c r="N115" s="100"/>
      <c r="O115" s="101"/>
      <c r="P115" s="47"/>
      <c r="Q115" s="47"/>
      <c r="R115" s="49"/>
      <c r="S115" s="48"/>
      <c r="T115" s="46"/>
      <c r="U115" s="46"/>
      <c r="V115" s="46"/>
      <c r="W115" s="46"/>
      <c r="X115" s="46"/>
      <c r="Y115" s="47"/>
      <c r="Z115" s="47"/>
      <c r="AA115" s="47"/>
      <c r="AB115" s="47"/>
      <c r="AC115" s="47"/>
      <c r="AD115" s="47"/>
    </row>
    <row r="116" spans="1:30" ht="39.950000000000003" customHeight="1" x14ac:dyDescent="0.25">
      <c r="A116" s="55">
        <v>135</v>
      </c>
      <c r="B116" s="56" t="s">
        <v>93</v>
      </c>
      <c r="C116" s="60" t="s">
        <v>406</v>
      </c>
      <c r="D116" s="61" t="s">
        <v>407</v>
      </c>
      <c r="E116" s="59" t="s">
        <v>62</v>
      </c>
      <c r="F116" s="70">
        <v>12360053</v>
      </c>
      <c r="G116" s="54" t="s">
        <v>37</v>
      </c>
      <c r="H116" s="54">
        <v>44905233</v>
      </c>
      <c r="I116" s="42">
        <v>3500</v>
      </c>
      <c r="J116" s="17"/>
      <c r="K116" s="23">
        <f t="shared" si="2"/>
        <v>0</v>
      </c>
      <c r="L116" s="24" t="str">
        <f t="shared" si="3"/>
        <v>OK</v>
      </c>
      <c r="M116" s="103"/>
      <c r="N116" s="100"/>
      <c r="O116" s="101"/>
      <c r="P116" s="47"/>
      <c r="Q116" s="47"/>
      <c r="R116" s="49"/>
      <c r="S116" s="48"/>
      <c r="T116" s="46"/>
      <c r="U116" s="46"/>
      <c r="V116" s="46"/>
      <c r="W116" s="46"/>
      <c r="X116" s="46"/>
      <c r="Y116" s="47"/>
      <c r="Z116" s="47"/>
      <c r="AA116" s="47"/>
      <c r="AB116" s="47"/>
      <c r="AC116" s="47"/>
      <c r="AD116" s="47"/>
    </row>
    <row r="117" spans="1:30" ht="39.950000000000003" customHeight="1" x14ac:dyDescent="0.25">
      <c r="A117" s="55">
        <v>136</v>
      </c>
      <c r="B117" s="56" t="s">
        <v>24</v>
      </c>
      <c r="C117" s="60" t="s">
        <v>408</v>
      </c>
      <c r="D117" s="61" t="s">
        <v>409</v>
      </c>
      <c r="E117" s="59" t="s">
        <v>62</v>
      </c>
      <c r="F117" s="70">
        <v>114332019</v>
      </c>
      <c r="G117" s="54" t="s">
        <v>37</v>
      </c>
      <c r="H117" s="54">
        <v>44905233</v>
      </c>
      <c r="I117" s="85">
        <v>4990</v>
      </c>
      <c r="J117" s="17">
        <f>0+2</f>
        <v>2</v>
      </c>
      <c r="K117" s="23">
        <f t="shared" si="2"/>
        <v>2</v>
      </c>
      <c r="L117" s="24" t="str">
        <f t="shared" si="3"/>
        <v>OK</v>
      </c>
      <c r="M117" s="103"/>
      <c r="N117" s="100"/>
      <c r="O117" s="101"/>
      <c r="P117" s="47"/>
      <c r="Q117" s="47"/>
      <c r="R117" s="49"/>
      <c r="S117" s="48"/>
      <c r="T117" s="46"/>
      <c r="U117" s="46"/>
      <c r="V117" s="46"/>
      <c r="W117" s="46"/>
      <c r="X117" s="46"/>
      <c r="Y117" s="47"/>
      <c r="Z117" s="47"/>
      <c r="AA117" s="47"/>
      <c r="AB117" s="47"/>
      <c r="AC117" s="47"/>
      <c r="AD117" s="47"/>
    </row>
    <row r="118" spans="1:30" ht="39.950000000000003" customHeight="1" x14ac:dyDescent="0.25">
      <c r="A118" s="55">
        <v>137</v>
      </c>
      <c r="B118" s="56" t="s">
        <v>370</v>
      </c>
      <c r="C118" s="60" t="s">
        <v>410</v>
      </c>
      <c r="D118" s="61" t="s">
        <v>411</v>
      </c>
      <c r="E118" s="62" t="s">
        <v>242</v>
      </c>
      <c r="F118" s="62" t="s">
        <v>412</v>
      </c>
      <c r="G118" s="54" t="s">
        <v>37</v>
      </c>
      <c r="H118" s="62" t="s">
        <v>51</v>
      </c>
      <c r="I118" s="144">
        <v>7000</v>
      </c>
      <c r="J118" s="17">
        <f>4-2</f>
        <v>2</v>
      </c>
      <c r="K118" s="23">
        <f t="shared" si="2"/>
        <v>2</v>
      </c>
      <c r="L118" s="24" t="str">
        <f t="shared" si="3"/>
        <v>OK</v>
      </c>
      <c r="M118" s="103"/>
      <c r="N118" s="100"/>
      <c r="O118" s="101"/>
      <c r="P118" s="47"/>
      <c r="Q118" s="47"/>
      <c r="R118" s="49"/>
      <c r="S118" s="48"/>
      <c r="T118" s="46"/>
      <c r="U118" s="46"/>
      <c r="V118" s="46"/>
      <c r="W118" s="46"/>
      <c r="X118" s="46"/>
      <c r="Y118" s="47"/>
      <c r="Z118" s="47"/>
      <c r="AA118" s="47"/>
      <c r="AB118" s="47"/>
      <c r="AC118" s="47"/>
      <c r="AD118" s="47"/>
    </row>
    <row r="119" spans="1:30" ht="39.950000000000003" customHeight="1" x14ac:dyDescent="0.25">
      <c r="A119" s="55">
        <v>138</v>
      </c>
      <c r="B119" s="56" t="s">
        <v>93</v>
      </c>
      <c r="C119" s="60" t="s">
        <v>413</v>
      </c>
      <c r="D119" s="61" t="s">
        <v>414</v>
      </c>
      <c r="E119" s="59" t="s">
        <v>62</v>
      </c>
      <c r="F119" s="70">
        <v>114332024</v>
      </c>
      <c r="G119" s="54" t="s">
        <v>37</v>
      </c>
      <c r="H119" s="54">
        <v>44905233</v>
      </c>
      <c r="I119" s="42">
        <v>2720</v>
      </c>
      <c r="J119" s="17"/>
      <c r="K119" s="23">
        <f t="shared" si="2"/>
        <v>0</v>
      </c>
      <c r="L119" s="24" t="str">
        <f t="shared" si="3"/>
        <v>OK</v>
      </c>
      <c r="M119" s="103"/>
      <c r="N119" s="100"/>
      <c r="O119" s="101"/>
      <c r="P119" s="47"/>
      <c r="Q119" s="47"/>
      <c r="R119" s="49"/>
      <c r="S119" s="48"/>
      <c r="T119" s="46"/>
      <c r="U119" s="46"/>
      <c r="V119" s="46"/>
      <c r="W119" s="46"/>
      <c r="X119" s="46"/>
      <c r="Y119" s="47"/>
      <c r="Z119" s="47"/>
      <c r="AA119" s="47"/>
      <c r="AB119" s="47"/>
      <c r="AC119" s="47"/>
      <c r="AD119" s="47"/>
    </row>
    <row r="120" spans="1:30" ht="39.950000000000003" customHeight="1" x14ac:dyDescent="0.25">
      <c r="A120" s="55">
        <v>139</v>
      </c>
      <c r="B120" s="56" t="s">
        <v>55</v>
      </c>
      <c r="C120" s="57" t="s">
        <v>415</v>
      </c>
      <c r="D120" s="58" t="s">
        <v>416</v>
      </c>
      <c r="E120" s="53" t="s">
        <v>238</v>
      </c>
      <c r="F120" s="80" t="s">
        <v>417</v>
      </c>
      <c r="G120" s="54" t="s">
        <v>37</v>
      </c>
      <c r="H120" s="54" t="s">
        <v>51</v>
      </c>
      <c r="I120" s="42">
        <v>1970</v>
      </c>
      <c r="J120" s="17"/>
      <c r="K120" s="23">
        <f t="shared" si="2"/>
        <v>0</v>
      </c>
      <c r="L120" s="24" t="str">
        <f t="shared" si="3"/>
        <v>OK</v>
      </c>
      <c r="M120" s="103"/>
      <c r="N120" s="100"/>
      <c r="O120" s="101"/>
      <c r="P120" s="47"/>
      <c r="Q120" s="47"/>
      <c r="R120" s="49"/>
      <c r="S120" s="48"/>
      <c r="T120" s="46"/>
      <c r="U120" s="46"/>
      <c r="V120" s="46"/>
      <c r="W120" s="46"/>
      <c r="X120" s="46"/>
      <c r="Y120" s="47"/>
      <c r="Z120" s="47"/>
      <c r="AA120" s="47"/>
      <c r="AB120" s="47"/>
      <c r="AC120" s="47"/>
      <c r="AD120" s="47"/>
    </row>
    <row r="121" spans="1:30" ht="39.950000000000003" customHeight="1" x14ac:dyDescent="0.25">
      <c r="A121" s="55">
        <v>140</v>
      </c>
      <c r="B121" s="56" t="s">
        <v>24</v>
      </c>
      <c r="C121" s="66" t="s">
        <v>418</v>
      </c>
      <c r="D121" s="67" t="s">
        <v>419</v>
      </c>
      <c r="E121" s="53" t="s">
        <v>238</v>
      </c>
      <c r="F121" s="54" t="s">
        <v>417</v>
      </c>
      <c r="G121" s="54" t="s">
        <v>37</v>
      </c>
      <c r="H121" s="54" t="s">
        <v>51</v>
      </c>
      <c r="I121" s="42">
        <v>5099</v>
      </c>
      <c r="J121" s="17">
        <f>5-1</f>
        <v>4</v>
      </c>
      <c r="K121" s="23">
        <f t="shared" si="2"/>
        <v>4</v>
      </c>
      <c r="L121" s="24" t="str">
        <f t="shared" si="3"/>
        <v>OK</v>
      </c>
      <c r="M121" s="103"/>
      <c r="N121" s="100"/>
      <c r="O121" s="101"/>
      <c r="P121" s="47"/>
      <c r="Q121" s="47"/>
      <c r="R121" s="49"/>
      <c r="S121" s="48"/>
      <c r="T121" s="46"/>
      <c r="U121" s="46"/>
      <c r="V121" s="46"/>
      <c r="W121" s="46"/>
      <c r="X121" s="46"/>
      <c r="Y121" s="47"/>
      <c r="Z121" s="47"/>
      <c r="AA121" s="47"/>
      <c r="AB121" s="47"/>
      <c r="AC121" s="47"/>
      <c r="AD121" s="47"/>
    </row>
    <row r="122" spans="1:30" ht="39.950000000000003" customHeight="1" x14ac:dyDescent="0.25">
      <c r="A122" s="55">
        <v>141</v>
      </c>
      <c r="B122" s="56" t="s">
        <v>186</v>
      </c>
      <c r="C122" s="124" t="s">
        <v>420</v>
      </c>
      <c r="D122" s="67" t="s">
        <v>421</v>
      </c>
      <c r="E122" s="53" t="s">
        <v>238</v>
      </c>
      <c r="F122" s="54" t="s">
        <v>417</v>
      </c>
      <c r="G122" s="54" t="s">
        <v>37</v>
      </c>
      <c r="H122" s="54" t="s">
        <v>51</v>
      </c>
      <c r="I122" s="42">
        <v>1875</v>
      </c>
      <c r="J122" s="17">
        <v>29</v>
      </c>
      <c r="K122" s="23">
        <f t="shared" si="2"/>
        <v>14</v>
      </c>
      <c r="L122" s="24" t="str">
        <f t="shared" si="3"/>
        <v>OK</v>
      </c>
      <c r="M122" s="102">
        <v>15</v>
      </c>
      <c r="N122" s="141"/>
      <c r="O122" s="101"/>
      <c r="P122" s="47"/>
      <c r="Q122" s="47"/>
      <c r="R122" s="49"/>
      <c r="S122" s="48"/>
      <c r="T122" s="46"/>
      <c r="U122" s="46"/>
      <c r="V122" s="46"/>
      <c r="W122" s="46"/>
      <c r="X122" s="46"/>
      <c r="Y122" s="47"/>
      <c r="Z122" s="47"/>
      <c r="AA122" s="47"/>
      <c r="AB122" s="47"/>
      <c r="AC122" s="47"/>
      <c r="AD122" s="47"/>
    </row>
    <row r="123" spans="1:30" ht="39.950000000000003" customHeight="1" x14ac:dyDescent="0.25">
      <c r="A123" s="55">
        <v>142</v>
      </c>
      <c r="B123" s="56" t="s">
        <v>86</v>
      </c>
      <c r="C123" s="60" t="s">
        <v>422</v>
      </c>
      <c r="D123" s="61" t="s">
        <v>423</v>
      </c>
      <c r="E123" s="62" t="s">
        <v>424</v>
      </c>
      <c r="F123" s="62" t="s">
        <v>425</v>
      </c>
      <c r="G123" s="54" t="s">
        <v>37</v>
      </c>
      <c r="H123" s="62" t="s">
        <v>81</v>
      </c>
      <c r="I123" s="42">
        <v>1289.94</v>
      </c>
      <c r="J123" s="17"/>
      <c r="K123" s="23">
        <f t="shared" si="2"/>
        <v>0</v>
      </c>
      <c r="L123" s="24" t="str">
        <f t="shared" si="3"/>
        <v>OK</v>
      </c>
      <c r="M123" s="103"/>
      <c r="N123" s="100"/>
      <c r="O123" s="101"/>
      <c r="P123" s="47"/>
      <c r="Q123" s="47"/>
      <c r="R123" s="49"/>
      <c r="S123" s="48"/>
      <c r="T123" s="46"/>
      <c r="U123" s="46"/>
      <c r="V123" s="46"/>
      <c r="W123" s="46"/>
      <c r="X123" s="46"/>
      <c r="Y123" s="47"/>
      <c r="Z123" s="47"/>
      <c r="AA123" s="47"/>
      <c r="AB123" s="47"/>
      <c r="AC123" s="47"/>
      <c r="AD123" s="47"/>
    </row>
    <row r="124" spans="1:30" ht="39.950000000000003" customHeight="1" x14ac:dyDescent="0.25">
      <c r="A124" s="55">
        <v>143</v>
      </c>
      <c r="B124" s="56" t="s">
        <v>86</v>
      </c>
      <c r="C124" s="60" t="s">
        <v>426</v>
      </c>
      <c r="D124" s="61" t="s">
        <v>427</v>
      </c>
      <c r="E124" s="62" t="s">
        <v>424</v>
      </c>
      <c r="F124" s="62" t="s">
        <v>425</v>
      </c>
      <c r="G124" s="54" t="s">
        <v>37</v>
      </c>
      <c r="H124" s="62" t="s">
        <v>81</v>
      </c>
      <c r="I124" s="42">
        <v>387.82</v>
      </c>
      <c r="J124" s="17"/>
      <c r="K124" s="23">
        <f t="shared" si="2"/>
        <v>0</v>
      </c>
      <c r="L124" s="24" t="str">
        <f t="shared" si="3"/>
        <v>OK</v>
      </c>
      <c r="M124" s="103"/>
      <c r="N124" s="100"/>
      <c r="O124" s="101"/>
      <c r="P124" s="47"/>
      <c r="Q124" s="47"/>
      <c r="R124" s="49"/>
      <c r="S124" s="48"/>
      <c r="T124" s="46"/>
      <c r="U124" s="46"/>
      <c r="V124" s="46"/>
      <c r="W124" s="46"/>
      <c r="X124" s="46"/>
      <c r="Y124" s="47"/>
      <c r="Z124" s="47"/>
      <c r="AA124" s="47"/>
      <c r="AB124" s="47"/>
      <c r="AC124" s="47"/>
      <c r="AD124" s="47"/>
    </row>
    <row r="125" spans="1:30" ht="39.950000000000003" customHeight="1" x14ac:dyDescent="0.25">
      <c r="A125" s="55">
        <v>145</v>
      </c>
      <c r="B125" s="56" t="s">
        <v>126</v>
      </c>
      <c r="C125" s="60" t="s">
        <v>428</v>
      </c>
      <c r="D125" s="61" t="s">
        <v>429</v>
      </c>
      <c r="E125" s="62" t="s">
        <v>124</v>
      </c>
      <c r="F125" s="62" t="s">
        <v>125</v>
      </c>
      <c r="G125" s="54" t="s">
        <v>37</v>
      </c>
      <c r="H125" s="62" t="s">
        <v>51</v>
      </c>
      <c r="I125" s="42">
        <v>5100</v>
      </c>
      <c r="J125" s="17"/>
      <c r="K125" s="23">
        <f t="shared" si="2"/>
        <v>0</v>
      </c>
      <c r="L125" s="24" t="str">
        <f t="shared" si="3"/>
        <v>OK</v>
      </c>
      <c r="M125" s="103"/>
      <c r="N125" s="100"/>
      <c r="O125" s="101"/>
      <c r="P125" s="47"/>
      <c r="Q125" s="47"/>
      <c r="R125" s="49"/>
      <c r="S125" s="48"/>
      <c r="T125" s="46"/>
      <c r="U125" s="46"/>
      <c r="V125" s="46"/>
      <c r="W125" s="46"/>
      <c r="X125" s="46"/>
      <c r="Y125" s="47"/>
      <c r="Z125" s="47"/>
      <c r="AA125" s="47"/>
      <c r="AB125" s="47"/>
      <c r="AC125" s="47"/>
      <c r="AD125" s="47"/>
    </row>
    <row r="126" spans="1:30" ht="39.950000000000003" customHeight="1" x14ac:dyDescent="0.25">
      <c r="A126" s="55">
        <v>146</v>
      </c>
      <c r="B126" s="56" t="s">
        <v>86</v>
      </c>
      <c r="C126" s="51" t="s">
        <v>430</v>
      </c>
      <c r="D126" s="61" t="s">
        <v>431</v>
      </c>
      <c r="E126" s="53" t="s">
        <v>432</v>
      </c>
      <c r="F126" s="54" t="s">
        <v>433</v>
      </c>
      <c r="G126" s="54" t="s">
        <v>37</v>
      </c>
      <c r="H126" s="54" t="s">
        <v>168</v>
      </c>
      <c r="I126" s="42">
        <v>338.6</v>
      </c>
      <c r="J126" s="17"/>
      <c r="K126" s="23">
        <f t="shared" si="2"/>
        <v>0</v>
      </c>
      <c r="L126" s="24" t="str">
        <f t="shared" si="3"/>
        <v>OK</v>
      </c>
      <c r="M126" s="103"/>
      <c r="N126" s="100"/>
      <c r="O126" s="101"/>
      <c r="P126" s="47"/>
      <c r="Q126" s="47"/>
      <c r="R126" s="49"/>
      <c r="S126" s="48"/>
      <c r="T126" s="46"/>
      <c r="U126" s="46"/>
      <c r="V126" s="46"/>
      <c r="W126" s="46"/>
      <c r="X126" s="46"/>
      <c r="Y126" s="47"/>
      <c r="Z126" s="47"/>
      <c r="AA126" s="47"/>
      <c r="AB126" s="47"/>
      <c r="AC126" s="47"/>
      <c r="AD126" s="47"/>
    </row>
    <row r="127" spans="1:30" ht="39.950000000000003" customHeight="1" x14ac:dyDescent="0.25">
      <c r="A127" s="55">
        <v>147</v>
      </c>
      <c r="B127" s="56" t="s">
        <v>126</v>
      </c>
      <c r="C127" s="51" t="s">
        <v>434</v>
      </c>
      <c r="D127" s="52" t="s">
        <v>435</v>
      </c>
      <c r="E127" s="53" t="s">
        <v>129</v>
      </c>
      <c r="F127" s="54" t="s">
        <v>436</v>
      </c>
      <c r="G127" s="54" t="s">
        <v>37</v>
      </c>
      <c r="H127" s="54" t="s">
        <v>51</v>
      </c>
      <c r="I127" s="42">
        <v>130</v>
      </c>
      <c r="J127" s="17"/>
      <c r="K127" s="23">
        <f t="shared" si="2"/>
        <v>0</v>
      </c>
      <c r="L127" s="24" t="str">
        <f t="shared" si="3"/>
        <v>OK</v>
      </c>
      <c r="M127" s="102"/>
      <c r="N127" s="100"/>
      <c r="O127" s="101"/>
      <c r="P127" s="47"/>
      <c r="Q127" s="47"/>
      <c r="R127" s="49"/>
      <c r="S127" s="48"/>
      <c r="T127" s="46"/>
      <c r="U127" s="46"/>
      <c r="V127" s="46"/>
      <c r="W127" s="46"/>
      <c r="X127" s="46"/>
      <c r="Y127" s="47"/>
      <c r="Z127" s="47"/>
      <c r="AA127" s="47"/>
      <c r="AB127" s="47"/>
      <c r="AC127" s="47"/>
      <c r="AD127" s="47"/>
    </row>
    <row r="128" spans="1:30" ht="39.950000000000003" customHeight="1" x14ac:dyDescent="0.25">
      <c r="A128" s="55">
        <v>150</v>
      </c>
      <c r="B128" s="56" t="s">
        <v>86</v>
      </c>
      <c r="C128" s="73" t="s">
        <v>437</v>
      </c>
      <c r="D128" s="74" t="s">
        <v>438</v>
      </c>
      <c r="E128" s="53" t="s">
        <v>439</v>
      </c>
      <c r="F128" s="62" t="s">
        <v>440</v>
      </c>
      <c r="G128" s="54" t="s">
        <v>37</v>
      </c>
      <c r="H128" s="62" t="s">
        <v>168</v>
      </c>
      <c r="I128" s="42">
        <v>549.99</v>
      </c>
      <c r="J128" s="17">
        <v>15</v>
      </c>
      <c r="K128" s="23">
        <f t="shared" si="2"/>
        <v>0</v>
      </c>
      <c r="L128" s="24" t="str">
        <f t="shared" si="3"/>
        <v>OK</v>
      </c>
      <c r="M128" s="102"/>
      <c r="N128" s="102">
        <v>15</v>
      </c>
      <c r="O128" s="101"/>
      <c r="P128" s="47"/>
      <c r="Q128" s="47"/>
      <c r="R128" s="49"/>
      <c r="S128" s="48"/>
      <c r="T128" s="46"/>
      <c r="U128" s="46"/>
      <c r="V128" s="46"/>
      <c r="W128" s="46"/>
      <c r="X128" s="46"/>
      <c r="Y128" s="47"/>
      <c r="Z128" s="47"/>
      <c r="AA128" s="47"/>
      <c r="AB128" s="47"/>
      <c r="AC128" s="47"/>
      <c r="AD128" s="47"/>
    </row>
    <row r="129" spans="1:30" ht="39.950000000000003" customHeight="1" x14ac:dyDescent="0.25">
      <c r="A129" s="55">
        <v>152</v>
      </c>
      <c r="B129" s="56" t="s">
        <v>86</v>
      </c>
      <c r="C129" s="60" t="s">
        <v>441</v>
      </c>
      <c r="D129" s="61" t="s">
        <v>442</v>
      </c>
      <c r="E129" s="59" t="s">
        <v>292</v>
      </c>
      <c r="F129" s="70" t="s">
        <v>391</v>
      </c>
      <c r="G129" s="54" t="s">
        <v>37</v>
      </c>
      <c r="H129" s="54">
        <v>44905233</v>
      </c>
      <c r="I129" s="42">
        <v>1354.16</v>
      </c>
      <c r="J129" s="17"/>
      <c r="K129" s="23">
        <f t="shared" si="2"/>
        <v>0</v>
      </c>
      <c r="L129" s="24" t="str">
        <f t="shared" si="3"/>
        <v>OK</v>
      </c>
      <c r="M129" s="103"/>
      <c r="N129" s="100"/>
      <c r="O129" s="101"/>
      <c r="P129" s="47"/>
      <c r="Q129" s="47"/>
      <c r="R129" s="49"/>
      <c r="S129" s="48"/>
      <c r="T129" s="46"/>
      <c r="U129" s="46"/>
      <c r="V129" s="46"/>
      <c r="W129" s="46"/>
      <c r="X129" s="46"/>
      <c r="Y129" s="47"/>
      <c r="Z129" s="47"/>
      <c r="AA129" s="47"/>
      <c r="AB129" s="47"/>
      <c r="AC129" s="47"/>
      <c r="AD129" s="47"/>
    </row>
    <row r="130" spans="1:30" ht="39.950000000000003" customHeight="1" x14ac:dyDescent="0.25">
      <c r="A130" s="55">
        <v>153</v>
      </c>
      <c r="B130" s="56" t="s">
        <v>443</v>
      </c>
      <c r="C130" s="60" t="s">
        <v>444</v>
      </c>
      <c r="D130" s="61" t="s">
        <v>445</v>
      </c>
      <c r="E130" s="59" t="s">
        <v>164</v>
      </c>
      <c r="F130" s="70" t="s">
        <v>446</v>
      </c>
      <c r="G130" s="54" t="s">
        <v>37</v>
      </c>
      <c r="H130" s="54">
        <v>44905235</v>
      </c>
      <c r="I130" s="42">
        <v>19484</v>
      </c>
      <c r="J130" s="17"/>
      <c r="K130" s="23">
        <f t="shared" si="2"/>
        <v>0</v>
      </c>
      <c r="L130" s="24" t="str">
        <f t="shared" si="3"/>
        <v>OK</v>
      </c>
      <c r="M130" s="103"/>
      <c r="N130" s="100"/>
      <c r="O130" s="101"/>
      <c r="P130" s="47"/>
      <c r="Q130" s="47"/>
      <c r="R130" s="49"/>
      <c r="S130" s="48"/>
      <c r="T130" s="46"/>
      <c r="U130" s="46"/>
      <c r="V130" s="46"/>
      <c r="W130" s="46"/>
      <c r="X130" s="46"/>
      <c r="Y130" s="47"/>
      <c r="Z130" s="47"/>
      <c r="AA130" s="47"/>
      <c r="AB130" s="47"/>
      <c r="AC130" s="47"/>
      <c r="AD130" s="47"/>
    </row>
    <row r="131" spans="1:30" ht="39.950000000000003" customHeight="1" x14ac:dyDescent="0.25">
      <c r="A131" s="55">
        <v>154</v>
      </c>
      <c r="B131" s="56" t="s">
        <v>86</v>
      </c>
      <c r="C131" s="60" t="s">
        <v>447</v>
      </c>
      <c r="D131" s="61" t="s">
        <v>448</v>
      </c>
      <c r="E131" s="59" t="s">
        <v>62</v>
      </c>
      <c r="F131" s="62" t="s">
        <v>449</v>
      </c>
      <c r="G131" s="54" t="s">
        <v>37</v>
      </c>
      <c r="H131" s="62" t="s">
        <v>51</v>
      </c>
      <c r="I131" s="42">
        <v>2498.19</v>
      </c>
      <c r="J131" s="17"/>
      <c r="K131" s="23">
        <f t="shared" si="2"/>
        <v>0</v>
      </c>
      <c r="L131" s="24" t="str">
        <f t="shared" si="3"/>
        <v>OK</v>
      </c>
      <c r="M131" s="103"/>
      <c r="N131" s="100"/>
      <c r="O131" s="101"/>
      <c r="P131" s="47"/>
      <c r="Q131" s="47"/>
      <c r="R131" s="49"/>
      <c r="S131" s="48"/>
      <c r="T131" s="46"/>
      <c r="U131" s="46"/>
      <c r="V131" s="46"/>
      <c r="W131" s="46"/>
      <c r="X131" s="46"/>
      <c r="Y131" s="47"/>
      <c r="Z131" s="47"/>
      <c r="AA131" s="47"/>
      <c r="AB131" s="47"/>
      <c r="AC131" s="47"/>
      <c r="AD131" s="47"/>
    </row>
    <row r="132" spans="1:30" ht="39.950000000000003" customHeight="1" x14ac:dyDescent="0.25">
      <c r="A132" s="55">
        <v>155</v>
      </c>
      <c r="B132" s="56" t="s">
        <v>450</v>
      </c>
      <c r="C132" s="77" t="s">
        <v>451</v>
      </c>
      <c r="D132" s="61" t="s">
        <v>452</v>
      </c>
      <c r="E132" s="59" t="s">
        <v>238</v>
      </c>
      <c r="F132" s="62" t="s">
        <v>453</v>
      </c>
      <c r="G132" s="54" t="s">
        <v>37</v>
      </c>
      <c r="H132" s="62" t="s">
        <v>51</v>
      </c>
      <c r="I132" s="42">
        <v>38300</v>
      </c>
      <c r="J132" s="17">
        <v>1</v>
      </c>
      <c r="K132" s="23">
        <f t="shared" ref="K132:K135" si="4">J132-(SUM(M132:AD132))</f>
        <v>1</v>
      </c>
      <c r="L132" s="24" t="str">
        <f t="shared" ref="L132:L136" si="5">IF(K132&lt;0,"ATENÇÃO","OK")</f>
        <v>OK</v>
      </c>
      <c r="M132" s="103"/>
      <c r="N132" s="100"/>
      <c r="O132" s="101"/>
      <c r="P132" s="47"/>
      <c r="Q132" s="47"/>
      <c r="R132" s="49"/>
      <c r="S132" s="48"/>
      <c r="T132" s="46"/>
      <c r="U132" s="46"/>
      <c r="V132" s="46"/>
      <c r="W132" s="46"/>
      <c r="X132" s="46"/>
      <c r="Y132" s="47"/>
      <c r="Z132" s="47"/>
      <c r="AA132" s="47"/>
      <c r="AB132" s="47"/>
      <c r="AC132" s="47"/>
      <c r="AD132" s="47"/>
    </row>
    <row r="133" spans="1:30" ht="39.950000000000003" customHeight="1" x14ac:dyDescent="0.25">
      <c r="A133" s="55">
        <v>156</v>
      </c>
      <c r="B133" s="56" t="s">
        <v>114</v>
      </c>
      <c r="C133" s="60" t="s">
        <v>454</v>
      </c>
      <c r="D133" s="61" t="s">
        <v>455</v>
      </c>
      <c r="E133" s="62" t="s">
        <v>129</v>
      </c>
      <c r="F133" s="62" t="s">
        <v>456</v>
      </c>
      <c r="G133" s="54" t="s">
        <v>37</v>
      </c>
      <c r="H133" s="62" t="s">
        <v>81</v>
      </c>
      <c r="I133" s="42">
        <v>327.5</v>
      </c>
      <c r="J133" s="17"/>
      <c r="K133" s="23">
        <f t="shared" si="4"/>
        <v>0</v>
      </c>
      <c r="L133" s="24" t="str">
        <f t="shared" si="5"/>
        <v>OK</v>
      </c>
      <c r="M133" s="103"/>
      <c r="N133" s="100"/>
      <c r="O133" s="101"/>
      <c r="P133" s="47"/>
      <c r="Q133" s="47"/>
      <c r="R133" s="49"/>
      <c r="S133" s="48"/>
      <c r="T133" s="46"/>
      <c r="U133" s="46"/>
      <c r="V133" s="46"/>
      <c r="W133" s="46"/>
      <c r="X133" s="46"/>
      <c r="Y133" s="47"/>
      <c r="Z133" s="47"/>
      <c r="AA133" s="47"/>
      <c r="AB133" s="47"/>
      <c r="AC133" s="47"/>
      <c r="AD133" s="47"/>
    </row>
    <row r="134" spans="1:30" ht="39.950000000000003" customHeight="1" x14ac:dyDescent="0.25">
      <c r="A134" s="55">
        <v>158</v>
      </c>
      <c r="B134" s="56" t="s">
        <v>38</v>
      </c>
      <c r="C134" s="60" t="s">
        <v>457</v>
      </c>
      <c r="D134" s="61" t="s">
        <v>458</v>
      </c>
      <c r="E134" s="62">
        <v>2407</v>
      </c>
      <c r="F134" s="62" t="s">
        <v>459</v>
      </c>
      <c r="G134" s="54" t="s">
        <v>37</v>
      </c>
      <c r="H134" s="62" t="s">
        <v>81</v>
      </c>
      <c r="I134" s="42">
        <v>1240</v>
      </c>
      <c r="J134" s="17"/>
      <c r="K134" s="23">
        <f t="shared" si="4"/>
        <v>0</v>
      </c>
      <c r="L134" s="24" t="str">
        <f t="shared" si="5"/>
        <v>OK</v>
      </c>
      <c r="M134" s="103"/>
      <c r="N134" s="100"/>
      <c r="O134" s="101"/>
      <c r="P134" s="47"/>
      <c r="Q134" s="47"/>
      <c r="R134" s="49"/>
      <c r="S134" s="48"/>
      <c r="T134" s="46"/>
      <c r="U134" s="46"/>
      <c r="V134" s="46"/>
      <c r="W134" s="46"/>
      <c r="X134" s="46"/>
      <c r="Y134" s="47"/>
      <c r="Z134" s="47"/>
      <c r="AA134" s="47"/>
      <c r="AB134" s="47"/>
      <c r="AC134" s="47"/>
      <c r="AD134" s="47"/>
    </row>
    <row r="135" spans="1:30" ht="39.950000000000003" customHeight="1" x14ac:dyDescent="0.25">
      <c r="A135" s="55">
        <v>159</v>
      </c>
      <c r="B135" s="56" t="s">
        <v>86</v>
      </c>
      <c r="C135" s="60" t="s">
        <v>460</v>
      </c>
      <c r="D135" s="61" t="s">
        <v>461</v>
      </c>
      <c r="E135" s="62">
        <v>2407</v>
      </c>
      <c r="F135" s="62" t="s">
        <v>459</v>
      </c>
      <c r="G135" s="54" t="s">
        <v>37</v>
      </c>
      <c r="H135" s="62" t="s">
        <v>81</v>
      </c>
      <c r="I135" s="42">
        <v>376.13</v>
      </c>
      <c r="J135" s="17"/>
      <c r="K135" s="23">
        <f t="shared" si="4"/>
        <v>0</v>
      </c>
      <c r="L135" s="24" t="str">
        <f t="shared" si="5"/>
        <v>OK</v>
      </c>
      <c r="M135" s="103"/>
      <c r="N135" s="100"/>
      <c r="O135" s="101"/>
      <c r="P135" s="47"/>
      <c r="Q135" s="47"/>
      <c r="R135" s="49"/>
      <c r="S135" s="48"/>
      <c r="T135" s="46"/>
      <c r="U135" s="46"/>
      <c r="V135" s="46"/>
      <c r="W135" s="46"/>
      <c r="X135" s="46"/>
      <c r="Y135" s="47"/>
      <c r="Z135" s="47"/>
      <c r="AA135" s="47"/>
      <c r="AB135" s="47"/>
      <c r="AC135" s="47"/>
      <c r="AD135" s="47"/>
    </row>
    <row r="136" spans="1:30" ht="39.950000000000003" customHeight="1" x14ac:dyDescent="0.25">
      <c r="A136" s="55">
        <v>161</v>
      </c>
      <c r="B136" s="56" t="s">
        <v>38</v>
      </c>
      <c r="C136" s="60" t="s">
        <v>462</v>
      </c>
      <c r="D136" s="61" t="s">
        <v>463</v>
      </c>
      <c r="E136" s="62" t="s">
        <v>292</v>
      </c>
      <c r="F136" s="62" t="s">
        <v>464</v>
      </c>
      <c r="G136" s="54" t="s">
        <v>37</v>
      </c>
      <c r="H136" s="62" t="s">
        <v>81</v>
      </c>
      <c r="I136" s="42">
        <v>485.5</v>
      </c>
      <c r="J136" s="17"/>
      <c r="K136" s="23">
        <f>J136-(SUM(M136:AD136))</f>
        <v>0</v>
      </c>
      <c r="L136" s="24" t="str">
        <f t="shared" si="5"/>
        <v>OK</v>
      </c>
      <c r="M136" s="103"/>
      <c r="N136" s="100"/>
      <c r="O136" s="101"/>
      <c r="P136" s="47"/>
      <c r="Q136" s="47"/>
      <c r="R136" s="49"/>
      <c r="S136" s="48"/>
      <c r="T136" s="46"/>
      <c r="U136" s="46"/>
      <c r="V136" s="46"/>
      <c r="W136" s="46"/>
      <c r="X136" s="46"/>
      <c r="Y136" s="47"/>
      <c r="Z136" s="47"/>
      <c r="AA136" s="47"/>
      <c r="AB136" s="47"/>
      <c r="AC136" s="47"/>
      <c r="AD136" s="47"/>
    </row>
    <row r="137" spans="1:30" x14ac:dyDescent="0.25">
      <c r="J137" s="4">
        <f>SUM(J4:J136)</f>
        <v>130</v>
      </c>
      <c r="K137" s="4">
        <f>SUM(K4:K136)</f>
        <v>99</v>
      </c>
      <c r="M137" s="142">
        <f>SUMPRODUCT($I$4:$I$136,M4:M136)</f>
        <v>28125</v>
      </c>
      <c r="N137" s="142">
        <f t="shared" ref="N137:AD137" si="6">SUMPRODUCT($I$4:$I$136,N4:N136)</f>
        <v>8249.85</v>
      </c>
      <c r="O137" s="142">
        <f t="shared" si="6"/>
        <v>19008</v>
      </c>
      <c r="P137" s="142">
        <f t="shared" si="6"/>
        <v>0</v>
      </c>
      <c r="Q137" s="142">
        <f t="shared" si="6"/>
        <v>0</v>
      </c>
      <c r="R137" s="142">
        <f t="shared" si="6"/>
        <v>0</v>
      </c>
      <c r="S137" s="142">
        <f t="shared" si="6"/>
        <v>0</v>
      </c>
      <c r="T137" s="142">
        <f t="shared" si="6"/>
        <v>0</v>
      </c>
      <c r="U137" s="142">
        <f t="shared" si="6"/>
        <v>0</v>
      </c>
      <c r="V137" s="142">
        <f t="shared" si="6"/>
        <v>0</v>
      </c>
      <c r="W137" s="142">
        <f t="shared" si="6"/>
        <v>0</v>
      </c>
      <c r="X137" s="142">
        <f t="shared" si="6"/>
        <v>0</v>
      </c>
      <c r="Y137" s="142">
        <f t="shared" si="6"/>
        <v>0</v>
      </c>
      <c r="Z137" s="142">
        <f t="shared" si="6"/>
        <v>0</v>
      </c>
      <c r="AA137" s="142">
        <f t="shared" si="6"/>
        <v>0</v>
      </c>
      <c r="AB137" s="142">
        <f t="shared" si="6"/>
        <v>0</v>
      </c>
      <c r="AC137" s="142">
        <f t="shared" si="6"/>
        <v>0</v>
      </c>
      <c r="AD137" s="142">
        <f t="shared" si="6"/>
        <v>0</v>
      </c>
    </row>
    <row r="138" spans="1:30" ht="39.950000000000003" customHeight="1" x14ac:dyDescent="0.25"/>
    <row r="139" spans="1:30" ht="39.950000000000003" customHeight="1" x14ac:dyDescent="0.25"/>
    <row r="140" spans="1:30" ht="39.950000000000003" customHeight="1" x14ac:dyDescent="0.25"/>
    <row r="141" spans="1:30" ht="39.950000000000003" customHeight="1" x14ac:dyDescent="0.25"/>
    <row r="142" spans="1:30" ht="39.950000000000003" customHeight="1" x14ac:dyDescent="0.25"/>
    <row r="143" spans="1:30" ht="39.950000000000003" customHeight="1" x14ac:dyDescent="0.25"/>
    <row r="144" spans="1:30"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mergeCells count="22">
    <mergeCell ref="O1:O2"/>
    <mergeCell ref="A1:B1"/>
    <mergeCell ref="C1:I1"/>
    <mergeCell ref="J1:L1"/>
    <mergeCell ref="M1:M2"/>
    <mergeCell ref="N1:N2"/>
    <mergeCell ref="AB1:AB2"/>
    <mergeCell ref="AC1:AC2"/>
    <mergeCell ref="AD1:AD2"/>
    <mergeCell ref="A2:L2"/>
    <mergeCell ref="V1:V2"/>
    <mergeCell ref="W1:W2"/>
    <mergeCell ref="X1:X2"/>
    <mergeCell ref="Y1:Y2"/>
    <mergeCell ref="Z1:Z2"/>
    <mergeCell ref="AA1:AA2"/>
    <mergeCell ref="P1:P2"/>
    <mergeCell ref="Q1:Q2"/>
    <mergeCell ref="R1:R2"/>
    <mergeCell ref="S1:S2"/>
    <mergeCell ref="T1:T2"/>
    <mergeCell ref="U1:U2"/>
  </mergeCells>
  <conditionalFormatting sqref="S4:X136">
    <cfRule type="cellIs" dxfId="47" priority="5" stopIfTrue="1" operator="greaterThan">
      <formula>0</formula>
    </cfRule>
    <cfRule type="cellIs" dxfId="46" priority="6" stopIfTrue="1" operator="greaterThan">
      <formula>0</formula>
    </cfRule>
    <cfRule type="cellIs" dxfId="45" priority="7" stopIfTrue="1" operator="greaterThan">
      <formula>0</formula>
    </cfRule>
  </conditionalFormatting>
  <conditionalFormatting sqref="M4:N136">
    <cfRule type="cellIs" dxfId="44" priority="2" stopIfTrue="1" operator="greaterThan">
      <formula>0</formula>
    </cfRule>
    <cfRule type="cellIs" dxfId="43" priority="3" stopIfTrue="1" operator="greaterThan">
      <formula>0</formula>
    </cfRule>
    <cfRule type="cellIs" dxfId="42" priority="4" stopIfTrue="1" operator="greaterThan">
      <formula>0</formula>
    </cfRule>
  </conditionalFormatting>
  <conditionalFormatting sqref="O91">
    <cfRule type="cellIs" dxfId="41" priority="1" operator="greaterThan">
      <formula>0</formula>
    </cfRule>
  </conditionalFormatting>
  <hyperlinks>
    <hyperlink ref="D577" r:id="rId1" display="https://www.havan.com.br/mangueira-para-gas-de-cozinha-glp-1-20m-durin-05207.html" xr:uid="{AD9787A9-9925-444D-BE67-5BC9E1DA7F18}"/>
  </hyperlinks>
  <pageMargins left="0.511811024" right="0.511811024" top="0.78740157499999996" bottom="0.78740157499999996" header="0.31496062000000002" footer="0.31496062000000002"/>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04D2D8-3803-4747-966C-3AE0DE62DAE4}">
  <sheetPr>
    <tabColor rgb="FFFFFF00"/>
  </sheetPr>
  <dimension ref="A1:AH649"/>
  <sheetViews>
    <sheetView topLeftCell="A118" zoomScale="70" zoomScaleNormal="70" workbookViewId="0">
      <selection activeCell="I139" sqref="I139"/>
    </sheetView>
  </sheetViews>
  <sheetFormatPr defaultColWidth="9.7109375" defaultRowHeight="26.25" x14ac:dyDescent="0.25"/>
  <cols>
    <col min="1" max="1" width="7" style="31" customWidth="1"/>
    <col min="2" max="2" width="25" style="1" customWidth="1"/>
    <col min="3" max="3" width="22.85546875" style="35" customWidth="1"/>
    <col min="4" max="4" width="14.85546875" style="36" customWidth="1"/>
    <col min="5" max="5" width="11.140625" style="36" customWidth="1"/>
    <col min="6" max="7" width="10" style="1" customWidth="1"/>
    <col min="8" max="8" width="16.7109375" style="1" customWidth="1"/>
    <col min="9" max="9" width="16.140625" style="27" bestFit="1" customWidth="1"/>
    <col min="10" max="10" width="13.85546875" style="4" customWidth="1"/>
    <col min="11" max="11" width="13.28515625" style="26" customWidth="1"/>
    <col min="12" max="12" width="12.5703125" style="5" customWidth="1"/>
    <col min="13" max="23" width="13.7109375" style="6" customWidth="1"/>
    <col min="24" max="24" width="15.5703125" style="6" customWidth="1"/>
    <col min="25" max="26" width="13.7109375" style="6" customWidth="1"/>
    <col min="27" max="34" width="13.7109375" style="2" customWidth="1"/>
    <col min="35" max="16384" width="9.7109375" style="2"/>
  </cols>
  <sheetData>
    <row r="1" spans="1:34" ht="39.950000000000003" customHeight="1" x14ac:dyDescent="0.25">
      <c r="A1" s="230" t="s">
        <v>522</v>
      </c>
      <c r="B1" s="230"/>
      <c r="C1" s="230" t="s">
        <v>28</v>
      </c>
      <c r="D1" s="230"/>
      <c r="E1" s="230"/>
      <c r="F1" s="230"/>
      <c r="G1" s="230"/>
      <c r="H1" s="230"/>
      <c r="I1" s="230"/>
      <c r="J1" s="230" t="s">
        <v>492</v>
      </c>
      <c r="K1" s="230"/>
      <c r="L1" s="230"/>
      <c r="M1" s="238" t="s">
        <v>500</v>
      </c>
      <c r="N1" s="238" t="s">
        <v>501</v>
      </c>
      <c r="O1" s="238" t="s">
        <v>502</v>
      </c>
      <c r="P1" s="238" t="s">
        <v>503</v>
      </c>
      <c r="Q1" s="238" t="s">
        <v>504</v>
      </c>
      <c r="R1" s="238" t="s">
        <v>505</v>
      </c>
      <c r="S1" s="238" t="s">
        <v>506</v>
      </c>
      <c r="T1" s="238" t="s">
        <v>507</v>
      </c>
      <c r="U1" s="238" t="s">
        <v>508</v>
      </c>
      <c r="V1" s="238" t="s">
        <v>509</v>
      </c>
      <c r="W1" s="238" t="s">
        <v>510</v>
      </c>
      <c r="X1" s="238" t="s">
        <v>511</v>
      </c>
      <c r="Y1" s="238" t="s">
        <v>512</v>
      </c>
      <c r="Z1" s="238" t="s">
        <v>513</v>
      </c>
      <c r="AA1" s="238" t="s">
        <v>514</v>
      </c>
      <c r="AB1" s="238" t="s">
        <v>515</v>
      </c>
      <c r="AC1" s="238" t="s">
        <v>516</v>
      </c>
      <c r="AD1" s="238" t="s">
        <v>517</v>
      </c>
      <c r="AE1" s="238" t="s">
        <v>518</v>
      </c>
      <c r="AF1" s="238" t="s">
        <v>519</v>
      </c>
      <c r="AG1" s="238" t="s">
        <v>520</v>
      </c>
      <c r="AH1" s="238" t="s">
        <v>521</v>
      </c>
    </row>
    <row r="2" spans="1:34" ht="39.950000000000003" customHeight="1" x14ac:dyDescent="0.25">
      <c r="A2" s="230" t="s">
        <v>486</v>
      </c>
      <c r="B2" s="230"/>
      <c r="C2" s="230"/>
      <c r="D2" s="230"/>
      <c r="E2" s="230"/>
      <c r="F2" s="230"/>
      <c r="G2" s="230"/>
      <c r="H2" s="230"/>
      <c r="I2" s="230"/>
      <c r="J2" s="230"/>
      <c r="K2" s="230"/>
      <c r="L2" s="230"/>
      <c r="M2" s="238"/>
      <c r="N2" s="238"/>
      <c r="O2" s="238"/>
      <c r="P2" s="238"/>
      <c r="Q2" s="238"/>
      <c r="R2" s="238"/>
      <c r="S2" s="238"/>
      <c r="T2" s="238"/>
      <c r="U2" s="238"/>
      <c r="V2" s="238"/>
      <c r="W2" s="238"/>
      <c r="X2" s="238"/>
      <c r="Y2" s="238"/>
      <c r="Z2" s="238"/>
      <c r="AA2" s="238"/>
      <c r="AB2" s="238"/>
      <c r="AC2" s="238"/>
      <c r="AD2" s="238"/>
      <c r="AE2" s="238"/>
      <c r="AF2" s="238"/>
      <c r="AG2" s="238"/>
      <c r="AH2" s="238"/>
    </row>
    <row r="3" spans="1:34" s="3" customFormat="1" ht="57.2" customHeight="1" x14ac:dyDescent="0.2">
      <c r="A3" s="32" t="s">
        <v>18</v>
      </c>
      <c r="B3" s="33" t="s">
        <v>13</v>
      </c>
      <c r="C3" s="32" t="s">
        <v>14</v>
      </c>
      <c r="D3" s="32" t="s">
        <v>23</v>
      </c>
      <c r="E3" s="33" t="s">
        <v>30</v>
      </c>
      <c r="F3" s="33" t="s">
        <v>31</v>
      </c>
      <c r="G3" s="33" t="s">
        <v>32</v>
      </c>
      <c r="H3" s="33" t="s">
        <v>15</v>
      </c>
      <c r="I3" s="34" t="s">
        <v>19</v>
      </c>
      <c r="J3" s="33" t="s">
        <v>20</v>
      </c>
      <c r="K3" s="37" t="s">
        <v>0</v>
      </c>
      <c r="L3" s="38" t="s">
        <v>2</v>
      </c>
      <c r="M3" s="129">
        <v>45378</v>
      </c>
      <c r="N3" s="129">
        <v>45394</v>
      </c>
      <c r="O3" s="129">
        <v>45394</v>
      </c>
      <c r="P3" s="129">
        <v>45394</v>
      </c>
      <c r="Q3" s="129">
        <v>45419</v>
      </c>
      <c r="R3" s="129">
        <v>45419</v>
      </c>
      <c r="S3" s="129">
        <v>45419</v>
      </c>
      <c r="T3" s="129">
        <v>45419</v>
      </c>
      <c r="U3" s="129">
        <v>45419</v>
      </c>
      <c r="V3" s="129">
        <v>45419</v>
      </c>
      <c r="W3" s="129">
        <v>45419</v>
      </c>
      <c r="X3" s="129">
        <v>45419</v>
      </c>
      <c r="Y3" s="129">
        <v>45418</v>
      </c>
      <c r="Z3" s="129">
        <v>45418</v>
      </c>
      <c r="AA3" s="129">
        <v>45448</v>
      </c>
      <c r="AB3" s="129">
        <v>45448</v>
      </c>
      <c r="AC3" s="129">
        <v>45448</v>
      </c>
      <c r="AD3" s="129">
        <v>45448</v>
      </c>
      <c r="AE3" s="129">
        <v>45448</v>
      </c>
      <c r="AF3" s="129">
        <v>45419</v>
      </c>
      <c r="AG3" s="129">
        <v>45448</v>
      </c>
      <c r="AH3" s="129">
        <v>45420</v>
      </c>
    </row>
    <row r="4" spans="1:34" ht="39.950000000000003" customHeight="1" x14ac:dyDescent="0.25">
      <c r="A4" s="55">
        <v>1</v>
      </c>
      <c r="B4" s="56" t="s">
        <v>33</v>
      </c>
      <c r="C4" s="60" t="s">
        <v>34</v>
      </c>
      <c r="D4" s="61" t="s">
        <v>35</v>
      </c>
      <c r="E4" s="59" t="s">
        <v>36</v>
      </c>
      <c r="F4" s="70">
        <v>117366023</v>
      </c>
      <c r="G4" s="54" t="s">
        <v>37</v>
      </c>
      <c r="H4" s="54">
        <v>33903035</v>
      </c>
      <c r="I4" s="42">
        <v>54</v>
      </c>
      <c r="J4" s="17"/>
      <c r="K4" s="23">
        <f>J4-(SUM(M4:AH4))</f>
        <v>0</v>
      </c>
      <c r="L4" s="24" t="str">
        <f t="shared" ref="L4:L67" si="0">IF(K4&lt;0,"ATENÇÃO","OK")</f>
        <v>OK</v>
      </c>
      <c r="M4" s="100"/>
      <c r="N4" s="100"/>
      <c r="O4" s="100"/>
      <c r="P4" s="101"/>
      <c r="Q4" s="101"/>
      <c r="R4" s="101"/>
      <c r="S4" s="101"/>
      <c r="T4" s="101"/>
      <c r="U4" s="100"/>
      <c r="V4" s="100"/>
      <c r="W4" s="100"/>
      <c r="X4" s="100"/>
      <c r="Y4" s="100"/>
      <c r="Z4" s="100"/>
      <c r="AA4" s="101"/>
      <c r="AB4" s="101"/>
      <c r="AC4" s="101"/>
      <c r="AD4" s="101"/>
      <c r="AE4" s="101"/>
      <c r="AF4" s="101"/>
      <c r="AG4" s="101"/>
      <c r="AH4" s="101"/>
    </row>
    <row r="5" spans="1:34" ht="39.950000000000003" customHeight="1" x14ac:dyDescent="0.25">
      <c r="A5" s="55">
        <v>2</v>
      </c>
      <c r="B5" s="56" t="s">
        <v>38</v>
      </c>
      <c r="C5" s="60" t="s">
        <v>39</v>
      </c>
      <c r="D5" s="61" t="s">
        <v>40</v>
      </c>
      <c r="E5" s="53" t="s">
        <v>41</v>
      </c>
      <c r="F5" s="54" t="s">
        <v>42</v>
      </c>
      <c r="G5" s="54" t="s">
        <v>37</v>
      </c>
      <c r="H5" s="54">
        <v>33903029</v>
      </c>
      <c r="I5" s="42">
        <v>1262.5999999999999</v>
      </c>
      <c r="J5" s="17"/>
      <c r="K5" s="23">
        <f t="shared" ref="K5:K68" si="1">J5-(SUM(M5:AH5))</f>
        <v>0</v>
      </c>
      <c r="L5" s="24" t="str">
        <f t="shared" si="0"/>
        <v>OK</v>
      </c>
      <c r="M5" s="100"/>
      <c r="N5" s="100"/>
      <c r="O5" s="100"/>
      <c r="P5" s="101"/>
      <c r="Q5" s="101"/>
      <c r="R5" s="101"/>
      <c r="S5" s="101"/>
      <c r="T5" s="101"/>
      <c r="U5" s="100"/>
      <c r="V5" s="100"/>
      <c r="W5" s="100"/>
      <c r="X5" s="100"/>
      <c r="Y5" s="100"/>
      <c r="Z5" s="100"/>
      <c r="AA5" s="101"/>
      <c r="AB5" s="101"/>
      <c r="AC5" s="101"/>
      <c r="AD5" s="101"/>
      <c r="AE5" s="101"/>
      <c r="AF5" s="101"/>
      <c r="AG5" s="101"/>
      <c r="AH5" s="101"/>
    </row>
    <row r="6" spans="1:34" ht="39.950000000000003" customHeight="1" x14ac:dyDescent="0.25">
      <c r="A6" s="55">
        <v>3</v>
      </c>
      <c r="B6" s="56" t="s">
        <v>43</v>
      </c>
      <c r="C6" s="60" t="s">
        <v>44</v>
      </c>
      <c r="D6" s="61" t="s">
        <v>45</v>
      </c>
      <c r="E6" s="59" t="s">
        <v>46</v>
      </c>
      <c r="F6" s="70">
        <v>79812016</v>
      </c>
      <c r="G6" s="54" t="s">
        <v>37</v>
      </c>
      <c r="H6" s="54">
        <v>33903017</v>
      </c>
      <c r="I6" s="42">
        <v>70.59</v>
      </c>
      <c r="J6" s="17"/>
      <c r="K6" s="23">
        <f t="shared" si="1"/>
        <v>0</v>
      </c>
      <c r="L6" s="24" t="str">
        <f t="shared" si="0"/>
        <v>OK</v>
      </c>
      <c r="M6" s="100"/>
      <c r="N6" s="100"/>
      <c r="O6" s="100"/>
      <c r="P6" s="101"/>
      <c r="Q6" s="101"/>
      <c r="R6" s="101"/>
      <c r="S6" s="101"/>
      <c r="T6" s="101"/>
      <c r="U6" s="100"/>
      <c r="V6" s="100"/>
      <c r="W6" s="100"/>
      <c r="X6" s="100"/>
      <c r="Y6" s="100"/>
      <c r="Z6" s="100"/>
      <c r="AA6" s="101"/>
      <c r="AB6" s="101"/>
      <c r="AC6" s="101"/>
      <c r="AD6" s="101"/>
      <c r="AE6" s="101"/>
      <c r="AF6" s="101"/>
      <c r="AG6" s="101"/>
      <c r="AH6" s="101"/>
    </row>
    <row r="7" spans="1:34" ht="39.950000000000003" customHeight="1" x14ac:dyDescent="0.25">
      <c r="A7" s="55">
        <v>4</v>
      </c>
      <c r="B7" s="56" t="s">
        <v>47</v>
      </c>
      <c r="C7" s="68" t="s">
        <v>48</v>
      </c>
      <c r="D7" s="69" t="s">
        <v>49</v>
      </c>
      <c r="E7" s="65">
        <v>2401</v>
      </c>
      <c r="F7" s="65" t="s">
        <v>50</v>
      </c>
      <c r="G7" s="54" t="s">
        <v>37</v>
      </c>
      <c r="H7" s="54" t="s">
        <v>51</v>
      </c>
      <c r="I7" s="42">
        <v>2050</v>
      </c>
      <c r="J7" s="17"/>
      <c r="K7" s="23">
        <f t="shared" si="1"/>
        <v>0</v>
      </c>
      <c r="L7" s="24" t="str">
        <f t="shared" si="0"/>
        <v>OK</v>
      </c>
      <c r="M7" s="100"/>
      <c r="N7" s="100"/>
      <c r="O7" s="100"/>
      <c r="P7" s="101"/>
      <c r="Q7" s="101"/>
      <c r="R7" s="101"/>
      <c r="S7" s="101"/>
      <c r="T7" s="101"/>
      <c r="U7" s="100"/>
      <c r="V7" s="100"/>
      <c r="W7" s="100"/>
      <c r="X7" s="100"/>
      <c r="Y7" s="100"/>
      <c r="Z7" s="100"/>
      <c r="AA7" s="101"/>
      <c r="AB7" s="101"/>
      <c r="AC7" s="101"/>
      <c r="AD7" s="101"/>
      <c r="AE7" s="101"/>
      <c r="AF7" s="101"/>
      <c r="AG7" s="101"/>
      <c r="AH7" s="101"/>
    </row>
    <row r="8" spans="1:34" ht="39.950000000000003" customHeight="1" x14ac:dyDescent="0.25">
      <c r="A8" s="55">
        <v>5</v>
      </c>
      <c r="B8" s="56" t="s">
        <v>43</v>
      </c>
      <c r="C8" s="60" t="s">
        <v>52</v>
      </c>
      <c r="D8" s="61" t="s">
        <v>53</v>
      </c>
      <c r="E8" s="62" t="s">
        <v>46</v>
      </c>
      <c r="F8" s="62" t="s">
        <v>54</v>
      </c>
      <c r="G8" s="54" t="s">
        <v>37</v>
      </c>
      <c r="H8" s="62" t="s">
        <v>51</v>
      </c>
      <c r="I8" s="42">
        <v>1426.25</v>
      </c>
      <c r="J8" s="17"/>
      <c r="K8" s="23">
        <f t="shared" si="1"/>
        <v>0</v>
      </c>
      <c r="L8" s="24" t="str">
        <f t="shared" si="0"/>
        <v>OK</v>
      </c>
      <c r="M8" s="100"/>
      <c r="N8" s="100"/>
      <c r="O8" s="100"/>
      <c r="P8" s="101"/>
      <c r="Q8" s="101"/>
      <c r="R8" s="101"/>
      <c r="S8" s="101"/>
      <c r="T8" s="101"/>
      <c r="U8" s="100"/>
      <c r="V8" s="100"/>
      <c r="W8" s="100"/>
      <c r="X8" s="100"/>
      <c r="Y8" s="100"/>
      <c r="Z8" s="100"/>
      <c r="AA8" s="101"/>
      <c r="AB8" s="101"/>
      <c r="AC8" s="101"/>
      <c r="AD8" s="101"/>
      <c r="AE8" s="101"/>
      <c r="AF8" s="101"/>
      <c r="AG8" s="101"/>
      <c r="AH8" s="101"/>
    </row>
    <row r="9" spans="1:34" ht="39.950000000000003" customHeight="1" x14ac:dyDescent="0.25">
      <c r="A9" s="55">
        <v>6</v>
      </c>
      <c r="B9" s="56" t="s">
        <v>55</v>
      </c>
      <c r="C9" s="66" t="s">
        <v>56</v>
      </c>
      <c r="D9" s="67" t="s">
        <v>57</v>
      </c>
      <c r="E9" s="59" t="s">
        <v>58</v>
      </c>
      <c r="F9" s="54" t="s">
        <v>59</v>
      </c>
      <c r="G9" s="54" t="s">
        <v>37</v>
      </c>
      <c r="H9" s="54">
        <v>33903030</v>
      </c>
      <c r="I9" s="42">
        <v>12556.89</v>
      </c>
      <c r="J9" s="17"/>
      <c r="K9" s="23">
        <f t="shared" si="1"/>
        <v>0</v>
      </c>
      <c r="L9" s="24" t="str">
        <f t="shared" si="0"/>
        <v>OK</v>
      </c>
      <c r="M9" s="100"/>
      <c r="N9" s="100"/>
      <c r="O9" s="100"/>
      <c r="P9" s="101"/>
      <c r="Q9" s="101"/>
      <c r="R9" s="101"/>
      <c r="S9" s="101"/>
      <c r="T9" s="101"/>
      <c r="U9" s="100"/>
      <c r="V9" s="100"/>
      <c r="W9" s="100"/>
      <c r="X9" s="100"/>
      <c r="Y9" s="100"/>
      <c r="Z9" s="100"/>
      <c r="AA9" s="101"/>
      <c r="AB9" s="101"/>
      <c r="AC9" s="101"/>
      <c r="AD9" s="101"/>
      <c r="AE9" s="101"/>
      <c r="AF9" s="101"/>
      <c r="AG9" s="101"/>
      <c r="AH9" s="101"/>
    </row>
    <row r="10" spans="1:34" ht="39.950000000000003" customHeight="1" x14ac:dyDescent="0.25">
      <c r="A10" s="55">
        <v>7</v>
      </c>
      <c r="B10" s="56" t="s">
        <v>38</v>
      </c>
      <c r="C10" s="66" t="s">
        <v>60</v>
      </c>
      <c r="D10" s="67" t="s">
        <v>61</v>
      </c>
      <c r="E10" s="59" t="s">
        <v>62</v>
      </c>
      <c r="F10" s="54" t="s">
        <v>63</v>
      </c>
      <c r="G10" s="54" t="s">
        <v>37</v>
      </c>
      <c r="H10" s="54">
        <v>44905233</v>
      </c>
      <c r="I10" s="42">
        <v>1170</v>
      </c>
      <c r="J10" s="17"/>
      <c r="K10" s="23">
        <f t="shared" si="1"/>
        <v>0</v>
      </c>
      <c r="L10" s="24" t="str">
        <f t="shared" si="0"/>
        <v>OK</v>
      </c>
      <c r="M10" s="100"/>
      <c r="N10" s="100"/>
      <c r="O10" s="100"/>
      <c r="P10" s="101"/>
      <c r="Q10" s="101"/>
      <c r="R10" s="101"/>
      <c r="S10" s="101"/>
      <c r="T10" s="101"/>
      <c r="U10" s="100"/>
      <c r="V10" s="100"/>
      <c r="W10" s="100"/>
      <c r="X10" s="100"/>
      <c r="Y10" s="100"/>
      <c r="Z10" s="100"/>
      <c r="AA10" s="101"/>
      <c r="AB10" s="101"/>
      <c r="AC10" s="101"/>
      <c r="AD10" s="101"/>
      <c r="AE10" s="101"/>
      <c r="AF10" s="101"/>
      <c r="AG10" s="101"/>
      <c r="AH10" s="101"/>
    </row>
    <row r="11" spans="1:34" ht="39.950000000000003" customHeight="1" x14ac:dyDescent="0.25">
      <c r="A11" s="55">
        <v>8</v>
      </c>
      <c r="B11" s="56" t="s">
        <v>64</v>
      </c>
      <c r="C11" s="68" t="s">
        <v>65</v>
      </c>
      <c r="D11" s="69" t="s">
        <v>66</v>
      </c>
      <c r="E11" s="62">
        <v>2402</v>
      </c>
      <c r="F11" s="82" t="s">
        <v>67</v>
      </c>
      <c r="G11" s="54" t="s">
        <v>37</v>
      </c>
      <c r="H11" s="54" t="s">
        <v>51</v>
      </c>
      <c r="I11" s="42">
        <v>1617</v>
      </c>
      <c r="J11" s="17"/>
      <c r="K11" s="23">
        <f t="shared" si="1"/>
        <v>0</v>
      </c>
      <c r="L11" s="24" t="str">
        <f t="shared" si="0"/>
        <v>OK</v>
      </c>
      <c r="M11" s="100"/>
      <c r="N11" s="100"/>
      <c r="O11" s="100"/>
      <c r="P11" s="101"/>
      <c r="Q11" s="101"/>
      <c r="R11" s="101"/>
      <c r="S11" s="100"/>
      <c r="T11" s="100"/>
      <c r="U11" s="100"/>
      <c r="V11" s="100"/>
      <c r="W11" s="100"/>
      <c r="X11" s="100"/>
      <c r="Y11" s="100"/>
      <c r="Z11" s="100"/>
      <c r="AA11" s="101"/>
      <c r="AB11" s="101"/>
      <c r="AC11" s="101"/>
      <c r="AD11" s="101"/>
      <c r="AE11" s="101"/>
      <c r="AF11" s="101"/>
      <c r="AG11" s="101"/>
      <c r="AH11" s="101"/>
    </row>
    <row r="12" spans="1:34" ht="39.950000000000003" customHeight="1" x14ac:dyDescent="0.25">
      <c r="A12" s="55">
        <v>10</v>
      </c>
      <c r="B12" s="56" t="s">
        <v>33</v>
      </c>
      <c r="C12" s="60" t="s">
        <v>68</v>
      </c>
      <c r="D12" s="61" t="s">
        <v>69</v>
      </c>
      <c r="E12" s="62">
        <v>5506</v>
      </c>
      <c r="F12" s="62" t="s">
        <v>70</v>
      </c>
      <c r="G12" s="54" t="s">
        <v>37</v>
      </c>
      <c r="H12" s="62" t="s">
        <v>25</v>
      </c>
      <c r="I12" s="42">
        <v>134.99</v>
      </c>
      <c r="J12" s="17"/>
      <c r="K12" s="23">
        <f t="shared" si="1"/>
        <v>0</v>
      </c>
      <c r="L12" s="24" t="str">
        <f t="shared" si="0"/>
        <v>OK</v>
      </c>
      <c r="M12" s="100"/>
      <c r="N12" s="100"/>
      <c r="O12" s="100"/>
      <c r="P12" s="101"/>
      <c r="Q12" s="101"/>
      <c r="R12" s="101"/>
      <c r="S12" s="101"/>
      <c r="T12" s="101"/>
      <c r="U12" s="100"/>
      <c r="V12" s="100"/>
      <c r="W12" s="100"/>
      <c r="X12" s="100"/>
      <c r="Y12" s="100"/>
      <c r="Z12" s="100"/>
      <c r="AA12" s="101"/>
      <c r="AB12" s="101"/>
      <c r="AC12" s="101"/>
      <c r="AD12" s="101"/>
      <c r="AE12" s="101"/>
      <c r="AF12" s="101"/>
      <c r="AG12" s="101"/>
      <c r="AH12" s="101"/>
    </row>
    <row r="13" spans="1:34" ht="39.950000000000003" customHeight="1" x14ac:dyDescent="0.25">
      <c r="A13" s="55">
        <v>11</v>
      </c>
      <c r="B13" s="56" t="s">
        <v>71</v>
      </c>
      <c r="C13" s="60" t="s">
        <v>72</v>
      </c>
      <c r="D13" s="61" t="s">
        <v>73</v>
      </c>
      <c r="E13" s="53" t="s">
        <v>41</v>
      </c>
      <c r="F13" s="54" t="s">
        <v>74</v>
      </c>
      <c r="G13" s="54" t="s">
        <v>37</v>
      </c>
      <c r="H13" s="54" t="s">
        <v>75</v>
      </c>
      <c r="I13" s="42">
        <v>860.99</v>
      </c>
      <c r="J13" s="17"/>
      <c r="K13" s="23">
        <f t="shared" si="1"/>
        <v>0</v>
      </c>
      <c r="L13" s="24" t="str">
        <f t="shared" si="0"/>
        <v>OK</v>
      </c>
      <c r="M13" s="100"/>
      <c r="N13" s="100"/>
      <c r="O13" s="100"/>
      <c r="P13" s="101"/>
      <c r="Q13" s="101"/>
      <c r="R13" s="101"/>
      <c r="S13" s="101"/>
      <c r="T13" s="101"/>
      <c r="U13" s="100"/>
      <c r="V13" s="100"/>
      <c r="W13" s="100"/>
      <c r="X13" s="100"/>
      <c r="Y13" s="100"/>
      <c r="Z13" s="100"/>
      <c r="AA13" s="101"/>
      <c r="AB13" s="101"/>
      <c r="AC13" s="101"/>
      <c r="AD13" s="101"/>
      <c r="AE13" s="101"/>
      <c r="AF13" s="101"/>
      <c r="AG13" s="101"/>
      <c r="AH13" s="101"/>
    </row>
    <row r="14" spans="1:34" ht="105" customHeight="1" x14ac:dyDescent="0.25">
      <c r="A14" s="55">
        <v>12</v>
      </c>
      <c r="B14" s="56" t="s">
        <v>76</v>
      </c>
      <c r="C14" s="60" t="s">
        <v>77</v>
      </c>
      <c r="D14" s="61" t="s">
        <v>78</v>
      </c>
      <c r="E14" s="62" t="s">
        <v>79</v>
      </c>
      <c r="F14" s="62" t="s">
        <v>80</v>
      </c>
      <c r="G14" s="54" t="s">
        <v>37</v>
      </c>
      <c r="H14" s="62" t="s">
        <v>81</v>
      </c>
      <c r="I14" s="42">
        <v>350</v>
      </c>
      <c r="J14" s="17">
        <v>1</v>
      </c>
      <c r="K14" s="23">
        <f t="shared" si="1"/>
        <v>0</v>
      </c>
      <c r="L14" s="24" t="str">
        <f t="shared" si="0"/>
        <v>OK</v>
      </c>
      <c r="M14" s="100"/>
      <c r="N14" s="100"/>
      <c r="O14" s="100"/>
      <c r="P14" s="101"/>
      <c r="Q14" s="130">
        <v>1</v>
      </c>
      <c r="R14" s="105"/>
      <c r="S14" s="101"/>
      <c r="T14" s="101"/>
      <c r="U14" s="100"/>
      <c r="V14" s="100"/>
      <c r="W14" s="100"/>
      <c r="X14" s="100"/>
      <c r="Y14" s="100"/>
      <c r="Z14" s="100"/>
      <c r="AA14" s="101"/>
      <c r="AB14" s="101"/>
      <c r="AC14" s="101"/>
      <c r="AD14" s="101"/>
      <c r="AE14" s="101"/>
      <c r="AF14" s="101"/>
      <c r="AG14" s="101"/>
      <c r="AH14" s="101"/>
    </row>
    <row r="15" spans="1:34" ht="39.950000000000003" customHeight="1" x14ac:dyDescent="0.25">
      <c r="A15" s="55">
        <v>14</v>
      </c>
      <c r="B15" s="56" t="s">
        <v>33</v>
      </c>
      <c r="C15" s="60" t="s">
        <v>82</v>
      </c>
      <c r="D15" s="61" t="s">
        <v>83</v>
      </c>
      <c r="E15" s="62" t="s">
        <v>84</v>
      </c>
      <c r="F15" s="62" t="s">
        <v>85</v>
      </c>
      <c r="G15" s="54" t="s">
        <v>37</v>
      </c>
      <c r="H15" s="62" t="s">
        <v>81</v>
      </c>
      <c r="I15" s="42">
        <v>108.63</v>
      </c>
      <c r="J15" s="17"/>
      <c r="K15" s="23">
        <f t="shared" si="1"/>
        <v>0</v>
      </c>
      <c r="L15" s="24" t="str">
        <f t="shared" si="0"/>
        <v>OK</v>
      </c>
      <c r="M15" s="100"/>
      <c r="N15" s="100"/>
      <c r="O15" s="100"/>
      <c r="P15" s="101"/>
      <c r="Q15" s="104"/>
      <c r="R15" s="105"/>
      <c r="S15" s="101"/>
      <c r="T15" s="101"/>
      <c r="U15" s="100"/>
      <c r="V15" s="100"/>
      <c r="W15" s="100"/>
      <c r="X15" s="100"/>
      <c r="Y15" s="100"/>
      <c r="Z15" s="100"/>
      <c r="AA15" s="101"/>
      <c r="AB15" s="101"/>
      <c r="AC15" s="101"/>
      <c r="AD15" s="101"/>
      <c r="AE15" s="101"/>
      <c r="AF15" s="101"/>
      <c r="AG15" s="101"/>
      <c r="AH15" s="101"/>
    </row>
    <row r="16" spans="1:34" ht="39.950000000000003" customHeight="1" x14ac:dyDescent="0.25">
      <c r="A16" s="55">
        <v>15</v>
      </c>
      <c r="B16" s="56" t="s">
        <v>86</v>
      </c>
      <c r="C16" s="83" t="s">
        <v>87</v>
      </c>
      <c r="D16" s="54" t="s">
        <v>88</v>
      </c>
      <c r="E16" s="59" t="s">
        <v>41</v>
      </c>
      <c r="F16" s="54" t="s">
        <v>89</v>
      </c>
      <c r="G16" s="54" t="s">
        <v>37</v>
      </c>
      <c r="H16" s="54" t="s">
        <v>81</v>
      </c>
      <c r="I16" s="42">
        <v>112.33</v>
      </c>
      <c r="J16" s="17"/>
      <c r="K16" s="23">
        <f t="shared" si="1"/>
        <v>0</v>
      </c>
      <c r="L16" s="24" t="str">
        <f t="shared" si="0"/>
        <v>OK</v>
      </c>
      <c r="M16" s="100"/>
      <c r="N16" s="100"/>
      <c r="O16" s="100"/>
      <c r="P16" s="101"/>
      <c r="Q16" s="104"/>
      <c r="R16" s="105"/>
      <c r="S16" s="101"/>
      <c r="T16" s="101"/>
      <c r="U16" s="100"/>
      <c r="V16" s="100"/>
      <c r="W16" s="100"/>
      <c r="X16" s="100"/>
      <c r="Y16" s="100"/>
      <c r="Z16" s="100"/>
      <c r="AA16" s="101"/>
      <c r="AB16" s="101"/>
      <c r="AC16" s="101"/>
      <c r="AD16" s="101"/>
      <c r="AE16" s="101"/>
      <c r="AF16" s="101"/>
      <c r="AG16" s="101"/>
      <c r="AH16" s="101"/>
    </row>
    <row r="17" spans="1:34" ht="39.950000000000003" customHeight="1" x14ac:dyDescent="0.25">
      <c r="A17" s="55">
        <v>16</v>
      </c>
      <c r="B17" s="56" t="s">
        <v>55</v>
      </c>
      <c r="C17" s="60" t="s">
        <v>90</v>
      </c>
      <c r="D17" s="61" t="s">
        <v>91</v>
      </c>
      <c r="E17" s="59" t="s">
        <v>92</v>
      </c>
      <c r="F17" s="70">
        <v>105570006</v>
      </c>
      <c r="G17" s="54" t="s">
        <v>37</v>
      </c>
      <c r="H17" s="54">
        <v>33903017</v>
      </c>
      <c r="I17" s="42">
        <v>256</v>
      </c>
      <c r="J17" s="17"/>
      <c r="K17" s="23">
        <f t="shared" si="1"/>
        <v>0</v>
      </c>
      <c r="L17" s="24" t="str">
        <f t="shared" si="0"/>
        <v>OK</v>
      </c>
      <c r="M17" s="100"/>
      <c r="N17" s="100"/>
      <c r="O17" s="100"/>
      <c r="P17" s="101"/>
      <c r="Q17" s="104"/>
      <c r="R17" s="105"/>
      <c r="S17" s="101"/>
      <c r="T17" s="101"/>
      <c r="U17" s="100"/>
      <c r="V17" s="100"/>
      <c r="W17" s="100"/>
      <c r="X17" s="100"/>
      <c r="Y17" s="100"/>
      <c r="Z17" s="100"/>
      <c r="AA17" s="101"/>
      <c r="AB17" s="101"/>
      <c r="AC17" s="101"/>
      <c r="AD17" s="101"/>
      <c r="AE17" s="101"/>
      <c r="AF17" s="101"/>
      <c r="AG17" s="101"/>
      <c r="AH17" s="101"/>
    </row>
    <row r="18" spans="1:34" ht="39.950000000000003" customHeight="1" x14ac:dyDescent="0.25">
      <c r="A18" s="55">
        <v>17</v>
      </c>
      <c r="B18" s="56" t="s">
        <v>93</v>
      </c>
      <c r="C18" s="68" t="s">
        <v>94</v>
      </c>
      <c r="D18" s="69" t="s">
        <v>95</v>
      </c>
      <c r="E18" s="65">
        <v>2401</v>
      </c>
      <c r="F18" s="65" t="s">
        <v>96</v>
      </c>
      <c r="G18" s="54" t="s">
        <v>37</v>
      </c>
      <c r="H18" s="62" t="s">
        <v>81</v>
      </c>
      <c r="I18" s="42">
        <v>91.9</v>
      </c>
      <c r="J18" s="17"/>
      <c r="K18" s="23">
        <f t="shared" si="1"/>
        <v>0</v>
      </c>
      <c r="L18" s="24" t="str">
        <f t="shared" si="0"/>
        <v>OK</v>
      </c>
      <c r="M18" s="100"/>
      <c r="N18" s="100"/>
      <c r="O18" s="100"/>
      <c r="P18" s="101"/>
      <c r="Q18" s="104"/>
      <c r="R18" s="105"/>
      <c r="S18" s="101"/>
      <c r="T18" s="101"/>
      <c r="U18" s="100"/>
      <c r="V18" s="100"/>
      <c r="W18" s="100"/>
      <c r="X18" s="100"/>
      <c r="Y18" s="100"/>
      <c r="Z18" s="100"/>
      <c r="AA18" s="101"/>
      <c r="AB18" s="101"/>
      <c r="AC18" s="101"/>
      <c r="AD18" s="101"/>
      <c r="AE18" s="101"/>
      <c r="AF18" s="101"/>
      <c r="AG18" s="101"/>
      <c r="AH18" s="101"/>
    </row>
    <row r="19" spans="1:34" ht="39.950000000000003" customHeight="1" x14ac:dyDescent="0.25">
      <c r="A19" s="55">
        <v>19</v>
      </c>
      <c r="B19" s="56" t="s">
        <v>43</v>
      </c>
      <c r="C19" s="60" t="s">
        <v>97</v>
      </c>
      <c r="D19" s="61" t="s">
        <v>98</v>
      </c>
      <c r="E19" s="59" t="s">
        <v>62</v>
      </c>
      <c r="F19" s="70">
        <v>104159010</v>
      </c>
      <c r="G19" s="54" t="s">
        <v>37</v>
      </c>
      <c r="H19" s="54">
        <v>33903029</v>
      </c>
      <c r="I19" s="42">
        <v>37.5</v>
      </c>
      <c r="J19" s="17"/>
      <c r="K19" s="23">
        <f t="shared" si="1"/>
        <v>0</v>
      </c>
      <c r="L19" s="24" t="str">
        <f t="shared" si="0"/>
        <v>OK</v>
      </c>
      <c r="M19" s="100"/>
      <c r="N19" s="100"/>
      <c r="O19" s="100"/>
      <c r="P19" s="101"/>
      <c r="Q19" s="104"/>
      <c r="R19" s="105"/>
      <c r="S19" s="101"/>
      <c r="T19" s="101"/>
      <c r="U19" s="100"/>
      <c r="V19" s="100"/>
      <c r="W19" s="100"/>
      <c r="X19" s="100"/>
      <c r="Y19" s="100"/>
      <c r="Z19" s="100"/>
      <c r="AA19" s="101"/>
      <c r="AB19" s="101"/>
      <c r="AC19" s="101"/>
      <c r="AD19" s="101"/>
      <c r="AE19" s="101"/>
      <c r="AF19" s="101"/>
      <c r="AG19" s="101"/>
      <c r="AH19" s="101"/>
    </row>
    <row r="20" spans="1:34" ht="39.950000000000003" customHeight="1" x14ac:dyDescent="0.25">
      <c r="A20" s="55">
        <v>23</v>
      </c>
      <c r="B20" s="56" t="s">
        <v>93</v>
      </c>
      <c r="C20" s="60" t="s">
        <v>99</v>
      </c>
      <c r="D20" s="61" t="s">
        <v>100</v>
      </c>
      <c r="E20" s="62" t="s">
        <v>101</v>
      </c>
      <c r="F20" s="62" t="s">
        <v>102</v>
      </c>
      <c r="G20" s="54" t="s">
        <v>37</v>
      </c>
      <c r="H20" s="62" t="s">
        <v>81</v>
      </c>
      <c r="I20" s="42">
        <v>75</v>
      </c>
      <c r="J20" s="17"/>
      <c r="K20" s="23">
        <f t="shared" si="1"/>
        <v>0</v>
      </c>
      <c r="L20" s="24" t="str">
        <f t="shared" si="0"/>
        <v>OK</v>
      </c>
      <c r="M20" s="100"/>
      <c r="N20" s="100"/>
      <c r="O20" s="100"/>
      <c r="P20" s="101"/>
      <c r="Q20" s="104"/>
      <c r="R20" s="105"/>
      <c r="S20" s="101"/>
      <c r="T20" s="101"/>
      <c r="U20" s="100"/>
      <c r="V20" s="100"/>
      <c r="W20" s="100"/>
      <c r="X20" s="100"/>
      <c r="Y20" s="100"/>
      <c r="Z20" s="100"/>
      <c r="AA20" s="101"/>
      <c r="AB20" s="101"/>
      <c r="AC20" s="101"/>
      <c r="AD20" s="101"/>
      <c r="AE20" s="101"/>
      <c r="AF20" s="101"/>
      <c r="AG20" s="101"/>
      <c r="AH20" s="101"/>
    </row>
    <row r="21" spans="1:34" ht="39.950000000000003" customHeight="1" x14ac:dyDescent="0.25">
      <c r="A21" s="55">
        <v>24</v>
      </c>
      <c r="B21" s="56" t="s">
        <v>43</v>
      </c>
      <c r="C21" s="68" t="s">
        <v>103</v>
      </c>
      <c r="D21" s="69" t="s">
        <v>104</v>
      </c>
      <c r="E21" s="65">
        <v>1305</v>
      </c>
      <c r="F21" s="65" t="s">
        <v>105</v>
      </c>
      <c r="G21" s="54" t="s">
        <v>37</v>
      </c>
      <c r="H21" s="62" t="s">
        <v>22</v>
      </c>
      <c r="I21" s="42">
        <v>247.5</v>
      </c>
      <c r="J21" s="17"/>
      <c r="K21" s="23">
        <f t="shared" si="1"/>
        <v>0</v>
      </c>
      <c r="L21" s="24" t="str">
        <f t="shared" si="0"/>
        <v>OK</v>
      </c>
      <c r="M21" s="100"/>
      <c r="N21" s="100"/>
      <c r="O21" s="100"/>
      <c r="P21" s="101"/>
      <c r="Q21" s="104"/>
      <c r="R21" s="105"/>
      <c r="S21" s="101"/>
      <c r="T21" s="101"/>
      <c r="U21" s="100"/>
      <c r="V21" s="100"/>
      <c r="W21" s="100"/>
      <c r="X21" s="100"/>
      <c r="Y21" s="100"/>
      <c r="Z21" s="100"/>
      <c r="AA21" s="101"/>
      <c r="AB21" s="101"/>
      <c r="AC21" s="101"/>
      <c r="AD21" s="101"/>
      <c r="AE21" s="101"/>
      <c r="AF21" s="101"/>
      <c r="AG21" s="101"/>
      <c r="AH21" s="101"/>
    </row>
    <row r="22" spans="1:34" ht="39.950000000000003" customHeight="1" x14ac:dyDescent="0.25">
      <c r="A22" s="55">
        <v>25</v>
      </c>
      <c r="B22" s="56" t="s">
        <v>24</v>
      </c>
      <c r="C22" s="60" t="s">
        <v>106</v>
      </c>
      <c r="D22" s="61" t="s">
        <v>107</v>
      </c>
      <c r="E22" s="59" t="s">
        <v>108</v>
      </c>
      <c r="F22" s="62" t="s">
        <v>109</v>
      </c>
      <c r="G22" s="54" t="s">
        <v>37</v>
      </c>
      <c r="H22" s="62" t="s">
        <v>110</v>
      </c>
      <c r="I22" s="42">
        <v>2088</v>
      </c>
      <c r="J22" s="17">
        <v>1</v>
      </c>
      <c r="K22" s="23">
        <f t="shared" si="1"/>
        <v>0</v>
      </c>
      <c r="L22" s="24" t="str">
        <f t="shared" si="0"/>
        <v>OK</v>
      </c>
      <c r="M22" s="100"/>
      <c r="N22" s="100"/>
      <c r="O22" s="100"/>
      <c r="P22" s="101"/>
      <c r="Q22" s="104"/>
      <c r="R22" s="105"/>
      <c r="S22" s="101"/>
      <c r="T22" s="101"/>
      <c r="U22" s="100"/>
      <c r="V22" s="100"/>
      <c r="W22" s="100"/>
      <c r="X22" s="100"/>
      <c r="Y22" s="100"/>
      <c r="Z22" s="100"/>
      <c r="AA22" s="130">
        <v>1</v>
      </c>
      <c r="AB22" s="101"/>
      <c r="AC22" s="101"/>
      <c r="AD22" s="101"/>
      <c r="AE22" s="101"/>
      <c r="AF22" s="101"/>
      <c r="AG22" s="101"/>
      <c r="AH22" s="101"/>
    </row>
    <row r="23" spans="1:34" ht="39.950000000000003" customHeight="1" x14ac:dyDescent="0.25">
      <c r="A23" s="55">
        <v>26</v>
      </c>
      <c r="B23" s="56" t="s">
        <v>38</v>
      </c>
      <c r="C23" s="68" t="s">
        <v>111</v>
      </c>
      <c r="D23" s="69" t="s">
        <v>112</v>
      </c>
      <c r="E23" s="65">
        <v>2407</v>
      </c>
      <c r="F23" s="65" t="s">
        <v>113</v>
      </c>
      <c r="G23" s="54" t="s">
        <v>37</v>
      </c>
      <c r="H23" s="54" t="s">
        <v>51</v>
      </c>
      <c r="I23" s="84">
        <v>910.8</v>
      </c>
      <c r="J23" s="17">
        <f>0+1</f>
        <v>1</v>
      </c>
      <c r="K23" s="23">
        <f t="shared" si="1"/>
        <v>0</v>
      </c>
      <c r="L23" s="24" t="str">
        <f t="shared" si="0"/>
        <v>OK</v>
      </c>
      <c r="M23" s="100"/>
      <c r="N23" s="100"/>
      <c r="O23" s="100"/>
      <c r="P23" s="130">
        <v>1</v>
      </c>
      <c r="Q23" s="104"/>
      <c r="R23" s="105"/>
      <c r="S23" s="101"/>
      <c r="T23" s="101"/>
      <c r="U23" s="100"/>
      <c r="V23" s="100"/>
      <c r="W23" s="100"/>
      <c r="X23" s="100"/>
      <c r="Y23" s="100"/>
      <c r="Z23" s="100"/>
      <c r="AA23" s="101"/>
      <c r="AB23" s="101"/>
      <c r="AC23" s="101"/>
      <c r="AD23" s="101"/>
      <c r="AE23" s="101"/>
      <c r="AF23" s="101"/>
      <c r="AG23" s="101"/>
      <c r="AH23" s="101"/>
    </row>
    <row r="24" spans="1:34" ht="39.950000000000003" customHeight="1" x14ac:dyDescent="0.25">
      <c r="A24" s="55">
        <v>27</v>
      </c>
      <c r="B24" s="56" t="s">
        <v>114</v>
      </c>
      <c r="C24" s="68" t="s">
        <v>115</v>
      </c>
      <c r="D24" s="69" t="s">
        <v>116</v>
      </c>
      <c r="E24" s="65">
        <v>2407</v>
      </c>
      <c r="F24" s="65" t="s">
        <v>113</v>
      </c>
      <c r="G24" s="54" t="s">
        <v>37</v>
      </c>
      <c r="H24" s="54" t="s">
        <v>51</v>
      </c>
      <c r="I24" s="84">
        <v>2240</v>
      </c>
      <c r="J24" s="17"/>
      <c r="K24" s="23">
        <f t="shared" si="1"/>
        <v>0</v>
      </c>
      <c r="L24" s="24" t="str">
        <f t="shared" si="0"/>
        <v>OK</v>
      </c>
      <c r="M24" s="100"/>
      <c r="N24" s="100"/>
      <c r="O24" s="100"/>
      <c r="P24" s="101"/>
      <c r="Q24" s="104"/>
      <c r="R24" s="105"/>
      <c r="S24" s="101"/>
      <c r="T24" s="101"/>
      <c r="U24" s="100"/>
      <c r="V24" s="100"/>
      <c r="W24" s="100"/>
      <c r="X24" s="100"/>
      <c r="Y24" s="100"/>
      <c r="Z24" s="100"/>
      <c r="AA24" s="101"/>
      <c r="AB24" s="101"/>
      <c r="AC24" s="101"/>
      <c r="AD24" s="101"/>
      <c r="AE24" s="101"/>
      <c r="AF24" s="101"/>
      <c r="AG24" s="101"/>
      <c r="AH24" s="101"/>
    </row>
    <row r="25" spans="1:34" ht="39.950000000000003" customHeight="1" x14ac:dyDescent="0.25">
      <c r="A25" s="55">
        <v>28</v>
      </c>
      <c r="B25" s="56" t="s">
        <v>117</v>
      </c>
      <c r="C25" s="60" t="s">
        <v>118</v>
      </c>
      <c r="D25" s="61" t="s">
        <v>119</v>
      </c>
      <c r="E25" s="59" t="s">
        <v>108</v>
      </c>
      <c r="F25" s="62" t="s">
        <v>109</v>
      </c>
      <c r="G25" s="54" t="s">
        <v>37</v>
      </c>
      <c r="H25" s="62" t="s">
        <v>110</v>
      </c>
      <c r="I25" s="84">
        <v>810</v>
      </c>
      <c r="J25" s="17">
        <f>1+1</f>
        <v>2</v>
      </c>
      <c r="K25" s="23">
        <f t="shared" si="1"/>
        <v>0</v>
      </c>
      <c r="L25" s="24" t="str">
        <f t="shared" si="0"/>
        <v>OK</v>
      </c>
      <c r="M25" s="100"/>
      <c r="N25" s="100">
        <v>1</v>
      </c>
      <c r="O25" s="100"/>
      <c r="P25" s="101"/>
      <c r="Q25" s="104"/>
      <c r="R25" s="105"/>
      <c r="S25" s="101"/>
      <c r="T25" s="101"/>
      <c r="U25" s="100"/>
      <c r="V25" s="100"/>
      <c r="W25" s="100"/>
      <c r="X25" s="100"/>
      <c r="Y25" s="100"/>
      <c r="Z25" s="100"/>
      <c r="AA25" s="101"/>
      <c r="AB25" s="130">
        <v>1</v>
      </c>
      <c r="AC25" s="101"/>
      <c r="AD25" s="101"/>
      <c r="AE25" s="101"/>
      <c r="AF25" s="101"/>
      <c r="AG25" s="101"/>
      <c r="AH25" s="101"/>
    </row>
    <row r="26" spans="1:34" ht="39.950000000000003" customHeight="1" x14ac:dyDescent="0.25">
      <c r="A26" s="55">
        <v>29</v>
      </c>
      <c r="B26" s="56" t="s">
        <v>24</v>
      </c>
      <c r="C26" s="60" t="s">
        <v>120</v>
      </c>
      <c r="D26" s="61" t="s">
        <v>121</v>
      </c>
      <c r="E26" s="62">
        <v>2411</v>
      </c>
      <c r="F26" s="62" t="s">
        <v>109</v>
      </c>
      <c r="G26" s="54" t="s">
        <v>37</v>
      </c>
      <c r="H26" s="62" t="s">
        <v>110</v>
      </c>
      <c r="I26" s="42">
        <v>4998</v>
      </c>
      <c r="J26" s="17"/>
      <c r="K26" s="23">
        <f t="shared" si="1"/>
        <v>0</v>
      </c>
      <c r="L26" s="24" t="str">
        <f t="shared" si="0"/>
        <v>OK</v>
      </c>
      <c r="M26" s="100"/>
      <c r="N26" s="100"/>
      <c r="O26" s="100"/>
      <c r="P26" s="101"/>
      <c r="Q26" s="104"/>
      <c r="R26" s="105"/>
      <c r="S26" s="101"/>
      <c r="T26" s="101"/>
      <c r="U26" s="100"/>
      <c r="V26" s="100"/>
      <c r="W26" s="100"/>
      <c r="X26" s="100"/>
      <c r="Y26" s="100"/>
      <c r="Z26" s="100"/>
      <c r="AA26" s="101"/>
      <c r="AB26" s="101"/>
      <c r="AC26" s="101"/>
      <c r="AD26" s="101"/>
      <c r="AE26" s="101"/>
      <c r="AF26" s="101"/>
      <c r="AG26" s="101"/>
      <c r="AH26" s="101"/>
    </row>
    <row r="27" spans="1:34" ht="57.2" customHeight="1" x14ac:dyDescent="0.25">
      <c r="A27" s="55">
        <v>30</v>
      </c>
      <c r="B27" s="56" t="s">
        <v>38</v>
      </c>
      <c r="C27" s="60" t="s">
        <v>122</v>
      </c>
      <c r="D27" s="61" t="s">
        <v>123</v>
      </c>
      <c r="E27" s="62" t="s">
        <v>124</v>
      </c>
      <c r="F27" s="62" t="s">
        <v>125</v>
      </c>
      <c r="G27" s="54" t="s">
        <v>37</v>
      </c>
      <c r="H27" s="62" t="s">
        <v>51</v>
      </c>
      <c r="I27" s="42">
        <v>495</v>
      </c>
      <c r="J27" s="17"/>
      <c r="K27" s="23">
        <f t="shared" si="1"/>
        <v>0</v>
      </c>
      <c r="L27" s="24" t="str">
        <f t="shared" si="0"/>
        <v>OK</v>
      </c>
      <c r="M27" s="100"/>
      <c r="N27" s="100"/>
      <c r="O27" s="100"/>
      <c r="P27" s="104"/>
      <c r="Q27" s="101"/>
      <c r="R27" s="101"/>
      <c r="S27" s="101"/>
      <c r="T27" s="101"/>
      <c r="U27" s="100"/>
      <c r="V27" s="100"/>
      <c r="W27" s="100"/>
      <c r="X27" s="100"/>
      <c r="Y27" s="100"/>
      <c r="Z27" s="100"/>
      <c r="AA27" s="101"/>
      <c r="AB27" s="101"/>
      <c r="AC27" s="101"/>
      <c r="AD27" s="101"/>
      <c r="AE27" s="101"/>
      <c r="AF27" s="101"/>
      <c r="AG27" s="101"/>
      <c r="AH27" s="101"/>
    </row>
    <row r="28" spans="1:34" ht="57.2" customHeight="1" x14ac:dyDescent="0.25">
      <c r="A28" s="55">
        <v>31</v>
      </c>
      <c r="B28" s="56" t="s">
        <v>126</v>
      </c>
      <c r="C28" s="51" t="s">
        <v>127</v>
      </c>
      <c r="D28" s="52" t="s">
        <v>128</v>
      </c>
      <c r="E28" s="53" t="s">
        <v>129</v>
      </c>
      <c r="F28" s="54" t="s">
        <v>130</v>
      </c>
      <c r="G28" s="54" t="s">
        <v>37</v>
      </c>
      <c r="H28" s="54" t="s">
        <v>51</v>
      </c>
      <c r="I28" s="42">
        <v>2360</v>
      </c>
      <c r="J28" s="17"/>
      <c r="K28" s="23">
        <f t="shared" si="1"/>
        <v>0</v>
      </c>
      <c r="L28" s="24" t="str">
        <f t="shared" si="0"/>
        <v>OK</v>
      </c>
      <c r="M28" s="100"/>
      <c r="N28" s="100"/>
      <c r="O28" s="100"/>
      <c r="P28" s="104"/>
      <c r="Q28" s="101"/>
      <c r="R28" s="101"/>
      <c r="S28" s="101"/>
      <c r="T28" s="101"/>
      <c r="U28" s="100"/>
      <c r="V28" s="100"/>
      <c r="W28" s="100"/>
      <c r="X28" s="100"/>
      <c r="Y28" s="100"/>
      <c r="Z28" s="100"/>
      <c r="AA28" s="101"/>
      <c r="AB28" s="101"/>
      <c r="AC28" s="101"/>
      <c r="AD28" s="101"/>
      <c r="AE28" s="101"/>
      <c r="AF28" s="101"/>
      <c r="AG28" s="101"/>
      <c r="AH28" s="101"/>
    </row>
    <row r="29" spans="1:34" ht="57.2" customHeight="1" x14ac:dyDescent="0.25">
      <c r="A29" s="55">
        <v>32</v>
      </c>
      <c r="B29" s="56" t="s">
        <v>47</v>
      </c>
      <c r="C29" s="57" t="s">
        <v>131</v>
      </c>
      <c r="D29" s="58" t="s">
        <v>132</v>
      </c>
      <c r="E29" s="59" t="s">
        <v>133</v>
      </c>
      <c r="F29" s="54" t="s">
        <v>134</v>
      </c>
      <c r="G29" s="54" t="s">
        <v>37</v>
      </c>
      <c r="H29" s="54" t="s">
        <v>51</v>
      </c>
      <c r="I29" s="42">
        <v>290</v>
      </c>
      <c r="J29" s="17"/>
      <c r="K29" s="23">
        <f t="shared" si="1"/>
        <v>0</v>
      </c>
      <c r="L29" s="24" t="str">
        <f t="shared" si="0"/>
        <v>OK</v>
      </c>
      <c r="M29" s="100"/>
      <c r="N29" s="100"/>
      <c r="O29" s="100"/>
      <c r="P29" s="104"/>
      <c r="Q29" s="101"/>
      <c r="R29" s="101"/>
      <c r="S29" s="101"/>
      <c r="T29" s="101"/>
      <c r="U29" s="100"/>
      <c r="V29" s="100"/>
      <c r="W29" s="100"/>
      <c r="X29" s="100"/>
      <c r="Y29" s="100"/>
      <c r="Z29" s="100"/>
      <c r="AA29" s="101"/>
      <c r="AB29" s="101"/>
      <c r="AC29" s="101"/>
      <c r="AD29" s="101"/>
      <c r="AE29" s="101"/>
      <c r="AF29" s="101"/>
      <c r="AG29" s="101"/>
      <c r="AH29" s="101"/>
    </row>
    <row r="30" spans="1:34" ht="69" customHeight="1" x14ac:dyDescent="0.25">
      <c r="A30" s="55">
        <v>33</v>
      </c>
      <c r="B30" s="56" t="s">
        <v>135</v>
      </c>
      <c r="C30" s="60" t="s">
        <v>136</v>
      </c>
      <c r="D30" s="61" t="s">
        <v>137</v>
      </c>
      <c r="E30" s="62">
        <v>2402</v>
      </c>
      <c r="F30" s="62" t="s">
        <v>138</v>
      </c>
      <c r="G30" s="54" t="s">
        <v>37</v>
      </c>
      <c r="H30" s="62" t="s">
        <v>51</v>
      </c>
      <c r="I30" s="42">
        <v>5700</v>
      </c>
      <c r="J30" s="17"/>
      <c r="K30" s="23">
        <f t="shared" si="1"/>
        <v>0</v>
      </c>
      <c r="L30" s="24" t="str">
        <f t="shared" si="0"/>
        <v>OK</v>
      </c>
      <c r="M30" s="100"/>
      <c r="N30" s="100"/>
      <c r="O30" s="100"/>
      <c r="P30" s="101"/>
      <c r="Q30" s="101"/>
      <c r="R30" s="101"/>
      <c r="S30" s="101"/>
      <c r="T30" s="101"/>
      <c r="U30" s="100"/>
      <c r="V30" s="100"/>
      <c r="W30" s="100"/>
      <c r="X30" s="100"/>
      <c r="Y30" s="100"/>
      <c r="Z30" s="100"/>
      <c r="AA30" s="101"/>
      <c r="AB30" s="101"/>
      <c r="AC30" s="101"/>
      <c r="AD30" s="101"/>
      <c r="AE30" s="101"/>
      <c r="AF30" s="101"/>
      <c r="AG30" s="101"/>
      <c r="AH30" s="101"/>
    </row>
    <row r="31" spans="1:34" ht="39.950000000000003" customHeight="1" x14ac:dyDescent="0.25">
      <c r="A31" s="55">
        <v>34</v>
      </c>
      <c r="B31" s="56" t="s">
        <v>93</v>
      </c>
      <c r="C31" s="63" t="s">
        <v>139</v>
      </c>
      <c r="D31" s="64" t="s">
        <v>140</v>
      </c>
      <c r="E31" s="65">
        <v>2402</v>
      </c>
      <c r="F31" s="65" t="s">
        <v>141</v>
      </c>
      <c r="G31" s="54" t="s">
        <v>37</v>
      </c>
      <c r="H31" s="54" t="s">
        <v>51</v>
      </c>
      <c r="I31" s="42">
        <v>2180</v>
      </c>
      <c r="J31" s="17"/>
      <c r="K31" s="23">
        <f t="shared" si="1"/>
        <v>0</v>
      </c>
      <c r="L31" s="24" t="str">
        <f t="shared" si="0"/>
        <v>OK</v>
      </c>
      <c r="M31" s="100"/>
      <c r="N31" s="100"/>
      <c r="O31" s="100"/>
      <c r="P31" s="101"/>
      <c r="Q31" s="101"/>
      <c r="R31" s="101"/>
      <c r="S31" s="101"/>
      <c r="T31" s="101"/>
      <c r="U31" s="100"/>
      <c r="V31" s="100"/>
      <c r="W31" s="100"/>
      <c r="X31" s="100"/>
      <c r="Y31" s="100"/>
      <c r="Z31" s="100"/>
      <c r="AA31" s="101"/>
      <c r="AB31" s="101"/>
      <c r="AC31" s="101"/>
      <c r="AD31" s="101"/>
      <c r="AE31" s="101"/>
      <c r="AF31" s="101"/>
      <c r="AG31" s="101"/>
      <c r="AH31" s="101"/>
    </row>
    <row r="32" spans="1:34" ht="39.950000000000003" customHeight="1" x14ac:dyDescent="0.25">
      <c r="A32" s="55">
        <v>35</v>
      </c>
      <c r="B32" s="56" t="s">
        <v>93</v>
      </c>
      <c r="C32" s="66" t="s">
        <v>142</v>
      </c>
      <c r="D32" s="67" t="s">
        <v>143</v>
      </c>
      <c r="E32" s="59" t="s">
        <v>41</v>
      </c>
      <c r="F32" s="54" t="s">
        <v>138</v>
      </c>
      <c r="G32" s="54" t="s">
        <v>37</v>
      </c>
      <c r="H32" s="54">
        <v>44905233</v>
      </c>
      <c r="I32" s="42">
        <v>4785</v>
      </c>
      <c r="J32" s="17"/>
      <c r="K32" s="23">
        <f t="shared" si="1"/>
        <v>0</v>
      </c>
      <c r="L32" s="24" t="str">
        <f t="shared" si="0"/>
        <v>OK</v>
      </c>
      <c r="M32" s="100"/>
      <c r="N32" s="100"/>
      <c r="O32" s="100"/>
      <c r="P32" s="101"/>
      <c r="Q32" s="101"/>
      <c r="R32" s="101"/>
      <c r="S32" s="101"/>
      <c r="T32" s="101"/>
      <c r="U32" s="100"/>
      <c r="V32" s="100"/>
      <c r="W32" s="100"/>
      <c r="X32" s="100"/>
      <c r="Y32" s="100"/>
      <c r="Z32" s="100"/>
      <c r="AA32" s="101"/>
      <c r="AB32" s="101"/>
      <c r="AC32" s="101"/>
      <c r="AD32" s="101"/>
      <c r="AE32" s="101"/>
      <c r="AF32" s="101"/>
      <c r="AG32" s="101"/>
      <c r="AH32" s="101"/>
    </row>
    <row r="33" spans="1:34" ht="39.950000000000003" customHeight="1" x14ac:dyDescent="0.25">
      <c r="A33" s="55">
        <v>36</v>
      </c>
      <c r="B33" s="56" t="s">
        <v>93</v>
      </c>
      <c r="C33" s="60" t="s">
        <v>144</v>
      </c>
      <c r="D33" s="61" t="s">
        <v>145</v>
      </c>
      <c r="E33" s="62">
        <v>2402</v>
      </c>
      <c r="F33" s="62" t="s">
        <v>138</v>
      </c>
      <c r="G33" s="54" t="s">
        <v>37</v>
      </c>
      <c r="H33" s="62" t="s">
        <v>51</v>
      </c>
      <c r="I33" s="42">
        <v>3150</v>
      </c>
      <c r="J33" s="17">
        <v>1</v>
      </c>
      <c r="K33" s="23">
        <f t="shared" si="1"/>
        <v>0</v>
      </c>
      <c r="L33" s="24" t="str">
        <f t="shared" si="0"/>
        <v>OK</v>
      </c>
      <c r="M33" s="100"/>
      <c r="N33" s="100"/>
      <c r="O33" s="100"/>
      <c r="P33" s="101"/>
      <c r="Q33" s="101"/>
      <c r="R33" s="101"/>
      <c r="S33" s="101"/>
      <c r="T33" s="101"/>
      <c r="U33" s="100"/>
      <c r="V33" s="100"/>
      <c r="W33" s="100"/>
      <c r="X33" s="100"/>
      <c r="Y33" s="100"/>
      <c r="Z33" s="100"/>
      <c r="AA33" s="101"/>
      <c r="AB33" s="101"/>
      <c r="AC33" s="101"/>
      <c r="AD33" s="101"/>
      <c r="AE33" s="101"/>
      <c r="AF33" s="101"/>
      <c r="AG33" s="101"/>
      <c r="AH33" s="130">
        <v>1</v>
      </c>
    </row>
    <row r="34" spans="1:34" ht="39.950000000000003" customHeight="1" x14ac:dyDescent="0.25">
      <c r="A34" s="55">
        <v>37</v>
      </c>
      <c r="B34" s="56" t="s">
        <v>71</v>
      </c>
      <c r="C34" s="68" t="s">
        <v>146</v>
      </c>
      <c r="D34" s="69" t="s">
        <v>147</v>
      </c>
      <c r="E34" s="54">
        <v>2402</v>
      </c>
      <c r="F34" s="54" t="s">
        <v>148</v>
      </c>
      <c r="G34" s="54" t="s">
        <v>37</v>
      </c>
      <c r="H34" s="54" t="s">
        <v>51</v>
      </c>
      <c r="I34" s="42">
        <v>8890.2000000000007</v>
      </c>
      <c r="J34" s="17"/>
      <c r="K34" s="23">
        <f t="shared" si="1"/>
        <v>0</v>
      </c>
      <c r="L34" s="24" t="str">
        <f t="shared" si="0"/>
        <v>OK</v>
      </c>
      <c r="M34" s="100"/>
      <c r="N34" s="100"/>
      <c r="O34" s="100"/>
      <c r="P34" s="101"/>
      <c r="Q34" s="101"/>
      <c r="R34" s="101"/>
      <c r="S34" s="101"/>
      <c r="T34" s="101"/>
      <c r="U34" s="100"/>
      <c r="V34" s="100"/>
      <c r="W34" s="100"/>
      <c r="X34" s="100"/>
      <c r="Y34" s="100"/>
      <c r="Z34" s="100"/>
      <c r="AA34" s="101"/>
      <c r="AB34" s="101"/>
      <c r="AC34" s="101"/>
      <c r="AD34" s="101"/>
      <c r="AE34" s="101"/>
      <c r="AF34" s="101"/>
      <c r="AG34" s="101"/>
      <c r="AH34" s="101"/>
    </row>
    <row r="35" spans="1:34" ht="39.950000000000003" customHeight="1" x14ac:dyDescent="0.25">
      <c r="A35" s="55">
        <v>39</v>
      </c>
      <c r="B35" s="56" t="s">
        <v>38</v>
      </c>
      <c r="C35" s="57" t="s">
        <v>149</v>
      </c>
      <c r="D35" s="58" t="s">
        <v>150</v>
      </c>
      <c r="E35" s="53" t="s">
        <v>41</v>
      </c>
      <c r="F35" s="54" t="s">
        <v>138</v>
      </c>
      <c r="G35" s="54" t="s">
        <v>37</v>
      </c>
      <c r="H35" s="54" t="s">
        <v>51</v>
      </c>
      <c r="I35" s="42">
        <v>4920</v>
      </c>
      <c r="J35" s="17">
        <v>1</v>
      </c>
      <c r="K35" s="23">
        <f t="shared" si="1"/>
        <v>0</v>
      </c>
      <c r="L35" s="24" t="str">
        <f t="shared" si="0"/>
        <v>OK</v>
      </c>
      <c r="M35" s="100">
        <v>1</v>
      </c>
      <c r="N35" s="100"/>
      <c r="O35" s="100"/>
      <c r="P35" s="101"/>
      <c r="Q35" s="101"/>
      <c r="R35" s="101"/>
      <c r="S35" s="101"/>
      <c r="T35" s="101"/>
      <c r="U35" s="100"/>
      <c r="V35" s="100"/>
      <c r="W35" s="100"/>
      <c r="X35" s="100"/>
      <c r="Y35" s="100"/>
      <c r="Z35" s="100"/>
      <c r="AA35" s="101"/>
      <c r="AB35" s="101"/>
      <c r="AC35" s="101"/>
      <c r="AD35" s="101"/>
      <c r="AE35" s="101"/>
      <c r="AF35" s="101"/>
      <c r="AG35" s="101"/>
      <c r="AH35" s="101"/>
    </row>
    <row r="36" spans="1:34" ht="39.950000000000003" customHeight="1" x14ac:dyDescent="0.25">
      <c r="A36" s="55">
        <v>40</v>
      </c>
      <c r="B36" s="56" t="s">
        <v>151</v>
      </c>
      <c r="C36" s="60" t="s">
        <v>152</v>
      </c>
      <c r="D36" s="61" t="s">
        <v>153</v>
      </c>
      <c r="E36" s="59" t="s">
        <v>41</v>
      </c>
      <c r="F36" s="54" t="s">
        <v>138</v>
      </c>
      <c r="G36" s="54" t="s">
        <v>37</v>
      </c>
      <c r="H36" s="54" t="s">
        <v>154</v>
      </c>
      <c r="I36" s="42">
        <v>10035</v>
      </c>
      <c r="J36" s="17"/>
      <c r="K36" s="23">
        <f t="shared" si="1"/>
        <v>0</v>
      </c>
      <c r="L36" s="24" t="str">
        <f t="shared" si="0"/>
        <v>OK</v>
      </c>
      <c r="M36" s="100"/>
      <c r="N36" s="100"/>
      <c r="O36" s="100"/>
      <c r="P36" s="101"/>
      <c r="Q36" s="101"/>
      <c r="R36" s="101"/>
      <c r="S36" s="101"/>
      <c r="T36" s="101"/>
      <c r="U36" s="100"/>
      <c r="V36" s="100"/>
      <c r="W36" s="100"/>
      <c r="X36" s="100"/>
      <c r="Y36" s="100"/>
      <c r="Z36" s="100"/>
      <c r="AA36" s="101"/>
      <c r="AB36" s="101"/>
      <c r="AC36" s="101"/>
      <c r="AD36" s="101"/>
      <c r="AE36" s="101"/>
      <c r="AF36" s="101"/>
      <c r="AG36" s="101"/>
      <c r="AH36" s="101"/>
    </row>
    <row r="37" spans="1:34" ht="39.950000000000003" customHeight="1" x14ac:dyDescent="0.25">
      <c r="A37" s="55">
        <v>41</v>
      </c>
      <c r="B37" s="56" t="s">
        <v>24</v>
      </c>
      <c r="C37" s="60" t="s">
        <v>155</v>
      </c>
      <c r="D37" s="61" t="s">
        <v>156</v>
      </c>
      <c r="E37" s="62" t="s">
        <v>157</v>
      </c>
      <c r="F37" s="62" t="s">
        <v>158</v>
      </c>
      <c r="G37" s="54" t="s">
        <v>37</v>
      </c>
      <c r="H37" s="62" t="s">
        <v>81</v>
      </c>
      <c r="I37" s="42">
        <v>40</v>
      </c>
      <c r="J37" s="17">
        <v>8</v>
      </c>
      <c r="K37" s="23">
        <f t="shared" si="1"/>
        <v>0</v>
      </c>
      <c r="L37" s="24" t="str">
        <f t="shared" si="0"/>
        <v>OK</v>
      </c>
      <c r="M37" s="100"/>
      <c r="N37" s="100"/>
      <c r="O37" s="100"/>
      <c r="P37" s="101"/>
      <c r="Q37" s="101"/>
      <c r="R37" s="130">
        <v>2</v>
      </c>
      <c r="S37" s="101"/>
      <c r="T37" s="101"/>
      <c r="U37" s="100"/>
      <c r="V37" s="100"/>
      <c r="W37" s="100"/>
      <c r="X37" s="100"/>
      <c r="Y37" s="100"/>
      <c r="Z37" s="100"/>
      <c r="AA37" s="101"/>
      <c r="AB37" s="101"/>
      <c r="AC37" s="130">
        <v>6</v>
      </c>
      <c r="AD37" s="101"/>
      <c r="AE37" s="101"/>
      <c r="AF37" s="101"/>
      <c r="AG37" s="101"/>
      <c r="AH37" s="101"/>
    </row>
    <row r="38" spans="1:34" ht="39.950000000000003" customHeight="1" x14ac:dyDescent="0.25">
      <c r="A38" s="55">
        <v>42</v>
      </c>
      <c r="B38" s="56" t="s">
        <v>71</v>
      </c>
      <c r="C38" s="60" t="s">
        <v>159</v>
      </c>
      <c r="D38" s="61" t="s">
        <v>160</v>
      </c>
      <c r="E38" s="62" t="s">
        <v>157</v>
      </c>
      <c r="F38" s="62" t="s">
        <v>161</v>
      </c>
      <c r="G38" s="54" t="s">
        <v>37</v>
      </c>
      <c r="H38" s="62" t="s">
        <v>81</v>
      </c>
      <c r="I38" s="42">
        <v>84.99</v>
      </c>
      <c r="J38" s="17">
        <v>2</v>
      </c>
      <c r="K38" s="23">
        <f t="shared" si="1"/>
        <v>0</v>
      </c>
      <c r="L38" s="24" t="str">
        <f t="shared" si="0"/>
        <v>OK</v>
      </c>
      <c r="M38" s="103"/>
      <c r="N38" s="100"/>
      <c r="O38" s="100"/>
      <c r="P38" s="101"/>
      <c r="Q38" s="101"/>
      <c r="R38" s="104"/>
      <c r="S38" s="131">
        <v>2</v>
      </c>
      <c r="T38" s="132"/>
      <c r="U38" s="100"/>
      <c r="V38" s="100"/>
      <c r="W38" s="100"/>
      <c r="X38" s="100"/>
      <c r="Y38" s="100"/>
      <c r="Z38" s="100"/>
      <c r="AA38" s="101"/>
      <c r="AB38" s="101"/>
      <c r="AC38" s="101"/>
      <c r="AD38" s="101"/>
      <c r="AE38" s="101"/>
      <c r="AF38" s="101"/>
      <c r="AG38" s="101"/>
      <c r="AH38" s="101"/>
    </row>
    <row r="39" spans="1:34" ht="39.950000000000003" customHeight="1" x14ac:dyDescent="0.25">
      <c r="A39" s="55">
        <v>43</v>
      </c>
      <c r="B39" s="56" t="s">
        <v>24</v>
      </c>
      <c r="C39" s="60" t="s">
        <v>162</v>
      </c>
      <c r="D39" s="61" t="s">
        <v>163</v>
      </c>
      <c r="E39" s="59" t="s">
        <v>164</v>
      </c>
      <c r="F39" s="70">
        <v>28738071</v>
      </c>
      <c r="G39" s="54" t="s">
        <v>37</v>
      </c>
      <c r="H39" s="54">
        <v>33903017</v>
      </c>
      <c r="I39" s="42">
        <v>350</v>
      </c>
      <c r="J39" s="17"/>
      <c r="K39" s="23">
        <f t="shared" si="1"/>
        <v>0</v>
      </c>
      <c r="L39" s="24" t="str">
        <f t="shared" si="0"/>
        <v>OK</v>
      </c>
      <c r="M39" s="103"/>
      <c r="N39" s="100"/>
      <c r="O39" s="100"/>
      <c r="P39" s="101"/>
      <c r="Q39" s="101"/>
      <c r="R39" s="104"/>
      <c r="S39" s="105"/>
      <c r="T39" s="105"/>
      <c r="U39" s="100"/>
      <c r="V39" s="100"/>
      <c r="W39" s="100"/>
      <c r="X39" s="100"/>
      <c r="Y39" s="100"/>
      <c r="Z39" s="100"/>
      <c r="AA39" s="101"/>
      <c r="AB39" s="101"/>
      <c r="AC39" s="101"/>
      <c r="AD39" s="101"/>
      <c r="AE39" s="101"/>
      <c r="AF39" s="101"/>
      <c r="AG39" s="101"/>
      <c r="AH39" s="101"/>
    </row>
    <row r="40" spans="1:34" ht="39.950000000000003" customHeight="1" x14ac:dyDescent="0.25">
      <c r="A40" s="55">
        <v>44</v>
      </c>
      <c r="B40" s="56" t="s">
        <v>114</v>
      </c>
      <c r="C40" s="68" t="s">
        <v>165</v>
      </c>
      <c r="D40" s="69" t="s">
        <v>166</v>
      </c>
      <c r="E40" s="65">
        <v>2103</v>
      </c>
      <c r="F40" s="65" t="s">
        <v>167</v>
      </c>
      <c r="G40" s="54" t="s">
        <v>37</v>
      </c>
      <c r="H40" s="54" t="s">
        <v>168</v>
      </c>
      <c r="I40" s="42">
        <v>3000</v>
      </c>
      <c r="J40" s="17"/>
      <c r="K40" s="23">
        <f t="shared" si="1"/>
        <v>0</v>
      </c>
      <c r="L40" s="24" t="str">
        <f t="shared" si="0"/>
        <v>OK</v>
      </c>
      <c r="M40" s="103"/>
      <c r="N40" s="100"/>
      <c r="O40" s="100"/>
      <c r="P40" s="101"/>
      <c r="Q40" s="101"/>
      <c r="R40" s="104"/>
      <c r="S40" s="105"/>
      <c r="T40" s="105"/>
      <c r="U40" s="100"/>
      <c r="V40" s="100"/>
      <c r="W40" s="100"/>
      <c r="X40" s="100"/>
      <c r="Y40" s="100"/>
      <c r="Z40" s="100"/>
      <c r="AA40" s="101"/>
      <c r="AB40" s="101"/>
      <c r="AC40" s="101"/>
      <c r="AD40" s="101"/>
      <c r="AE40" s="101"/>
      <c r="AF40" s="101"/>
      <c r="AG40" s="101"/>
      <c r="AH40" s="101"/>
    </row>
    <row r="41" spans="1:34" ht="39.950000000000003" customHeight="1" x14ac:dyDescent="0.25">
      <c r="A41" s="55">
        <v>46</v>
      </c>
      <c r="B41" s="56" t="s">
        <v>93</v>
      </c>
      <c r="C41" s="60" t="s">
        <v>169</v>
      </c>
      <c r="D41" s="61" t="s">
        <v>170</v>
      </c>
      <c r="E41" s="62" t="s">
        <v>171</v>
      </c>
      <c r="F41" s="62" t="s">
        <v>172</v>
      </c>
      <c r="G41" s="54" t="s">
        <v>37</v>
      </c>
      <c r="H41" s="62" t="s">
        <v>173</v>
      </c>
      <c r="I41" s="42">
        <v>2150</v>
      </c>
      <c r="J41" s="17"/>
      <c r="K41" s="23">
        <f t="shared" si="1"/>
        <v>0</v>
      </c>
      <c r="L41" s="24" t="str">
        <f t="shared" si="0"/>
        <v>OK</v>
      </c>
      <c r="M41" s="103"/>
      <c r="N41" s="100"/>
      <c r="O41" s="100"/>
      <c r="P41" s="101"/>
      <c r="Q41" s="101"/>
      <c r="R41" s="104"/>
      <c r="S41" s="105"/>
      <c r="T41" s="105"/>
      <c r="U41" s="100"/>
      <c r="V41" s="100"/>
      <c r="W41" s="100"/>
      <c r="X41" s="100"/>
      <c r="Y41" s="100"/>
      <c r="Z41" s="100"/>
      <c r="AA41" s="101"/>
      <c r="AB41" s="101"/>
      <c r="AC41" s="101"/>
      <c r="AD41" s="101"/>
      <c r="AE41" s="101"/>
      <c r="AF41" s="101"/>
      <c r="AG41" s="101"/>
      <c r="AH41" s="101"/>
    </row>
    <row r="42" spans="1:34" ht="39.950000000000003" customHeight="1" x14ac:dyDescent="0.25">
      <c r="A42" s="55">
        <v>48</v>
      </c>
      <c r="B42" s="56" t="s">
        <v>114</v>
      </c>
      <c r="C42" s="60" t="s">
        <v>174</v>
      </c>
      <c r="D42" s="61" t="s">
        <v>175</v>
      </c>
      <c r="E42" s="59" t="s">
        <v>62</v>
      </c>
      <c r="F42" s="70">
        <v>12629002</v>
      </c>
      <c r="G42" s="54" t="s">
        <v>37</v>
      </c>
      <c r="H42" s="54">
        <v>44905233</v>
      </c>
      <c r="I42" s="42">
        <v>90</v>
      </c>
      <c r="J42" s="17"/>
      <c r="K42" s="23">
        <f t="shared" si="1"/>
        <v>0</v>
      </c>
      <c r="L42" s="24" t="str">
        <f t="shared" si="0"/>
        <v>OK</v>
      </c>
      <c r="M42" s="103"/>
      <c r="N42" s="100"/>
      <c r="O42" s="100"/>
      <c r="P42" s="101"/>
      <c r="Q42" s="101"/>
      <c r="R42" s="104"/>
      <c r="S42" s="105"/>
      <c r="T42" s="105"/>
      <c r="U42" s="100"/>
      <c r="V42" s="100"/>
      <c r="W42" s="100"/>
      <c r="X42" s="100"/>
      <c r="Y42" s="100"/>
      <c r="Z42" s="100"/>
      <c r="AA42" s="101"/>
      <c r="AB42" s="101"/>
      <c r="AC42" s="101"/>
      <c r="AD42" s="101"/>
      <c r="AE42" s="101"/>
      <c r="AF42" s="101"/>
      <c r="AG42" s="101"/>
      <c r="AH42" s="101"/>
    </row>
    <row r="43" spans="1:34" ht="39.950000000000003" customHeight="1" x14ac:dyDescent="0.25">
      <c r="A43" s="55">
        <v>49</v>
      </c>
      <c r="B43" s="56" t="s">
        <v>176</v>
      </c>
      <c r="C43" s="60" t="s">
        <v>177</v>
      </c>
      <c r="D43" s="61" t="s">
        <v>178</v>
      </c>
      <c r="E43" s="53" t="s">
        <v>179</v>
      </c>
      <c r="F43" s="54" t="s">
        <v>180</v>
      </c>
      <c r="G43" s="54" t="s">
        <v>37</v>
      </c>
      <c r="H43" s="54" t="s">
        <v>21</v>
      </c>
      <c r="I43" s="42">
        <v>4423</v>
      </c>
      <c r="J43" s="17"/>
      <c r="K43" s="23">
        <f t="shared" si="1"/>
        <v>0</v>
      </c>
      <c r="L43" s="24" t="str">
        <f t="shared" si="0"/>
        <v>OK</v>
      </c>
      <c r="M43" s="103"/>
      <c r="N43" s="100"/>
      <c r="O43" s="100"/>
      <c r="P43" s="101"/>
      <c r="Q43" s="101"/>
      <c r="R43" s="104"/>
      <c r="S43" s="105"/>
      <c r="T43" s="105"/>
      <c r="U43" s="100"/>
      <c r="V43" s="100"/>
      <c r="W43" s="100"/>
      <c r="X43" s="100"/>
      <c r="Y43" s="100"/>
      <c r="Z43" s="100"/>
      <c r="AA43" s="101"/>
      <c r="AB43" s="101"/>
      <c r="AC43" s="101"/>
      <c r="AD43" s="101"/>
      <c r="AE43" s="101"/>
      <c r="AF43" s="101"/>
      <c r="AG43" s="101"/>
      <c r="AH43" s="101"/>
    </row>
    <row r="44" spans="1:34" ht="39.950000000000003" customHeight="1" x14ac:dyDescent="0.25">
      <c r="A44" s="55">
        <v>51</v>
      </c>
      <c r="B44" s="56" t="s">
        <v>24</v>
      </c>
      <c r="C44" s="60" t="s">
        <v>181</v>
      </c>
      <c r="D44" s="61" t="s">
        <v>182</v>
      </c>
      <c r="E44" s="53" t="s">
        <v>183</v>
      </c>
      <c r="F44" s="54" t="s">
        <v>184</v>
      </c>
      <c r="G44" s="54" t="s">
        <v>37</v>
      </c>
      <c r="H44" s="54" t="s">
        <v>185</v>
      </c>
      <c r="I44" s="42">
        <v>5500</v>
      </c>
      <c r="J44" s="17"/>
      <c r="K44" s="23">
        <f t="shared" si="1"/>
        <v>0</v>
      </c>
      <c r="L44" s="24" t="str">
        <f t="shared" si="0"/>
        <v>OK</v>
      </c>
      <c r="M44" s="103"/>
      <c r="N44" s="100"/>
      <c r="O44" s="100"/>
      <c r="P44" s="101"/>
      <c r="Q44" s="101"/>
      <c r="R44" s="104"/>
      <c r="S44" s="105"/>
      <c r="T44" s="105"/>
      <c r="U44" s="100"/>
      <c r="V44" s="100"/>
      <c r="W44" s="100"/>
      <c r="X44" s="100"/>
      <c r="Y44" s="100"/>
      <c r="Z44" s="100"/>
      <c r="AA44" s="101"/>
      <c r="AB44" s="101"/>
      <c r="AC44" s="101"/>
      <c r="AD44" s="101"/>
      <c r="AE44" s="101"/>
      <c r="AF44" s="101"/>
      <c r="AG44" s="101"/>
      <c r="AH44" s="101"/>
    </row>
    <row r="45" spans="1:34" ht="39.950000000000003" customHeight="1" x14ac:dyDescent="0.25">
      <c r="A45" s="55">
        <v>52</v>
      </c>
      <c r="B45" s="56" t="s">
        <v>186</v>
      </c>
      <c r="C45" s="60" t="s">
        <v>187</v>
      </c>
      <c r="D45" s="61" t="s">
        <v>188</v>
      </c>
      <c r="E45" s="59" t="s">
        <v>189</v>
      </c>
      <c r="F45" s="70">
        <v>122238001</v>
      </c>
      <c r="G45" s="54" t="s">
        <v>37</v>
      </c>
      <c r="H45" s="54">
        <v>44905202</v>
      </c>
      <c r="I45" s="42">
        <v>23199</v>
      </c>
      <c r="J45" s="17"/>
      <c r="K45" s="23">
        <f t="shared" si="1"/>
        <v>0</v>
      </c>
      <c r="L45" s="24" t="str">
        <f t="shared" si="0"/>
        <v>OK</v>
      </c>
      <c r="M45" s="103"/>
      <c r="N45" s="100"/>
      <c r="O45" s="100"/>
      <c r="P45" s="101"/>
      <c r="Q45" s="101"/>
      <c r="R45" s="104"/>
      <c r="S45" s="105"/>
      <c r="T45" s="105"/>
      <c r="U45" s="100"/>
      <c r="V45" s="100"/>
      <c r="W45" s="100"/>
      <c r="X45" s="100"/>
      <c r="Y45" s="100"/>
      <c r="Z45" s="100"/>
      <c r="AA45" s="101"/>
      <c r="AB45" s="101"/>
      <c r="AC45" s="101"/>
      <c r="AD45" s="101"/>
      <c r="AE45" s="101"/>
      <c r="AF45" s="101"/>
      <c r="AG45" s="101"/>
      <c r="AH45" s="101"/>
    </row>
    <row r="46" spans="1:34" ht="39.950000000000003" customHeight="1" x14ac:dyDescent="0.25">
      <c r="A46" s="55">
        <v>53</v>
      </c>
      <c r="B46" s="56" t="s">
        <v>43</v>
      </c>
      <c r="C46" s="71" t="s">
        <v>190</v>
      </c>
      <c r="D46" s="72" t="s">
        <v>191</v>
      </c>
      <c r="E46" s="59" t="s">
        <v>192</v>
      </c>
      <c r="F46" s="62" t="s">
        <v>193</v>
      </c>
      <c r="G46" s="54" t="s">
        <v>37</v>
      </c>
      <c r="H46" s="62" t="s">
        <v>81</v>
      </c>
      <c r="I46" s="42">
        <v>170</v>
      </c>
      <c r="J46" s="17"/>
      <c r="K46" s="23">
        <f t="shared" si="1"/>
        <v>0</v>
      </c>
      <c r="L46" s="24" t="str">
        <f t="shared" si="0"/>
        <v>OK</v>
      </c>
      <c r="M46" s="103"/>
      <c r="N46" s="100"/>
      <c r="O46" s="100"/>
      <c r="P46" s="101"/>
      <c r="Q46" s="101"/>
      <c r="R46" s="104"/>
      <c r="S46" s="105"/>
      <c r="T46" s="105"/>
      <c r="U46" s="100"/>
      <c r="V46" s="100"/>
      <c r="W46" s="100"/>
      <c r="X46" s="100"/>
      <c r="Y46" s="100"/>
      <c r="Z46" s="100"/>
      <c r="AA46" s="101"/>
      <c r="AB46" s="101"/>
      <c r="AC46" s="101"/>
      <c r="AD46" s="101"/>
      <c r="AE46" s="101"/>
      <c r="AF46" s="101"/>
      <c r="AG46" s="101"/>
      <c r="AH46" s="101"/>
    </row>
    <row r="47" spans="1:34" ht="39.950000000000003" customHeight="1" x14ac:dyDescent="0.25">
      <c r="A47" s="55">
        <v>54</v>
      </c>
      <c r="B47" s="56" t="s">
        <v>55</v>
      </c>
      <c r="C47" s="73" t="s">
        <v>194</v>
      </c>
      <c r="D47" s="74" t="s">
        <v>195</v>
      </c>
      <c r="E47" s="74">
        <v>4104</v>
      </c>
      <c r="F47" s="74" t="s">
        <v>196</v>
      </c>
      <c r="G47" s="74" t="s">
        <v>37</v>
      </c>
      <c r="H47" s="74" t="s">
        <v>197</v>
      </c>
      <c r="I47" s="42">
        <v>499</v>
      </c>
      <c r="J47" s="17"/>
      <c r="K47" s="23">
        <f t="shared" si="1"/>
        <v>0</v>
      </c>
      <c r="L47" s="24" t="str">
        <f t="shared" si="0"/>
        <v>OK</v>
      </c>
      <c r="M47" s="103"/>
      <c r="N47" s="100"/>
      <c r="O47" s="100"/>
      <c r="P47" s="101"/>
      <c r="Q47" s="101"/>
      <c r="R47" s="104"/>
      <c r="S47" s="105"/>
      <c r="T47" s="105"/>
      <c r="U47" s="100"/>
      <c r="V47" s="100"/>
      <c r="W47" s="100"/>
      <c r="X47" s="100"/>
      <c r="Y47" s="100"/>
      <c r="Z47" s="100"/>
      <c r="AA47" s="101"/>
      <c r="AB47" s="101"/>
      <c r="AC47" s="101"/>
      <c r="AD47" s="101"/>
      <c r="AE47" s="101"/>
      <c r="AF47" s="101"/>
      <c r="AG47" s="101"/>
      <c r="AH47" s="101"/>
    </row>
    <row r="48" spans="1:34" ht="39.950000000000003" customHeight="1" x14ac:dyDescent="0.25">
      <c r="A48" s="55">
        <v>55</v>
      </c>
      <c r="B48" s="56" t="s">
        <v>38</v>
      </c>
      <c r="C48" s="73" t="s">
        <v>198</v>
      </c>
      <c r="D48" s="74" t="s">
        <v>199</v>
      </c>
      <c r="E48" s="75" t="s">
        <v>129</v>
      </c>
      <c r="F48" s="74" t="s">
        <v>200</v>
      </c>
      <c r="G48" s="74" t="s">
        <v>37</v>
      </c>
      <c r="H48" s="74" t="s">
        <v>201</v>
      </c>
      <c r="I48" s="42">
        <v>1943</v>
      </c>
      <c r="J48" s="17"/>
      <c r="K48" s="23">
        <f t="shared" si="1"/>
        <v>0</v>
      </c>
      <c r="L48" s="24" t="str">
        <f t="shared" si="0"/>
        <v>OK</v>
      </c>
      <c r="M48" s="103"/>
      <c r="N48" s="100"/>
      <c r="O48" s="100"/>
      <c r="P48" s="101"/>
      <c r="Q48" s="101"/>
      <c r="R48" s="104"/>
      <c r="S48" s="105"/>
      <c r="T48" s="105"/>
      <c r="U48" s="100"/>
      <c r="V48" s="100"/>
      <c r="W48" s="100"/>
      <c r="X48" s="100"/>
      <c r="Y48" s="100"/>
      <c r="Z48" s="100"/>
      <c r="AA48" s="101"/>
      <c r="AB48" s="101"/>
      <c r="AC48" s="101"/>
      <c r="AD48" s="101"/>
      <c r="AE48" s="101"/>
      <c r="AF48" s="101"/>
      <c r="AG48" s="101"/>
      <c r="AH48" s="101"/>
    </row>
    <row r="49" spans="1:34" ht="39.950000000000003" customHeight="1" x14ac:dyDescent="0.25">
      <c r="A49" s="55">
        <v>56</v>
      </c>
      <c r="B49" s="56" t="s">
        <v>202</v>
      </c>
      <c r="C49" s="66" t="s">
        <v>203</v>
      </c>
      <c r="D49" s="67" t="s">
        <v>204</v>
      </c>
      <c r="E49" s="53" t="s">
        <v>41</v>
      </c>
      <c r="F49" s="54" t="s">
        <v>205</v>
      </c>
      <c r="G49" s="54" t="s">
        <v>37</v>
      </c>
      <c r="H49" s="54" t="s">
        <v>51</v>
      </c>
      <c r="I49" s="42">
        <v>20700</v>
      </c>
      <c r="J49" s="17"/>
      <c r="K49" s="23">
        <f t="shared" si="1"/>
        <v>0</v>
      </c>
      <c r="L49" s="24" t="str">
        <f t="shared" si="0"/>
        <v>OK</v>
      </c>
      <c r="M49" s="103"/>
      <c r="N49" s="100"/>
      <c r="O49" s="100"/>
      <c r="P49" s="101"/>
      <c r="Q49" s="101"/>
      <c r="R49" s="104"/>
      <c r="S49" s="105"/>
      <c r="T49" s="105"/>
      <c r="U49" s="100"/>
      <c r="V49" s="100"/>
      <c r="W49" s="100"/>
      <c r="X49" s="100"/>
      <c r="Y49" s="100"/>
      <c r="Z49" s="100"/>
      <c r="AA49" s="101"/>
      <c r="AB49" s="101"/>
      <c r="AC49" s="101"/>
      <c r="AD49" s="101"/>
      <c r="AE49" s="101"/>
      <c r="AF49" s="101"/>
      <c r="AG49" s="101"/>
      <c r="AH49" s="101"/>
    </row>
    <row r="50" spans="1:34" ht="39.950000000000003" customHeight="1" x14ac:dyDescent="0.25">
      <c r="A50" s="55">
        <v>57</v>
      </c>
      <c r="B50" s="56" t="s">
        <v>135</v>
      </c>
      <c r="C50" s="60" t="s">
        <v>206</v>
      </c>
      <c r="D50" s="61" t="s">
        <v>207</v>
      </c>
      <c r="E50" s="62" t="s">
        <v>208</v>
      </c>
      <c r="F50" s="62" t="s">
        <v>209</v>
      </c>
      <c r="G50" s="54" t="s">
        <v>37</v>
      </c>
      <c r="H50" s="62" t="s">
        <v>51</v>
      </c>
      <c r="I50" s="42">
        <v>9385</v>
      </c>
      <c r="J50" s="17"/>
      <c r="K50" s="23">
        <f t="shared" si="1"/>
        <v>0</v>
      </c>
      <c r="L50" s="24" t="str">
        <f t="shared" si="0"/>
        <v>OK</v>
      </c>
      <c r="M50" s="103"/>
      <c r="N50" s="100"/>
      <c r="O50" s="100"/>
      <c r="P50" s="101"/>
      <c r="Q50" s="101"/>
      <c r="R50" s="104"/>
      <c r="S50" s="105"/>
      <c r="T50" s="105"/>
      <c r="U50" s="100"/>
      <c r="V50" s="100"/>
      <c r="W50" s="100"/>
      <c r="X50" s="100"/>
      <c r="Y50" s="100"/>
      <c r="Z50" s="100"/>
      <c r="AA50" s="101"/>
      <c r="AB50" s="101"/>
      <c r="AC50" s="101"/>
      <c r="AD50" s="101"/>
      <c r="AE50" s="101"/>
      <c r="AF50" s="101"/>
      <c r="AG50" s="101"/>
      <c r="AH50" s="101"/>
    </row>
    <row r="51" spans="1:34" ht="39.950000000000003" customHeight="1" x14ac:dyDescent="0.25">
      <c r="A51" s="55">
        <v>59</v>
      </c>
      <c r="B51" s="56" t="s">
        <v>93</v>
      </c>
      <c r="C51" s="66" t="s">
        <v>210</v>
      </c>
      <c r="D51" s="67" t="s">
        <v>211</v>
      </c>
      <c r="E51" s="59" t="s">
        <v>212</v>
      </c>
      <c r="F51" s="62" t="s">
        <v>213</v>
      </c>
      <c r="G51" s="54" t="s">
        <v>37</v>
      </c>
      <c r="H51" s="62" t="s">
        <v>81</v>
      </c>
      <c r="I51" s="42">
        <v>1140</v>
      </c>
      <c r="J51" s="17"/>
      <c r="K51" s="23">
        <f t="shared" si="1"/>
        <v>0</v>
      </c>
      <c r="L51" s="24" t="str">
        <f t="shared" si="0"/>
        <v>OK</v>
      </c>
      <c r="M51" s="103"/>
      <c r="N51" s="100"/>
      <c r="O51" s="100"/>
      <c r="P51" s="101"/>
      <c r="Q51" s="101"/>
      <c r="R51" s="104"/>
      <c r="S51" s="105"/>
      <c r="T51" s="105"/>
      <c r="U51" s="100"/>
      <c r="V51" s="100"/>
      <c r="W51" s="100"/>
      <c r="X51" s="100"/>
      <c r="Y51" s="100"/>
      <c r="Z51" s="100"/>
      <c r="AA51" s="101"/>
      <c r="AB51" s="101"/>
      <c r="AC51" s="101"/>
      <c r="AD51" s="101"/>
      <c r="AE51" s="101"/>
      <c r="AF51" s="101"/>
      <c r="AG51" s="101"/>
      <c r="AH51" s="101"/>
    </row>
    <row r="52" spans="1:34" ht="39.950000000000003" customHeight="1" x14ac:dyDescent="0.25">
      <c r="A52" s="55">
        <v>60</v>
      </c>
      <c r="B52" s="56" t="s">
        <v>93</v>
      </c>
      <c r="C52" s="66" t="s">
        <v>214</v>
      </c>
      <c r="D52" s="67" t="s">
        <v>215</v>
      </c>
      <c r="E52" s="59" t="s">
        <v>212</v>
      </c>
      <c r="F52" s="62" t="s">
        <v>213</v>
      </c>
      <c r="G52" s="54" t="s">
        <v>37</v>
      </c>
      <c r="H52" s="62" t="s">
        <v>81</v>
      </c>
      <c r="I52" s="42">
        <v>685</v>
      </c>
      <c r="J52" s="17"/>
      <c r="K52" s="23">
        <f t="shared" si="1"/>
        <v>0</v>
      </c>
      <c r="L52" s="24" t="str">
        <f t="shared" si="0"/>
        <v>OK</v>
      </c>
      <c r="M52" s="103"/>
      <c r="N52" s="100"/>
      <c r="O52" s="100"/>
      <c r="P52" s="101"/>
      <c r="Q52" s="101"/>
      <c r="R52" s="104"/>
      <c r="S52" s="105"/>
      <c r="T52" s="105"/>
      <c r="U52" s="100"/>
      <c r="V52" s="100"/>
      <c r="W52" s="100"/>
      <c r="X52" s="100"/>
      <c r="Y52" s="100"/>
      <c r="Z52" s="100"/>
      <c r="AA52" s="101"/>
      <c r="AB52" s="101"/>
      <c r="AC52" s="101"/>
      <c r="AD52" s="101"/>
      <c r="AE52" s="101"/>
      <c r="AF52" s="101"/>
      <c r="AG52" s="101"/>
      <c r="AH52" s="101"/>
    </row>
    <row r="53" spans="1:34" ht="39.950000000000003" customHeight="1" x14ac:dyDescent="0.25">
      <c r="A53" s="55">
        <v>61</v>
      </c>
      <c r="B53" s="56" t="s">
        <v>71</v>
      </c>
      <c r="C53" s="66" t="s">
        <v>216</v>
      </c>
      <c r="D53" s="67" t="s">
        <v>217</v>
      </c>
      <c r="E53" s="59" t="s">
        <v>212</v>
      </c>
      <c r="F53" s="76" t="s">
        <v>218</v>
      </c>
      <c r="G53" s="54" t="s">
        <v>37</v>
      </c>
      <c r="H53" s="76" t="s">
        <v>81</v>
      </c>
      <c r="I53" s="42">
        <v>2296.8000000000002</v>
      </c>
      <c r="J53" s="17"/>
      <c r="K53" s="23">
        <f t="shared" si="1"/>
        <v>0</v>
      </c>
      <c r="L53" s="24" t="str">
        <f t="shared" si="0"/>
        <v>OK</v>
      </c>
      <c r="M53" s="103"/>
      <c r="N53" s="100"/>
      <c r="O53" s="100"/>
      <c r="P53" s="101"/>
      <c r="Q53" s="101"/>
      <c r="R53" s="104"/>
      <c r="S53" s="105"/>
      <c r="T53" s="105"/>
      <c r="U53" s="100"/>
      <c r="V53" s="100"/>
      <c r="W53" s="100"/>
      <c r="X53" s="100"/>
      <c r="Y53" s="100"/>
      <c r="Z53" s="100"/>
      <c r="AA53" s="101"/>
      <c r="AB53" s="101"/>
      <c r="AC53" s="101"/>
      <c r="AD53" s="101"/>
      <c r="AE53" s="101"/>
      <c r="AF53" s="101"/>
      <c r="AG53" s="101"/>
      <c r="AH53" s="101"/>
    </row>
    <row r="54" spans="1:34" ht="39.950000000000003" customHeight="1" x14ac:dyDescent="0.25">
      <c r="A54" s="55">
        <v>62</v>
      </c>
      <c r="B54" s="56" t="s">
        <v>43</v>
      </c>
      <c r="C54" s="60" t="s">
        <v>219</v>
      </c>
      <c r="D54" s="61" t="s">
        <v>220</v>
      </c>
      <c r="E54" s="62" t="s">
        <v>221</v>
      </c>
      <c r="F54" s="62" t="s">
        <v>222</v>
      </c>
      <c r="G54" s="54" t="s">
        <v>37</v>
      </c>
      <c r="H54" s="62" t="s">
        <v>25</v>
      </c>
      <c r="I54" s="42">
        <v>1291</v>
      </c>
      <c r="J54" s="17"/>
      <c r="K54" s="23">
        <f t="shared" si="1"/>
        <v>0</v>
      </c>
      <c r="L54" s="24" t="str">
        <f t="shared" si="0"/>
        <v>OK</v>
      </c>
      <c r="M54" s="103"/>
      <c r="N54" s="100"/>
      <c r="O54" s="100"/>
      <c r="P54" s="101"/>
      <c r="Q54" s="101"/>
      <c r="R54" s="104"/>
      <c r="S54" s="105"/>
      <c r="T54" s="105"/>
      <c r="U54" s="100"/>
      <c r="V54" s="100"/>
      <c r="W54" s="100"/>
      <c r="X54" s="100"/>
      <c r="Y54" s="100"/>
      <c r="Z54" s="100"/>
      <c r="AA54" s="101"/>
      <c r="AB54" s="101"/>
      <c r="AC54" s="101"/>
      <c r="AD54" s="101"/>
      <c r="AE54" s="101"/>
      <c r="AF54" s="101"/>
      <c r="AG54" s="101"/>
      <c r="AH54" s="101"/>
    </row>
    <row r="55" spans="1:34" ht="39.950000000000003" customHeight="1" x14ac:dyDescent="0.25">
      <c r="A55" s="55">
        <v>63</v>
      </c>
      <c r="B55" s="56" t="s">
        <v>55</v>
      </c>
      <c r="C55" s="60" t="s">
        <v>223</v>
      </c>
      <c r="D55" s="61" t="s">
        <v>224</v>
      </c>
      <c r="E55" s="62" t="s">
        <v>225</v>
      </c>
      <c r="F55" s="62" t="s">
        <v>226</v>
      </c>
      <c r="G55" s="54" t="s">
        <v>37</v>
      </c>
      <c r="H55" s="62" t="s">
        <v>227</v>
      </c>
      <c r="I55" s="42">
        <v>1785</v>
      </c>
      <c r="J55" s="17"/>
      <c r="K55" s="23">
        <f t="shared" si="1"/>
        <v>0</v>
      </c>
      <c r="L55" s="24" t="str">
        <f t="shared" si="0"/>
        <v>OK</v>
      </c>
      <c r="M55" s="103"/>
      <c r="N55" s="100"/>
      <c r="O55" s="100"/>
      <c r="P55" s="101"/>
      <c r="Q55" s="101"/>
      <c r="R55" s="104"/>
      <c r="S55" s="105"/>
      <c r="T55" s="105"/>
      <c r="U55" s="100"/>
      <c r="V55" s="100"/>
      <c r="W55" s="100"/>
      <c r="X55" s="100"/>
      <c r="Y55" s="100"/>
      <c r="Z55" s="100"/>
      <c r="AA55" s="101"/>
      <c r="AB55" s="101"/>
      <c r="AC55" s="101"/>
      <c r="AD55" s="101"/>
      <c r="AE55" s="101"/>
      <c r="AF55" s="101"/>
      <c r="AG55" s="101"/>
      <c r="AH55" s="101"/>
    </row>
    <row r="56" spans="1:34" ht="39.950000000000003" customHeight="1" x14ac:dyDescent="0.25">
      <c r="A56" s="55">
        <v>65</v>
      </c>
      <c r="B56" s="56" t="s">
        <v>86</v>
      </c>
      <c r="C56" s="60" t="s">
        <v>228</v>
      </c>
      <c r="D56" s="61" t="s">
        <v>229</v>
      </c>
      <c r="E56" s="62" t="s">
        <v>230</v>
      </c>
      <c r="F56" s="62" t="s">
        <v>231</v>
      </c>
      <c r="G56" s="54" t="s">
        <v>37</v>
      </c>
      <c r="H56" s="62" t="s">
        <v>232</v>
      </c>
      <c r="I56" s="42">
        <v>2649.99</v>
      </c>
      <c r="J56" s="17"/>
      <c r="K56" s="23">
        <f t="shared" si="1"/>
        <v>0</v>
      </c>
      <c r="L56" s="24" t="str">
        <f t="shared" si="0"/>
        <v>OK</v>
      </c>
      <c r="M56" s="103"/>
      <c r="N56" s="100"/>
      <c r="O56" s="100"/>
      <c r="P56" s="101"/>
      <c r="Q56" s="101"/>
      <c r="R56" s="104"/>
      <c r="S56" s="105"/>
      <c r="T56" s="105"/>
      <c r="U56" s="100"/>
      <c r="V56" s="100"/>
      <c r="W56" s="100"/>
      <c r="X56" s="100"/>
      <c r="Y56" s="100"/>
      <c r="Z56" s="100"/>
      <c r="AA56" s="101"/>
      <c r="AB56" s="101"/>
      <c r="AC56" s="101"/>
      <c r="AD56" s="101"/>
      <c r="AE56" s="101"/>
      <c r="AF56" s="101"/>
      <c r="AG56" s="101"/>
      <c r="AH56" s="101"/>
    </row>
    <row r="57" spans="1:34" ht="39.950000000000003" customHeight="1" x14ac:dyDescent="0.25">
      <c r="A57" s="55">
        <v>66</v>
      </c>
      <c r="B57" s="56" t="s">
        <v>176</v>
      </c>
      <c r="C57" s="66" t="s">
        <v>233</v>
      </c>
      <c r="D57" s="67" t="s">
        <v>234</v>
      </c>
      <c r="E57" s="59" t="s">
        <v>62</v>
      </c>
      <c r="F57" s="54" t="s">
        <v>235</v>
      </c>
      <c r="G57" s="54" t="s">
        <v>37</v>
      </c>
      <c r="H57" s="54">
        <v>44900533</v>
      </c>
      <c r="I57" s="42">
        <v>4765</v>
      </c>
      <c r="J57" s="17"/>
      <c r="K57" s="23">
        <f t="shared" si="1"/>
        <v>0</v>
      </c>
      <c r="L57" s="24" t="str">
        <f t="shared" si="0"/>
        <v>OK</v>
      </c>
      <c r="M57" s="103"/>
      <c r="N57" s="100"/>
      <c r="O57" s="100"/>
      <c r="P57" s="101"/>
      <c r="Q57" s="101"/>
      <c r="R57" s="104"/>
      <c r="S57" s="105"/>
      <c r="T57" s="105"/>
      <c r="U57" s="100"/>
      <c r="V57" s="100"/>
      <c r="W57" s="100"/>
      <c r="X57" s="100"/>
      <c r="Y57" s="100"/>
      <c r="Z57" s="100"/>
      <c r="AA57" s="101"/>
      <c r="AB57" s="101"/>
      <c r="AC57" s="101"/>
      <c r="AD57" s="101"/>
      <c r="AE57" s="101"/>
      <c r="AF57" s="101"/>
      <c r="AG57" s="101"/>
      <c r="AH57" s="101"/>
    </row>
    <row r="58" spans="1:34" ht="39.950000000000003" customHeight="1" x14ac:dyDescent="0.25">
      <c r="A58" s="55">
        <v>68</v>
      </c>
      <c r="B58" s="56" t="s">
        <v>38</v>
      </c>
      <c r="C58" s="66" t="s">
        <v>236</v>
      </c>
      <c r="D58" s="67" t="s">
        <v>237</v>
      </c>
      <c r="E58" s="53" t="s">
        <v>238</v>
      </c>
      <c r="F58" s="54" t="s">
        <v>239</v>
      </c>
      <c r="G58" s="54" t="s">
        <v>37</v>
      </c>
      <c r="H58" s="54" t="s">
        <v>51</v>
      </c>
      <c r="I58" s="42">
        <v>673</v>
      </c>
      <c r="J58" s="17"/>
      <c r="K58" s="23">
        <f t="shared" si="1"/>
        <v>0</v>
      </c>
      <c r="L58" s="24" t="str">
        <f t="shared" si="0"/>
        <v>OK</v>
      </c>
      <c r="M58" s="103"/>
      <c r="N58" s="100"/>
      <c r="O58" s="100"/>
      <c r="P58" s="101"/>
      <c r="Q58" s="101"/>
      <c r="R58" s="104"/>
      <c r="S58" s="105"/>
      <c r="T58" s="105"/>
      <c r="U58" s="100"/>
      <c r="V58" s="100"/>
      <c r="W58" s="100"/>
      <c r="X58" s="100"/>
      <c r="Y58" s="100"/>
      <c r="Z58" s="100"/>
      <c r="AA58" s="101"/>
      <c r="AB58" s="101"/>
      <c r="AC58" s="101"/>
      <c r="AD58" s="101"/>
      <c r="AE58" s="101"/>
      <c r="AF58" s="101"/>
      <c r="AG58" s="101"/>
      <c r="AH58" s="101"/>
    </row>
    <row r="59" spans="1:34" ht="39.950000000000003" customHeight="1" x14ac:dyDescent="0.25">
      <c r="A59" s="55">
        <v>69</v>
      </c>
      <c r="B59" s="56" t="s">
        <v>71</v>
      </c>
      <c r="C59" s="60" t="s">
        <v>240</v>
      </c>
      <c r="D59" s="61" t="s">
        <v>241</v>
      </c>
      <c r="E59" s="62" t="s">
        <v>242</v>
      </c>
      <c r="F59" s="62" t="s">
        <v>239</v>
      </c>
      <c r="G59" s="54" t="s">
        <v>37</v>
      </c>
      <c r="H59" s="62" t="s">
        <v>51</v>
      </c>
      <c r="I59" s="42">
        <v>2128.5</v>
      </c>
      <c r="J59" s="17">
        <v>1</v>
      </c>
      <c r="K59" s="23">
        <f t="shared" si="1"/>
        <v>0</v>
      </c>
      <c r="L59" s="24" t="str">
        <f t="shared" si="0"/>
        <v>OK</v>
      </c>
      <c r="M59" s="103"/>
      <c r="N59" s="100"/>
      <c r="O59" s="100"/>
      <c r="P59" s="101"/>
      <c r="Q59" s="101"/>
      <c r="R59" s="104"/>
      <c r="S59" s="132"/>
      <c r="T59" s="131">
        <v>1</v>
      </c>
      <c r="U59" s="100"/>
      <c r="V59" s="100"/>
      <c r="W59" s="100"/>
      <c r="X59" s="100"/>
      <c r="Y59" s="100"/>
      <c r="Z59" s="100"/>
      <c r="AA59" s="101"/>
      <c r="AB59" s="101"/>
      <c r="AC59" s="101"/>
      <c r="AD59" s="101"/>
      <c r="AE59" s="101"/>
      <c r="AF59" s="101"/>
      <c r="AG59" s="101"/>
      <c r="AH59" s="101"/>
    </row>
    <row r="60" spans="1:34" ht="39.950000000000003" customHeight="1" x14ac:dyDescent="0.25">
      <c r="A60" s="55">
        <v>70</v>
      </c>
      <c r="B60" s="56" t="s">
        <v>243</v>
      </c>
      <c r="C60" s="60" t="s">
        <v>244</v>
      </c>
      <c r="D60" s="61" t="s">
        <v>245</v>
      </c>
      <c r="E60" s="62" t="s">
        <v>124</v>
      </c>
      <c r="F60" s="62" t="s">
        <v>246</v>
      </c>
      <c r="G60" s="54" t="s">
        <v>37</v>
      </c>
      <c r="H60" s="62" t="s">
        <v>81</v>
      </c>
      <c r="I60" s="42">
        <v>3800</v>
      </c>
      <c r="J60" s="17"/>
      <c r="K60" s="23">
        <f t="shared" si="1"/>
        <v>0</v>
      </c>
      <c r="L60" s="24" t="str">
        <f t="shared" si="0"/>
        <v>OK</v>
      </c>
      <c r="M60" s="103"/>
      <c r="N60" s="100"/>
      <c r="O60" s="100"/>
      <c r="P60" s="101"/>
      <c r="Q60" s="101"/>
      <c r="R60" s="104"/>
      <c r="S60" s="105"/>
      <c r="T60" s="105"/>
      <c r="U60" s="100"/>
      <c r="V60" s="100"/>
      <c r="W60" s="100"/>
      <c r="X60" s="100"/>
      <c r="Y60" s="100"/>
      <c r="Z60" s="100"/>
      <c r="AA60" s="101"/>
      <c r="AB60" s="101"/>
      <c r="AC60" s="101"/>
      <c r="AD60" s="101"/>
      <c r="AE60" s="101"/>
      <c r="AF60" s="101"/>
      <c r="AG60" s="101"/>
      <c r="AH60" s="101"/>
    </row>
    <row r="61" spans="1:34" ht="39.950000000000003" customHeight="1" x14ac:dyDescent="0.25">
      <c r="A61" s="55">
        <v>71</v>
      </c>
      <c r="B61" s="56" t="s">
        <v>64</v>
      </c>
      <c r="C61" s="60" t="s">
        <v>247</v>
      </c>
      <c r="D61" s="61" t="s">
        <v>248</v>
      </c>
      <c r="E61" s="62" t="s">
        <v>124</v>
      </c>
      <c r="F61" s="62" t="s">
        <v>246</v>
      </c>
      <c r="G61" s="54" t="s">
        <v>37</v>
      </c>
      <c r="H61" s="62" t="s">
        <v>81</v>
      </c>
      <c r="I61" s="42">
        <v>5700</v>
      </c>
      <c r="J61" s="17"/>
      <c r="K61" s="23">
        <f t="shared" si="1"/>
        <v>0</v>
      </c>
      <c r="L61" s="24" t="str">
        <f t="shared" si="0"/>
        <v>OK</v>
      </c>
      <c r="M61" s="103"/>
      <c r="N61" s="100"/>
      <c r="O61" s="100"/>
      <c r="P61" s="101"/>
      <c r="Q61" s="101"/>
      <c r="R61" s="104"/>
      <c r="S61" s="105"/>
      <c r="T61" s="105"/>
      <c r="U61" s="100"/>
      <c r="V61" s="100"/>
      <c r="W61" s="100"/>
      <c r="X61" s="100"/>
      <c r="Y61" s="100"/>
      <c r="Z61" s="100"/>
      <c r="AA61" s="101"/>
      <c r="AB61" s="101"/>
      <c r="AC61" s="101"/>
      <c r="AD61" s="101"/>
      <c r="AE61" s="101"/>
      <c r="AF61" s="101"/>
      <c r="AG61" s="101"/>
      <c r="AH61" s="101"/>
    </row>
    <row r="62" spans="1:34" ht="39.950000000000003" customHeight="1" x14ac:dyDescent="0.25">
      <c r="A62" s="55">
        <v>73</v>
      </c>
      <c r="B62" s="56" t="s">
        <v>126</v>
      </c>
      <c r="C62" s="60" t="s">
        <v>249</v>
      </c>
      <c r="D62" s="61" t="s">
        <v>250</v>
      </c>
      <c r="E62" s="59" t="s">
        <v>62</v>
      </c>
      <c r="F62" s="70">
        <v>17418028</v>
      </c>
      <c r="G62" s="54" t="s">
        <v>37</v>
      </c>
      <c r="H62" s="54" t="s">
        <v>251</v>
      </c>
      <c r="I62" s="42">
        <v>2825</v>
      </c>
      <c r="J62" s="17"/>
      <c r="K62" s="23">
        <f t="shared" si="1"/>
        <v>0</v>
      </c>
      <c r="L62" s="24" t="str">
        <f t="shared" si="0"/>
        <v>OK</v>
      </c>
      <c r="M62" s="103"/>
      <c r="N62" s="100"/>
      <c r="O62" s="100"/>
      <c r="P62" s="101"/>
      <c r="Q62" s="101"/>
      <c r="R62" s="104"/>
      <c r="S62" s="105"/>
      <c r="T62" s="105"/>
      <c r="U62" s="100"/>
      <c r="V62" s="100"/>
      <c r="W62" s="100"/>
      <c r="X62" s="100"/>
      <c r="Y62" s="100"/>
      <c r="Z62" s="100"/>
      <c r="AA62" s="101"/>
      <c r="AB62" s="101"/>
      <c r="AC62" s="101"/>
      <c r="AD62" s="101"/>
      <c r="AE62" s="101"/>
      <c r="AF62" s="101"/>
      <c r="AG62" s="101"/>
      <c r="AH62" s="101"/>
    </row>
    <row r="63" spans="1:34" ht="39.950000000000003" customHeight="1" x14ac:dyDescent="0.25">
      <c r="A63" s="55">
        <v>74</v>
      </c>
      <c r="B63" s="56" t="s">
        <v>126</v>
      </c>
      <c r="C63" s="57" t="s">
        <v>252</v>
      </c>
      <c r="D63" s="58" t="s">
        <v>253</v>
      </c>
      <c r="E63" s="59" t="s">
        <v>46</v>
      </c>
      <c r="F63" s="54" t="s">
        <v>254</v>
      </c>
      <c r="G63" s="54" t="s">
        <v>37</v>
      </c>
      <c r="H63" s="54">
        <v>44905235</v>
      </c>
      <c r="I63" s="42">
        <v>5480</v>
      </c>
      <c r="J63" s="17"/>
      <c r="K63" s="23">
        <f t="shared" si="1"/>
        <v>0</v>
      </c>
      <c r="L63" s="24" t="str">
        <f t="shared" si="0"/>
        <v>OK</v>
      </c>
      <c r="M63" s="103"/>
      <c r="N63" s="100"/>
      <c r="O63" s="100"/>
      <c r="P63" s="101"/>
      <c r="Q63" s="101"/>
      <c r="R63" s="104"/>
      <c r="S63" s="105"/>
      <c r="T63" s="105"/>
      <c r="U63" s="100"/>
      <c r="V63" s="100"/>
      <c r="W63" s="100"/>
      <c r="X63" s="100"/>
      <c r="Y63" s="100"/>
      <c r="Z63" s="100"/>
      <c r="AA63" s="101"/>
      <c r="AB63" s="101"/>
      <c r="AC63" s="101"/>
      <c r="AD63" s="101"/>
      <c r="AE63" s="101"/>
      <c r="AF63" s="101"/>
      <c r="AG63" s="101"/>
      <c r="AH63" s="101"/>
    </row>
    <row r="64" spans="1:34" ht="39.950000000000003" customHeight="1" x14ac:dyDescent="0.25">
      <c r="A64" s="55">
        <v>75</v>
      </c>
      <c r="B64" s="56" t="s">
        <v>71</v>
      </c>
      <c r="C64" s="60" t="s">
        <v>255</v>
      </c>
      <c r="D64" s="61" t="s">
        <v>256</v>
      </c>
      <c r="E64" s="62" t="s">
        <v>129</v>
      </c>
      <c r="F64" s="62" t="s">
        <v>257</v>
      </c>
      <c r="G64" s="54" t="s">
        <v>37</v>
      </c>
      <c r="H64" s="62" t="s">
        <v>81</v>
      </c>
      <c r="I64" s="42">
        <v>1373.13</v>
      </c>
      <c r="J64" s="17"/>
      <c r="K64" s="23">
        <f t="shared" si="1"/>
        <v>0</v>
      </c>
      <c r="L64" s="24" t="str">
        <f t="shared" si="0"/>
        <v>OK</v>
      </c>
      <c r="M64" s="103"/>
      <c r="N64" s="100"/>
      <c r="O64" s="100"/>
      <c r="P64" s="101"/>
      <c r="Q64" s="101"/>
      <c r="R64" s="104"/>
      <c r="S64" s="105"/>
      <c r="T64" s="105"/>
      <c r="U64" s="100"/>
      <c r="V64" s="100"/>
      <c r="W64" s="100"/>
      <c r="X64" s="100"/>
      <c r="Y64" s="100"/>
      <c r="Z64" s="100"/>
      <c r="AA64" s="101"/>
      <c r="AB64" s="101"/>
      <c r="AC64" s="101"/>
      <c r="AD64" s="101"/>
      <c r="AE64" s="101"/>
      <c r="AF64" s="101"/>
      <c r="AG64" s="101"/>
      <c r="AH64" s="101"/>
    </row>
    <row r="65" spans="1:34" ht="39.950000000000003" customHeight="1" x14ac:dyDescent="0.25">
      <c r="A65" s="55">
        <v>76</v>
      </c>
      <c r="B65" s="56" t="s">
        <v>38</v>
      </c>
      <c r="C65" s="60" t="s">
        <v>258</v>
      </c>
      <c r="D65" s="61" t="s">
        <v>259</v>
      </c>
      <c r="E65" s="53" t="s">
        <v>129</v>
      </c>
      <c r="F65" s="54" t="s">
        <v>260</v>
      </c>
      <c r="G65" s="54" t="s">
        <v>37</v>
      </c>
      <c r="H65" s="54" t="s">
        <v>261</v>
      </c>
      <c r="I65" s="42">
        <v>1946.5</v>
      </c>
      <c r="J65" s="17"/>
      <c r="K65" s="23">
        <f t="shared" si="1"/>
        <v>0</v>
      </c>
      <c r="L65" s="24" t="str">
        <f t="shared" si="0"/>
        <v>OK</v>
      </c>
      <c r="M65" s="103"/>
      <c r="N65" s="100"/>
      <c r="O65" s="100"/>
      <c r="P65" s="101"/>
      <c r="Q65" s="101"/>
      <c r="R65" s="104"/>
      <c r="S65" s="105"/>
      <c r="T65" s="105"/>
      <c r="U65" s="100"/>
      <c r="V65" s="100"/>
      <c r="W65" s="100"/>
      <c r="X65" s="100"/>
      <c r="Y65" s="100"/>
      <c r="Z65" s="100"/>
      <c r="AA65" s="101"/>
      <c r="AB65" s="101"/>
      <c r="AC65" s="101"/>
      <c r="AD65" s="101"/>
      <c r="AE65" s="101"/>
      <c r="AF65" s="101"/>
      <c r="AG65" s="101"/>
      <c r="AH65" s="101"/>
    </row>
    <row r="66" spans="1:34" ht="39.950000000000003" customHeight="1" x14ac:dyDescent="0.25">
      <c r="A66" s="55">
        <v>78</v>
      </c>
      <c r="B66" s="56" t="s">
        <v>55</v>
      </c>
      <c r="C66" s="68" t="s">
        <v>262</v>
      </c>
      <c r="D66" s="69" t="s">
        <v>263</v>
      </c>
      <c r="E66" s="65">
        <v>1301</v>
      </c>
      <c r="F66" s="65" t="s">
        <v>264</v>
      </c>
      <c r="G66" s="54" t="s">
        <v>37</v>
      </c>
      <c r="H66" s="54" t="s">
        <v>21</v>
      </c>
      <c r="I66" s="42">
        <v>169</v>
      </c>
      <c r="J66" s="17"/>
      <c r="K66" s="23">
        <f t="shared" si="1"/>
        <v>0</v>
      </c>
      <c r="L66" s="24" t="str">
        <f t="shared" si="0"/>
        <v>OK</v>
      </c>
      <c r="M66" s="103"/>
      <c r="N66" s="100"/>
      <c r="O66" s="100"/>
      <c r="P66" s="101"/>
      <c r="Q66" s="101"/>
      <c r="R66" s="104"/>
      <c r="S66" s="105"/>
      <c r="T66" s="105"/>
      <c r="U66" s="100"/>
      <c r="V66" s="100"/>
      <c r="W66" s="100"/>
      <c r="X66" s="100"/>
      <c r="Y66" s="100"/>
      <c r="Z66" s="100"/>
      <c r="AA66" s="101"/>
      <c r="AB66" s="101"/>
      <c r="AC66" s="101"/>
      <c r="AD66" s="101"/>
      <c r="AE66" s="101"/>
      <c r="AF66" s="101"/>
      <c r="AG66" s="101"/>
      <c r="AH66" s="101"/>
    </row>
    <row r="67" spans="1:34" ht="39.950000000000003" customHeight="1" x14ac:dyDescent="0.25">
      <c r="A67" s="55">
        <v>79</v>
      </c>
      <c r="B67" s="56" t="s">
        <v>93</v>
      </c>
      <c r="C67" s="60" t="s">
        <v>265</v>
      </c>
      <c r="D67" s="61" t="s">
        <v>266</v>
      </c>
      <c r="E67" s="62" t="s">
        <v>267</v>
      </c>
      <c r="F67" s="62" t="s">
        <v>268</v>
      </c>
      <c r="G67" s="54" t="s">
        <v>37</v>
      </c>
      <c r="H67" s="62" t="s">
        <v>81</v>
      </c>
      <c r="I67" s="42">
        <v>795</v>
      </c>
      <c r="J67" s="17">
        <v>1</v>
      </c>
      <c r="K67" s="23">
        <f t="shared" si="1"/>
        <v>0</v>
      </c>
      <c r="L67" s="24" t="str">
        <f t="shared" si="0"/>
        <v>OK</v>
      </c>
      <c r="M67" s="103"/>
      <c r="N67" s="100"/>
      <c r="O67" s="100"/>
      <c r="P67" s="101"/>
      <c r="Q67" s="101"/>
      <c r="R67" s="104"/>
      <c r="S67" s="105"/>
      <c r="T67" s="105"/>
      <c r="U67" s="100">
        <v>1</v>
      </c>
      <c r="V67" s="100"/>
      <c r="W67" s="100"/>
      <c r="X67" s="100"/>
      <c r="Y67" s="100"/>
      <c r="Z67" s="100"/>
      <c r="AA67" s="101"/>
      <c r="AB67" s="101"/>
      <c r="AC67" s="101"/>
      <c r="AD67" s="101"/>
      <c r="AE67" s="101"/>
      <c r="AF67" s="101"/>
      <c r="AG67" s="101"/>
      <c r="AH67" s="101"/>
    </row>
    <row r="68" spans="1:34" ht="39.950000000000003" customHeight="1" x14ac:dyDescent="0.25">
      <c r="A68" s="55">
        <v>80</v>
      </c>
      <c r="B68" s="56" t="s">
        <v>71</v>
      </c>
      <c r="C68" s="68" t="s">
        <v>269</v>
      </c>
      <c r="D68" s="69" t="s">
        <v>270</v>
      </c>
      <c r="E68" s="54">
        <v>2407</v>
      </c>
      <c r="F68" s="54" t="s">
        <v>271</v>
      </c>
      <c r="G68" s="54" t="s">
        <v>37</v>
      </c>
      <c r="H68" s="54" t="s">
        <v>51</v>
      </c>
      <c r="I68" s="42">
        <v>12721.5</v>
      </c>
      <c r="J68" s="17"/>
      <c r="K68" s="23">
        <f t="shared" si="1"/>
        <v>0</v>
      </c>
      <c r="L68" s="24" t="str">
        <f t="shared" ref="L68:L131" si="2">IF(K68&lt;0,"ATENÇÃO","OK")</f>
        <v>OK</v>
      </c>
      <c r="M68" s="103"/>
      <c r="N68" s="100"/>
      <c r="O68" s="100"/>
      <c r="P68" s="101"/>
      <c r="Q68" s="101"/>
      <c r="R68" s="104"/>
      <c r="S68" s="105"/>
      <c r="T68" s="105"/>
      <c r="U68" s="100"/>
      <c r="V68" s="100"/>
      <c r="W68" s="100"/>
      <c r="X68" s="100"/>
      <c r="Y68" s="100"/>
      <c r="Z68" s="100"/>
      <c r="AA68" s="101"/>
      <c r="AB68" s="101"/>
      <c r="AC68" s="101"/>
      <c r="AD68" s="101"/>
      <c r="AE68" s="101"/>
      <c r="AF68" s="101"/>
      <c r="AG68" s="101"/>
      <c r="AH68" s="101"/>
    </row>
    <row r="69" spans="1:34" ht="39.950000000000003" customHeight="1" x14ac:dyDescent="0.25">
      <c r="A69" s="55">
        <v>81</v>
      </c>
      <c r="B69" s="56" t="s">
        <v>151</v>
      </c>
      <c r="C69" s="60" t="s">
        <v>272</v>
      </c>
      <c r="D69" s="61" t="s">
        <v>273</v>
      </c>
      <c r="E69" s="53" t="s">
        <v>129</v>
      </c>
      <c r="F69" s="54" t="s">
        <v>274</v>
      </c>
      <c r="G69" s="54" t="s">
        <v>37</v>
      </c>
      <c r="H69" s="54" t="s">
        <v>275</v>
      </c>
      <c r="I69" s="42">
        <v>1537</v>
      </c>
      <c r="J69" s="17"/>
      <c r="K69" s="23">
        <f t="shared" ref="K69:K132" si="3">J69-(SUM(M69:AH69))</f>
        <v>0</v>
      </c>
      <c r="L69" s="24" t="str">
        <f t="shared" si="2"/>
        <v>OK</v>
      </c>
      <c r="M69" s="103"/>
      <c r="N69" s="100"/>
      <c r="O69" s="100"/>
      <c r="P69" s="101"/>
      <c r="Q69" s="101"/>
      <c r="R69" s="104"/>
      <c r="S69" s="105"/>
      <c r="T69" s="105"/>
      <c r="U69" s="100"/>
      <c r="V69" s="100"/>
      <c r="W69" s="100"/>
      <c r="X69" s="100"/>
      <c r="Y69" s="100"/>
      <c r="Z69" s="100"/>
      <c r="AA69" s="101"/>
      <c r="AB69" s="101"/>
      <c r="AC69" s="101"/>
      <c r="AD69" s="101"/>
      <c r="AE69" s="101"/>
      <c r="AF69" s="101"/>
      <c r="AG69" s="101"/>
      <c r="AH69" s="101"/>
    </row>
    <row r="70" spans="1:34" ht="39.950000000000003" customHeight="1" x14ac:dyDescent="0.25">
      <c r="A70" s="55">
        <v>82</v>
      </c>
      <c r="B70" s="56" t="s">
        <v>176</v>
      </c>
      <c r="C70" s="73" t="s">
        <v>276</v>
      </c>
      <c r="D70" s="74" t="s">
        <v>277</v>
      </c>
      <c r="E70" s="59" t="s">
        <v>62</v>
      </c>
      <c r="F70" s="54" t="s">
        <v>278</v>
      </c>
      <c r="G70" s="54" t="s">
        <v>37</v>
      </c>
      <c r="H70" s="54">
        <v>44905233</v>
      </c>
      <c r="I70" s="42">
        <v>19125.66</v>
      </c>
      <c r="J70" s="17"/>
      <c r="K70" s="23">
        <f t="shared" si="3"/>
        <v>0</v>
      </c>
      <c r="L70" s="24" t="str">
        <f t="shared" si="2"/>
        <v>OK</v>
      </c>
      <c r="M70" s="103"/>
      <c r="N70" s="100"/>
      <c r="O70" s="100"/>
      <c r="P70" s="101"/>
      <c r="Q70" s="101"/>
      <c r="R70" s="104"/>
      <c r="S70" s="105"/>
      <c r="T70" s="105"/>
      <c r="U70" s="100"/>
      <c r="V70" s="100"/>
      <c r="W70" s="100"/>
      <c r="X70" s="100"/>
      <c r="Y70" s="100"/>
      <c r="Z70" s="100"/>
      <c r="AA70" s="101"/>
      <c r="AB70" s="101"/>
      <c r="AC70" s="101"/>
      <c r="AD70" s="101"/>
      <c r="AE70" s="101"/>
      <c r="AF70" s="101"/>
      <c r="AG70" s="101"/>
      <c r="AH70" s="101"/>
    </row>
    <row r="71" spans="1:34" ht="39.950000000000003" customHeight="1" x14ac:dyDescent="0.25">
      <c r="A71" s="55">
        <v>84</v>
      </c>
      <c r="B71" s="56" t="s">
        <v>47</v>
      </c>
      <c r="C71" s="60" t="s">
        <v>279</v>
      </c>
      <c r="D71" s="61" t="s">
        <v>280</v>
      </c>
      <c r="E71" s="62" t="s">
        <v>101</v>
      </c>
      <c r="F71" s="62" t="s">
        <v>281</v>
      </c>
      <c r="G71" s="54" t="s">
        <v>37</v>
      </c>
      <c r="H71" s="62" t="s">
        <v>51</v>
      </c>
      <c r="I71" s="42">
        <v>1350</v>
      </c>
      <c r="J71" s="17"/>
      <c r="K71" s="23">
        <f t="shared" si="3"/>
        <v>0</v>
      </c>
      <c r="L71" s="24" t="str">
        <f t="shared" si="2"/>
        <v>OK</v>
      </c>
      <c r="M71" s="103"/>
      <c r="N71" s="100"/>
      <c r="O71" s="100"/>
      <c r="P71" s="101"/>
      <c r="Q71" s="101"/>
      <c r="R71" s="104"/>
      <c r="S71" s="105"/>
      <c r="T71" s="105"/>
      <c r="U71" s="100"/>
      <c r="V71" s="100"/>
      <c r="W71" s="100"/>
      <c r="X71" s="100"/>
      <c r="Y71" s="100"/>
      <c r="Z71" s="100"/>
      <c r="AA71" s="101"/>
      <c r="AB71" s="101"/>
      <c r="AC71" s="101"/>
      <c r="AD71" s="101"/>
      <c r="AE71" s="101"/>
      <c r="AF71" s="101"/>
      <c r="AG71" s="101"/>
      <c r="AH71" s="101"/>
    </row>
    <row r="72" spans="1:34" ht="39.950000000000003" customHeight="1" x14ac:dyDescent="0.25">
      <c r="A72" s="55">
        <v>85</v>
      </c>
      <c r="B72" s="56" t="s">
        <v>126</v>
      </c>
      <c r="C72" s="66" t="s">
        <v>282</v>
      </c>
      <c r="D72" s="67" t="s">
        <v>283</v>
      </c>
      <c r="E72" s="59" t="s">
        <v>238</v>
      </c>
      <c r="F72" s="54" t="s">
        <v>284</v>
      </c>
      <c r="G72" s="54" t="s">
        <v>37</v>
      </c>
      <c r="H72" s="54">
        <v>44905233</v>
      </c>
      <c r="I72" s="42">
        <v>3700</v>
      </c>
      <c r="J72" s="17"/>
      <c r="K72" s="23">
        <f t="shared" si="3"/>
        <v>0</v>
      </c>
      <c r="L72" s="24" t="str">
        <f t="shared" si="2"/>
        <v>OK</v>
      </c>
      <c r="M72" s="103"/>
      <c r="N72" s="100"/>
      <c r="O72" s="100"/>
      <c r="P72" s="101"/>
      <c r="Q72" s="101"/>
      <c r="R72" s="104"/>
      <c r="S72" s="105"/>
      <c r="T72" s="105"/>
      <c r="U72" s="100"/>
      <c r="V72" s="100"/>
      <c r="W72" s="100"/>
      <c r="X72" s="100"/>
      <c r="Y72" s="100"/>
      <c r="Z72" s="100"/>
      <c r="AA72" s="101"/>
      <c r="AB72" s="101"/>
      <c r="AC72" s="101"/>
      <c r="AD72" s="101"/>
      <c r="AE72" s="101"/>
      <c r="AF72" s="101"/>
      <c r="AG72" s="101"/>
      <c r="AH72" s="101"/>
    </row>
    <row r="73" spans="1:34" ht="39.950000000000003" customHeight="1" x14ac:dyDescent="0.25">
      <c r="A73" s="55">
        <v>86</v>
      </c>
      <c r="B73" s="56" t="s">
        <v>47</v>
      </c>
      <c r="C73" s="60" t="s">
        <v>285</v>
      </c>
      <c r="D73" s="61" t="s">
        <v>286</v>
      </c>
      <c r="E73" s="62" t="s">
        <v>101</v>
      </c>
      <c r="F73" s="62" t="s">
        <v>281</v>
      </c>
      <c r="G73" s="54" t="s">
        <v>37</v>
      </c>
      <c r="H73" s="62" t="s">
        <v>51</v>
      </c>
      <c r="I73" s="42">
        <v>4900</v>
      </c>
      <c r="J73" s="17"/>
      <c r="K73" s="23">
        <f t="shared" si="3"/>
        <v>0</v>
      </c>
      <c r="L73" s="24" t="str">
        <f t="shared" si="2"/>
        <v>OK</v>
      </c>
      <c r="M73" s="103"/>
      <c r="N73" s="100"/>
      <c r="O73" s="100"/>
      <c r="P73" s="101"/>
      <c r="Q73" s="101"/>
      <c r="R73" s="104"/>
      <c r="S73" s="105"/>
      <c r="T73" s="105"/>
      <c r="U73" s="100"/>
      <c r="V73" s="100"/>
      <c r="W73" s="100"/>
      <c r="X73" s="100"/>
      <c r="Y73" s="100"/>
      <c r="Z73" s="100"/>
      <c r="AA73" s="101"/>
      <c r="AB73" s="101"/>
      <c r="AC73" s="101"/>
      <c r="AD73" s="101"/>
      <c r="AE73" s="101"/>
      <c r="AF73" s="101"/>
      <c r="AG73" s="101"/>
      <c r="AH73" s="101"/>
    </row>
    <row r="74" spans="1:34" ht="39.950000000000003" customHeight="1" x14ac:dyDescent="0.25">
      <c r="A74" s="55">
        <v>88</v>
      </c>
      <c r="B74" s="56" t="s">
        <v>47</v>
      </c>
      <c r="C74" s="51" t="s">
        <v>287</v>
      </c>
      <c r="D74" s="52" t="s">
        <v>288</v>
      </c>
      <c r="E74" s="53" t="s">
        <v>129</v>
      </c>
      <c r="F74" s="54" t="s">
        <v>289</v>
      </c>
      <c r="G74" s="54" t="s">
        <v>37</v>
      </c>
      <c r="H74" s="54" t="s">
        <v>81</v>
      </c>
      <c r="I74" s="42">
        <v>600</v>
      </c>
      <c r="J74" s="17"/>
      <c r="K74" s="23">
        <f t="shared" si="3"/>
        <v>0</v>
      </c>
      <c r="L74" s="24" t="str">
        <f t="shared" si="2"/>
        <v>OK</v>
      </c>
      <c r="M74" s="103"/>
      <c r="N74" s="100"/>
      <c r="O74" s="100"/>
      <c r="P74" s="101"/>
      <c r="Q74" s="101"/>
      <c r="R74" s="104"/>
      <c r="S74" s="105"/>
      <c r="T74" s="105"/>
      <c r="U74" s="100"/>
      <c r="V74" s="100"/>
      <c r="W74" s="100"/>
      <c r="X74" s="100"/>
      <c r="Y74" s="100"/>
      <c r="Z74" s="100"/>
      <c r="AA74" s="101"/>
      <c r="AB74" s="101"/>
      <c r="AC74" s="101"/>
      <c r="AD74" s="101"/>
      <c r="AE74" s="101"/>
      <c r="AF74" s="101"/>
      <c r="AG74" s="101"/>
      <c r="AH74" s="101"/>
    </row>
    <row r="75" spans="1:34" ht="39.950000000000003" customHeight="1" x14ac:dyDescent="0.25">
      <c r="A75" s="55">
        <v>89</v>
      </c>
      <c r="B75" s="56" t="s">
        <v>71</v>
      </c>
      <c r="C75" s="60" t="s">
        <v>290</v>
      </c>
      <c r="D75" s="61" t="s">
        <v>291</v>
      </c>
      <c r="E75" s="62" t="s">
        <v>292</v>
      </c>
      <c r="F75" s="62" t="s">
        <v>293</v>
      </c>
      <c r="G75" s="54" t="s">
        <v>37</v>
      </c>
      <c r="H75" s="62" t="s">
        <v>81</v>
      </c>
      <c r="I75" s="42">
        <v>3316.5</v>
      </c>
      <c r="J75" s="17"/>
      <c r="K75" s="23">
        <f t="shared" si="3"/>
        <v>0</v>
      </c>
      <c r="L75" s="24" t="str">
        <f t="shared" si="2"/>
        <v>OK</v>
      </c>
      <c r="M75" s="103"/>
      <c r="N75" s="100"/>
      <c r="O75" s="100"/>
      <c r="P75" s="101"/>
      <c r="Q75" s="101"/>
      <c r="R75" s="104"/>
      <c r="S75" s="105"/>
      <c r="T75" s="105"/>
      <c r="U75" s="100"/>
      <c r="V75" s="100"/>
      <c r="W75" s="100"/>
      <c r="X75" s="100"/>
      <c r="Y75" s="100"/>
      <c r="Z75" s="100"/>
      <c r="AA75" s="101"/>
      <c r="AB75" s="101"/>
      <c r="AC75" s="101"/>
      <c r="AD75" s="101"/>
      <c r="AE75" s="101"/>
      <c r="AF75" s="101"/>
      <c r="AG75" s="101"/>
      <c r="AH75" s="101"/>
    </row>
    <row r="76" spans="1:34" ht="39.950000000000003" customHeight="1" x14ac:dyDescent="0.25">
      <c r="A76" s="55">
        <v>90</v>
      </c>
      <c r="B76" s="56" t="s">
        <v>151</v>
      </c>
      <c r="C76" s="60" t="s">
        <v>294</v>
      </c>
      <c r="D76" s="61" t="s">
        <v>295</v>
      </c>
      <c r="E76" s="62" t="s">
        <v>124</v>
      </c>
      <c r="F76" s="62" t="s">
        <v>296</v>
      </c>
      <c r="G76" s="54" t="s">
        <v>37</v>
      </c>
      <c r="H76" s="62" t="s">
        <v>81</v>
      </c>
      <c r="I76" s="42">
        <v>3100</v>
      </c>
      <c r="J76" s="17"/>
      <c r="K76" s="23">
        <f t="shared" si="3"/>
        <v>0</v>
      </c>
      <c r="L76" s="24" t="str">
        <f t="shared" si="2"/>
        <v>OK</v>
      </c>
      <c r="M76" s="103"/>
      <c r="N76" s="100"/>
      <c r="O76" s="100"/>
      <c r="P76" s="101"/>
      <c r="Q76" s="101"/>
      <c r="R76" s="104"/>
      <c r="S76" s="105"/>
      <c r="T76" s="105"/>
      <c r="U76" s="100"/>
      <c r="V76" s="100"/>
      <c r="W76" s="100"/>
      <c r="X76" s="100"/>
      <c r="Y76" s="100"/>
      <c r="Z76" s="100"/>
      <c r="AA76" s="101"/>
      <c r="AB76" s="101"/>
      <c r="AC76" s="101"/>
      <c r="AD76" s="101"/>
      <c r="AE76" s="101"/>
      <c r="AF76" s="101"/>
      <c r="AG76" s="101"/>
      <c r="AH76" s="101"/>
    </row>
    <row r="77" spans="1:34" ht="39.950000000000003" customHeight="1" x14ac:dyDescent="0.25">
      <c r="A77" s="55">
        <v>91</v>
      </c>
      <c r="B77" s="56" t="s">
        <v>93</v>
      </c>
      <c r="C77" s="66" t="s">
        <v>297</v>
      </c>
      <c r="D77" s="67" t="s">
        <v>298</v>
      </c>
      <c r="E77" s="53" t="s">
        <v>192</v>
      </c>
      <c r="F77" s="54" t="s">
        <v>299</v>
      </c>
      <c r="G77" s="54" t="s">
        <v>37</v>
      </c>
      <c r="H77" s="54" t="s">
        <v>51</v>
      </c>
      <c r="I77" s="42">
        <v>400</v>
      </c>
      <c r="J77" s="17"/>
      <c r="K77" s="23">
        <f t="shared" si="3"/>
        <v>0</v>
      </c>
      <c r="L77" s="24" t="str">
        <f t="shared" si="2"/>
        <v>OK</v>
      </c>
      <c r="M77" s="103"/>
      <c r="N77" s="100"/>
      <c r="O77" s="100"/>
      <c r="P77" s="101"/>
      <c r="Q77" s="101"/>
      <c r="R77" s="104"/>
      <c r="S77" s="105"/>
      <c r="T77" s="105"/>
      <c r="U77" s="100"/>
      <c r="V77" s="100"/>
      <c r="W77" s="100"/>
      <c r="X77" s="100"/>
      <c r="Y77" s="100"/>
      <c r="Z77" s="100"/>
      <c r="AA77" s="101"/>
      <c r="AB77" s="101"/>
      <c r="AC77" s="101"/>
      <c r="AD77" s="101"/>
      <c r="AE77" s="101"/>
      <c r="AF77" s="101"/>
      <c r="AG77" s="101"/>
      <c r="AH77" s="101"/>
    </row>
    <row r="78" spans="1:34" ht="39.950000000000003" customHeight="1" x14ac:dyDescent="0.25">
      <c r="A78" s="55">
        <v>92</v>
      </c>
      <c r="B78" s="56" t="s">
        <v>243</v>
      </c>
      <c r="C78" s="60" t="s">
        <v>300</v>
      </c>
      <c r="D78" s="61" t="s">
        <v>301</v>
      </c>
      <c r="E78" s="62" t="s">
        <v>292</v>
      </c>
      <c r="F78" s="62" t="s">
        <v>293</v>
      </c>
      <c r="G78" s="54" t="s">
        <v>37</v>
      </c>
      <c r="H78" s="62" t="s">
        <v>81</v>
      </c>
      <c r="I78" s="42">
        <v>2438</v>
      </c>
      <c r="J78" s="17"/>
      <c r="K78" s="23">
        <f t="shared" si="3"/>
        <v>0</v>
      </c>
      <c r="L78" s="24" t="str">
        <f t="shared" si="2"/>
        <v>OK</v>
      </c>
      <c r="M78" s="103"/>
      <c r="N78" s="100"/>
      <c r="O78" s="100"/>
      <c r="P78" s="101"/>
      <c r="Q78" s="101"/>
      <c r="R78" s="104"/>
      <c r="S78" s="105"/>
      <c r="T78" s="105"/>
      <c r="U78" s="100"/>
      <c r="V78" s="100"/>
      <c r="W78" s="100"/>
      <c r="X78" s="100"/>
      <c r="Y78" s="100"/>
      <c r="Z78" s="100"/>
      <c r="AA78" s="101"/>
      <c r="AB78" s="101"/>
      <c r="AC78" s="101"/>
      <c r="AD78" s="101"/>
      <c r="AE78" s="101"/>
      <c r="AF78" s="101"/>
      <c r="AG78" s="101"/>
      <c r="AH78" s="101"/>
    </row>
    <row r="79" spans="1:34" ht="39.950000000000003" customHeight="1" x14ac:dyDescent="0.25">
      <c r="A79" s="55">
        <v>93</v>
      </c>
      <c r="B79" s="56" t="s">
        <v>93</v>
      </c>
      <c r="C79" s="60" t="s">
        <v>302</v>
      </c>
      <c r="D79" s="61" t="s">
        <v>303</v>
      </c>
      <c r="E79" s="62" t="s">
        <v>292</v>
      </c>
      <c r="F79" s="62" t="s">
        <v>293</v>
      </c>
      <c r="G79" s="54" t="s">
        <v>37</v>
      </c>
      <c r="H79" s="62" t="s">
        <v>81</v>
      </c>
      <c r="I79" s="42">
        <v>715</v>
      </c>
      <c r="J79" s="17"/>
      <c r="K79" s="23">
        <f t="shared" si="3"/>
        <v>0</v>
      </c>
      <c r="L79" s="24" t="str">
        <f t="shared" si="2"/>
        <v>OK</v>
      </c>
      <c r="M79" s="103"/>
      <c r="N79" s="100"/>
      <c r="O79" s="100"/>
      <c r="P79" s="101"/>
      <c r="Q79" s="101"/>
      <c r="R79" s="104"/>
      <c r="S79" s="105"/>
      <c r="T79" s="105"/>
      <c r="U79" s="100"/>
      <c r="V79" s="100"/>
      <c r="W79" s="100"/>
      <c r="X79" s="100"/>
      <c r="Y79" s="100"/>
      <c r="Z79" s="100"/>
      <c r="AA79" s="101"/>
      <c r="AB79" s="101"/>
      <c r="AC79" s="101"/>
      <c r="AD79" s="101"/>
      <c r="AE79" s="101"/>
      <c r="AF79" s="101"/>
      <c r="AG79" s="101"/>
      <c r="AH79" s="101"/>
    </row>
    <row r="80" spans="1:34" ht="39.950000000000003" customHeight="1" x14ac:dyDescent="0.25">
      <c r="A80" s="55">
        <v>94</v>
      </c>
      <c r="B80" s="56" t="s">
        <v>93</v>
      </c>
      <c r="C80" s="60" t="s">
        <v>304</v>
      </c>
      <c r="D80" s="61" t="s">
        <v>305</v>
      </c>
      <c r="E80" s="62" t="s">
        <v>292</v>
      </c>
      <c r="F80" s="62" t="s">
        <v>293</v>
      </c>
      <c r="G80" s="54" t="s">
        <v>37</v>
      </c>
      <c r="H80" s="62" t="s">
        <v>81</v>
      </c>
      <c r="I80" s="42">
        <v>2850</v>
      </c>
      <c r="J80" s="17"/>
      <c r="K80" s="23">
        <f t="shared" si="3"/>
        <v>0</v>
      </c>
      <c r="L80" s="24" t="str">
        <f t="shared" si="2"/>
        <v>OK</v>
      </c>
      <c r="M80" s="103"/>
      <c r="N80" s="100"/>
      <c r="O80" s="100"/>
      <c r="P80" s="101"/>
      <c r="Q80" s="101"/>
      <c r="R80" s="104"/>
      <c r="S80" s="105"/>
      <c r="T80" s="105"/>
      <c r="U80" s="100"/>
      <c r="V80" s="100"/>
      <c r="W80" s="100"/>
      <c r="X80" s="100"/>
      <c r="Y80" s="100"/>
      <c r="Z80" s="100"/>
      <c r="AA80" s="101"/>
      <c r="AB80" s="101"/>
      <c r="AC80" s="101"/>
      <c r="AD80" s="101"/>
      <c r="AE80" s="101"/>
      <c r="AF80" s="101"/>
      <c r="AG80" s="101"/>
      <c r="AH80" s="101"/>
    </row>
    <row r="81" spans="1:34" ht="39.950000000000003" customHeight="1" x14ac:dyDescent="0.25">
      <c r="A81" s="55">
        <v>96</v>
      </c>
      <c r="B81" s="56" t="s">
        <v>47</v>
      </c>
      <c r="C81" s="60" t="s">
        <v>306</v>
      </c>
      <c r="D81" s="61" t="s">
        <v>307</v>
      </c>
      <c r="E81" s="53" t="s">
        <v>129</v>
      </c>
      <c r="F81" s="54" t="s">
        <v>308</v>
      </c>
      <c r="G81" s="54" t="s">
        <v>37</v>
      </c>
      <c r="H81" s="54" t="s">
        <v>81</v>
      </c>
      <c r="I81" s="42">
        <v>2300</v>
      </c>
      <c r="J81" s="17"/>
      <c r="K81" s="23">
        <f t="shared" si="3"/>
        <v>0</v>
      </c>
      <c r="L81" s="24" t="str">
        <f t="shared" si="2"/>
        <v>OK</v>
      </c>
      <c r="M81" s="103"/>
      <c r="N81" s="100"/>
      <c r="O81" s="100"/>
      <c r="P81" s="101"/>
      <c r="Q81" s="101"/>
      <c r="R81" s="104"/>
      <c r="S81" s="105"/>
      <c r="T81" s="105"/>
      <c r="U81" s="100"/>
      <c r="V81" s="100"/>
      <c r="W81" s="100"/>
      <c r="X81" s="100"/>
      <c r="Y81" s="100"/>
      <c r="Z81" s="100"/>
      <c r="AA81" s="101"/>
      <c r="AB81" s="101"/>
      <c r="AC81" s="101"/>
      <c r="AD81" s="101"/>
      <c r="AE81" s="101"/>
      <c r="AF81" s="101"/>
      <c r="AG81" s="101"/>
      <c r="AH81" s="101"/>
    </row>
    <row r="82" spans="1:34" ht="39.950000000000003" customHeight="1" x14ac:dyDescent="0.25">
      <c r="A82" s="55">
        <v>97</v>
      </c>
      <c r="B82" s="56" t="s">
        <v>47</v>
      </c>
      <c r="C82" s="60" t="s">
        <v>309</v>
      </c>
      <c r="D82" s="61" t="s">
        <v>310</v>
      </c>
      <c r="E82" s="53" t="s">
        <v>192</v>
      </c>
      <c r="F82" s="70">
        <v>13080064</v>
      </c>
      <c r="G82" s="54" t="s">
        <v>37</v>
      </c>
      <c r="H82" s="54" t="s">
        <v>51</v>
      </c>
      <c r="I82" s="42">
        <v>2280</v>
      </c>
      <c r="J82" s="17"/>
      <c r="K82" s="23">
        <f t="shared" si="3"/>
        <v>0</v>
      </c>
      <c r="L82" s="24" t="str">
        <f t="shared" si="2"/>
        <v>OK</v>
      </c>
      <c r="M82" s="103"/>
      <c r="N82" s="100"/>
      <c r="O82" s="100"/>
      <c r="P82" s="101"/>
      <c r="Q82" s="101"/>
      <c r="R82" s="104"/>
      <c r="S82" s="105"/>
      <c r="T82" s="105"/>
      <c r="U82" s="100"/>
      <c r="V82" s="100"/>
      <c r="W82" s="100"/>
      <c r="X82" s="100"/>
      <c r="Y82" s="100"/>
      <c r="Z82" s="100"/>
      <c r="AA82" s="101"/>
      <c r="AB82" s="101"/>
      <c r="AC82" s="101"/>
      <c r="AD82" s="101"/>
      <c r="AE82" s="101"/>
      <c r="AF82" s="101"/>
      <c r="AG82" s="101"/>
      <c r="AH82" s="101"/>
    </row>
    <row r="83" spans="1:34" ht="39.950000000000003" customHeight="1" x14ac:dyDescent="0.25">
      <c r="A83" s="55">
        <v>98</v>
      </c>
      <c r="B83" s="56" t="s">
        <v>135</v>
      </c>
      <c r="C83" s="60" t="s">
        <v>311</v>
      </c>
      <c r="D83" s="61" t="s">
        <v>312</v>
      </c>
      <c r="E83" s="62" t="s">
        <v>124</v>
      </c>
      <c r="F83" s="62" t="s">
        <v>296</v>
      </c>
      <c r="G83" s="54" t="s">
        <v>37</v>
      </c>
      <c r="H83" s="62" t="s">
        <v>81</v>
      </c>
      <c r="I83" s="42">
        <v>3180</v>
      </c>
      <c r="J83" s="17"/>
      <c r="K83" s="23">
        <f t="shared" si="3"/>
        <v>0</v>
      </c>
      <c r="L83" s="24" t="str">
        <f t="shared" si="2"/>
        <v>OK</v>
      </c>
      <c r="M83" s="103"/>
      <c r="N83" s="100"/>
      <c r="O83" s="100"/>
      <c r="P83" s="101"/>
      <c r="Q83" s="101"/>
      <c r="R83" s="104"/>
      <c r="S83" s="105"/>
      <c r="T83" s="105"/>
      <c r="U83" s="100"/>
      <c r="V83" s="100"/>
      <c r="W83" s="100"/>
      <c r="X83" s="100"/>
      <c r="Y83" s="100"/>
      <c r="Z83" s="100"/>
      <c r="AA83" s="101"/>
      <c r="AB83" s="101"/>
      <c r="AC83" s="101"/>
      <c r="AD83" s="101"/>
      <c r="AE83" s="101"/>
      <c r="AF83" s="101"/>
      <c r="AG83" s="101"/>
      <c r="AH83" s="101"/>
    </row>
    <row r="84" spans="1:34" ht="39.950000000000003" customHeight="1" x14ac:dyDescent="0.25">
      <c r="A84" s="55">
        <v>99</v>
      </c>
      <c r="B84" s="56" t="s">
        <v>24</v>
      </c>
      <c r="C84" s="68" t="s">
        <v>313</v>
      </c>
      <c r="D84" s="69" t="s">
        <v>314</v>
      </c>
      <c r="E84" s="65">
        <v>2407</v>
      </c>
      <c r="F84" s="65" t="s">
        <v>315</v>
      </c>
      <c r="G84" s="54" t="s">
        <v>37</v>
      </c>
      <c r="H84" s="62" t="s">
        <v>81</v>
      </c>
      <c r="I84" s="84">
        <v>850</v>
      </c>
      <c r="J84" s="17">
        <f>0+2</f>
        <v>2</v>
      </c>
      <c r="K84" s="23">
        <f t="shared" si="3"/>
        <v>1</v>
      </c>
      <c r="L84" s="24" t="str">
        <f t="shared" si="2"/>
        <v>OK</v>
      </c>
      <c r="M84" s="103"/>
      <c r="N84" s="100"/>
      <c r="O84" s="100">
        <v>1</v>
      </c>
      <c r="P84" s="101"/>
      <c r="Q84" s="101"/>
      <c r="R84" s="104"/>
      <c r="S84" s="105"/>
      <c r="T84" s="105"/>
      <c r="U84" s="100"/>
      <c r="V84" s="100"/>
      <c r="W84" s="100"/>
      <c r="X84" s="100"/>
      <c r="Y84" s="100"/>
      <c r="Z84" s="100"/>
      <c r="AA84" s="101"/>
      <c r="AB84" s="101"/>
      <c r="AC84" s="101"/>
      <c r="AD84" s="101"/>
      <c r="AE84" s="101"/>
      <c r="AF84" s="101"/>
      <c r="AG84" s="101"/>
      <c r="AH84" s="101"/>
    </row>
    <row r="85" spans="1:34" ht="39.950000000000003" customHeight="1" x14ac:dyDescent="0.25">
      <c r="A85" s="55">
        <v>100</v>
      </c>
      <c r="B85" s="56" t="s">
        <v>47</v>
      </c>
      <c r="C85" s="60" t="s">
        <v>316</v>
      </c>
      <c r="D85" s="61" t="s">
        <v>317</v>
      </c>
      <c r="E85" s="62" t="s">
        <v>101</v>
      </c>
      <c r="F85" s="62" t="s">
        <v>281</v>
      </c>
      <c r="G85" s="54" t="s">
        <v>37</v>
      </c>
      <c r="H85" s="62" t="s">
        <v>51</v>
      </c>
      <c r="I85" s="42">
        <v>2300</v>
      </c>
      <c r="J85" s="17"/>
      <c r="K85" s="23">
        <f t="shared" si="3"/>
        <v>0</v>
      </c>
      <c r="L85" s="24" t="str">
        <f t="shared" si="2"/>
        <v>OK</v>
      </c>
      <c r="M85" s="103"/>
      <c r="N85" s="100"/>
      <c r="O85" s="100"/>
      <c r="P85" s="101"/>
      <c r="Q85" s="101"/>
      <c r="R85" s="104"/>
      <c r="S85" s="105"/>
      <c r="T85" s="105"/>
      <c r="U85" s="100"/>
      <c r="V85" s="100"/>
      <c r="W85" s="100"/>
      <c r="X85" s="100"/>
      <c r="Y85" s="100"/>
      <c r="Z85" s="100"/>
      <c r="AA85" s="101"/>
      <c r="AB85" s="101"/>
      <c r="AC85" s="101"/>
      <c r="AD85" s="101"/>
      <c r="AE85" s="101"/>
      <c r="AF85" s="101"/>
      <c r="AG85" s="101"/>
      <c r="AH85" s="101"/>
    </row>
    <row r="86" spans="1:34" ht="39.950000000000003" customHeight="1" x14ac:dyDescent="0.25">
      <c r="A86" s="55">
        <v>101</v>
      </c>
      <c r="B86" s="56" t="s">
        <v>151</v>
      </c>
      <c r="C86" s="60" t="s">
        <v>318</v>
      </c>
      <c r="D86" s="61" t="s">
        <v>319</v>
      </c>
      <c r="E86" s="62" t="s">
        <v>46</v>
      </c>
      <c r="F86" s="62" t="s">
        <v>54</v>
      </c>
      <c r="G86" s="54" t="s">
        <v>37</v>
      </c>
      <c r="H86" s="62" t="s">
        <v>51</v>
      </c>
      <c r="I86" s="42">
        <v>1900</v>
      </c>
      <c r="J86" s="17"/>
      <c r="K86" s="23">
        <f t="shared" si="3"/>
        <v>0</v>
      </c>
      <c r="L86" s="24" t="str">
        <f t="shared" si="2"/>
        <v>OK</v>
      </c>
      <c r="M86" s="103"/>
      <c r="N86" s="100"/>
      <c r="O86" s="100"/>
      <c r="P86" s="101"/>
      <c r="Q86" s="101"/>
      <c r="R86" s="104"/>
      <c r="S86" s="105"/>
      <c r="T86" s="105"/>
      <c r="U86" s="100"/>
      <c r="V86" s="100"/>
      <c r="W86" s="100"/>
      <c r="X86" s="100"/>
      <c r="Y86" s="100"/>
      <c r="Z86" s="100"/>
      <c r="AA86" s="101"/>
      <c r="AB86" s="101"/>
      <c r="AC86" s="101"/>
      <c r="AD86" s="101"/>
      <c r="AE86" s="101"/>
      <c r="AF86" s="101"/>
      <c r="AG86" s="101"/>
      <c r="AH86" s="101"/>
    </row>
    <row r="87" spans="1:34" ht="39.950000000000003" customHeight="1" x14ac:dyDescent="0.25">
      <c r="A87" s="55">
        <v>102</v>
      </c>
      <c r="B87" s="56" t="s">
        <v>114</v>
      </c>
      <c r="C87" s="66" t="s">
        <v>320</v>
      </c>
      <c r="D87" s="67" t="s">
        <v>321</v>
      </c>
      <c r="E87" s="59" t="s">
        <v>62</v>
      </c>
      <c r="F87" s="54" t="s">
        <v>322</v>
      </c>
      <c r="G87" s="54" t="s">
        <v>37</v>
      </c>
      <c r="H87" s="54">
        <v>44905233</v>
      </c>
      <c r="I87" s="42">
        <v>5366</v>
      </c>
      <c r="J87" s="17"/>
      <c r="K87" s="23">
        <f t="shared" si="3"/>
        <v>0</v>
      </c>
      <c r="L87" s="24" t="str">
        <f t="shared" si="2"/>
        <v>OK</v>
      </c>
      <c r="M87" s="103"/>
      <c r="N87" s="100"/>
      <c r="O87" s="100"/>
      <c r="P87" s="101"/>
      <c r="Q87" s="101"/>
      <c r="R87" s="104"/>
      <c r="S87" s="105"/>
      <c r="T87" s="105"/>
      <c r="U87" s="100"/>
      <c r="V87" s="100"/>
      <c r="W87" s="100"/>
      <c r="X87" s="100"/>
      <c r="Y87" s="100"/>
      <c r="Z87" s="100"/>
      <c r="AA87" s="101"/>
      <c r="AB87" s="101"/>
      <c r="AC87" s="101"/>
      <c r="AD87" s="101"/>
      <c r="AE87" s="101"/>
      <c r="AF87" s="101"/>
      <c r="AG87" s="101"/>
      <c r="AH87" s="101"/>
    </row>
    <row r="88" spans="1:34" ht="39.950000000000003" customHeight="1" x14ac:dyDescent="0.25">
      <c r="A88" s="55">
        <v>103</v>
      </c>
      <c r="B88" s="56" t="s">
        <v>114</v>
      </c>
      <c r="C88" s="77" t="s">
        <v>323</v>
      </c>
      <c r="D88" s="61" t="s">
        <v>321</v>
      </c>
      <c r="E88" s="59" t="s">
        <v>238</v>
      </c>
      <c r="F88" s="62" t="s">
        <v>324</v>
      </c>
      <c r="G88" s="54" t="s">
        <v>37</v>
      </c>
      <c r="H88" s="62" t="s">
        <v>51</v>
      </c>
      <c r="I88" s="42">
        <v>6900</v>
      </c>
      <c r="J88" s="17"/>
      <c r="K88" s="23">
        <f t="shared" si="3"/>
        <v>0</v>
      </c>
      <c r="L88" s="24" t="str">
        <f t="shared" si="2"/>
        <v>OK</v>
      </c>
      <c r="M88" s="103"/>
      <c r="N88" s="100"/>
      <c r="O88" s="100"/>
      <c r="P88" s="101"/>
      <c r="Q88" s="101"/>
      <c r="R88" s="104"/>
      <c r="S88" s="105"/>
      <c r="T88" s="105"/>
      <c r="U88" s="100"/>
      <c r="V88" s="100"/>
      <c r="W88" s="100"/>
      <c r="X88" s="100"/>
      <c r="Y88" s="100"/>
      <c r="Z88" s="100"/>
      <c r="AA88" s="101"/>
      <c r="AB88" s="101"/>
      <c r="AC88" s="101"/>
      <c r="AD88" s="101"/>
      <c r="AE88" s="101"/>
      <c r="AF88" s="101"/>
      <c r="AG88" s="101"/>
      <c r="AH88" s="101"/>
    </row>
    <row r="89" spans="1:34" ht="39.950000000000003" customHeight="1" x14ac:dyDescent="0.25">
      <c r="A89" s="55">
        <v>104</v>
      </c>
      <c r="B89" s="56" t="s">
        <v>126</v>
      </c>
      <c r="C89" s="60" t="s">
        <v>325</v>
      </c>
      <c r="D89" s="61" t="s">
        <v>326</v>
      </c>
      <c r="E89" s="62" t="s">
        <v>124</v>
      </c>
      <c r="F89" s="62" t="s">
        <v>327</v>
      </c>
      <c r="G89" s="54" t="s">
        <v>37</v>
      </c>
      <c r="H89" s="62" t="s">
        <v>51</v>
      </c>
      <c r="I89" s="42">
        <v>2100</v>
      </c>
      <c r="J89" s="17"/>
      <c r="K89" s="23">
        <f t="shared" si="3"/>
        <v>0</v>
      </c>
      <c r="L89" s="24" t="str">
        <f t="shared" si="2"/>
        <v>OK</v>
      </c>
      <c r="M89" s="103"/>
      <c r="N89" s="100"/>
      <c r="O89" s="100"/>
      <c r="P89" s="101"/>
      <c r="Q89" s="101"/>
      <c r="R89" s="104"/>
      <c r="S89" s="105"/>
      <c r="T89" s="105"/>
      <c r="U89" s="100"/>
      <c r="V89" s="100"/>
      <c r="W89" s="100"/>
      <c r="X89" s="100"/>
      <c r="Y89" s="100"/>
      <c r="Z89" s="100"/>
      <c r="AA89" s="101"/>
      <c r="AB89" s="101"/>
      <c r="AC89" s="101"/>
      <c r="AD89" s="101"/>
      <c r="AE89" s="101"/>
      <c r="AF89" s="101"/>
      <c r="AG89" s="101"/>
      <c r="AH89" s="101"/>
    </row>
    <row r="90" spans="1:34" ht="39.950000000000003" customHeight="1" x14ac:dyDescent="0.25">
      <c r="A90" s="55">
        <v>105</v>
      </c>
      <c r="B90" s="56" t="s">
        <v>71</v>
      </c>
      <c r="C90" s="60" t="s">
        <v>328</v>
      </c>
      <c r="D90" s="61" t="s">
        <v>329</v>
      </c>
      <c r="E90" s="53" t="s">
        <v>238</v>
      </c>
      <c r="F90" s="54" t="s">
        <v>330</v>
      </c>
      <c r="G90" s="54" t="s">
        <v>37</v>
      </c>
      <c r="H90" s="54" t="s">
        <v>331</v>
      </c>
      <c r="I90" s="42">
        <v>2351.25</v>
      </c>
      <c r="J90" s="17"/>
      <c r="K90" s="23">
        <f t="shared" si="3"/>
        <v>0</v>
      </c>
      <c r="L90" s="24" t="str">
        <f t="shared" si="2"/>
        <v>OK</v>
      </c>
      <c r="M90" s="103"/>
      <c r="N90" s="100"/>
      <c r="O90" s="100"/>
      <c r="P90" s="101"/>
      <c r="Q90" s="101"/>
      <c r="R90" s="104"/>
      <c r="S90" s="105"/>
      <c r="T90" s="105"/>
      <c r="U90" s="100"/>
      <c r="V90" s="100"/>
      <c r="W90" s="100"/>
      <c r="X90" s="100"/>
      <c r="Y90" s="100"/>
      <c r="Z90" s="100"/>
      <c r="AA90" s="101"/>
      <c r="AB90" s="101"/>
      <c r="AC90" s="101"/>
      <c r="AD90" s="101"/>
      <c r="AE90" s="101"/>
      <c r="AF90" s="101"/>
      <c r="AG90" s="101"/>
      <c r="AH90" s="101"/>
    </row>
    <row r="91" spans="1:34" ht="39.950000000000003" customHeight="1" x14ac:dyDescent="0.25">
      <c r="A91" s="55">
        <v>106</v>
      </c>
      <c r="B91" s="56" t="s">
        <v>332</v>
      </c>
      <c r="C91" s="73" t="s">
        <v>333</v>
      </c>
      <c r="D91" s="74" t="s">
        <v>334</v>
      </c>
      <c r="E91" s="70" t="s">
        <v>335</v>
      </c>
      <c r="F91" s="62" t="s">
        <v>336</v>
      </c>
      <c r="G91" s="54" t="s">
        <v>37</v>
      </c>
      <c r="H91" s="62" t="s">
        <v>21</v>
      </c>
      <c r="I91" s="42">
        <v>19008</v>
      </c>
      <c r="J91" s="17"/>
      <c r="K91" s="23">
        <f t="shared" si="3"/>
        <v>0</v>
      </c>
      <c r="L91" s="24" t="str">
        <f t="shared" si="2"/>
        <v>OK</v>
      </c>
      <c r="M91" s="103"/>
      <c r="N91" s="100"/>
      <c r="O91" s="100"/>
      <c r="P91" s="101"/>
      <c r="Q91" s="101"/>
      <c r="R91" s="104"/>
      <c r="S91" s="105"/>
      <c r="T91" s="105"/>
      <c r="U91" s="100"/>
      <c r="V91" s="100"/>
      <c r="W91" s="100"/>
      <c r="X91" s="100"/>
      <c r="Y91" s="100"/>
      <c r="Z91" s="100"/>
      <c r="AA91" s="101"/>
      <c r="AB91" s="101"/>
      <c r="AC91" s="101"/>
      <c r="AD91" s="101"/>
      <c r="AE91" s="101"/>
      <c r="AF91" s="101"/>
      <c r="AG91" s="101"/>
      <c r="AH91" s="101"/>
    </row>
    <row r="92" spans="1:34" ht="39.950000000000003" customHeight="1" x14ac:dyDescent="0.25">
      <c r="A92" s="55">
        <v>107</v>
      </c>
      <c r="B92" s="56" t="s">
        <v>135</v>
      </c>
      <c r="C92" s="60" t="s">
        <v>337</v>
      </c>
      <c r="D92" s="61" t="s">
        <v>338</v>
      </c>
      <c r="E92" s="62" t="s">
        <v>335</v>
      </c>
      <c r="F92" s="62" t="s">
        <v>336</v>
      </c>
      <c r="G92" s="54" t="s">
        <v>37</v>
      </c>
      <c r="H92" s="62" t="s">
        <v>21</v>
      </c>
      <c r="I92" s="42">
        <v>2370</v>
      </c>
      <c r="J92" s="17"/>
      <c r="K92" s="23">
        <f t="shared" si="3"/>
        <v>0</v>
      </c>
      <c r="L92" s="24" t="str">
        <f t="shared" si="2"/>
        <v>OK</v>
      </c>
      <c r="M92" s="103"/>
      <c r="N92" s="100"/>
      <c r="O92" s="100"/>
      <c r="P92" s="101"/>
      <c r="Q92" s="101"/>
      <c r="R92" s="104"/>
      <c r="S92" s="105"/>
      <c r="T92" s="105"/>
      <c r="U92" s="100"/>
      <c r="V92" s="100"/>
      <c r="W92" s="100"/>
      <c r="X92" s="100"/>
      <c r="Y92" s="100"/>
      <c r="Z92" s="100"/>
      <c r="AA92" s="101"/>
      <c r="AB92" s="101"/>
      <c r="AC92" s="101"/>
      <c r="AD92" s="101"/>
      <c r="AE92" s="101"/>
      <c r="AF92" s="101"/>
      <c r="AG92" s="101"/>
      <c r="AH92" s="101"/>
    </row>
    <row r="93" spans="1:34" ht="39.950000000000003" customHeight="1" x14ac:dyDescent="0.25">
      <c r="A93" s="55">
        <v>110</v>
      </c>
      <c r="B93" s="56" t="s">
        <v>86</v>
      </c>
      <c r="C93" s="77" t="s">
        <v>339</v>
      </c>
      <c r="D93" s="61" t="s">
        <v>340</v>
      </c>
      <c r="E93" s="59" t="s">
        <v>238</v>
      </c>
      <c r="F93" s="62" t="s">
        <v>341</v>
      </c>
      <c r="G93" s="54" t="s">
        <v>37</v>
      </c>
      <c r="H93" s="62" t="s">
        <v>51</v>
      </c>
      <c r="I93" s="42">
        <v>20278</v>
      </c>
      <c r="J93" s="17"/>
      <c r="K93" s="23">
        <f t="shared" si="3"/>
        <v>0</v>
      </c>
      <c r="L93" s="24" t="str">
        <f t="shared" si="2"/>
        <v>OK</v>
      </c>
      <c r="M93" s="103"/>
      <c r="N93" s="100"/>
      <c r="O93" s="100"/>
      <c r="P93" s="101"/>
      <c r="Q93" s="101"/>
      <c r="R93" s="104"/>
      <c r="S93" s="105"/>
      <c r="T93" s="105"/>
      <c r="U93" s="100"/>
      <c r="V93" s="100"/>
      <c r="W93" s="100"/>
      <c r="X93" s="100"/>
      <c r="Y93" s="100"/>
      <c r="Z93" s="100"/>
      <c r="AA93" s="101"/>
      <c r="AB93" s="101"/>
      <c r="AC93" s="101"/>
      <c r="AD93" s="101"/>
      <c r="AE93" s="101"/>
      <c r="AF93" s="101"/>
      <c r="AG93" s="101"/>
      <c r="AH93" s="101"/>
    </row>
    <row r="94" spans="1:34" ht="39.950000000000003" customHeight="1" x14ac:dyDescent="0.25">
      <c r="A94" s="55">
        <v>111</v>
      </c>
      <c r="B94" s="56" t="s">
        <v>43</v>
      </c>
      <c r="C94" s="60" t="s">
        <v>342</v>
      </c>
      <c r="D94" s="61" t="s">
        <v>343</v>
      </c>
      <c r="E94" s="62" t="s">
        <v>124</v>
      </c>
      <c r="F94" s="62" t="s">
        <v>246</v>
      </c>
      <c r="G94" s="54" t="s">
        <v>37</v>
      </c>
      <c r="H94" s="62" t="s">
        <v>81</v>
      </c>
      <c r="I94" s="42">
        <v>1474.8</v>
      </c>
      <c r="J94" s="17"/>
      <c r="K94" s="23">
        <f t="shared" si="3"/>
        <v>0</v>
      </c>
      <c r="L94" s="24" t="str">
        <f t="shared" si="2"/>
        <v>OK</v>
      </c>
      <c r="M94" s="103"/>
      <c r="N94" s="100"/>
      <c r="O94" s="100"/>
      <c r="P94" s="101"/>
      <c r="Q94" s="101"/>
      <c r="R94" s="104"/>
      <c r="S94" s="105"/>
      <c r="T94" s="105"/>
      <c r="U94" s="100"/>
      <c r="V94" s="100"/>
      <c r="W94" s="100"/>
      <c r="X94" s="100"/>
      <c r="Y94" s="100"/>
      <c r="Z94" s="100"/>
      <c r="AA94" s="101"/>
      <c r="AB94" s="101"/>
      <c r="AC94" s="101"/>
      <c r="AD94" s="101"/>
      <c r="AE94" s="101"/>
      <c r="AF94" s="101"/>
      <c r="AG94" s="101"/>
      <c r="AH94" s="101"/>
    </row>
    <row r="95" spans="1:34" ht="39.950000000000003" customHeight="1" x14ac:dyDescent="0.25">
      <c r="A95" s="55">
        <v>112</v>
      </c>
      <c r="B95" s="56" t="s">
        <v>43</v>
      </c>
      <c r="C95" s="60" t="s">
        <v>344</v>
      </c>
      <c r="D95" s="61" t="s">
        <v>345</v>
      </c>
      <c r="E95" s="62" t="s">
        <v>124</v>
      </c>
      <c r="F95" s="62" t="s">
        <v>246</v>
      </c>
      <c r="G95" s="54" t="s">
        <v>37</v>
      </c>
      <c r="H95" s="62" t="s">
        <v>81</v>
      </c>
      <c r="I95" s="42">
        <v>845.2</v>
      </c>
      <c r="J95" s="17"/>
      <c r="K95" s="23">
        <f t="shared" si="3"/>
        <v>0</v>
      </c>
      <c r="L95" s="24" t="str">
        <f t="shared" si="2"/>
        <v>OK</v>
      </c>
      <c r="M95" s="103"/>
      <c r="N95" s="100"/>
      <c r="O95" s="100"/>
      <c r="P95" s="101"/>
      <c r="Q95" s="101"/>
      <c r="R95" s="104"/>
      <c r="S95" s="105"/>
      <c r="T95" s="105"/>
      <c r="U95" s="100"/>
      <c r="V95" s="100"/>
      <c r="W95" s="100"/>
      <c r="X95" s="100"/>
      <c r="Y95" s="100"/>
      <c r="Z95" s="100"/>
      <c r="AA95" s="101"/>
      <c r="AB95" s="101"/>
      <c r="AC95" s="101"/>
      <c r="AD95" s="101"/>
      <c r="AE95" s="101"/>
      <c r="AF95" s="101"/>
      <c r="AG95" s="101"/>
      <c r="AH95" s="101"/>
    </row>
    <row r="96" spans="1:34" ht="39.950000000000003" customHeight="1" x14ac:dyDescent="0.25">
      <c r="A96" s="55">
        <v>113</v>
      </c>
      <c r="B96" s="56" t="s">
        <v>151</v>
      </c>
      <c r="C96" s="60" t="s">
        <v>346</v>
      </c>
      <c r="D96" s="61" t="s">
        <v>347</v>
      </c>
      <c r="E96" s="62" t="s">
        <v>124</v>
      </c>
      <c r="F96" s="62" t="s">
        <v>246</v>
      </c>
      <c r="G96" s="54" t="s">
        <v>37</v>
      </c>
      <c r="H96" s="62" t="s">
        <v>81</v>
      </c>
      <c r="I96" s="42">
        <v>2000</v>
      </c>
      <c r="J96" s="17"/>
      <c r="K96" s="23">
        <f t="shared" si="3"/>
        <v>0</v>
      </c>
      <c r="L96" s="24" t="str">
        <f t="shared" si="2"/>
        <v>OK</v>
      </c>
      <c r="M96" s="103"/>
      <c r="N96" s="100"/>
      <c r="O96" s="100"/>
      <c r="P96" s="101"/>
      <c r="Q96" s="101"/>
      <c r="R96" s="104"/>
      <c r="S96" s="105"/>
      <c r="T96" s="105"/>
      <c r="U96" s="100"/>
      <c r="V96" s="100"/>
      <c r="W96" s="100"/>
      <c r="X96" s="100"/>
      <c r="Y96" s="100"/>
      <c r="Z96" s="100"/>
      <c r="AA96" s="101"/>
      <c r="AB96" s="101"/>
      <c r="AC96" s="101"/>
      <c r="AD96" s="101"/>
      <c r="AE96" s="101"/>
      <c r="AF96" s="101"/>
      <c r="AG96" s="101"/>
      <c r="AH96" s="101"/>
    </row>
    <row r="97" spans="1:34" ht="39.950000000000003" customHeight="1" x14ac:dyDescent="0.25">
      <c r="A97" s="55">
        <v>114</v>
      </c>
      <c r="B97" s="56" t="s">
        <v>38</v>
      </c>
      <c r="C97" s="60" t="s">
        <v>348</v>
      </c>
      <c r="D97" s="61" t="s">
        <v>349</v>
      </c>
      <c r="E97" s="62" t="s">
        <v>124</v>
      </c>
      <c r="F97" s="62" t="s">
        <v>246</v>
      </c>
      <c r="G97" s="54" t="s">
        <v>37</v>
      </c>
      <c r="H97" s="62" t="s">
        <v>81</v>
      </c>
      <c r="I97" s="42">
        <v>856</v>
      </c>
      <c r="J97" s="17"/>
      <c r="K97" s="23">
        <f t="shared" si="3"/>
        <v>0</v>
      </c>
      <c r="L97" s="24" t="str">
        <f t="shared" si="2"/>
        <v>OK</v>
      </c>
      <c r="M97" s="103"/>
      <c r="N97" s="100"/>
      <c r="O97" s="100"/>
      <c r="P97" s="101"/>
      <c r="Q97" s="101"/>
      <c r="R97" s="104"/>
      <c r="S97" s="105"/>
      <c r="T97" s="105"/>
      <c r="U97" s="100"/>
      <c r="V97" s="100"/>
      <c r="W97" s="100"/>
      <c r="X97" s="100"/>
      <c r="Y97" s="100"/>
      <c r="Z97" s="100"/>
      <c r="AA97" s="101"/>
      <c r="AB97" s="101"/>
      <c r="AC97" s="101"/>
      <c r="AD97" s="101"/>
      <c r="AE97" s="101"/>
      <c r="AF97" s="101"/>
      <c r="AG97" s="101"/>
      <c r="AH97" s="101"/>
    </row>
    <row r="98" spans="1:34" ht="39.950000000000003" customHeight="1" x14ac:dyDescent="0.25">
      <c r="A98" s="55">
        <v>115</v>
      </c>
      <c r="B98" s="56" t="s">
        <v>38</v>
      </c>
      <c r="C98" s="60" t="s">
        <v>350</v>
      </c>
      <c r="D98" s="61" t="s">
        <v>351</v>
      </c>
      <c r="E98" s="62" t="s">
        <v>124</v>
      </c>
      <c r="F98" s="62" t="s">
        <v>246</v>
      </c>
      <c r="G98" s="54" t="s">
        <v>37</v>
      </c>
      <c r="H98" s="62" t="s">
        <v>81</v>
      </c>
      <c r="I98" s="42">
        <v>866.2</v>
      </c>
      <c r="J98" s="17"/>
      <c r="K98" s="23">
        <f t="shared" si="3"/>
        <v>0</v>
      </c>
      <c r="L98" s="24" t="str">
        <f t="shared" si="2"/>
        <v>OK</v>
      </c>
      <c r="M98" s="103"/>
      <c r="N98" s="100"/>
      <c r="O98" s="100"/>
      <c r="P98" s="101"/>
      <c r="Q98" s="101"/>
      <c r="R98" s="104"/>
      <c r="S98" s="105"/>
      <c r="T98" s="105"/>
      <c r="U98" s="100"/>
      <c r="V98" s="100"/>
      <c r="W98" s="100"/>
      <c r="X98" s="100"/>
      <c r="Y98" s="100"/>
      <c r="Z98" s="100"/>
      <c r="AA98" s="101"/>
      <c r="AB98" s="101"/>
      <c r="AC98" s="101"/>
      <c r="AD98" s="101"/>
      <c r="AE98" s="101"/>
      <c r="AF98" s="101"/>
      <c r="AG98" s="101"/>
      <c r="AH98" s="101"/>
    </row>
    <row r="99" spans="1:34" ht="39.950000000000003" customHeight="1" x14ac:dyDescent="0.25">
      <c r="A99" s="55">
        <v>116</v>
      </c>
      <c r="B99" s="56" t="s">
        <v>151</v>
      </c>
      <c r="C99" s="60" t="s">
        <v>352</v>
      </c>
      <c r="D99" s="61" t="s">
        <v>353</v>
      </c>
      <c r="E99" s="62" t="s">
        <v>124</v>
      </c>
      <c r="F99" s="62" t="s">
        <v>246</v>
      </c>
      <c r="G99" s="54" t="s">
        <v>37</v>
      </c>
      <c r="H99" s="62" t="s">
        <v>81</v>
      </c>
      <c r="I99" s="42">
        <v>1180</v>
      </c>
      <c r="J99" s="17"/>
      <c r="K99" s="23">
        <f t="shared" si="3"/>
        <v>0</v>
      </c>
      <c r="L99" s="24" t="str">
        <f t="shared" si="2"/>
        <v>OK</v>
      </c>
      <c r="M99" s="103"/>
      <c r="N99" s="100"/>
      <c r="O99" s="100"/>
      <c r="P99" s="101"/>
      <c r="Q99" s="101"/>
      <c r="R99" s="104"/>
      <c r="S99" s="105"/>
      <c r="T99" s="105"/>
      <c r="U99" s="100"/>
      <c r="V99" s="100"/>
      <c r="W99" s="100"/>
      <c r="X99" s="100"/>
      <c r="Y99" s="100"/>
      <c r="Z99" s="100"/>
      <c r="AA99" s="101"/>
      <c r="AB99" s="101"/>
      <c r="AC99" s="101"/>
      <c r="AD99" s="101"/>
      <c r="AE99" s="101"/>
      <c r="AF99" s="101"/>
      <c r="AG99" s="101"/>
      <c r="AH99" s="101"/>
    </row>
    <row r="100" spans="1:34" ht="39.950000000000003" customHeight="1" x14ac:dyDescent="0.25">
      <c r="A100" s="55">
        <v>117</v>
      </c>
      <c r="B100" s="56" t="s">
        <v>33</v>
      </c>
      <c r="C100" s="78" t="s">
        <v>354</v>
      </c>
      <c r="D100" s="79" t="s">
        <v>355</v>
      </c>
      <c r="E100" s="59" t="s">
        <v>356</v>
      </c>
      <c r="F100" s="62" t="s">
        <v>357</v>
      </c>
      <c r="G100" s="54" t="s">
        <v>37</v>
      </c>
      <c r="H100" s="62" t="s">
        <v>81</v>
      </c>
      <c r="I100" s="42">
        <v>2020</v>
      </c>
      <c r="J100" s="17"/>
      <c r="K100" s="23">
        <f t="shared" si="3"/>
        <v>0</v>
      </c>
      <c r="L100" s="24" t="str">
        <f t="shared" si="2"/>
        <v>OK</v>
      </c>
      <c r="M100" s="103"/>
      <c r="N100" s="100"/>
      <c r="O100" s="100"/>
      <c r="P100" s="101"/>
      <c r="Q100" s="101"/>
      <c r="R100" s="104"/>
      <c r="S100" s="105"/>
      <c r="T100" s="105"/>
      <c r="U100" s="100"/>
      <c r="V100" s="100"/>
      <c r="W100" s="100"/>
      <c r="X100" s="100"/>
      <c r="Y100" s="100"/>
      <c r="Z100" s="100"/>
      <c r="AA100" s="101"/>
      <c r="AB100" s="101"/>
      <c r="AC100" s="101"/>
      <c r="AD100" s="101"/>
      <c r="AE100" s="101"/>
      <c r="AF100" s="101"/>
      <c r="AG100" s="101"/>
      <c r="AH100" s="101"/>
    </row>
    <row r="101" spans="1:34" ht="39.950000000000003" customHeight="1" x14ac:dyDescent="0.25">
      <c r="A101" s="55">
        <v>118</v>
      </c>
      <c r="B101" s="56" t="s">
        <v>126</v>
      </c>
      <c r="C101" s="60" t="s">
        <v>358</v>
      </c>
      <c r="D101" s="61" t="s">
        <v>359</v>
      </c>
      <c r="E101" s="62" t="s">
        <v>292</v>
      </c>
      <c r="F101" s="62" t="s">
        <v>360</v>
      </c>
      <c r="G101" s="54" t="s">
        <v>37</v>
      </c>
      <c r="H101" s="62" t="s">
        <v>81</v>
      </c>
      <c r="I101" s="42">
        <v>200</v>
      </c>
      <c r="J101" s="17"/>
      <c r="K101" s="23">
        <f t="shared" si="3"/>
        <v>0</v>
      </c>
      <c r="L101" s="24" t="str">
        <f t="shared" si="2"/>
        <v>OK</v>
      </c>
      <c r="M101" s="103"/>
      <c r="N101" s="100"/>
      <c r="O101" s="100"/>
      <c r="P101" s="101"/>
      <c r="Q101" s="101"/>
      <c r="R101" s="104"/>
      <c r="S101" s="105"/>
      <c r="T101" s="105"/>
      <c r="U101" s="100"/>
      <c r="V101" s="100"/>
      <c r="W101" s="100"/>
      <c r="X101" s="100"/>
      <c r="Y101" s="100"/>
      <c r="Z101" s="100"/>
      <c r="AA101" s="101"/>
      <c r="AB101" s="101"/>
      <c r="AC101" s="101"/>
      <c r="AD101" s="101"/>
      <c r="AE101" s="101"/>
      <c r="AF101" s="101"/>
      <c r="AG101" s="101"/>
      <c r="AH101" s="101"/>
    </row>
    <row r="102" spans="1:34" ht="39.950000000000003" customHeight="1" x14ac:dyDescent="0.25">
      <c r="A102" s="55">
        <v>120</v>
      </c>
      <c r="B102" s="56" t="s">
        <v>126</v>
      </c>
      <c r="C102" s="68" t="s">
        <v>361</v>
      </c>
      <c r="D102" s="69" t="s">
        <v>362</v>
      </c>
      <c r="E102" s="65">
        <v>5607</v>
      </c>
      <c r="F102" s="65" t="s">
        <v>363</v>
      </c>
      <c r="G102" s="54" t="s">
        <v>37</v>
      </c>
      <c r="H102" s="62" t="s">
        <v>25</v>
      </c>
      <c r="I102" s="42">
        <v>14.3</v>
      </c>
      <c r="J102" s="17"/>
      <c r="K102" s="23">
        <f t="shared" si="3"/>
        <v>0</v>
      </c>
      <c r="L102" s="24" t="str">
        <f t="shared" si="2"/>
        <v>OK</v>
      </c>
      <c r="M102" s="103"/>
      <c r="N102" s="100"/>
      <c r="O102" s="100"/>
      <c r="P102" s="101"/>
      <c r="Q102" s="101"/>
      <c r="R102" s="104"/>
      <c r="S102" s="105"/>
      <c r="T102" s="105"/>
      <c r="U102" s="100"/>
      <c r="V102" s="100"/>
      <c r="W102" s="100"/>
      <c r="X102" s="100"/>
      <c r="Y102" s="100"/>
      <c r="Z102" s="100"/>
      <c r="AA102" s="101"/>
      <c r="AB102" s="101"/>
      <c r="AC102" s="101"/>
      <c r="AD102" s="101"/>
      <c r="AE102" s="101"/>
      <c r="AF102" s="101"/>
      <c r="AG102" s="101"/>
      <c r="AH102" s="101"/>
    </row>
    <row r="103" spans="1:34" ht="39.950000000000003" customHeight="1" x14ac:dyDescent="0.25">
      <c r="A103" s="55">
        <v>121</v>
      </c>
      <c r="B103" s="56" t="s">
        <v>126</v>
      </c>
      <c r="C103" s="68" t="s">
        <v>364</v>
      </c>
      <c r="D103" s="69" t="s">
        <v>365</v>
      </c>
      <c r="E103" s="65">
        <v>5607</v>
      </c>
      <c r="F103" s="65" t="s">
        <v>366</v>
      </c>
      <c r="G103" s="54" t="s">
        <v>37</v>
      </c>
      <c r="H103" s="62" t="s">
        <v>25</v>
      </c>
      <c r="I103" s="42">
        <v>21</v>
      </c>
      <c r="J103" s="17"/>
      <c r="K103" s="23">
        <f t="shared" si="3"/>
        <v>0</v>
      </c>
      <c r="L103" s="24" t="str">
        <f t="shared" si="2"/>
        <v>OK</v>
      </c>
      <c r="M103" s="103"/>
      <c r="N103" s="100"/>
      <c r="O103" s="100"/>
      <c r="P103" s="101"/>
      <c r="Q103" s="101"/>
      <c r="R103" s="104"/>
      <c r="S103" s="105"/>
      <c r="T103" s="105"/>
      <c r="U103" s="100"/>
      <c r="V103" s="100"/>
      <c r="W103" s="100"/>
      <c r="X103" s="100"/>
      <c r="Y103" s="100"/>
      <c r="Z103" s="100"/>
      <c r="AA103" s="101"/>
      <c r="AB103" s="101"/>
      <c r="AC103" s="101"/>
      <c r="AD103" s="101"/>
      <c r="AE103" s="101"/>
      <c r="AF103" s="101"/>
      <c r="AG103" s="101"/>
      <c r="AH103" s="101"/>
    </row>
    <row r="104" spans="1:34" ht="39.950000000000003" customHeight="1" x14ac:dyDescent="0.25">
      <c r="A104" s="55">
        <v>122</v>
      </c>
      <c r="B104" s="56" t="s">
        <v>126</v>
      </c>
      <c r="C104" s="68" t="s">
        <v>367</v>
      </c>
      <c r="D104" s="69" t="s">
        <v>368</v>
      </c>
      <c r="E104" s="65">
        <v>5607</v>
      </c>
      <c r="F104" s="65" t="s">
        <v>369</v>
      </c>
      <c r="G104" s="54" t="s">
        <v>37</v>
      </c>
      <c r="H104" s="62" t="s">
        <v>25</v>
      </c>
      <c r="I104" s="42">
        <v>21</v>
      </c>
      <c r="J104" s="17"/>
      <c r="K104" s="23">
        <f t="shared" si="3"/>
        <v>0</v>
      </c>
      <c r="L104" s="24" t="str">
        <f t="shared" si="2"/>
        <v>OK</v>
      </c>
      <c r="M104" s="103"/>
      <c r="N104" s="100"/>
      <c r="O104" s="100"/>
      <c r="P104" s="101"/>
      <c r="Q104" s="101"/>
      <c r="R104" s="104"/>
      <c r="S104" s="105"/>
      <c r="T104" s="105"/>
      <c r="U104" s="100"/>
      <c r="V104" s="100"/>
      <c r="W104" s="100"/>
      <c r="X104" s="100"/>
      <c r="Y104" s="100"/>
      <c r="Z104" s="100"/>
      <c r="AA104" s="101"/>
      <c r="AB104" s="101"/>
      <c r="AC104" s="101"/>
      <c r="AD104" s="101"/>
      <c r="AE104" s="101"/>
      <c r="AF104" s="101"/>
      <c r="AG104" s="101"/>
      <c r="AH104" s="101"/>
    </row>
    <row r="105" spans="1:34" ht="39.950000000000003" customHeight="1" x14ac:dyDescent="0.25">
      <c r="A105" s="55">
        <v>123</v>
      </c>
      <c r="B105" s="56" t="s">
        <v>370</v>
      </c>
      <c r="C105" s="66" t="s">
        <v>371</v>
      </c>
      <c r="D105" s="67" t="s">
        <v>372</v>
      </c>
      <c r="E105" s="59" t="s">
        <v>238</v>
      </c>
      <c r="F105" s="54" t="s">
        <v>373</v>
      </c>
      <c r="G105" s="54" t="s">
        <v>37</v>
      </c>
      <c r="H105" s="54">
        <v>44905233</v>
      </c>
      <c r="I105" s="42">
        <v>113000</v>
      </c>
      <c r="J105" s="17"/>
      <c r="K105" s="23">
        <f t="shared" si="3"/>
        <v>0</v>
      </c>
      <c r="L105" s="24" t="str">
        <f t="shared" si="2"/>
        <v>OK</v>
      </c>
      <c r="M105" s="103"/>
      <c r="N105" s="100"/>
      <c r="O105" s="100"/>
      <c r="P105" s="101"/>
      <c r="Q105" s="101"/>
      <c r="R105" s="104"/>
      <c r="S105" s="105"/>
      <c r="T105" s="105"/>
      <c r="U105" s="100"/>
      <c r="V105" s="100"/>
      <c r="W105" s="100"/>
      <c r="X105" s="100"/>
      <c r="Y105" s="100"/>
      <c r="Z105" s="100"/>
      <c r="AA105" s="101"/>
      <c r="AB105" s="101"/>
      <c r="AC105" s="101"/>
      <c r="AD105" s="101"/>
      <c r="AE105" s="101"/>
      <c r="AF105" s="101"/>
      <c r="AG105" s="101"/>
      <c r="AH105" s="101"/>
    </row>
    <row r="106" spans="1:34" ht="39.950000000000003" customHeight="1" x14ac:dyDescent="0.25">
      <c r="A106" s="55">
        <v>124</v>
      </c>
      <c r="B106" s="56" t="s">
        <v>71</v>
      </c>
      <c r="C106" s="66" t="s">
        <v>374</v>
      </c>
      <c r="D106" s="67" t="s">
        <v>375</v>
      </c>
      <c r="E106" s="53" t="s">
        <v>376</v>
      </c>
      <c r="F106" s="54" t="s">
        <v>377</v>
      </c>
      <c r="G106" s="54" t="s">
        <v>378</v>
      </c>
      <c r="H106" s="54" t="s">
        <v>26</v>
      </c>
      <c r="I106" s="42">
        <v>990</v>
      </c>
      <c r="J106" s="17"/>
      <c r="K106" s="23">
        <f t="shared" si="3"/>
        <v>0</v>
      </c>
      <c r="L106" s="24" t="str">
        <f t="shared" si="2"/>
        <v>OK</v>
      </c>
      <c r="M106" s="103"/>
      <c r="N106" s="100"/>
      <c r="O106" s="100"/>
      <c r="P106" s="101"/>
      <c r="Q106" s="101"/>
      <c r="R106" s="104"/>
      <c r="S106" s="105"/>
      <c r="T106" s="105"/>
      <c r="U106" s="100"/>
      <c r="V106" s="100"/>
      <c r="W106" s="100"/>
      <c r="X106" s="100"/>
      <c r="Y106" s="100"/>
      <c r="Z106" s="100"/>
      <c r="AA106" s="101"/>
      <c r="AB106" s="101"/>
      <c r="AC106" s="101"/>
      <c r="AD106" s="101"/>
      <c r="AE106" s="101"/>
      <c r="AF106" s="101"/>
      <c r="AG106" s="101"/>
      <c r="AH106" s="101"/>
    </row>
    <row r="107" spans="1:34" ht="39.950000000000003" customHeight="1" x14ac:dyDescent="0.25">
      <c r="A107" s="55">
        <v>125</v>
      </c>
      <c r="B107" s="56" t="s">
        <v>151</v>
      </c>
      <c r="C107" s="60" t="s">
        <v>379</v>
      </c>
      <c r="D107" s="67" t="s">
        <v>380</v>
      </c>
      <c r="E107" s="62" t="s">
        <v>62</v>
      </c>
      <c r="F107" s="62" t="s">
        <v>381</v>
      </c>
      <c r="G107" s="54" t="s">
        <v>37</v>
      </c>
      <c r="H107" s="62" t="s">
        <v>201</v>
      </c>
      <c r="I107" s="42">
        <v>7999.99</v>
      </c>
      <c r="J107" s="17"/>
      <c r="K107" s="23">
        <f t="shared" si="3"/>
        <v>0</v>
      </c>
      <c r="L107" s="24" t="str">
        <f t="shared" si="2"/>
        <v>OK</v>
      </c>
      <c r="M107" s="103"/>
      <c r="N107" s="100"/>
      <c r="O107" s="100"/>
      <c r="P107" s="101"/>
      <c r="Q107" s="101"/>
      <c r="R107" s="104"/>
      <c r="S107" s="105"/>
      <c r="T107" s="105"/>
      <c r="U107" s="100"/>
      <c r="V107" s="100"/>
      <c r="W107" s="100"/>
      <c r="X107" s="100"/>
      <c r="Y107" s="100"/>
      <c r="Z107" s="100"/>
      <c r="AA107" s="101"/>
      <c r="AB107" s="101"/>
      <c r="AC107" s="101"/>
      <c r="AD107" s="101"/>
      <c r="AE107" s="101"/>
      <c r="AF107" s="101"/>
      <c r="AG107" s="101"/>
      <c r="AH107" s="101"/>
    </row>
    <row r="108" spans="1:34" ht="39.950000000000003" customHeight="1" x14ac:dyDescent="0.25">
      <c r="A108" s="55">
        <v>126</v>
      </c>
      <c r="B108" s="56" t="s">
        <v>151</v>
      </c>
      <c r="C108" s="60" t="s">
        <v>382</v>
      </c>
      <c r="D108" s="61" t="s">
        <v>383</v>
      </c>
      <c r="E108" s="62" t="s">
        <v>62</v>
      </c>
      <c r="F108" s="62" t="s">
        <v>381</v>
      </c>
      <c r="G108" s="54" t="s">
        <v>37</v>
      </c>
      <c r="H108" s="62" t="s">
        <v>201</v>
      </c>
      <c r="I108" s="42">
        <v>9400</v>
      </c>
      <c r="J108" s="17"/>
      <c r="K108" s="23">
        <f t="shared" si="3"/>
        <v>0</v>
      </c>
      <c r="L108" s="24" t="str">
        <f t="shared" si="2"/>
        <v>OK</v>
      </c>
      <c r="M108" s="103"/>
      <c r="N108" s="100"/>
      <c r="O108" s="100"/>
      <c r="P108" s="101"/>
      <c r="Q108" s="101"/>
      <c r="R108" s="104"/>
      <c r="S108" s="105"/>
      <c r="T108" s="105"/>
      <c r="U108" s="100"/>
      <c r="V108" s="100"/>
      <c r="W108" s="100"/>
      <c r="X108" s="100"/>
      <c r="Y108" s="100"/>
      <c r="Z108" s="100"/>
      <c r="AA108" s="101"/>
      <c r="AB108" s="101"/>
      <c r="AC108" s="101"/>
      <c r="AD108" s="101"/>
      <c r="AE108" s="101"/>
      <c r="AF108" s="101"/>
      <c r="AG108" s="101"/>
      <c r="AH108" s="101"/>
    </row>
    <row r="109" spans="1:34" ht="39.950000000000003" customHeight="1" x14ac:dyDescent="0.25">
      <c r="A109" s="55">
        <v>127</v>
      </c>
      <c r="B109" s="56" t="s">
        <v>47</v>
      </c>
      <c r="C109" s="60" t="s">
        <v>384</v>
      </c>
      <c r="D109" s="61" t="s">
        <v>385</v>
      </c>
      <c r="E109" s="53" t="s">
        <v>386</v>
      </c>
      <c r="F109" s="54" t="s">
        <v>387</v>
      </c>
      <c r="G109" s="54" t="s">
        <v>37</v>
      </c>
      <c r="H109" s="54" t="s">
        <v>25</v>
      </c>
      <c r="I109" s="42">
        <v>479</v>
      </c>
      <c r="J109" s="17"/>
      <c r="K109" s="23">
        <f t="shared" si="3"/>
        <v>0</v>
      </c>
      <c r="L109" s="24" t="str">
        <f t="shared" si="2"/>
        <v>OK</v>
      </c>
      <c r="M109" s="103"/>
      <c r="N109" s="100"/>
      <c r="O109" s="100"/>
      <c r="P109" s="101"/>
      <c r="Q109" s="101"/>
      <c r="R109" s="104"/>
      <c r="S109" s="105"/>
      <c r="T109" s="105"/>
      <c r="U109" s="100"/>
      <c r="V109" s="100"/>
      <c r="W109" s="100"/>
      <c r="X109" s="100"/>
      <c r="Y109" s="100"/>
      <c r="Z109" s="100"/>
      <c r="AA109" s="101"/>
      <c r="AB109" s="101"/>
      <c r="AC109" s="101"/>
      <c r="AD109" s="101"/>
      <c r="AE109" s="101"/>
      <c r="AF109" s="101"/>
      <c r="AG109" s="101"/>
      <c r="AH109" s="101"/>
    </row>
    <row r="110" spans="1:34" ht="39.950000000000003" customHeight="1" x14ac:dyDescent="0.25">
      <c r="A110" s="55">
        <v>129</v>
      </c>
      <c r="B110" s="56" t="s">
        <v>86</v>
      </c>
      <c r="C110" s="60" t="s">
        <v>388</v>
      </c>
      <c r="D110" s="61" t="s">
        <v>389</v>
      </c>
      <c r="E110" s="62" t="s">
        <v>390</v>
      </c>
      <c r="F110" s="62" t="s">
        <v>391</v>
      </c>
      <c r="G110" s="54" t="s">
        <v>37</v>
      </c>
      <c r="H110" s="62" t="s">
        <v>81</v>
      </c>
      <c r="I110" s="42">
        <v>500.42</v>
      </c>
      <c r="J110" s="17">
        <v>1</v>
      </c>
      <c r="K110" s="23">
        <f t="shared" si="3"/>
        <v>0</v>
      </c>
      <c r="L110" s="24" t="str">
        <f t="shared" si="2"/>
        <v>OK</v>
      </c>
      <c r="M110" s="103"/>
      <c r="N110" s="100"/>
      <c r="O110" s="100"/>
      <c r="P110" s="101"/>
      <c r="Q110" s="101"/>
      <c r="R110" s="104"/>
      <c r="S110" s="105"/>
      <c r="T110" s="105"/>
      <c r="U110" s="100"/>
      <c r="V110" s="100">
        <v>1</v>
      </c>
      <c r="W110" s="100"/>
      <c r="X110" s="100"/>
      <c r="Y110" s="100"/>
      <c r="Z110" s="100"/>
      <c r="AA110" s="101"/>
      <c r="AB110" s="101"/>
      <c r="AC110" s="101"/>
      <c r="AD110" s="101"/>
      <c r="AE110" s="101"/>
      <c r="AF110" s="101"/>
      <c r="AG110" s="101"/>
      <c r="AH110" s="101"/>
    </row>
    <row r="111" spans="1:34" ht="39.950000000000003" customHeight="1" x14ac:dyDescent="0.25">
      <c r="A111" s="55">
        <v>130</v>
      </c>
      <c r="B111" s="56" t="s">
        <v>55</v>
      </c>
      <c r="C111" s="78" t="s">
        <v>392</v>
      </c>
      <c r="D111" s="79" t="s">
        <v>393</v>
      </c>
      <c r="E111" s="59" t="s">
        <v>192</v>
      </c>
      <c r="F111" s="62" t="s">
        <v>394</v>
      </c>
      <c r="G111" s="54" t="s">
        <v>37</v>
      </c>
      <c r="H111" s="62" t="s">
        <v>81</v>
      </c>
      <c r="I111" s="42">
        <v>730</v>
      </c>
      <c r="J111" s="17"/>
      <c r="K111" s="23">
        <f t="shared" si="3"/>
        <v>0</v>
      </c>
      <c r="L111" s="24" t="str">
        <f t="shared" si="2"/>
        <v>OK</v>
      </c>
      <c r="M111" s="103"/>
      <c r="N111" s="100"/>
      <c r="O111" s="100"/>
      <c r="P111" s="101"/>
      <c r="Q111" s="101"/>
      <c r="R111" s="104"/>
      <c r="S111" s="105"/>
      <c r="T111" s="105"/>
      <c r="U111" s="100"/>
      <c r="V111" s="100"/>
      <c r="W111" s="100"/>
      <c r="X111" s="100"/>
      <c r="Y111" s="100"/>
      <c r="Z111" s="100"/>
      <c r="AA111" s="101"/>
      <c r="AB111" s="101"/>
      <c r="AC111" s="101"/>
      <c r="AD111" s="101"/>
      <c r="AE111" s="101"/>
      <c r="AF111" s="101"/>
      <c r="AG111" s="101"/>
      <c r="AH111" s="101"/>
    </row>
    <row r="112" spans="1:34" ht="39.950000000000003" customHeight="1" x14ac:dyDescent="0.25">
      <c r="A112" s="55">
        <v>131</v>
      </c>
      <c r="B112" s="56" t="s">
        <v>55</v>
      </c>
      <c r="C112" s="60" t="s">
        <v>395</v>
      </c>
      <c r="D112" s="61" t="s">
        <v>396</v>
      </c>
      <c r="E112" s="53" t="s">
        <v>179</v>
      </c>
      <c r="F112" s="54" t="s">
        <v>397</v>
      </c>
      <c r="G112" s="54" t="s">
        <v>37</v>
      </c>
      <c r="H112" s="54" t="s">
        <v>21</v>
      </c>
      <c r="I112" s="42">
        <v>11498</v>
      </c>
      <c r="J112" s="17"/>
      <c r="K112" s="23">
        <f t="shared" si="3"/>
        <v>0</v>
      </c>
      <c r="L112" s="24" t="str">
        <f t="shared" si="2"/>
        <v>OK</v>
      </c>
      <c r="M112" s="103"/>
      <c r="N112" s="100"/>
      <c r="O112" s="100"/>
      <c r="P112" s="101"/>
      <c r="Q112" s="101"/>
      <c r="R112" s="104"/>
      <c r="S112" s="105"/>
      <c r="T112" s="105"/>
      <c r="U112" s="100"/>
      <c r="V112" s="100"/>
      <c r="W112" s="100"/>
      <c r="X112" s="100"/>
      <c r="Y112" s="100"/>
      <c r="Z112" s="100"/>
      <c r="AA112" s="101"/>
      <c r="AB112" s="101"/>
      <c r="AC112" s="101"/>
      <c r="AD112" s="101"/>
      <c r="AE112" s="101"/>
      <c r="AF112" s="101"/>
      <c r="AG112" s="101"/>
      <c r="AH112" s="101"/>
    </row>
    <row r="113" spans="1:34" ht="39.950000000000003" customHeight="1" x14ac:dyDescent="0.25">
      <c r="A113" s="55">
        <v>132</v>
      </c>
      <c r="B113" s="56" t="s">
        <v>151</v>
      </c>
      <c r="C113" s="60" t="s">
        <v>398</v>
      </c>
      <c r="D113" s="61" t="s">
        <v>399</v>
      </c>
      <c r="E113" s="53" t="s">
        <v>192</v>
      </c>
      <c r="F113" s="54" t="s">
        <v>299</v>
      </c>
      <c r="G113" s="54" t="s">
        <v>37</v>
      </c>
      <c r="H113" s="54" t="s">
        <v>51</v>
      </c>
      <c r="I113" s="42">
        <v>2200</v>
      </c>
      <c r="J113" s="17"/>
      <c r="K113" s="23">
        <f t="shared" si="3"/>
        <v>0</v>
      </c>
      <c r="L113" s="24" t="str">
        <f t="shared" si="2"/>
        <v>OK</v>
      </c>
      <c r="M113" s="103"/>
      <c r="N113" s="100"/>
      <c r="O113" s="100"/>
      <c r="P113" s="101"/>
      <c r="Q113" s="101"/>
      <c r="R113" s="104"/>
      <c r="S113" s="105"/>
      <c r="T113" s="105"/>
      <c r="U113" s="100"/>
      <c r="V113" s="100"/>
      <c r="W113" s="100"/>
      <c r="X113" s="100"/>
      <c r="Y113" s="100"/>
      <c r="Z113" s="100"/>
      <c r="AA113" s="101"/>
      <c r="AB113" s="101"/>
      <c r="AC113" s="101"/>
      <c r="AD113" s="101"/>
      <c r="AE113" s="101"/>
      <c r="AF113" s="101"/>
      <c r="AG113" s="101"/>
      <c r="AH113" s="101"/>
    </row>
    <row r="114" spans="1:34" ht="39.950000000000003" customHeight="1" x14ac:dyDescent="0.25">
      <c r="A114" s="55">
        <v>133</v>
      </c>
      <c r="B114" s="56" t="s">
        <v>71</v>
      </c>
      <c r="C114" s="68" t="s">
        <v>400</v>
      </c>
      <c r="D114" s="69" t="s">
        <v>401</v>
      </c>
      <c r="E114" s="65">
        <v>2401</v>
      </c>
      <c r="F114" s="65" t="s">
        <v>402</v>
      </c>
      <c r="G114" s="54" t="s">
        <v>37</v>
      </c>
      <c r="H114" s="54" t="s">
        <v>51</v>
      </c>
      <c r="I114" s="42">
        <v>4731.21</v>
      </c>
      <c r="J114" s="17"/>
      <c r="K114" s="23">
        <f t="shared" si="3"/>
        <v>0</v>
      </c>
      <c r="L114" s="24" t="str">
        <f t="shared" si="2"/>
        <v>OK</v>
      </c>
      <c r="M114" s="103"/>
      <c r="N114" s="100"/>
      <c r="O114" s="100"/>
      <c r="P114" s="101"/>
      <c r="Q114" s="101"/>
      <c r="R114" s="104"/>
      <c r="S114" s="105"/>
      <c r="T114" s="105"/>
      <c r="U114" s="100"/>
      <c r="V114" s="100"/>
      <c r="W114" s="100"/>
      <c r="X114" s="100"/>
      <c r="Y114" s="100"/>
      <c r="Z114" s="100"/>
      <c r="AA114" s="101"/>
      <c r="AB114" s="101"/>
      <c r="AC114" s="101"/>
      <c r="AD114" s="101"/>
      <c r="AE114" s="101"/>
      <c r="AF114" s="101"/>
      <c r="AG114" s="101"/>
      <c r="AH114" s="101"/>
    </row>
    <row r="115" spans="1:34" ht="39.950000000000003" customHeight="1" x14ac:dyDescent="0.25">
      <c r="A115" s="55">
        <v>134</v>
      </c>
      <c r="B115" s="56" t="s">
        <v>24</v>
      </c>
      <c r="C115" s="57" t="s">
        <v>403</v>
      </c>
      <c r="D115" s="58" t="s">
        <v>404</v>
      </c>
      <c r="E115" s="53" t="s">
        <v>238</v>
      </c>
      <c r="F115" s="80" t="s">
        <v>405</v>
      </c>
      <c r="G115" s="54" t="s">
        <v>37</v>
      </c>
      <c r="H115" s="54" t="s">
        <v>51</v>
      </c>
      <c r="I115" s="42">
        <v>4340</v>
      </c>
      <c r="J115" s="17">
        <v>2</v>
      </c>
      <c r="K115" s="23">
        <f t="shared" si="3"/>
        <v>0</v>
      </c>
      <c r="L115" s="24" t="str">
        <f t="shared" si="2"/>
        <v>OK</v>
      </c>
      <c r="M115" s="103"/>
      <c r="N115" s="100"/>
      <c r="O115" s="100"/>
      <c r="P115" s="101"/>
      <c r="Q115" s="101"/>
      <c r="R115" s="104"/>
      <c r="S115" s="105"/>
      <c r="T115" s="105"/>
      <c r="U115" s="100"/>
      <c r="V115" s="100"/>
      <c r="W115" s="100"/>
      <c r="X115" s="100"/>
      <c r="Y115" s="100">
        <v>2</v>
      </c>
      <c r="Z115" s="100"/>
      <c r="AA115" s="101"/>
      <c r="AB115" s="101"/>
      <c r="AC115" s="101"/>
      <c r="AD115" s="101"/>
      <c r="AE115" s="101"/>
      <c r="AF115" s="101"/>
      <c r="AG115" s="101"/>
      <c r="AH115" s="101"/>
    </row>
    <row r="116" spans="1:34" ht="39.950000000000003" customHeight="1" x14ac:dyDescent="0.25">
      <c r="A116" s="55">
        <v>135</v>
      </c>
      <c r="B116" s="56" t="s">
        <v>93</v>
      </c>
      <c r="C116" s="60" t="s">
        <v>406</v>
      </c>
      <c r="D116" s="61" t="s">
        <v>407</v>
      </c>
      <c r="E116" s="59" t="s">
        <v>62</v>
      </c>
      <c r="F116" s="70">
        <v>12360053</v>
      </c>
      <c r="G116" s="54" t="s">
        <v>37</v>
      </c>
      <c r="H116" s="54">
        <v>44905233</v>
      </c>
      <c r="I116" s="42">
        <v>3500</v>
      </c>
      <c r="J116" s="17"/>
      <c r="K116" s="23">
        <f t="shared" si="3"/>
        <v>0</v>
      </c>
      <c r="L116" s="24" t="str">
        <f t="shared" si="2"/>
        <v>OK</v>
      </c>
      <c r="M116" s="103"/>
      <c r="N116" s="100"/>
      <c r="O116" s="100"/>
      <c r="P116" s="101"/>
      <c r="Q116" s="101"/>
      <c r="R116" s="104"/>
      <c r="S116" s="105"/>
      <c r="T116" s="105"/>
      <c r="U116" s="100"/>
      <c r="V116" s="100"/>
      <c r="W116" s="100"/>
      <c r="X116" s="100"/>
      <c r="Y116" s="100"/>
      <c r="Z116" s="100"/>
      <c r="AA116" s="101"/>
      <c r="AB116" s="101"/>
      <c r="AC116" s="101"/>
      <c r="AD116" s="101"/>
      <c r="AE116" s="101"/>
      <c r="AF116" s="101"/>
      <c r="AG116" s="101"/>
      <c r="AH116" s="101"/>
    </row>
    <row r="117" spans="1:34" ht="39.950000000000003" customHeight="1" x14ac:dyDescent="0.25">
      <c r="A117" s="55">
        <v>136</v>
      </c>
      <c r="B117" s="56" t="s">
        <v>24</v>
      </c>
      <c r="C117" s="60" t="s">
        <v>408</v>
      </c>
      <c r="D117" s="61" t="s">
        <v>409</v>
      </c>
      <c r="E117" s="59" t="s">
        <v>62</v>
      </c>
      <c r="F117" s="70">
        <v>114332019</v>
      </c>
      <c r="G117" s="54" t="s">
        <v>37</v>
      </c>
      <c r="H117" s="54">
        <v>44905233</v>
      </c>
      <c r="I117" s="42">
        <v>4990</v>
      </c>
      <c r="J117" s="17"/>
      <c r="K117" s="23">
        <f t="shared" si="3"/>
        <v>0</v>
      </c>
      <c r="L117" s="24" t="str">
        <f t="shared" si="2"/>
        <v>OK</v>
      </c>
      <c r="M117" s="103"/>
      <c r="N117" s="100"/>
      <c r="O117" s="100"/>
      <c r="P117" s="101"/>
      <c r="Q117" s="101"/>
      <c r="R117" s="104"/>
      <c r="S117" s="105"/>
      <c r="T117" s="105"/>
      <c r="U117" s="100"/>
      <c r="V117" s="100"/>
      <c r="W117" s="100"/>
      <c r="X117" s="100"/>
      <c r="Y117" s="100"/>
      <c r="Z117" s="100"/>
      <c r="AA117" s="101"/>
      <c r="AB117" s="101"/>
      <c r="AC117" s="101"/>
      <c r="AD117" s="101"/>
      <c r="AE117" s="101"/>
      <c r="AF117" s="101"/>
      <c r="AG117" s="101"/>
      <c r="AH117" s="101"/>
    </row>
    <row r="118" spans="1:34" ht="39.950000000000003" customHeight="1" x14ac:dyDescent="0.25">
      <c r="A118" s="55">
        <v>137</v>
      </c>
      <c r="B118" s="56" t="s">
        <v>370</v>
      </c>
      <c r="C118" s="60" t="s">
        <v>410</v>
      </c>
      <c r="D118" s="61" t="s">
        <v>411</v>
      </c>
      <c r="E118" s="62" t="s">
        <v>242</v>
      </c>
      <c r="F118" s="62" t="s">
        <v>412</v>
      </c>
      <c r="G118" s="54" t="s">
        <v>37</v>
      </c>
      <c r="H118" s="62" t="s">
        <v>51</v>
      </c>
      <c r="I118" s="42">
        <v>7000</v>
      </c>
      <c r="J118" s="17">
        <v>2</v>
      </c>
      <c r="K118" s="23">
        <f t="shared" si="3"/>
        <v>0</v>
      </c>
      <c r="L118" s="24" t="str">
        <f t="shared" si="2"/>
        <v>OK</v>
      </c>
      <c r="M118" s="103"/>
      <c r="N118" s="100"/>
      <c r="O118" s="100"/>
      <c r="P118" s="101"/>
      <c r="Q118" s="101"/>
      <c r="R118" s="104"/>
      <c r="S118" s="105"/>
      <c r="T118" s="105"/>
      <c r="U118" s="100"/>
      <c r="V118" s="100"/>
      <c r="W118" s="100"/>
      <c r="X118" s="100">
        <v>2</v>
      </c>
      <c r="Y118" s="100"/>
      <c r="Z118" s="100"/>
      <c r="AA118" s="101"/>
      <c r="AB118" s="101"/>
      <c r="AC118" s="101"/>
      <c r="AD118" s="101"/>
      <c r="AE118" s="101"/>
      <c r="AF118" s="101"/>
      <c r="AG118" s="101"/>
      <c r="AH118" s="101"/>
    </row>
    <row r="119" spans="1:34" ht="39.950000000000003" customHeight="1" x14ac:dyDescent="0.25">
      <c r="A119" s="55">
        <v>138</v>
      </c>
      <c r="B119" s="56" t="s">
        <v>93</v>
      </c>
      <c r="C119" s="60" t="s">
        <v>413</v>
      </c>
      <c r="D119" s="61" t="s">
        <v>414</v>
      </c>
      <c r="E119" s="59" t="s">
        <v>62</v>
      </c>
      <c r="F119" s="70">
        <v>114332024</v>
      </c>
      <c r="G119" s="54" t="s">
        <v>37</v>
      </c>
      <c r="H119" s="54">
        <v>44905233</v>
      </c>
      <c r="I119" s="42">
        <v>2720</v>
      </c>
      <c r="J119" s="17"/>
      <c r="K119" s="23">
        <f t="shared" si="3"/>
        <v>0</v>
      </c>
      <c r="L119" s="24" t="str">
        <f t="shared" si="2"/>
        <v>OK</v>
      </c>
      <c r="M119" s="103"/>
      <c r="N119" s="100"/>
      <c r="O119" s="100"/>
      <c r="P119" s="101"/>
      <c r="Q119" s="101"/>
      <c r="R119" s="104"/>
      <c r="S119" s="105"/>
      <c r="T119" s="105"/>
      <c r="U119" s="100"/>
      <c r="V119" s="100"/>
      <c r="W119" s="100"/>
      <c r="X119" s="100"/>
      <c r="Y119" s="100"/>
      <c r="Z119" s="100"/>
      <c r="AA119" s="101"/>
      <c r="AB119" s="101"/>
      <c r="AC119" s="101"/>
      <c r="AD119" s="101"/>
      <c r="AE119" s="101"/>
      <c r="AF119" s="101"/>
      <c r="AG119" s="101"/>
      <c r="AH119" s="101"/>
    </row>
    <row r="120" spans="1:34" ht="39.950000000000003" customHeight="1" x14ac:dyDescent="0.25">
      <c r="A120" s="55">
        <v>139</v>
      </c>
      <c r="B120" s="56" t="s">
        <v>55</v>
      </c>
      <c r="C120" s="128" t="s">
        <v>415</v>
      </c>
      <c r="D120" s="58" t="s">
        <v>416</v>
      </c>
      <c r="E120" s="53" t="s">
        <v>238</v>
      </c>
      <c r="F120" s="80" t="s">
        <v>417</v>
      </c>
      <c r="G120" s="54" t="s">
        <v>37</v>
      </c>
      <c r="H120" s="54" t="s">
        <v>51</v>
      </c>
      <c r="I120" s="42">
        <v>1970</v>
      </c>
      <c r="J120" s="17">
        <v>23</v>
      </c>
      <c r="K120" s="23">
        <f t="shared" si="3"/>
        <v>9</v>
      </c>
      <c r="L120" s="24" t="str">
        <f t="shared" si="2"/>
        <v>OK</v>
      </c>
      <c r="M120" s="103"/>
      <c r="N120" s="100"/>
      <c r="O120" s="100"/>
      <c r="P120" s="101"/>
      <c r="Q120" s="101"/>
      <c r="R120" s="104"/>
      <c r="S120" s="105"/>
      <c r="T120" s="105"/>
      <c r="U120" s="100"/>
      <c r="V120" s="100"/>
      <c r="W120" s="100"/>
      <c r="X120" s="100"/>
      <c r="Y120" s="100"/>
      <c r="Z120" s="100">
        <v>2</v>
      </c>
      <c r="AA120" s="101"/>
      <c r="AB120" s="101"/>
      <c r="AC120" s="101"/>
      <c r="AD120" s="101"/>
      <c r="AE120" s="130">
        <v>3</v>
      </c>
      <c r="AF120" s="130">
        <v>7</v>
      </c>
      <c r="AG120" s="130">
        <v>2</v>
      </c>
      <c r="AH120" s="101"/>
    </row>
    <row r="121" spans="1:34" ht="39.950000000000003" customHeight="1" x14ac:dyDescent="0.25">
      <c r="A121" s="55">
        <v>140</v>
      </c>
      <c r="B121" s="56" t="s">
        <v>24</v>
      </c>
      <c r="C121" s="66" t="s">
        <v>418</v>
      </c>
      <c r="D121" s="67" t="s">
        <v>419</v>
      </c>
      <c r="E121" s="53" t="s">
        <v>238</v>
      </c>
      <c r="F121" s="54" t="s">
        <v>417</v>
      </c>
      <c r="G121" s="54" t="s">
        <v>37</v>
      </c>
      <c r="H121" s="54" t="s">
        <v>51</v>
      </c>
      <c r="I121" s="42">
        <v>5099</v>
      </c>
      <c r="J121" s="17"/>
      <c r="K121" s="23">
        <f t="shared" si="3"/>
        <v>0</v>
      </c>
      <c r="L121" s="24" t="str">
        <f t="shared" si="2"/>
        <v>OK</v>
      </c>
      <c r="M121" s="103"/>
      <c r="N121" s="100"/>
      <c r="O121" s="100"/>
      <c r="P121" s="101"/>
      <c r="Q121" s="101"/>
      <c r="R121" s="104"/>
      <c r="S121" s="105"/>
      <c r="T121" s="105"/>
      <c r="U121" s="100"/>
      <c r="V121" s="100"/>
      <c r="W121" s="100"/>
      <c r="X121" s="100"/>
      <c r="Y121" s="100"/>
      <c r="Z121" s="100"/>
      <c r="AA121" s="101"/>
      <c r="AB121" s="101"/>
      <c r="AC121" s="101"/>
      <c r="AD121" s="101"/>
      <c r="AE121" s="101"/>
      <c r="AF121" s="101"/>
      <c r="AG121" s="101"/>
      <c r="AH121" s="101"/>
    </row>
    <row r="122" spans="1:34" ht="39.950000000000003" customHeight="1" x14ac:dyDescent="0.25">
      <c r="A122" s="55">
        <v>141</v>
      </c>
      <c r="B122" s="56" t="s">
        <v>186</v>
      </c>
      <c r="C122" s="81" t="s">
        <v>420</v>
      </c>
      <c r="D122" s="67" t="s">
        <v>421</v>
      </c>
      <c r="E122" s="53" t="s">
        <v>238</v>
      </c>
      <c r="F122" s="54" t="s">
        <v>417</v>
      </c>
      <c r="G122" s="54" t="s">
        <v>37</v>
      </c>
      <c r="H122" s="54" t="s">
        <v>51</v>
      </c>
      <c r="I122" s="42">
        <v>1875</v>
      </c>
      <c r="J122" s="17"/>
      <c r="K122" s="23">
        <f t="shared" si="3"/>
        <v>0</v>
      </c>
      <c r="L122" s="24" t="str">
        <f t="shared" si="2"/>
        <v>OK</v>
      </c>
      <c r="M122" s="103"/>
      <c r="N122" s="100"/>
      <c r="O122" s="100"/>
      <c r="P122" s="101"/>
      <c r="Q122" s="101"/>
      <c r="R122" s="104"/>
      <c r="S122" s="105"/>
      <c r="T122" s="105"/>
      <c r="U122" s="100"/>
      <c r="V122" s="100"/>
      <c r="W122" s="100"/>
      <c r="X122" s="100"/>
      <c r="Y122" s="100"/>
      <c r="Z122" s="100"/>
      <c r="AA122" s="101"/>
      <c r="AB122" s="101"/>
      <c r="AC122" s="101"/>
      <c r="AD122" s="101"/>
      <c r="AE122" s="101"/>
      <c r="AF122" s="101"/>
      <c r="AG122" s="101"/>
      <c r="AH122" s="101"/>
    </row>
    <row r="123" spans="1:34" ht="39.950000000000003" customHeight="1" x14ac:dyDescent="0.25">
      <c r="A123" s="55">
        <v>142</v>
      </c>
      <c r="B123" s="56" t="s">
        <v>86</v>
      </c>
      <c r="C123" s="60" t="s">
        <v>422</v>
      </c>
      <c r="D123" s="61" t="s">
        <v>423</v>
      </c>
      <c r="E123" s="62" t="s">
        <v>424</v>
      </c>
      <c r="F123" s="62" t="s">
        <v>425</v>
      </c>
      <c r="G123" s="54" t="s">
        <v>37</v>
      </c>
      <c r="H123" s="62" t="s">
        <v>81</v>
      </c>
      <c r="I123" s="42">
        <v>1289.94</v>
      </c>
      <c r="J123" s="17"/>
      <c r="K123" s="23">
        <f t="shared" si="3"/>
        <v>0</v>
      </c>
      <c r="L123" s="24" t="str">
        <f t="shared" si="2"/>
        <v>OK</v>
      </c>
      <c r="M123" s="103"/>
      <c r="N123" s="100"/>
      <c r="O123" s="100"/>
      <c r="P123" s="101"/>
      <c r="Q123" s="101"/>
      <c r="R123" s="104"/>
      <c r="S123" s="105"/>
      <c r="T123" s="105"/>
      <c r="U123" s="100"/>
      <c r="V123" s="100"/>
      <c r="W123" s="100"/>
      <c r="X123" s="100"/>
      <c r="Y123" s="100"/>
      <c r="Z123" s="100"/>
      <c r="AA123" s="101"/>
      <c r="AB123" s="101"/>
      <c r="AC123" s="101"/>
      <c r="AD123" s="101"/>
      <c r="AE123" s="101"/>
      <c r="AF123" s="101"/>
      <c r="AG123" s="101"/>
      <c r="AH123" s="101"/>
    </row>
    <row r="124" spans="1:34" ht="39.950000000000003" customHeight="1" x14ac:dyDescent="0.25">
      <c r="A124" s="55">
        <v>143</v>
      </c>
      <c r="B124" s="56" t="s">
        <v>86</v>
      </c>
      <c r="C124" s="60" t="s">
        <v>426</v>
      </c>
      <c r="D124" s="61" t="s">
        <v>427</v>
      </c>
      <c r="E124" s="62" t="s">
        <v>424</v>
      </c>
      <c r="F124" s="62" t="s">
        <v>425</v>
      </c>
      <c r="G124" s="54" t="s">
        <v>37</v>
      </c>
      <c r="H124" s="62" t="s">
        <v>81</v>
      </c>
      <c r="I124" s="42">
        <v>387.82</v>
      </c>
      <c r="J124" s="17"/>
      <c r="K124" s="23">
        <f t="shared" si="3"/>
        <v>0</v>
      </c>
      <c r="L124" s="24" t="str">
        <f t="shared" si="2"/>
        <v>OK</v>
      </c>
      <c r="M124" s="103"/>
      <c r="N124" s="100"/>
      <c r="O124" s="100"/>
      <c r="P124" s="101"/>
      <c r="Q124" s="101"/>
      <c r="R124" s="104"/>
      <c r="S124" s="105"/>
      <c r="T124" s="105"/>
      <c r="U124" s="100"/>
      <c r="V124" s="100"/>
      <c r="W124" s="100"/>
      <c r="X124" s="100"/>
      <c r="Y124" s="100"/>
      <c r="Z124" s="100"/>
      <c r="AA124" s="101"/>
      <c r="AB124" s="101"/>
      <c r="AC124" s="101"/>
      <c r="AD124" s="101"/>
      <c r="AE124" s="101"/>
      <c r="AF124" s="101"/>
      <c r="AG124" s="101"/>
      <c r="AH124" s="101"/>
    </row>
    <row r="125" spans="1:34" ht="39.950000000000003" customHeight="1" x14ac:dyDescent="0.25">
      <c r="A125" s="55">
        <v>145</v>
      </c>
      <c r="B125" s="56" t="s">
        <v>126</v>
      </c>
      <c r="C125" s="60" t="s">
        <v>428</v>
      </c>
      <c r="D125" s="61" t="s">
        <v>429</v>
      </c>
      <c r="E125" s="62" t="s">
        <v>124</v>
      </c>
      <c r="F125" s="62" t="s">
        <v>125</v>
      </c>
      <c r="G125" s="54" t="s">
        <v>37</v>
      </c>
      <c r="H125" s="62" t="s">
        <v>51</v>
      </c>
      <c r="I125" s="42">
        <v>5100</v>
      </c>
      <c r="J125" s="17"/>
      <c r="K125" s="23">
        <f t="shared" si="3"/>
        <v>0</v>
      </c>
      <c r="L125" s="24" t="str">
        <f t="shared" si="2"/>
        <v>OK</v>
      </c>
      <c r="M125" s="103"/>
      <c r="N125" s="100"/>
      <c r="O125" s="100"/>
      <c r="P125" s="101"/>
      <c r="Q125" s="101"/>
      <c r="R125" s="104"/>
      <c r="S125" s="105"/>
      <c r="T125" s="105"/>
      <c r="U125" s="100"/>
      <c r="V125" s="100"/>
      <c r="W125" s="100"/>
      <c r="X125" s="100"/>
      <c r="Y125" s="100"/>
      <c r="Z125" s="100"/>
      <c r="AA125" s="101"/>
      <c r="AB125" s="101"/>
      <c r="AC125" s="101"/>
      <c r="AD125" s="101"/>
      <c r="AE125" s="101"/>
      <c r="AF125" s="101"/>
      <c r="AG125" s="101"/>
      <c r="AH125" s="101"/>
    </row>
    <row r="126" spans="1:34" ht="39.950000000000003" customHeight="1" x14ac:dyDescent="0.25">
      <c r="A126" s="55">
        <v>146</v>
      </c>
      <c r="B126" s="56" t="s">
        <v>86</v>
      </c>
      <c r="C126" s="51" t="s">
        <v>430</v>
      </c>
      <c r="D126" s="61" t="s">
        <v>431</v>
      </c>
      <c r="E126" s="53" t="s">
        <v>432</v>
      </c>
      <c r="F126" s="54" t="s">
        <v>433</v>
      </c>
      <c r="G126" s="54" t="s">
        <v>37</v>
      </c>
      <c r="H126" s="54" t="s">
        <v>168</v>
      </c>
      <c r="I126" s="42">
        <v>338.6</v>
      </c>
      <c r="J126" s="17"/>
      <c r="K126" s="23">
        <f t="shared" si="3"/>
        <v>0</v>
      </c>
      <c r="L126" s="24" t="str">
        <f t="shared" si="2"/>
        <v>OK</v>
      </c>
      <c r="M126" s="103"/>
      <c r="N126" s="100"/>
      <c r="O126" s="100"/>
      <c r="P126" s="101"/>
      <c r="Q126" s="101"/>
      <c r="R126" s="104"/>
      <c r="S126" s="105"/>
      <c r="T126" s="105"/>
      <c r="U126" s="100"/>
      <c r="V126" s="100"/>
      <c r="W126" s="100"/>
      <c r="X126" s="100"/>
      <c r="Y126" s="100"/>
      <c r="Z126" s="100"/>
      <c r="AA126" s="101"/>
      <c r="AB126" s="101"/>
      <c r="AC126" s="101"/>
      <c r="AD126" s="101"/>
      <c r="AE126" s="101"/>
      <c r="AF126" s="101"/>
      <c r="AG126" s="101"/>
      <c r="AH126" s="101"/>
    </row>
    <row r="127" spans="1:34" ht="39.950000000000003" customHeight="1" x14ac:dyDescent="0.25">
      <c r="A127" s="55">
        <v>147</v>
      </c>
      <c r="B127" s="56" t="s">
        <v>126</v>
      </c>
      <c r="C127" s="51" t="s">
        <v>434</v>
      </c>
      <c r="D127" s="52" t="s">
        <v>435</v>
      </c>
      <c r="E127" s="53" t="s">
        <v>129</v>
      </c>
      <c r="F127" s="54" t="s">
        <v>436</v>
      </c>
      <c r="G127" s="54" t="s">
        <v>37</v>
      </c>
      <c r="H127" s="54" t="s">
        <v>51</v>
      </c>
      <c r="I127" s="42">
        <v>130</v>
      </c>
      <c r="J127" s="17"/>
      <c r="K127" s="23">
        <f t="shared" si="3"/>
        <v>0</v>
      </c>
      <c r="L127" s="24" t="str">
        <f t="shared" si="2"/>
        <v>OK</v>
      </c>
      <c r="M127" s="103"/>
      <c r="N127" s="100"/>
      <c r="O127" s="100"/>
      <c r="P127" s="101"/>
      <c r="Q127" s="101"/>
      <c r="R127" s="104"/>
      <c r="S127" s="105"/>
      <c r="T127" s="105"/>
      <c r="U127" s="100"/>
      <c r="V127" s="100"/>
      <c r="W127" s="100"/>
      <c r="X127" s="100"/>
      <c r="Y127" s="100"/>
      <c r="Z127" s="100"/>
      <c r="AA127" s="101"/>
      <c r="AB127" s="101"/>
      <c r="AC127" s="101"/>
      <c r="AD127" s="101"/>
      <c r="AE127" s="101"/>
      <c r="AF127" s="101"/>
      <c r="AG127" s="101"/>
      <c r="AH127" s="101"/>
    </row>
    <row r="128" spans="1:34" ht="39.950000000000003" customHeight="1" x14ac:dyDescent="0.25">
      <c r="A128" s="55">
        <v>150</v>
      </c>
      <c r="B128" s="56" t="s">
        <v>86</v>
      </c>
      <c r="C128" s="73" t="s">
        <v>437</v>
      </c>
      <c r="D128" s="74" t="s">
        <v>438</v>
      </c>
      <c r="E128" s="53" t="s">
        <v>439</v>
      </c>
      <c r="F128" s="62" t="s">
        <v>440</v>
      </c>
      <c r="G128" s="54" t="s">
        <v>37</v>
      </c>
      <c r="H128" s="62" t="s">
        <v>168</v>
      </c>
      <c r="I128" s="42">
        <v>549.99</v>
      </c>
      <c r="J128" s="17"/>
      <c r="K128" s="23">
        <f t="shared" si="3"/>
        <v>0</v>
      </c>
      <c r="L128" s="24" t="str">
        <f t="shared" si="2"/>
        <v>OK</v>
      </c>
      <c r="M128" s="103"/>
      <c r="N128" s="100"/>
      <c r="O128" s="100"/>
      <c r="P128" s="101"/>
      <c r="Q128" s="101"/>
      <c r="R128" s="104"/>
      <c r="S128" s="105"/>
      <c r="T128" s="105"/>
      <c r="U128" s="100"/>
      <c r="V128" s="100"/>
      <c r="W128" s="100"/>
      <c r="X128" s="100"/>
      <c r="Y128" s="100"/>
      <c r="Z128" s="100"/>
      <c r="AA128" s="101"/>
      <c r="AB128" s="101"/>
      <c r="AC128" s="101"/>
      <c r="AD128" s="101"/>
      <c r="AE128" s="101"/>
      <c r="AF128" s="101"/>
      <c r="AG128" s="101"/>
      <c r="AH128" s="101"/>
    </row>
    <row r="129" spans="1:34" ht="39.950000000000003" customHeight="1" x14ac:dyDescent="0.25">
      <c r="A129" s="55">
        <v>152</v>
      </c>
      <c r="B129" s="56" t="s">
        <v>86</v>
      </c>
      <c r="C129" s="60" t="s">
        <v>441</v>
      </c>
      <c r="D129" s="61" t="s">
        <v>442</v>
      </c>
      <c r="E129" s="59" t="s">
        <v>292</v>
      </c>
      <c r="F129" s="70" t="s">
        <v>391</v>
      </c>
      <c r="G129" s="54" t="s">
        <v>37</v>
      </c>
      <c r="H129" s="54">
        <v>44905233</v>
      </c>
      <c r="I129" s="42">
        <v>1354.16</v>
      </c>
      <c r="J129" s="17"/>
      <c r="K129" s="23">
        <f t="shared" si="3"/>
        <v>0</v>
      </c>
      <c r="L129" s="24" t="str">
        <f t="shared" si="2"/>
        <v>OK</v>
      </c>
      <c r="M129" s="103"/>
      <c r="N129" s="100"/>
      <c r="O129" s="100"/>
      <c r="P129" s="101"/>
      <c r="Q129" s="101"/>
      <c r="R129" s="104"/>
      <c r="S129" s="105"/>
      <c r="T129" s="105"/>
      <c r="U129" s="100"/>
      <c r="V129" s="100"/>
      <c r="W129" s="100"/>
      <c r="X129" s="100"/>
      <c r="Y129" s="100"/>
      <c r="Z129" s="100"/>
      <c r="AA129" s="101"/>
      <c r="AB129" s="101"/>
      <c r="AC129" s="101"/>
      <c r="AD129" s="101"/>
      <c r="AE129" s="101"/>
      <c r="AF129" s="101"/>
      <c r="AG129" s="101"/>
      <c r="AH129" s="101"/>
    </row>
    <row r="130" spans="1:34" ht="39.950000000000003" customHeight="1" x14ac:dyDescent="0.25">
      <c r="A130" s="55">
        <v>153</v>
      </c>
      <c r="B130" s="56" t="s">
        <v>443</v>
      </c>
      <c r="C130" s="60" t="s">
        <v>444</v>
      </c>
      <c r="D130" s="61" t="s">
        <v>445</v>
      </c>
      <c r="E130" s="59" t="s">
        <v>164</v>
      </c>
      <c r="F130" s="70" t="s">
        <v>446</v>
      </c>
      <c r="G130" s="54" t="s">
        <v>37</v>
      </c>
      <c r="H130" s="54">
        <v>44905235</v>
      </c>
      <c r="I130" s="42">
        <v>19484</v>
      </c>
      <c r="J130" s="17"/>
      <c r="K130" s="23">
        <f t="shared" si="3"/>
        <v>0</v>
      </c>
      <c r="L130" s="24" t="str">
        <f t="shared" si="2"/>
        <v>OK</v>
      </c>
      <c r="M130" s="103"/>
      <c r="N130" s="100"/>
      <c r="O130" s="100"/>
      <c r="P130" s="101"/>
      <c r="Q130" s="101"/>
      <c r="R130" s="104"/>
      <c r="S130" s="105"/>
      <c r="T130" s="105"/>
      <c r="U130" s="100"/>
      <c r="V130" s="100"/>
      <c r="W130" s="100"/>
      <c r="X130" s="100"/>
      <c r="Y130" s="100"/>
      <c r="Z130" s="100"/>
      <c r="AA130" s="101"/>
      <c r="AB130" s="101"/>
      <c r="AC130" s="101"/>
      <c r="AD130" s="101"/>
      <c r="AE130" s="101"/>
      <c r="AF130" s="101"/>
      <c r="AG130" s="101"/>
      <c r="AH130" s="101"/>
    </row>
    <row r="131" spans="1:34" ht="39.950000000000003" customHeight="1" x14ac:dyDescent="0.25">
      <c r="A131" s="55">
        <v>154</v>
      </c>
      <c r="B131" s="56" t="s">
        <v>86</v>
      </c>
      <c r="C131" s="60" t="s">
        <v>447</v>
      </c>
      <c r="D131" s="61" t="s">
        <v>448</v>
      </c>
      <c r="E131" s="59" t="s">
        <v>62</v>
      </c>
      <c r="F131" s="62" t="s">
        <v>449</v>
      </c>
      <c r="G131" s="54" t="s">
        <v>37</v>
      </c>
      <c r="H131" s="62" t="s">
        <v>51</v>
      </c>
      <c r="I131" s="42">
        <v>2498.19</v>
      </c>
      <c r="J131" s="17">
        <v>1</v>
      </c>
      <c r="K131" s="23">
        <f t="shared" si="3"/>
        <v>0</v>
      </c>
      <c r="L131" s="24" t="str">
        <f t="shared" si="2"/>
        <v>OK</v>
      </c>
      <c r="M131" s="103"/>
      <c r="N131" s="100"/>
      <c r="O131" s="100"/>
      <c r="P131" s="101"/>
      <c r="Q131" s="101"/>
      <c r="R131" s="104"/>
      <c r="S131" s="105"/>
      <c r="T131" s="105"/>
      <c r="U131" s="100"/>
      <c r="V131" s="100"/>
      <c r="W131" s="100">
        <v>1</v>
      </c>
      <c r="X131" s="100"/>
      <c r="Y131" s="100"/>
      <c r="Z131" s="100"/>
      <c r="AA131" s="101"/>
      <c r="AB131" s="101"/>
      <c r="AC131" s="101"/>
      <c r="AD131" s="101"/>
      <c r="AE131" s="101"/>
      <c r="AF131" s="101"/>
      <c r="AG131" s="101"/>
      <c r="AH131" s="101"/>
    </row>
    <row r="132" spans="1:34" ht="39.950000000000003" customHeight="1" x14ac:dyDescent="0.25">
      <c r="A132" s="55">
        <v>155</v>
      </c>
      <c r="B132" s="56" t="s">
        <v>450</v>
      </c>
      <c r="C132" s="77" t="s">
        <v>451</v>
      </c>
      <c r="D132" s="61" t="s">
        <v>452</v>
      </c>
      <c r="E132" s="59" t="s">
        <v>238</v>
      </c>
      <c r="F132" s="62" t="s">
        <v>453</v>
      </c>
      <c r="G132" s="54" t="s">
        <v>37</v>
      </c>
      <c r="H132" s="62" t="s">
        <v>51</v>
      </c>
      <c r="I132" s="42">
        <v>38300</v>
      </c>
      <c r="J132" s="17"/>
      <c r="K132" s="23">
        <f t="shared" si="3"/>
        <v>0</v>
      </c>
      <c r="L132" s="24" t="str">
        <f t="shared" ref="L132:L136" si="4">IF(K132&lt;0,"ATENÇÃO","OK")</f>
        <v>OK</v>
      </c>
      <c r="M132" s="103"/>
      <c r="N132" s="100"/>
      <c r="O132" s="100"/>
      <c r="P132" s="101"/>
      <c r="Q132" s="101"/>
      <c r="R132" s="104"/>
      <c r="S132" s="105"/>
      <c r="T132" s="105"/>
      <c r="U132" s="100"/>
      <c r="V132" s="100"/>
      <c r="W132" s="100"/>
      <c r="X132" s="100"/>
      <c r="Y132" s="100"/>
      <c r="Z132" s="100"/>
      <c r="AA132" s="101"/>
      <c r="AB132" s="101"/>
      <c r="AC132" s="101"/>
      <c r="AD132" s="101"/>
      <c r="AE132" s="101"/>
      <c r="AF132" s="101"/>
      <c r="AG132" s="101"/>
      <c r="AH132" s="101"/>
    </row>
    <row r="133" spans="1:34" ht="39.950000000000003" customHeight="1" x14ac:dyDescent="0.25">
      <c r="A133" s="55">
        <v>156</v>
      </c>
      <c r="B133" s="56" t="s">
        <v>114</v>
      </c>
      <c r="C133" s="60" t="s">
        <v>454</v>
      </c>
      <c r="D133" s="61" t="s">
        <v>455</v>
      </c>
      <c r="E133" s="62" t="s">
        <v>129</v>
      </c>
      <c r="F133" s="62" t="s">
        <v>456</v>
      </c>
      <c r="G133" s="54" t="s">
        <v>37</v>
      </c>
      <c r="H133" s="62" t="s">
        <v>81</v>
      </c>
      <c r="I133" s="42">
        <v>327.5</v>
      </c>
      <c r="J133" s="17">
        <v>1</v>
      </c>
      <c r="K133" s="23">
        <f t="shared" ref="K133:K136" si="5">J133-(SUM(M133:AH133))</f>
        <v>0</v>
      </c>
      <c r="L133" s="24" t="str">
        <f t="shared" si="4"/>
        <v>OK</v>
      </c>
      <c r="M133" s="103"/>
      <c r="N133" s="100"/>
      <c r="O133" s="100"/>
      <c r="P133" s="101"/>
      <c r="Q133" s="101"/>
      <c r="R133" s="104"/>
      <c r="S133" s="105"/>
      <c r="T133" s="105"/>
      <c r="U133" s="100"/>
      <c r="V133" s="100"/>
      <c r="W133" s="100"/>
      <c r="X133" s="100"/>
      <c r="Y133" s="100"/>
      <c r="Z133" s="100"/>
      <c r="AA133" s="101"/>
      <c r="AB133" s="101"/>
      <c r="AC133" s="101"/>
      <c r="AD133" s="130">
        <v>1</v>
      </c>
      <c r="AE133" s="133"/>
      <c r="AF133" s="133"/>
      <c r="AG133" s="101"/>
      <c r="AH133" s="101"/>
    </row>
    <row r="134" spans="1:34" ht="39.950000000000003" customHeight="1" x14ac:dyDescent="0.25">
      <c r="A134" s="55">
        <v>158</v>
      </c>
      <c r="B134" s="56" t="s">
        <v>38</v>
      </c>
      <c r="C134" s="60" t="s">
        <v>457</v>
      </c>
      <c r="D134" s="61" t="s">
        <v>458</v>
      </c>
      <c r="E134" s="62">
        <v>2407</v>
      </c>
      <c r="F134" s="62" t="s">
        <v>459</v>
      </c>
      <c r="G134" s="54" t="s">
        <v>37</v>
      </c>
      <c r="H134" s="62" t="s">
        <v>81</v>
      </c>
      <c r="I134" s="42">
        <v>1240</v>
      </c>
      <c r="J134" s="17"/>
      <c r="K134" s="23">
        <f t="shared" si="5"/>
        <v>0</v>
      </c>
      <c r="L134" s="24" t="str">
        <f t="shared" si="4"/>
        <v>OK</v>
      </c>
      <c r="M134" s="103"/>
      <c r="N134" s="100"/>
      <c r="O134" s="100"/>
      <c r="P134" s="101"/>
      <c r="Q134" s="101"/>
      <c r="R134" s="104"/>
      <c r="S134" s="105"/>
      <c r="T134" s="105"/>
      <c r="U134" s="100"/>
      <c r="V134" s="100"/>
      <c r="W134" s="100"/>
      <c r="X134" s="100"/>
      <c r="Y134" s="100"/>
      <c r="Z134" s="100"/>
      <c r="AA134" s="101"/>
      <c r="AB134" s="101"/>
      <c r="AC134" s="101"/>
      <c r="AD134" s="101"/>
      <c r="AE134" s="101"/>
      <c r="AF134" s="101"/>
      <c r="AG134" s="101"/>
      <c r="AH134" s="101"/>
    </row>
    <row r="135" spans="1:34" ht="39.950000000000003" customHeight="1" x14ac:dyDescent="0.25">
      <c r="A135" s="55">
        <v>159</v>
      </c>
      <c r="B135" s="56" t="s">
        <v>86</v>
      </c>
      <c r="C135" s="60" t="s">
        <v>460</v>
      </c>
      <c r="D135" s="61" t="s">
        <v>461</v>
      </c>
      <c r="E135" s="62">
        <v>2407</v>
      </c>
      <c r="F135" s="62" t="s">
        <v>459</v>
      </c>
      <c r="G135" s="54" t="s">
        <v>37</v>
      </c>
      <c r="H135" s="62" t="s">
        <v>81</v>
      </c>
      <c r="I135" s="42">
        <v>376.13</v>
      </c>
      <c r="J135" s="17"/>
      <c r="K135" s="23">
        <f t="shared" si="5"/>
        <v>0</v>
      </c>
      <c r="L135" s="24" t="str">
        <f t="shared" si="4"/>
        <v>OK</v>
      </c>
      <c r="M135" s="103"/>
      <c r="N135" s="100"/>
      <c r="O135" s="100"/>
      <c r="P135" s="101"/>
      <c r="Q135" s="101"/>
      <c r="R135" s="104"/>
      <c r="S135" s="105"/>
      <c r="T135" s="105"/>
      <c r="U135" s="100"/>
      <c r="V135" s="100"/>
      <c r="W135" s="100"/>
      <c r="X135" s="100"/>
      <c r="Y135" s="100"/>
      <c r="Z135" s="100"/>
      <c r="AA135" s="101"/>
      <c r="AB135" s="101"/>
      <c r="AC135" s="101"/>
      <c r="AD135" s="101"/>
      <c r="AE135" s="101"/>
      <c r="AF135" s="101"/>
      <c r="AG135" s="101"/>
      <c r="AH135" s="101"/>
    </row>
    <row r="136" spans="1:34" ht="39.950000000000003" customHeight="1" x14ac:dyDescent="0.25">
      <c r="A136" s="55">
        <v>161</v>
      </c>
      <c r="B136" s="56" t="s">
        <v>38</v>
      </c>
      <c r="C136" s="60" t="s">
        <v>462</v>
      </c>
      <c r="D136" s="61" t="s">
        <v>463</v>
      </c>
      <c r="E136" s="62" t="s">
        <v>292</v>
      </c>
      <c r="F136" s="62" t="s">
        <v>464</v>
      </c>
      <c r="G136" s="54" t="s">
        <v>37</v>
      </c>
      <c r="H136" s="62" t="s">
        <v>81</v>
      </c>
      <c r="I136" s="42">
        <v>485.5</v>
      </c>
      <c r="J136" s="17"/>
      <c r="K136" s="23">
        <f t="shared" si="5"/>
        <v>0</v>
      </c>
      <c r="L136" s="24" t="str">
        <f t="shared" si="4"/>
        <v>OK</v>
      </c>
      <c r="M136" s="103"/>
      <c r="N136" s="100"/>
      <c r="O136" s="100"/>
      <c r="P136" s="101"/>
      <c r="Q136" s="101"/>
      <c r="R136" s="104"/>
      <c r="S136" s="105"/>
      <c r="T136" s="105"/>
      <c r="U136" s="100"/>
      <c r="V136" s="100"/>
      <c r="W136" s="100"/>
      <c r="X136" s="100"/>
      <c r="Y136" s="100"/>
      <c r="Z136" s="100"/>
      <c r="AA136" s="101"/>
      <c r="AB136" s="101"/>
      <c r="AC136" s="101"/>
      <c r="AD136" s="101"/>
      <c r="AE136" s="101"/>
      <c r="AF136" s="101"/>
      <c r="AG136" s="101"/>
      <c r="AH136" s="101"/>
    </row>
    <row r="137" spans="1:34" x14ac:dyDescent="0.25">
      <c r="J137" s="4">
        <f>SUM(J4:J136)</f>
        <v>51</v>
      </c>
      <c r="K137" s="4">
        <f>SUM(K4:K136)</f>
        <v>10</v>
      </c>
      <c r="M137" s="134">
        <f>SUMPRODUCT($I$4:$I$136,M4:M136)</f>
        <v>4920</v>
      </c>
      <c r="N137" s="134">
        <f t="shared" ref="N137:AH137" si="6">SUMPRODUCT($I$4:$I$136,N4:N136)</f>
        <v>810</v>
      </c>
      <c r="O137" s="134">
        <f t="shared" si="6"/>
        <v>850</v>
      </c>
      <c r="P137" s="134">
        <f t="shared" si="6"/>
        <v>910.8</v>
      </c>
      <c r="Q137" s="134">
        <f t="shared" si="6"/>
        <v>350</v>
      </c>
      <c r="R137" s="134">
        <f t="shared" si="6"/>
        <v>80</v>
      </c>
      <c r="S137" s="134">
        <f t="shared" si="6"/>
        <v>169.98</v>
      </c>
      <c r="T137" s="134">
        <f t="shared" si="6"/>
        <v>2128.5</v>
      </c>
      <c r="U137" s="134">
        <f t="shared" si="6"/>
        <v>795</v>
      </c>
      <c r="V137" s="134">
        <f t="shared" si="6"/>
        <v>500.42</v>
      </c>
      <c r="W137" s="134">
        <f t="shared" si="6"/>
        <v>2498.19</v>
      </c>
      <c r="X137" s="134">
        <f t="shared" si="6"/>
        <v>14000</v>
      </c>
      <c r="Y137" s="134">
        <f t="shared" si="6"/>
        <v>8680</v>
      </c>
      <c r="Z137" s="134">
        <f t="shared" si="6"/>
        <v>3940</v>
      </c>
      <c r="AA137" s="134">
        <f t="shared" si="6"/>
        <v>2088</v>
      </c>
      <c r="AB137" s="134">
        <f t="shared" si="6"/>
        <v>810</v>
      </c>
      <c r="AC137" s="134">
        <f t="shared" si="6"/>
        <v>240</v>
      </c>
      <c r="AD137" s="134">
        <f t="shared" si="6"/>
        <v>327.5</v>
      </c>
      <c r="AE137" s="134">
        <f t="shared" si="6"/>
        <v>5910</v>
      </c>
      <c r="AF137" s="134">
        <f t="shared" si="6"/>
        <v>13790</v>
      </c>
      <c r="AG137" s="134">
        <f t="shared" si="6"/>
        <v>3940</v>
      </c>
      <c r="AH137" s="134">
        <f t="shared" si="6"/>
        <v>3150</v>
      </c>
    </row>
    <row r="138" spans="1:34" ht="39.950000000000003" customHeight="1" x14ac:dyDescent="0.25"/>
    <row r="139" spans="1:34" ht="39.950000000000003" customHeight="1" x14ac:dyDescent="0.25"/>
    <row r="140" spans="1:34" ht="39.950000000000003" customHeight="1" x14ac:dyDescent="0.25"/>
    <row r="141" spans="1:34" ht="39.950000000000003" customHeight="1" x14ac:dyDescent="0.25"/>
    <row r="142" spans="1:34" ht="39.950000000000003" customHeight="1" x14ac:dyDescent="0.25"/>
    <row r="143" spans="1:34" ht="39.950000000000003" customHeight="1" x14ac:dyDescent="0.25"/>
    <row r="144" spans="1:34"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autoFilter ref="A3:AH137" xr:uid="{6904D2D8-3803-4747-966C-3AE0DE62DAE4}"/>
  <mergeCells count="26">
    <mergeCell ref="AE1:AE2"/>
    <mergeCell ref="AF1:AF2"/>
    <mergeCell ref="AG1:AG2"/>
    <mergeCell ref="AH1:AH2"/>
    <mergeCell ref="O1:O2"/>
    <mergeCell ref="AB1:AB2"/>
    <mergeCell ref="AC1:AC2"/>
    <mergeCell ref="AD1:AD2"/>
    <mergeCell ref="V1:V2"/>
    <mergeCell ref="W1:W2"/>
    <mergeCell ref="X1:X2"/>
    <mergeCell ref="Y1:Y2"/>
    <mergeCell ref="Z1:Z2"/>
    <mergeCell ref="AA1:AA2"/>
    <mergeCell ref="P1:P2"/>
    <mergeCell ref="Q1:Q2"/>
    <mergeCell ref="R1:R2"/>
    <mergeCell ref="S1:S2"/>
    <mergeCell ref="T1:T2"/>
    <mergeCell ref="U1:U2"/>
    <mergeCell ref="A1:B1"/>
    <mergeCell ref="C1:I1"/>
    <mergeCell ref="J1:L1"/>
    <mergeCell ref="M1:M2"/>
    <mergeCell ref="N1:N2"/>
    <mergeCell ref="A2:L2"/>
  </mergeCells>
  <conditionalFormatting sqref="T4:U136 M4:O136 W4:Z136">
    <cfRule type="cellIs" dxfId="40" priority="7" stopIfTrue="1" operator="greaterThan">
      <formula>0</formula>
    </cfRule>
    <cfRule type="cellIs" dxfId="39" priority="8" stopIfTrue="1" operator="greaterThan">
      <formula>0</formula>
    </cfRule>
    <cfRule type="cellIs" dxfId="38" priority="9" stopIfTrue="1" operator="greaterThan">
      <formula>0</formula>
    </cfRule>
  </conditionalFormatting>
  <conditionalFormatting sqref="V4:V136">
    <cfRule type="cellIs" dxfId="37" priority="4" stopIfTrue="1" operator="greaterThan">
      <formula>0</formula>
    </cfRule>
    <cfRule type="cellIs" dxfId="36" priority="5" stopIfTrue="1" operator="greaterThan">
      <formula>0</formula>
    </cfRule>
    <cfRule type="cellIs" dxfId="35" priority="6" stopIfTrue="1" operator="greaterThan">
      <formula>0</formula>
    </cfRule>
  </conditionalFormatting>
  <conditionalFormatting sqref="S4:S136">
    <cfRule type="cellIs" dxfId="34" priority="1" stopIfTrue="1" operator="greaterThan">
      <formula>0</formula>
    </cfRule>
    <cfRule type="cellIs" dxfId="33" priority="2" stopIfTrue="1" operator="greaterThan">
      <formula>0</formula>
    </cfRule>
    <cfRule type="cellIs" dxfId="32" priority="3" stopIfTrue="1" operator="greaterThan">
      <formula>0</formula>
    </cfRule>
  </conditionalFormatting>
  <hyperlinks>
    <hyperlink ref="D577" r:id="rId1" display="https://www.havan.com.br/mangueira-para-gas-de-cozinha-glp-1-20m-durin-05207.html" xr:uid="{18DAA0AE-B943-48E4-A029-C58D88EFAA7B}"/>
  </hyperlinks>
  <pageMargins left="0.511811024" right="0.511811024" top="0.78740157499999996" bottom="0.78740157499999996" header="0.31496062000000002" footer="0.31496062000000002"/>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4F9FDC9-FFE1-4C7A-83F3-8014CBDE0F06}">
  <sheetPr>
    <tabColor rgb="FFFFFF00"/>
  </sheetPr>
  <dimension ref="A1:AD649"/>
  <sheetViews>
    <sheetView topLeftCell="C118" zoomScale="70" zoomScaleNormal="70" workbookViewId="0">
      <selection activeCell="M4" sqref="M4"/>
    </sheetView>
  </sheetViews>
  <sheetFormatPr defaultColWidth="9.7109375" defaultRowHeight="26.25" x14ac:dyDescent="0.25"/>
  <cols>
    <col min="1" max="1" width="7" style="31" customWidth="1"/>
    <col min="2" max="2" width="38.5703125" style="1" customWidth="1"/>
    <col min="3" max="3" width="40" style="35" customWidth="1"/>
    <col min="4" max="4" width="25.140625" style="36" customWidth="1"/>
    <col min="5" max="5" width="12.28515625" style="36" customWidth="1"/>
    <col min="6" max="7" width="10" style="1" customWidth="1"/>
    <col min="8" max="8" width="16.7109375" style="1" customWidth="1"/>
    <col min="9" max="9" width="16.140625" style="27" bestFit="1" customWidth="1"/>
    <col min="10" max="10" width="13.85546875" style="4" customWidth="1"/>
    <col min="11" max="11" width="13.28515625" style="26" customWidth="1"/>
    <col min="12" max="12" width="12.5703125" style="5" customWidth="1"/>
    <col min="13" max="13" width="16.140625" style="6" customWidth="1"/>
    <col min="14" max="14" width="19.85546875" style="6" customWidth="1"/>
    <col min="15" max="24" width="13.7109375" style="6" customWidth="1"/>
    <col min="25" max="30" width="13.7109375" style="2" customWidth="1"/>
    <col min="31" max="16384" width="9.7109375" style="2"/>
  </cols>
  <sheetData>
    <row r="1" spans="1:30" ht="39.950000000000003" customHeight="1" x14ac:dyDescent="0.25">
      <c r="A1" s="236" t="s">
        <v>27</v>
      </c>
      <c r="B1" s="236"/>
      <c r="C1" s="236" t="s">
        <v>28</v>
      </c>
      <c r="D1" s="236"/>
      <c r="E1" s="236"/>
      <c r="F1" s="236"/>
      <c r="G1" s="236"/>
      <c r="H1" s="236"/>
      <c r="I1" s="236"/>
      <c r="J1" s="230" t="s">
        <v>492</v>
      </c>
      <c r="K1" s="230"/>
      <c r="L1" s="230"/>
      <c r="M1" s="238" t="s">
        <v>594</v>
      </c>
      <c r="N1" s="238" t="s">
        <v>595</v>
      </c>
      <c r="O1" s="231" t="s">
        <v>29</v>
      </c>
      <c r="P1" s="231" t="s">
        <v>29</v>
      </c>
      <c r="Q1" s="231" t="s">
        <v>29</v>
      </c>
      <c r="R1" s="231" t="s">
        <v>29</v>
      </c>
      <c r="S1" s="231" t="s">
        <v>29</v>
      </c>
      <c r="T1" s="231" t="s">
        <v>29</v>
      </c>
      <c r="U1" s="231" t="s">
        <v>29</v>
      </c>
      <c r="V1" s="231" t="s">
        <v>29</v>
      </c>
      <c r="W1" s="231" t="s">
        <v>29</v>
      </c>
      <c r="X1" s="231" t="s">
        <v>29</v>
      </c>
      <c r="Y1" s="231" t="s">
        <v>29</v>
      </c>
      <c r="Z1" s="231" t="s">
        <v>29</v>
      </c>
      <c r="AA1" s="231" t="s">
        <v>29</v>
      </c>
      <c r="AB1" s="231" t="s">
        <v>29</v>
      </c>
      <c r="AC1" s="231" t="s">
        <v>29</v>
      </c>
      <c r="AD1" s="231" t="s">
        <v>29</v>
      </c>
    </row>
    <row r="2" spans="1:30" ht="39.950000000000003" customHeight="1" x14ac:dyDescent="0.25">
      <c r="A2" s="236" t="s">
        <v>12</v>
      </c>
      <c r="B2" s="236"/>
      <c r="C2" s="236"/>
      <c r="D2" s="236"/>
      <c r="E2" s="236"/>
      <c r="F2" s="236"/>
      <c r="G2" s="236"/>
      <c r="H2" s="236"/>
      <c r="I2" s="236"/>
      <c r="J2" s="236"/>
      <c r="K2" s="236"/>
      <c r="L2" s="236"/>
      <c r="M2" s="238"/>
      <c r="N2" s="238"/>
      <c r="O2" s="231"/>
      <c r="P2" s="231"/>
      <c r="Q2" s="231"/>
      <c r="R2" s="231"/>
      <c r="S2" s="231"/>
      <c r="T2" s="231"/>
      <c r="U2" s="231"/>
      <c r="V2" s="231"/>
      <c r="W2" s="231"/>
      <c r="X2" s="231"/>
      <c r="Y2" s="231"/>
      <c r="Z2" s="231"/>
      <c r="AA2" s="231"/>
      <c r="AB2" s="231"/>
      <c r="AC2" s="231"/>
      <c r="AD2" s="231"/>
    </row>
    <row r="3" spans="1:30" s="3" customFormat="1" ht="57.2" customHeight="1" x14ac:dyDescent="0.2">
      <c r="A3" s="32" t="s">
        <v>18</v>
      </c>
      <c r="B3" s="33" t="s">
        <v>13</v>
      </c>
      <c r="C3" s="32" t="s">
        <v>14</v>
      </c>
      <c r="D3" s="32" t="s">
        <v>23</v>
      </c>
      <c r="E3" s="33" t="s">
        <v>30</v>
      </c>
      <c r="F3" s="33" t="s">
        <v>31</v>
      </c>
      <c r="G3" s="33" t="s">
        <v>32</v>
      </c>
      <c r="H3" s="33" t="s">
        <v>15</v>
      </c>
      <c r="I3" s="34" t="s">
        <v>19</v>
      </c>
      <c r="J3" s="33" t="s">
        <v>20</v>
      </c>
      <c r="K3" s="37" t="s">
        <v>0</v>
      </c>
      <c r="L3" s="38" t="s">
        <v>2</v>
      </c>
      <c r="M3" s="129">
        <v>45391</v>
      </c>
      <c r="N3" s="129">
        <v>45433</v>
      </c>
      <c r="O3" s="44" t="s">
        <v>1</v>
      </c>
      <c r="P3" s="44" t="s">
        <v>1</v>
      </c>
      <c r="Q3" s="44" t="s">
        <v>1</v>
      </c>
      <c r="R3" s="44" t="s">
        <v>1</v>
      </c>
      <c r="S3" s="44" t="s">
        <v>1</v>
      </c>
      <c r="T3" s="44" t="s">
        <v>1</v>
      </c>
      <c r="U3" s="44" t="s">
        <v>1</v>
      </c>
      <c r="V3" s="44" t="s">
        <v>1</v>
      </c>
      <c r="W3" s="44" t="s">
        <v>1</v>
      </c>
      <c r="X3" s="44" t="s">
        <v>1</v>
      </c>
      <c r="Y3" s="44" t="s">
        <v>1</v>
      </c>
      <c r="Z3" s="44" t="s">
        <v>1</v>
      </c>
      <c r="AA3" s="44" t="s">
        <v>1</v>
      </c>
      <c r="AB3" s="44" t="s">
        <v>1</v>
      </c>
      <c r="AC3" s="44" t="s">
        <v>1</v>
      </c>
      <c r="AD3" s="44" t="s">
        <v>1</v>
      </c>
    </row>
    <row r="4" spans="1:30" ht="39.950000000000003" customHeight="1" x14ac:dyDescent="0.25">
      <c r="A4" s="55">
        <v>1</v>
      </c>
      <c r="B4" s="56" t="s">
        <v>33</v>
      </c>
      <c r="C4" s="60" t="s">
        <v>34</v>
      </c>
      <c r="D4" s="61" t="s">
        <v>35</v>
      </c>
      <c r="E4" s="59" t="s">
        <v>36</v>
      </c>
      <c r="F4" s="70">
        <v>117366023</v>
      </c>
      <c r="G4" s="54" t="s">
        <v>37</v>
      </c>
      <c r="H4" s="54">
        <v>33903035</v>
      </c>
      <c r="I4" s="42">
        <v>54</v>
      </c>
      <c r="J4" s="17"/>
      <c r="K4" s="23">
        <f t="shared" ref="K4:K67" si="0">J4-(SUM(M4:AD4))</f>
        <v>0</v>
      </c>
      <c r="L4" s="24" t="str">
        <f t="shared" ref="L4:L67" si="1">IF(K4&lt;0,"ATENÇÃO","OK")</f>
        <v>OK</v>
      </c>
      <c r="M4" s="100"/>
      <c r="N4" s="100"/>
      <c r="O4" s="46"/>
      <c r="P4" s="47"/>
      <c r="Q4" s="47"/>
      <c r="R4" s="47"/>
      <c r="S4" s="47"/>
      <c r="T4" s="46"/>
      <c r="U4" s="46"/>
      <c r="V4" s="46"/>
      <c r="W4" s="46"/>
      <c r="X4" s="46"/>
      <c r="Y4" s="47"/>
      <c r="Z4" s="47"/>
      <c r="AA4" s="47"/>
      <c r="AB4" s="47"/>
      <c r="AC4" s="47"/>
      <c r="AD4" s="47"/>
    </row>
    <row r="5" spans="1:30" ht="39.950000000000003" customHeight="1" x14ac:dyDescent="0.25">
      <c r="A5" s="55">
        <v>2</v>
      </c>
      <c r="B5" s="56" t="s">
        <v>38</v>
      </c>
      <c r="C5" s="60" t="s">
        <v>39</v>
      </c>
      <c r="D5" s="61" t="s">
        <v>40</v>
      </c>
      <c r="E5" s="53" t="s">
        <v>41</v>
      </c>
      <c r="F5" s="54" t="s">
        <v>42</v>
      </c>
      <c r="G5" s="54" t="s">
        <v>37</v>
      </c>
      <c r="H5" s="54">
        <v>33903029</v>
      </c>
      <c r="I5" s="42">
        <v>1262.5999999999999</v>
      </c>
      <c r="J5" s="17"/>
      <c r="K5" s="23">
        <f t="shared" si="0"/>
        <v>0</v>
      </c>
      <c r="L5" s="24" t="str">
        <f t="shared" si="1"/>
        <v>OK</v>
      </c>
      <c r="M5" s="100"/>
      <c r="N5" s="100"/>
      <c r="O5" s="46"/>
      <c r="P5" s="47"/>
      <c r="Q5" s="47"/>
      <c r="R5" s="47"/>
      <c r="S5" s="47"/>
      <c r="T5" s="46"/>
      <c r="U5" s="46"/>
      <c r="V5" s="46"/>
      <c r="W5" s="46"/>
      <c r="X5" s="46"/>
      <c r="Y5" s="47"/>
      <c r="Z5" s="47"/>
      <c r="AA5" s="47"/>
      <c r="AB5" s="47"/>
      <c r="AC5" s="47"/>
      <c r="AD5" s="47"/>
    </row>
    <row r="6" spans="1:30" ht="39.950000000000003" customHeight="1" x14ac:dyDescent="0.25">
      <c r="A6" s="55">
        <v>3</v>
      </c>
      <c r="B6" s="56" t="s">
        <v>43</v>
      </c>
      <c r="C6" s="60" t="s">
        <v>44</v>
      </c>
      <c r="D6" s="61" t="s">
        <v>45</v>
      </c>
      <c r="E6" s="59" t="s">
        <v>46</v>
      </c>
      <c r="F6" s="70">
        <v>79812016</v>
      </c>
      <c r="G6" s="54" t="s">
        <v>37</v>
      </c>
      <c r="H6" s="54">
        <v>33903017</v>
      </c>
      <c r="I6" s="42">
        <v>70.59</v>
      </c>
      <c r="J6" s="17"/>
      <c r="K6" s="23">
        <f t="shared" si="0"/>
        <v>0</v>
      </c>
      <c r="L6" s="24" t="str">
        <f t="shared" si="1"/>
        <v>OK</v>
      </c>
      <c r="M6" s="100"/>
      <c r="N6" s="100"/>
      <c r="O6" s="46"/>
      <c r="P6" s="47"/>
      <c r="Q6" s="47"/>
      <c r="R6" s="47"/>
      <c r="S6" s="47"/>
      <c r="T6" s="46"/>
      <c r="U6" s="46"/>
      <c r="V6" s="46"/>
      <c r="W6" s="46"/>
      <c r="X6" s="46"/>
      <c r="Y6" s="47"/>
      <c r="Z6" s="47"/>
      <c r="AA6" s="47"/>
      <c r="AB6" s="47"/>
      <c r="AC6" s="47"/>
      <c r="AD6" s="47"/>
    </row>
    <row r="7" spans="1:30" ht="39.950000000000003" customHeight="1" x14ac:dyDescent="0.25">
      <c r="A7" s="55">
        <v>4</v>
      </c>
      <c r="B7" s="56" t="s">
        <v>47</v>
      </c>
      <c r="C7" s="68" t="s">
        <v>48</v>
      </c>
      <c r="D7" s="69" t="s">
        <v>49</v>
      </c>
      <c r="E7" s="65">
        <v>2401</v>
      </c>
      <c r="F7" s="65" t="s">
        <v>50</v>
      </c>
      <c r="G7" s="54" t="s">
        <v>37</v>
      </c>
      <c r="H7" s="54" t="s">
        <v>51</v>
      </c>
      <c r="I7" s="42">
        <v>2050</v>
      </c>
      <c r="J7" s="17"/>
      <c r="K7" s="23">
        <f t="shared" si="0"/>
        <v>0</v>
      </c>
      <c r="L7" s="24" t="str">
        <f t="shared" si="1"/>
        <v>OK</v>
      </c>
      <c r="M7" s="100"/>
      <c r="N7" s="100"/>
      <c r="O7" s="46"/>
      <c r="P7" s="47"/>
      <c r="Q7" s="47"/>
      <c r="R7" s="47"/>
      <c r="S7" s="47"/>
      <c r="T7" s="46"/>
      <c r="U7" s="46"/>
      <c r="V7" s="46"/>
      <c r="W7" s="46"/>
      <c r="X7" s="46"/>
      <c r="Y7" s="47"/>
      <c r="Z7" s="47"/>
      <c r="AA7" s="47"/>
      <c r="AB7" s="47"/>
      <c r="AC7" s="47"/>
      <c r="AD7" s="47"/>
    </row>
    <row r="8" spans="1:30" ht="39.950000000000003" customHeight="1" x14ac:dyDescent="0.25">
      <c r="A8" s="55">
        <v>5</v>
      </c>
      <c r="B8" s="56" t="s">
        <v>43</v>
      </c>
      <c r="C8" s="60" t="s">
        <v>52</v>
      </c>
      <c r="D8" s="61" t="s">
        <v>53</v>
      </c>
      <c r="E8" s="62" t="s">
        <v>46</v>
      </c>
      <c r="F8" s="62" t="s">
        <v>54</v>
      </c>
      <c r="G8" s="54" t="s">
        <v>37</v>
      </c>
      <c r="H8" s="62" t="s">
        <v>51</v>
      </c>
      <c r="I8" s="42">
        <v>1426.25</v>
      </c>
      <c r="J8" s="17"/>
      <c r="K8" s="23">
        <f t="shared" si="0"/>
        <v>0</v>
      </c>
      <c r="L8" s="24" t="str">
        <f t="shared" si="1"/>
        <v>OK</v>
      </c>
      <c r="M8" s="100"/>
      <c r="N8" s="100"/>
      <c r="O8" s="46"/>
      <c r="P8" s="47"/>
      <c r="Q8" s="47"/>
      <c r="R8" s="47"/>
      <c r="S8" s="47"/>
      <c r="T8" s="46"/>
      <c r="U8" s="46"/>
      <c r="V8" s="46"/>
      <c r="W8" s="46"/>
      <c r="X8" s="46"/>
      <c r="Y8" s="47"/>
      <c r="Z8" s="47"/>
      <c r="AA8" s="47"/>
      <c r="AB8" s="47"/>
      <c r="AC8" s="47"/>
      <c r="AD8" s="47"/>
    </row>
    <row r="9" spans="1:30" ht="39.950000000000003" customHeight="1" x14ac:dyDescent="0.25">
      <c r="A9" s="55">
        <v>6</v>
      </c>
      <c r="B9" s="56" t="s">
        <v>55</v>
      </c>
      <c r="C9" s="66" t="s">
        <v>56</v>
      </c>
      <c r="D9" s="67" t="s">
        <v>57</v>
      </c>
      <c r="E9" s="59" t="s">
        <v>58</v>
      </c>
      <c r="F9" s="54" t="s">
        <v>59</v>
      </c>
      <c r="G9" s="54" t="s">
        <v>37</v>
      </c>
      <c r="H9" s="54">
        <v>33903030</v>
      </c>
      <c r="I9" s="42">
        <v>12556.89</v>
      </c>
      <c r="J9" s="17"/>
      <c r="K9" s="23">
        <f t="shared" si="0"/>
        <v>0</v>
      </c>
      <c r="L9" s="24" t="str">
        <f t="shared" si="1"/>
        <v>OK</v>
      </c>
      <c r="M9" s="100"/>
      <c r="N9" s="100"/>
      <c r="O9" s="46"/>
      <c r="P9" s="47"/>
      <c r="Q9" s="47"/>
      <c r="R9" s="47"/>
      <c r="S9" s="47"/>
      <c r="T9" s="46"/>
      <c r="U9" s="46"/>
      <c r="V9" s="46"/>
      <c r="W9" s="46"/>
      <c r="X9" s="46"/>
      <c r="Y9" s="47"/>
      <c r="Z9" s="47"/>
      <c r="AA9" s="47"/>
      <c r="AB9" s="47"/>
      <c r="AC9" s="47"/>
      <c r="AD9" s="47"/>
    </row>
    <row r="10" spans="1:30" ht="39.950000000000003" customHeight="1" x14ac:dyDescent="0.25">
      <c r="A10" s="55">
        <v>7</v>
      </c>
      <c r="B10" s="56" t="s">
        <v>38</v>
      </c>
      <c r="C10" s="66" t="s">
        <v>60</v>
      </c>
      <c r="D10" s="67" t="s">
        <v>61</v>
      </c>
      <c r="E10" s="59" t="s">
        <v>62</v>
      </c>
      <c r="F10" s="54" t="s">
        <v>63</v>
      </c>
      <c r="G10" s="54" t="s">
        <v>37</v>
      </c>
      <c r="H10" s="54">
        <v>44905233</v>
      </c>
      <c r="I10" s="42">
        <v>1170</v>
      </c>
      <c r="J10" s="17"/>
      <c r="K10" s="23">
        <f t="shared" si="0"/>
        <v>0</v>
      </c>
      <c r="L10" s="24" t="str">
        <f t="shared" si="1"/>
        <v>OK</v>
      </c>
      <c r="M10" s="100"/>
      <c r="N10" s="100"/>
      <c r="O10" s="46"/>
      <c r="P10" s="47"/>
      <c r="Q10" s="47"/>
      <c r="R10" s="47"/>
      <c r="S10" s="47"/>
      <c r="T10" s="46"/>
      <c r="U10" s="46"/>
      <c r="V10" s="46"/>
      <c r="W10" s="46"/>
      <c r="X10" s="46"/>
      <c r="Y10" s="47"/>
      <c r="Z10" s="47"/>
      <c r="AA10" s="47"/>
      <c r="AB10" s="47"/>
      <c r="AC10" s="47"/>
      <c r="AD10" s="47"/>
    </row>
    <row r="11" spans="1:30" ht="39.950000000000003" customHeight="1" x14ac:dyDescent="0.25">
      <c r="A11" s="55">
        <v>8</v>
      </c>
      <c r="B11" s="56" t="s">
        <v>64</v>
      </c>
      <c r="C11" s="68" t="s">
        <v>65</v>
      </c>
      <c r="D11" s="69" t="s">
        <v>66</v>
      </c>
      <c r="E11" s="62">
        <v>2402</v>
      </c>
      <c r="F11" s="82" t="s">
        <v>67</v>
      </c>
      <c r="G11" s="54" t="s">
        <v>37</v>
      </c>
      <c r="H11" s="54" t="s">
        <v>51</v>
      </c>
      <c r="I11" s="42">
        <v>1617</v>
      </c>
      <c r="J11" s="17"/>
      <c r="K11" s="23">
        <f t="shared" si="0"/>
        <v>0</v>
      </c>
      <c r="L11" s="24" t="str">
        <f t="shared" si="1"/>
        <v>OK</v>
      </c>
      <c r="M11" s="100"/>
      <c r="N11" s="100"/>
      <c r="O11" s="46"/>
      <c r="P11" s="47"/>
      <c r="Q11" s="47"/>
      <c r="R11" s="47"/>
      <c r="S11" s="50"/>
      <c r="T11" s="46"/>
      <c r="U11" s="46"/>
      <c r="V11" s="46"/>
      <c r="W11" s="46"/>
      <c r="X11" s="46"/>
      <c r="Y11" s="47"/>
      <c r="Z11" s="47"/>
      <c r="AA11" s="47"/>
      <c r="AB11" s="47"/>
      <c r="AC11" s="47"/>
      <c r="AD11" s="47"/>
    </row>
    <row r="12" spans="1:30" ht="39.950000000000003" customHeight="1" x14ac:dyDescent="0.25">
      <c r="A12" s="55">
        <v>10</v>
      </c>
      <c r="B12" s="56" t="s">
        <v>33</v>
      </c>
      <c r="C12" s="60" t="s">
        <v>68</v>
      </c>
      <c r="D12" s="61" t="s">
        <v>69</v>
      </c>
      <c r="E12" s="62">
        <v>5506</v>
      </c>
      <c r="F12" s="62" t="s">
        <v>70</v>
      </c>
      <c r="G12" s="54" t="s">
        <v>37</v>
      </c>
      <c r="H12" s="62" t="s">
        <v>25</v>
      </c>
      <c r="I12" s="42">
        <v>134.99</v>
      </c>
      <c r="J12" s="17"/>
      <c r="K12" s="23">
        <f t="shared" si="0"/>
        <v>0</v>
      </c>
      <c r="L12" s="24" t="str">
        <f t="shared" si="1"/>
        <v>OK</v>
      </c>
      <c r="M12" s="100"/>
      <c r="N12" s="100"/>
      <c r="O12" s="46"/>
      <c r="P12" s="47"/>
      <c r="Q12" s="47"/>
      <c r="R12" s="47"/>
      <c r="S12" s="47"/>
      <c r="T12" s="46"/>
      <c r="U12" s="46"/>
      <c r="V12" s="46"/>
      <c r="W12" s="46"/>
      <c r="X12" s="46"/>
      <c r="Y12" s="47"/>
      <c r="Z12" s="47"/>
      <c r="AA12" s="47"/>
      <c r="AB12" s="47"/>
      <c r="AC12" s="47"/>
      <c r="AD12" s="47"/>
    </row>
    <row r="13" spans="1:30" ht="39.950000000000003" customHeight="1" x14ac:dyDescent="0.25">
      <c r="A13" s="55">
        <v>11</v>
      </c>
      <c r="B13" s="56" t="s">
        <v>71</v>
      </c>
      <c r="C13" s="60" t="s">
        <v>72</v>
      </c>
      <c r="D13" s="61" t="s">
        <v>73</v>
      </c>
      <c r="E13" s="53" t="s">
        <v>41</v>
      </c>
      <c r="F13" s="54" t="s">
        <v>74</v>
      </c>
      <c r="G13" s="54" t="s">
        <v>37</v>
      </c>
      <c r="H13" s="54" t="s">
        <v>75</v>
      </c>
      <c r="I13" s="42">
        <v>860.99</v>
      </c>
      <c r="J13" s="17"/>
      <c r="K13" s="23">
        <f t="shared" si="0"/>
        <v>0</v>
      </c>
      <c r="L13" s="24" t="str">
        <f t="shared" si="1"/>
        <v>OK</v>
      </c>
      <c r="M13" s="100"/>
      <c r="N13" s="100"/>
      <c r="O13" s="46"/>
      <c r="P13" s="47"/>
      <c r="Q13" s="47"/>
      <c r="R13" s="47"/>
      <c r="S13" s="47"/>
      <c r="T13" s="46"/>
      <c r="U13" s="46"/>
      <c r="V13" s="46"/>
      <c r="W13" s="46"/>
      <c r="X13" s="46"/>
      <c r="Y13" s="47"/>
      <c r="Z13" s="47"/>
      <c r="AA13" s="47"/>
      <c r="AB13" s="47"/>
      <c r="AC13" s="47"/>
      <c r="AD13" s="47"/>
    </row>
    <row r="14" spans="1:30" ht="120" customHeight="1" x14ac:dyDescent="0.25">
      <c r="A14" s="55">
        <v>12</v>
      </c>
      <c r="B14" s="56" t="s">
        <v>76</v>
      </c>
      <c r="C14" s="60" t="s">
        <v>77</v>
      </c>
      <c r="D14" s="61" t="s">
        <v>78</v>
      </c>
      <c r="E14" s="62" t="s">
        <v>79</v>
      </c>
      <c r="F14" s="62" t="s">
        <v>80</v>
      </c>
      <c r="G14" s="54" t="s">
        <v>37</v>
      </c>
      <c r="H14" s="62" t="s">
        <v>81</v>
      </c>
      <c r="I14" s="42">
        <v>350</v>
      </c>
      <c r="J14" s="17"/>
      <c r="K14" s="23">
        <f t="shared" si="0"/>
        <v>0</v>
      </c>
      <c r="L14" s="24" t="str">
        <f t="shared" si="1"/>
        <v>OK</v>
      </c>
      <c r="M14" s="100"/>
      <c r="N14" s="100"/>
      <c r="O14" s="46"/>
      <c r="P14" s="47"/>
      <c r="Q14" s="49"/>
      <c r="R14" s="48"/>
      <c r="S14" s="47"/>
      <c r="T14" s="46"/>
      <c r="U14" s="46"/>
      <c r="V14" s="46"/>
      <c r="W14" s="46"/>
      <c r="X14" s="46"/>
      <c r="Y14" s="47"/>
      <c r="Z14" s="47"/>
      <c r="AA14" s="47"/>
      <c r="AB14" s="47"/>
      <c r="AC14" s="47"/>
      <c r="AD14" s="47"/>
    </row>
    <row r="15" spans="1:30" ht="39.950000000000003" customHeight="1" x14ac:dyDescent="0.25">
      <c r="A15" s="55">
        <v>14</v>
      </c>
      <c r="B15" s="56" t="s">
        <v>33</v>
      </c>
      <c r="C15" s="60" t="s">
        <v>82</v>
      </c>
      <c r="D15" s="61" t="s">
        <v>83</v>
      </c>
      <c r="E15" s="62" t="s">
        <v>84</v>
      </c>
      <c r="F15" s="62" t="s">
        <v>85</v>
      </c>
      <c r="G15" s="54" t="s">
        <v>37</v>
      </c>
      <c r="H15" s="62" t="s">
        <v>81</v>
      </c>
      <c r="I15" s="42">
        <v>108.63</v>
      </c>
      <c r="J15" s="17">
        <v>5</v>
      </c>
      <c r="K15" s="23">
        <f t="shared" si="0"/>
        <v>5</v>
      </c>
      <c r="L15" s="24" t="str">
        <f t="shared" si="1"/>
        <v>OK</v>
      </c>
      <c r="M15" s="100"/>
      <c r="N15" s="100"/>
      <c r="O15" s="46"/>
      <c r="P15" s="47"/>
      <c r="Q15" s="49"/>
      <c r="R15" s="48"/>
      <c r="S15" s="47"/>
      <c r="T15" s="46"/>
      <c r="U15" s="46"/>
      <c r="V15" s="46"/>
      <c r="W15" s="46"/>
      <c r="X15" s="46"/>
      <c r="Y15" s="47"/>
      <c r="Z15" s="47"/>
      <c r="AA15" s="47"/>
      <c r="AB15" s="47"/>
      <c r="AC15" s="47"/>
      <c r="AD15" s="47"/>
    </row>
    <row r="16" spans="1:30" ht="39.950000000000003" customHeight="1" x14ac:dyDescent="0.25">
      <c r="A16" s="55">
        <v>15</v>
      </c>
      <c r="B16" s="56" t="s">
        <v>86</v>
      </c>
      <c r="C16" s="83" t="s">
        <v>87</v>
      </c>
      <c r="D16" s="54" t="s">
        <v>88</v>
      </c>
      <c r="E16" s="59" t="s">
        <v>41</v>
      </c>
      <c r="F16" s="54" t="s">
        <v>89</v>
      </c>
      <c r="G16" s="54" t="s">
        <v>37</v>
      </c>
      <c r="H16" s="54" t="s">
        <v>81</v>
      </c>
      <c r="I16" s="42">
        <v>112.33</v>
      </c>
      <c r="J16" s="17"/>
      <c r="K16" s="23">
        <f t="shared" si="0"/>
        <v>0</v>
      </c>
      <c r="L16" s="24" t="str">
        <f t="shared" si="1"/>
        <v>OK</v>
      </c>
      <c r="M16" s="100"/>
      <c r="N16" s="100"/>
      <c r="O16" s="46"/>
      <c r="P16" s="47"/>
      <c r="Q16" s="49"/>
      <c r="R16" s="48"/>
      <c r="S16" s="47"/>
      <c r="T16" s="46"/>
      <c r="U16" s="46"/>
      <c r="V16" s="46"/>
      <c r="W16" s="46"/>
      <c r="X16" s="46"/>
      <c r="Y16" s="47"/>
      <c r="Z16" s="47"/>
      <c r="AA16" s="47"/>
      <c r="AB16" s="47"/>
      <c r="AC16" s="47"/>
      <c r="AD16" s="47"/>
    </row>
    <row r="17" spans="1:30" ht="39.950000000000003" customHeight="1" x14ac:dyDescent="0.25">
      <c r="A17" s="55">
        <v>16</v>
      </c>
      <c r="B17" s="56" t="s">
        <v>55</v>
      </c>
      <c r="C17" s="60" t="s">
        <v>90</v>
      </c>
      <c r="D17" s="61" t="s">
        <v>91</v>
      </c>
      <c r="E17" s="59" t="s">
        <v>92</v>
      </c>
      <c r="F17" s="70">
        <v>105570006</v>
      </c>
      <c r="G17" s="54" t="s">
        <v>37</v>
      </c>
      <c r="H17" s="54">
        <v>33903017</v>
      </c>
      <c r="I17" s="42">
        <v>256</v>
      </c>
      <c r="J17" s="17"/>
      <c r="K17" s="23">
        <f t="shared" si="0"/>
        <v>0</v>
      </c>
      <c r="L17" s="24" t="str">
        <f t="shared" si="1"/>
        <v>OK</v>
      </c>
      <c r="M17" s="100"/>
      <c r="N17" s="100"/>
      <c r="O17" s="46"/>
      <c r="P17" s="47"/>
      <c r="Q17" s="49"/>
      <c r="R17" s="48"/>
      <c r="S17" s="47"/>
      <c r="T17" s="46"/>
      <c r="U17" s="46"/>
      <c r="V17" s="46"/>
      <c r="W17" s="46"/>
      <c r="X17" s="46"/>
      <c r="Y17" s="47"/>
      <c r="Z17" s="47"/>
      <c r="AA17" s="47"/>
      <c r="AB17" s="47"/>
      <c r="AC17" s="47"/>
      <c r="AD17" s="47"/>
    </row>
    <row r="18" spans="1:30" ht="39.950000000000003" customHeight="1" x14ac:dyDescent="0.25">
      <c r="A18" s="55">
        <v>17</v>
      </c>
      <c r="B18" s="56" t="s">
        <v>93</v>
      </c>
      <c r="C18" s="68" t="s">
        <v>94</v>
      </c>
      <c r="D18" s="69" t="s">
        <v>95</v>
      </c>
      <c r="E18" s="65">
        <v>2401</v>
      </c>
      <c r="F18" s="65" t="s">
        <v>96</v>
      </c>
      <c r="G18" s="54" t="s">
        <v>37</v>
      </c>
      <c r="H18" s="62" t="s">
        <v>81</v>
      </c>
      <c r="I18" s="42">
        <v>91.9</v>
      </c>
      <c r="J18" s="17"/>
      <c r="K18" s="23">
        <f t="shared" si="0"/>
        <v>0</v>
      </c>
      <c r="L18" s="24" t="str">
        <f t="shared" si="1"/>
        <v>OK</v>
      </c>
      <c r="M18" s="100"/>
      <c r="N18" s="100"/>
      <c r="O18" s="46"/>
      <c r="P18" s="47"/>
      <c r="Q18" s="49"/>
      <c r="R18" s="48"/>
      <c r="S18" s="47"/>
      <c r="T18" s="46"/>
      <c r="U18" s="46"/>
      <c r="V18" s="46"/>
      <c r="W18" s="46"/>
      <c r="X18" s="46"/>
      <c r="Y18" s="47"/>
      <c r="Z18" s="47"/>
      <c r="AA18" s="47"/>
      <c r="AB18" s="47"/>
      <c r="AC18" s="47"/>
      <c r="AD18" s="47"/>
    </row>
    <row r="19" spans="1:30" ht="39.950000000000003" customHeight="1" x14ac:dyDescent="0.25">
      <c r="A19" s="55">
        <v>19</v>
      </c>
      <c r="B19" s="56" t="s">
        <v>43</v>
      </c>
      <c r="C19" s="60" t="s">
        <v>97</v>
      </c>
      <c r="D19" s="61" t="s">
        <v>98</v>
      </c>
      <c r="E19" s="59" t="s">
        <v>62</v>
      </c>
      <c r="F19" s="70">
        <v>104159010</v>
      </c>
      <c r="G19" s="54" t="s">
        <v>37</v>
      </c>
      <c r="H19" s="54">
        <v>33903029</v>
      </c>
      <c r="I19" s="42">
        <v>37.5</v>
      </c>
      <c r="J19" s="17"/>
      <c r="K19" s="23">
        <f t="shared" si="0"/>
        <v>0</v>
      </c>
      <c r="L19" s="24" t="str">
        <f t="shared" si="1"/>
        <v>OK</v>
      </c>
      <c r="M19" s="100"/>
      <c r="N19" s="100"/>
      <c r="O19" s="46"/>
      <c r="P19" s="47"/>
      <c r="Q19" s="49"/>
      <c r="R19" s="48"/>
      <c r="S19" s="47"/>
      <c r="T19" s="46"/>
      <c r="U19" s="46"/>
      <c r="V19" s="46"/>
      <c r="W19" s="46"/>
      <c r="X19" s="46"/>
      <c r="Y19" s="47"/>
      <c r="Z19" s="47"/>
      <c r="AA19" s="47"/>
      <c r="AB19" s="47"/>
      <c r="AC19" s="47"/>
      <c r="AD19" s="47"/>
    </row>
    <row r="20" spans="1:30" ht="39.950000000000003" customHeight="1" x14ac:dyDescent="0.25">
      <c r="A20" s="55">
        <v>23</v>
      </c>
      <c r="B20" s="56" t="s">
        <v>93</v>
      </c>
      <c r="C20" s="60" t="s">
        <v>99</v>
      </c>
      <c r="D20" s="61" t="s">
        <v>100</v>
      </c>
      <c r="E20" s="62" t="s">
        <v>101</v>
      </c>
      <c r="F20" s="62" t="s">
        <v>102</v>
      </c>
      <c r="G20" s="54" t="s">
        <v>37</v>
      </c>
      <c r="H20" s="62" t="s">
        <v>81</v>
      </c>
      <c r="I20" s="42">
        <v>75</v>
      </c>
      <c r="J20" s="17"/>
      <c r="K20" s="23">
        <f t="shared" si="0"/>
        <v>0</v>
      </c>
      <c r="L20" s="24" t="str">
        <f t="shared" si="1"/>
        <v>OK</v>
      </c>
      <c r="M20" s="100"/>
      <c r="N20" s="100"/>
      <c r="O20" s="46"/>
      <c r="P20" s="47"/>
      <c r="Q20" s="49"/>
      <c r="R20" s="48"/>
      <c r="S20" s="47"/>
      <c r="T20" s="46"/>
      <c r="U20" s="46"/>
      <c r="V20" s="46"/>
      <c r="W20" s="46"/>
      <c r="X20" s="46"/>
      <c r="Y20" s="47"/>
      <c r="Z20" s="47"/>
      <c r="AA20" s="47"/>
      <c r="AB20" s="47"/>
      <c r="AC20" s="47"/>
      <c r="AD20" s="47"/>
    </row>
    <row r="21" spans="1:30" ht="39.950000000000003" customHeight="1" x14ac:dyDescent="0.25">
      <c r="A21" s="55">
        <v>24</v>
      </c>
      <c r="B21" s="56" t="s">
        <v>43</v>
      </c>
      <c r="C21" s="68" t="s">
        <v>103</v>
      </c>
      <c r="D21" s="69" t="s">
        <v>104</v>
      </c>
      <c r="E21" s="65">
        <v>1305</v>
      </c>
      <c r="F21" s="65" t="s">
        <v>105</v>
      </c>
      <c r="G21" s="54" t="s">
        <v>37</v>
      </c>
      <c r="H21" s="62" t="s">
        <v>22</v>
      </c>
      <c r="I21" s="42">
        <v>247.5</v>
      </c>
      <c r="J21" s="17"/>
      <c r="K21" s="23">
        <f t="shared" si="0"/>
        <v>0</v>
      </c>
      <c r="L21" s="24" t="str">
        <f t="shared" si="1"/>
        <v>OK</v>
      </c>
      <c r="M21" s="100"/>
      <c r="N21" s="100"/>
      <c r="O21" s="46"/>
      <c r="P21" s="47"/>
      <c r="Q21" s="49"/>
      <c r="R21" s="48"/>
      <c r="S21" s="47"/>
      <c r="T21" s="46"/>
      <c r="U21" s="46"/>
      <c r="V21" s="46"/>
      <c r="W21" s="46"/>
      <c r="X21" s="46"/>
      <c r="Y21" s="47"/>
      <c r="Z21" s="47"/>
      <c r="AA21" s="47"/>
      <c r="AB21" s="47"/>
      <c r="AC21" s="47"/>
      <c r="AD21" s="47"/>
    </row>
    <row r="22" spans="1:30" ht="39.950000000000003" customHeight="1" x14ac:dyDescent="0.25">
      <c r="A22" s="55">
        <v>25</v>
      </c>
      <c r="B22" s="56" t="s">
        <v>24</v>
      </c>
      <c r="C22" s="60" t="s">
        <v>106</v>
      </c>
      <c r="D22" s="61" t="s">
        <v>107</v>
      </c>
      <c r="E22" s="59" t="s">
        <v>108</v>
      </c>
      <c r="F22" s="62" t="s">
        <v>109</v>
      </c>
      <c r="G22" s="54" t="s">
        <v>37</v>
      </c>
      <c r="H22" s="62" t="s">
        <v>110</v>
      </c>
      <c r="I22" s="42">
        <v>2088</v>
      </c>
      <c r="J22" s="17"/>
      <c r="K22" s="23">
        <f t="shared" si="0"/>
        <v>0</v>
      </c>
      <c r="L22" s="24" t="str">
        <f t="shared" si="1"/>
        <v>OK</v>
      </c>
      <c r="M22" s="100"/>
      <c r="N22" s="100"/>
      <c r="O22" s="46"/>
      <c r="P22" s="47"/>
      <c r="Q22" s="49"/>
      <c r="R22" s="48"/>
      <c r="S22" s="47"/>
      <c r="T22" s="46"/>
      <c r="U22" s="46"/>
      <c r="V22" s="46"/>
      <c r="W22" s="46"/>
      <c r="X22" s="46"/>
      <c r="Y22" s="47"/>
      <c r="Z22" s="47"/>
      <c r="AA22" s="47"/>
      <c r="AB22" s="47"/>
      <c r="AC22" s="47"/>
      <c r="AD22" s="47"/>
    </row>
    <row r="23" spans="1:30" ht="39.950000000000003" customHeight="1" x14ac:dyDescent="0.25">
      <c r="A23" s="55">
        <v>26</v>
      </c>
      <c r="B23" s="56" t="s">
        <v>38</v>
      </c>
      <c r="C23" s="68" t="s">
        <v>111</v>
      </c>
      <c r="D23" s="69" t="s">
        <v>112</v>
      </c>
      <c r="E23" s="65">
        <v>2407</v>
      </c>
      <c r="F23" s="65" t="s">
        <v>113</v>
      </c>
      <c r="G23" s="54" t="s">
        <v>37</v>
      </c>
      <c r="H23" s="54" t="s">
        <v>51</v>
      </c>
      <c r="I23" s="42">
        <v>910.8</v>
      </c>
      <c r="J23" s="17"/>
      <c r="K23" s="23">
        <f t="shared" si="0"/>
        <v>0</v>
      </c>
      <c r="L23" s="24" t="str">
        <f t="shared" si="1"/>
        <v>OK</v>
      </c>
      <c r="M23" s="100"/>
      <c r="N23" s="100"/>
      <c r="O23" s="46"/>
      <c r="P23" s="47"/>
      <c r="Q23" s="49"/>
      <c r="R23" s="48"/>
      <c r="S23" s="47"/>
      <c r="T23" s="46"/>
      <c r="U23" s="46"/>
      <c r="V23" s="46"/>
      <c r="W23" s="46"/>
      <c r="X23" s="46"/>
      <c r="Y23" s="47"/>
      <c r="Z23" s="47"/>
      <c r="AA23" s="47"/>
      <c r="AB23" s="47"/>
      <c r="AC23" s="47"/>
      <c r="AD23" s="47"/>
    </row>
    <row r="24" spans="1:30" ht="39.950000000000003" customHeight="1" x14ac:dyDescent="0.25">
      <c r="A24" s="55">
        <v>27</v>
      </c>
      <c r="B24" s="56" t="s">
        <v>114</v>
      </c>
      <c r="C24" s="68" t="s">
        <v>115</v>
      </c>
      <c r="D24" s="69" t="s">
        <v>116</v>
      </c>
      <c r="E24" s="65">
        <v>2407</v>
      </c>
      <c r="F24" s="65" t="s">
        <v>113</v>
      </c>
      <c r="G24" s="54" t="s">
        <v>37</v>
      </c>
      <c r="H24" s="54" t="s">
        <v>51</v>
      </c>
      <c r="I24" s="42">
        <v>2240</v>
      </c>
      <c r="J24" s="17"/>
      <c r="K24" s="23">
        <f t="shared" si="0"/>
        <v>0</v>
      </c>
      <c r="L24" s="24" t="str">
        <f t="shared" si="1"/>
        <v>OK</v>
      </c>
      <c r="M24" s="100"/>
      <c r="N24" s="100"/>
      <c r="O24" s="46"/>
      <c r="P24" s="47"/>
      <c r="Q24" s="49"/>
      <c r="R24" s="48"/>
      <c r="S24" s="47"/>
      <c r="T24" s="46"/>
      <c r="U24" s="46"/>
      <c r="V24" s="46"/>
      <c r="W24" s="46"/>
      <c r="X24" s="46"/>
      <c r="Y24" s="47"/>
      <c r="Z24" s="47"/>
      <c r="AA24" s="47"/>
      <c r="AB24" s="47"/>
      <c r="AC24" s="47"/>
      <c r="AD24" s="47"/>
    </row>
    <row r="25" spans="1:30" ht="39.950000000000003" customHeight="1" x14ac:dyDescent="0.25">
      <c r="A25" s="55">
        <v>28</v>
      </c>
      <c r="B25" s="56" t="s">
        <v>117</v>
      </c>
      <c r="C25" s="60" t="s">
        <v>118</v>
      </c>
      <c r="D25" s="61" t="s">
        <v>119</v>
      </c>
      <c r="E25" s="59" t="s">
        <v>108</v>
      </c>
      <c r="F25" s="62" t="s">
        <v>109</v>
      </c>
      <c r="G25" s="54" t="s">
        <v>37</v>
      </c>
      <c r="H25" s="62" t="s">
        <v>110</v>
      </c>
      <c r="I25" s="42">
        <v>810</v>
      </c>
      <c r="J25" s="17">
        <v>1</v>
      </c>
      <c r="K25" s="23">
        <f t="shared" si="0"/>
        <v>1</v>
      </c>
      <c r="L25" s="24" t="str">
        <f t="shared" si="1"/>
        <v>OK</v>
      </c>
      <c r="M25" s="100"/>
      <c r="N25" s="100"/>
      <c r="O25" s="46"/>
      <c r="P25" s="47"/>
      <c r="Q25" s="49"/>
      <c r="R25" s="48"/>
      <c r="S25" s="47"/>
      <c r="T25" s="46"/>
      <c r="U25" s="46"/>
      <c r="V25" s="46"/>
      <c r="W25" s="46"/>
      <c r="X25" s="46"/>
      <c r="Y25" s="47"/>
      <c r="Z25" s="47"/>
      <c r="AA25" s="47"/>
      <c r="AB25" s="47"/>
      <c r="AC25" s="47"/>
      <c r="AD25" s="47"/>
    </row>
    <row r="26" spans="1:30" ht="39.950000000000003" customHeight="1" x14ac:dyDescent="0.25">
      <c r="A26" s="55">
        <v>29</v>
      </c>
      <c r="B26" s="56" t="s">
        <v>24</v>
      </c>
      <c r="C26" s="60" t="s">
        <v>120</v>
      </c>
      <c r="D26" s="61" t="s">
        <v>121</v>
      </c>
      <c r="E26" s="62">
        <v>2411</v>
      </c>
      <c r="F26" s="62" t="s">
        <v>109</v>
      </c>
      <c r="G26" s="54" t="s">
        <v>37</v>
      </c>
      <c r="H26" s="62" t="s">
        <v>110</v>
      </c>
      <c r="I26" s="42">
        <v>4998</v>
      </c>
      <c r="J26" s="17"/>
      <c r="K26" s="23">
        <f t="shared" si="0"/>
        <v>0</v>
      </c>
      <c r="L26" s="24" t="str">
        <f t="shared" si="1"/>
        <v>OK</v>
      </c>
      <c r="M26" s="100"/>
      <c r="N26" s="100"/>
      <c r="O26" s="46"/>
      <c r="P26" s="47"/>
      <c r="Q26" s="49"/>
      <c r="R26" s="48"/>
      <c r="S26" s="47"/>
      <c r="T26" s="46"/>
      <c r="U26" s="46"/>
      <c r="V26" s="46"/>
      <c r="W26" s="46"/>
      <c r="X26" s="46"/>
      <c r="Y26" s="47"/>
      <c r="Z26" s="47"/>
      <c r="AA26" s="47"/>
      <c r="AB26" s="47"/>
      <c r="AC26" s="47"/>
      <c r="AD26" s="47"/>
    </row>
    <row r="27" spans="1:30" ht="57.2" customHeight="1" x14ac:dyDescent="0.25">
      <c r="A27" s="55">
        <v>30</v>
      </c>
      <c r="B27" s="56" t="s">
        <v>38</v>
      </c>
      <c r="C27" s="60" t="s">
        <v>122</v>
      </c>
      <c r="D27" s="61" t="s">
        <v>123</v>
      </c>
      <c r="E27" s="62" t="s">
        <v>124</v>
      </c>
      <c r="F27" s="62" t="s">
        <v>125</v>
      </c>
      <c r="G27" s="54" t="s">
        <v>37</v>
      </c>
      <c r="H27" s="62" t="s">
        <v>51</v>
      </c>
      <c r="I27" s="42">
        <v>495</v>
      </c>
      <c r="J27" s="17"/>
      <c r="K27" s="23">
        <f t="shared" si="0"/>
        <v>0</v>
      </c>
      <c r="L27" s="24" t="str">
        <f t="shared" si="1"/>
        <v>OK</v>
      </c>
      <c r="M27" s="100"/>
      <c r="N27" s="100"/>
      <c r="O27" s="46"/>
      <c r="P27" s="49"/>
      <c r="Q27" s="47"/>
      <c r="R27" s="47"/>
      <c r="S27" s="47"/>
      <c r="T27" s="46"/>
      <c r="U27" s="46"/>
      <c r="V27" s="46"/>
      <c r="W27" s="46"/>
      <c r="X27" s="46"/>
      <c r="Y27" s="47"/>
      <c r="Z27" s="47"/>
      <c r="AA27" s="47"/>
      <c r="AB27" s="47"/>
      <c r="AC27" s="47"/>
      <c r="AD27" s="47"/>
    </row>
    <row r="28" spans="1:30" ht="57.2" customHeight="1" x14ac:dyDescent="0.25">
      <c r="A28" s="55">
        <v>31</v>
      </c>
      <c r="B28" s="56" t="s">
        <v>126</v>
      </c>
      <c r="C28" s="51" t="s">
        <v>127</v>
      </c>
      <c r="D28" s="52" t="s">
        <v>128</v>
      </c>
      <c r="E28" s="53" t="s">
        <v>129</v>
      </c>
      <c r="F28" s="54" t="s">
        <v>130</v>
      </c>
      <c r="G28" s="54" t="s">
        <v>37</v>
      </c>
      <c r="H28" s="54" t="s">
        <v>51</v>
      </c>
      <c r="I28" s="42">
        <v>2360</v>
      </c>
      <c r="J28" s="17"/>
      <c r="K28" s="23">
        <f t="shared" si="0"/>
        <v>0</v>
      </c>
      <c r="L28" s="24" t="str">
        <f t="shared" si="1"/>
        <v>OK</v>
      </c>
      <c r="M28" s="100"/>
      <c r="N28" s="100"/>
      <c r="O28" s="46"/>
      <c r="P28" s="49"/>
      <c r="Q28" s="47"/>
      <c r="R28" s="47"/>
      <c r="S28" s="47"/>
      <c r="T28" s="46"/>
      <c r="U28" s="46"/>
      <c r="V28" s="46"/>
      <c r="W28" s="46"/>
      <c r="X28" s="46"/>
      <c r="Y28" s="47"/>
      <c r="Z28" s="47"/>
      <c r="AA28" s="47"/>
      <c r="AB28" s="47"/>
      <c r="AC28" s="47"/>
      <c r="AD28" s="47"/>
    </row>
    <row r="29" spans="1:30" ht="57.2" customHeight="1" x14ac:dyDescent="0.25">
      <c r="A29" s="55">
        <v>32</v>
      </c>
      <c r="B29" s="56" t="s">
        <v>47</v>
      </c>
      <c r="C29" s="57" t="s">
        <v>131</v>
      </c>
      <c r="D29" s="58" t="s">
        <v>132</v>
      </c>
      <c r="E29" s="59" t="s">
        <v>133</v>
      </c>
      <c r="F29" s="54" t="s">
        <v>134</v>
      </c>
      <c r="G29" s="54" t="s">
        <v>37</v>
      </c>
      <c r="H29" s="54" t="s">
        <v>51</v>
      </c>
      <c r="I29" s="42">
        <v>290</v>
      </c>
      <c r="J29" s="17"/>
      <c r="K29" s="23">
        <f t="shared" si="0"/>
        <v>0</v>
      </c>
      <c r="L29" s="24" t="str">
        <f t="shared" si="1"/>
        <v>OK</v>
      </c>
      <c r="M29" s="100"/>
      <c r="N29" s="100"/>
      <c r="O29" s="46"/>
      <c r="P29" s="49"/>
      <c r="Q29" s="47"/>
      <c r="R29" s="47"/>
      <c r="S29" s="47"/>
      <c r="T29" s="46"/>
      <c r="U29" s="46"/>
      <c r="V29" s="46"/>
      <c r="W29" s="46"/>
      <c r="X29" s="46"/>
      <c r="Y29" s="47"/>
      <c r="Z29" s="47"/>
      <c r="AA29" s="47"/>
      <c r="AB29" s="47"/>
      <c r="AC29" s="47"/>
      <c r="AD29" s="47"/>
    </row>
    <row r="30" spans="1:30" ht="69" customHeight="1" x14ac:dyDescent="0.25">
      <c r="A30" s="55">
        <v>33</v>
      </c>
      <c r="B30" s="56" t="s">
        <v>135</v>
      </c>
      <c r="C30" s="60" t="s">
        <v>136</v>
      </c>
      <c r="D30" s="61" t="s">
        <v>137</v>
      </c>
      <c r="E30" s="62">
        <v>2402</v>
      </c>
      <c r="F30" s="62" t="s">
        <v>138</v>
      </c>
      <c r="G30" s="54" t="s">
        <v>37</v>
      </c>
      <c r="H30" s="62" t="s">
        <v>51</v>
      </c>
      <c r="I30" s="42">
        <v>5700</v>
      </c>
      <c r="J30" s="17"/>
      <c r="K30" s="23">
        <f t="shared" si="0"/>
        <v>0</v>
      </c>
      <c r="L30" s="24" t="str">
        <f t="shared" si="1"/>
        <v>OK</v>
      </c>
      <c r="M30" s="100"/>
      <c r="N30" s="100"/>
      <c r="O30" s="46"/>
      <c r="P30" s="47"/>
      <c r="Q30" s="47"/>
      <c r="R30" s="47"/>
      <c r="S30" s="47"/>
      <c r="T30" s="46"/>
      <c r="U30" s="46"/>
      <c r="V30" s="46"/>
      <c r="W30" s="46"/>
      <c r="X30" s="46"/>
      <c r="Y30" s="47"/>
      <c r="Z30" s="47"/>
      <c r="AA30" s="47"/>
      <c r="AB30" s="47"/>
      <c r="AC30" s="47"/>
      <c r="AD30" s="47"/>
    </row>
    <row r="31" spans="1:30" ht="39.950000000000003" customHeight="1" x14ac:dyDescent="0.25">
      <c r="A31" s="55">
        <v>34</v>
      </c>
      <c r="B31" s="56" t="s">
        <v>93</v>
      </c>
      <c r="C31" s="63" t="s">
        <v>139</v>
      </c>
      <c r="D31" s="64" t="s">
        <v>140</v>
      </c>
      <c r="E31" s="65">
        <v>2402</v>
      </c>
      <c r="F31" s="65" t="s">
        <v>141</v>
      </c>
      <c r="G31" s="54" t="s">
        <v>37</v>
      </c>
      <c r="H31" s="54" t="s">
        <v>51</v>
      </c>
      <c r="I31" s="42">
        <v>2180</v>
      </c>
      <c r="J31" s="17"/>
      <c r="K31" s="23">
        <f t="shared" si="0"/>
        <v>0</v>
      </c>
      <c r="L31" s="24" t="str">
        <f t="shared" si="1"/>
        <v>OK</v>
      </c>
      <c r="M31" s="100"/>
      <c r="N31" s="100"/>
      <c r="O31" s="46"/>
      <c r="P31" s="47"/>
      <c r="Q31" s="47"/>
      <c r="R31" s="47"/>
      <c r="S31" s="47"/>
      <c r="T31" s="46"/>
      <c r="U31" s="46"/>
      <c r="V31" s="46"/>
      <c r="W31" s="46"/>
      <c r="X31" s="46"/>
      <c r="Y31" s="47"/>
      <c r="Z31" s="47"/>
      <c r="AA31" s="47"/>
      <c r="AB31" s="47"/>
      <c r="AC31" s="47"/>
      <c r="AD31" s="47"/>
    </row>
    <row r="32" spans="1:30" ht="39.950000000000003" customHeight="1" x14ac:dyDescent="0.25">
      <c r="A32" s="55">
        <v>35</v>
      </c>
      <c r="B32" s="56" t="s">
        <v>93</v>
      </c>
      <c r="C32" s="66" t="s">
        <v>142</v>
      </c>
      <c r="D32" s="67" t="s">
        <v>143</v>
      </c>
      <c r="E32" s="59" t="s">
        <v>41</v>
      </c>
      <c r="F32" s="54" t="s">
        <v>138</v>
      </c>
      <c r="G32" s="54" t="s">
        <v>37</v>
      </c>
      <c r="H32" s="54">
        <v>44905233</v>
      </c>
      <c r="I32" s="42">
        <v>4785</v>
      </c>
      <c r="J32" s="17"/>
      <c r="K32" s="23">
        <f t="shared" si="0"/>
        <v>0</v>
      </c>
      <c r="L32" s="24" t="str">
        <f t="shared" si="1"/>
        <v>OK</v>
      </c>
      <c r="M32" s="100"/>
      <c r="N32" s="100"/>
      <c r="O32" s="46"/>
      <c r="P32" s="47"/>
      <c r="Q32" s="47"/>
      <c r="R32" s="47"/>
      <c r="S32" s="47"/>
      <c r="T32" s="46"/>
      <c r="U32" s="46"/>
      <c r="V32" s="46"/>
      <c r="W32" s="46"/>
      <c r="X32" s="46"/>
      <c r="Y32" s="47"/>
      <c r="Z32" s="47"/>
      <c r="AA32" s="47"/>
      <c r="AB32" s="47"/>
      <c r="AC32" s="47"/>
      <c r="AD32" s="47"/>
    </row>
    <row r="33" spans="1:30" ht="39.950000000000003" customHeight="1" x14ac:dyDescent="0.25">
      <c r="A33" s="55">
        <v>36</v>
      </c>
      <c r="B33" s="56" t="s">
        <v>93</v>
      </c>
      <c r="C33" s="60" t="s">
        <v>144</v>
      </c>
      <c r="D33" s="61" t="s">
        <v>145</v>
      </c>
      <c r="E33" s="62">
        <v>2402</v>
      </c>
      <c r="F33" s="62" t="s">
        <v>138</v>
      </c>
      <c r="G33" s="54" t="s">
        <v>37</v>
      </c>
      <c r="H33" s="62" t="s">
        <v>51</v>
      </c>
      <c r="I33" s="42">
        <v>3150</v>
      </c>
      <c r="J33" s="17"/>
      <c r="K33" s="23">
        <f t="shared" si="0"/>
        <v>0</v>
      </c>
      <c r="L33" s="24" t="str">
        <f t="shared" si="1"/>
        <v>OK</v>
      </c>
      <c r="M33" s="100"/>
      <c r="N33" s="100"/>
      <c r="O33" s="46"/>
      <c r="P33" s="47"/>
      <c r="Q33" s="47"/>
      <c r="R33" s="47"/>
      <c r="S33" s="47"/>
      <c r="T33" s="46"/>
      <c r="U33" s="46"/>
      <c r="V33" s="46"/>
      <c r="W33" s="46"/>
      <c r="X33" s="46"/>
      <c r="Y33" s="47"/>
      <c r="Z33" s="47"/>
      <c r="AA33" s="47"/>
      <c r="AB33" s="47"/>
      <c r="AC33" s="47"/>
      <c r="AD33" s="47"/>
    </row>
    <row r="34" spans="1:30" ht="39.950000000000003" customHeight="1" x14ac:dyDescent="0.25">
      <c r="A34" s="55">
        <v>37</v>
      </c>
      <c r="B34" s="56" t="s">
        <v>71</v>
      </c>
      <c r="C34" s="68" t="s">
        <v>146</v>
      </c>
      <c r="D34" s="69" t="s">
        <v>147</v>
      </c>
      <c r="E34" s="54">
        <v>2402</v>
      </c>
      <c r="F34" s="54" t="s">
        <v>148</v>
      </c>
      <c r="G34" s="54" t="s">
        <v>37</v>
      </c>
      <c r="H34" s="54" t="s">
        <v>51</v>
      </c>
      <c r="I34" s="42">
        <v>8890.2000000000007</v>
      </c>
      <c r="J34" s="17"/>
      <c r="K34" s="23">
        <f t="shared" si="0"/>
        <v>0</v>
      </c>
      <c r="L34" s="24" t="str">
        <f t="shared" si="1"/>
        <v>OK</v>
      </c>
      <c r="M34" s="100"/>
      <c r="N34" s="100"/>
      <c r="O34" s="46"/>
      <c r="P34" s="47"/>
      <c r="Q34" s="47"/>
      <c r="R34" s="47"/>
      <c r="S34" s="47"/>
      <c r="T34" s="46"/>
      <c r="U34" s="46"/>
      <c r="V34" s="46"/>
      <c r="W34" s="46"/>
      <c r="X34" s="46"/>
      <c r="Y34" s="47"/>
      <c r="Z34" s="47"/>
      <c r="AA34" s="47"/>
      <c r="AB34" s="47"/>
      <c r="AC34" s="47"/>
      <c r="AD34" s="47"/>
    </row>
    <row r="35" spans="1:30" ht="39.950000000000003" customHeight="1" x14ac:dyDescent="0.25">
      <c r="A35" s="55">
        <v>39</v>
      </c>
      <c r="B35" s="56" t="s">
        <v>38</v>
      </c>
      <c r="C35" s="57" t="s">
        <v>149</v>
      </c>
      <c r="D35" s="58" t="s">
        <v>150</v>
      </c>
      <c r="E35" s="53" t="s">
        <v>41</v>
      </c>
      <c r="F35" s="54" t="s">
        <v>138</v>
      </c>
      <c r="G35" s="54" t="s">
        <v>37</v>
      </c>
      <c r="H35" s="54" t="s">
        <v>51</v>
      </c>
      <c r="I35" s="42">
        <v>4920</v>
      </c>
      <c r="J35" s="17"/>
      <c r="K35" s="23">
        <f t="shared" si="0"/>
        <v>0</v>
      </c>
      <c r="L35" s="24" t="str">
        <f t="shared" si="1"/>
        <v>OK</v>
      </c>
      <c r="M35" s="100"/>
      <c r="N35" s="100"/>
      <c r="O35" s="46"/>
      <c r="P35" s="47"/>
      <c r="Q35" s="47"/>
      <c r="R35" s="47"/>
      <c r="S35" s="47"/>
      <c r="T35" s="46"/>
      <c r="U35" s="46"/>
      <c r="V35" s="46"/>
      <c r="W35" s="46"/>
      <c r="X35" s="46"/>
      <c r="Y35" s="47"/>
      <c r="Z35" s="47"/>
      <c r="AA35" s="47"/>
      <c r="AB35" s="47"/>
      <c r="AC35" s="47"/>
      <c r="AD35" s="47"/>
    </row>
    <row r="36" spans="1:30" ht="39.950000000000003" customHeight="1" x14ac:dyDescent="0.25">
      <c r="A36" s="55">
        <v>40</v>
      </c>
      <c r="B36" s="56" t="s">
        <v>151</v>
      </c>
      <c r="C36" s="60" t="s">
        <v>152</v>
      </c>
      <c r="D36" s="61" t="s">
        <v>153</v>
      </c>
      <c r="E36" s="59" t="s">
        <v>41</v>
      </c>
      <c r="F36" s="54" t="s">
        <v>138</v>
      </c>
      <c r="G36" s="54" t="s">
        <v>37</v>
      </c>
      <c r="H36" s="54" t="s">
        <v>154</v>
      </c>
      <c r="I36" s="42">
        <v>10035</v>
      </c>
      <c r="J36" s="17"/>
      <c r="K36" s="23">
        <f t="shared" si="0"/>
        <v>0</v>
      </c>
      <c r="L36" s="24" t="str">
        <f t="shared" si="1"/>
        <v>OK</v>
      </c>
      <c r="M36" s="100"/>
      <c r="N36" s="100"/>
      <c r="O36" s="46"/>
      <c r="P36" s="47"/>
      <c r="Q36" s="47"/>
      <c r="R36" s="47"/>
      <c r="S36" s="47"/>
      <c r="T36" s="46"/>
      <c r="U36" s="46"/>
      <c r="V36" s="46"/>
      <c r="W36" s="46"/>
      <c r="X36" s="46"/>
      <c r="Y36" s="47"/>
      <c r="Z36" s="47"/>
      <c r="AA36" s="47"/>
      <c r="AB36" s="47"/>
      <c r="AC36" s="47"/>
      <c r="AD36" s="47"/>
    </row>
    <row r="37" spans="1:30" ht="39.950000000000003" customHeight="1" x14ac:dyDescent="0.25">
      <c r="A37" s="55">
        <v>41</v>
      </c>
      <c r="B37" s="56" t="s">
        <v>24</v>
      </c>
      <c r="C37" s="60" t="s">
        <v>155</v>
      </c>
      <c r="D37" s="61" t="s">
        <v>156</v>
      </c>
      <c r="E37" s="62" t="s">
        <v>157</v>
      </c>
      <c r="F37" s="62" t="s">
        <v>158</v>
      </c>
      <c r="G37" s="54" t="s">
        <v>37</v>
      </c>
      <c r="H37" s="62" t="s">
        <v>81</v>
      </c>
      <c r="I37" s="42">
        <v>40</v>
      </c>
      <c r="J37" s="17"/>
      <c r="K37" s="23">
        <f t="shared" si="0"/>
        <v>0</v>
      </c>
      <c r="L37" s="24" t="str">
        <f t="shared" si="1"/>
        <v>OK</v>
      </c>
      <c r="M37" s="100"/>
      <c r="N37" s="100"/>
      <c r="O37" s="46"/>
      <c r="P37" s="47"/>
      <c r="Q37" s="47"/>
      <c r="R37" s="47"/>
      <c r="S37" s="47"/>
      <c r="T37" s="46"/>
      <c r="U37" s="46"/>
      <c r="V37" s="46"/>
      <c r="W37" s="46"/>
      <c r="X37" s="46"/>
      <c r="Y37" s="47"/>
      <c r="Z37" s="47"/>
      <c r="AA37" s="47"/>
      <c r="AB37" s="47"/>
      <c r="AC37" s="47"/>
      <c r="AD37" s="47"/>
    </row>
    <row r="38" spans="1:30" ht="39.950000000000003" customHeight="1" x14ac:dyDescent="0.25">
      <c r="A38" s="55">
        <v>42</v>
      </c>
      <c r="B38" s="56" t="s">
        <v>71</v>
      </c>
      <c r="C38" s="60" t="s">
        <v>159</v>
      </c>
      <c r="D38" s="61" t="s">
        <v>160</v>
      </c>
      <c r="E38" s="62" t="s">
        <v>157</v>
      </c>
      <c r="F38" s="62" t="s">
        <v>161</v>
      </c>
      <c r="G38" s="54" t="s">
        <v>37</v>
      </c>
      <c r="H38" s="62" t="s">
        <v>81</v>
      </c>
      <c r="I38" s="42">
        <v>84.99</v>
      </c>
      <c r="J38" s="17"/>
      <c r="K38" s="23">
        <f t="shared" si="0"/>
        <v>0</v>
      </c>
      <c r="L38" s="24" t="str">
        <f t="shared" si="1"/>
        <v>OK</v>
      </c>
      <c r="M38" s="103"/>
      <c r="N38" s="100"/>
      <c r="O38" s="46"/>
      <c r="P38" s="47"/>
      <c r="Q38" s="47"/>
      <c r="R38" s="49"/>
      <c r="S38" s="48"/>
      <c r="T38" s="46"/>
      <c r="U38" s="46"/>
      <c r="V38" s="46"/>
      <c r="W38" s="46"/>
      <c r="X38" s="46"/>
      <c r="Y38" s="47"/>
      <c r="Z38" s="47"/>
      <c r="AA38" s="47"/>
      <c r="AB38" s="47"/>
      <c r="AC38" s="47"/>
      <c r="AD38" s="47"/>
    </row>
    <row r="39" spans="1:30" ht="39.950000000000003" customHeight="1" x14ac:dyDescent="0.25">
      <c r="A39" s="55">
        <v>43</v>
      </c>
      <c r="B39" s="56" t="s">
        <v>24</v>
      </c>
      <c r="C39" s="60" t="s">
        <v>162</v>
      </c>
      <c r="D39" s="61" t="s">
        <v>163</v>
      </c>
      <c r="E39" s="59" t="s">
        <v>164</v>
      </c>
      <c r="F39" s="70">
        <v>28738071</v>
      </c>
      <c r="G39" s="54" t="s">
        <v>37</v>
      </c>
      <c r="H39" s="54">
        <v>33903017</v>
      </c>
      <c r="I39" s="42">
        <v>350</v>
      </c>
      <c r="J39" s="17"/>
      <c r="K39" s="23">
        <f t="shared" si="0"/>
        <v>0</v>
      </c>
      <c r="L39" s="24" t="str">
        <f t="shared" si="1"/>
        <v>OK</v>
      </c>
      <c r="M39" s="103"/>
      <c r="N39" s="100"/>
      <c r="O39" s="46"/>
      <c r="P39" s="47"/>
      <c r="Q39" s="47"/>
      <c r="R39" s="49"/>
      <c r="S39" s="48"/>
      <c r="T39" s="46"/>
      <c r="U39" s="46"/>
      <c r="V39" s="46"/>
      <c r="W39" s="46"/>
      <c r="X39" s="46"/>
      <c r="Y39" s="47"/>
      <c r="Z39" s="47"/>
      <c r="AA39" s="47"/>
      <c r="AB39" s="47"/>
      <c r="AC39" s="47"/>
      <c r="AD39" s="47"/>
    </row>
    <row r="40" spans="1:30" ht="39.950000000000003" customHeight="1" x14ac:dyDescent="0.25">
      <c r="A40" s="55">
        <v>44</v>
      </c>
      <c r="B40" s="56" t="s">
        <v>114</v>
      </c>
      <c r="C40" s="68" t="s">
        <v>165</v>
      </c>
      <c r="D40" s="69" t="s">
        <v>166</v>
      </c>
      <c r="E40" s="65">
        <v>2103</v>
      </c>
      <c r="F40" s="65" t="s">
        <v>167</v>
      </c>
      <c r="G40" s="54" t="s">
        <v>37</v>
      </c>
      <c r="H40" s="54" t="s">
        <v>168</v>
      </c>
      <c r="I40" s="42">
        <v>3000</v>
      </c>
      <c r="J40" s="17"/>
      <c r="K40" s="23">
        <f t="shared" si="0"/>
        <v>0</v>
      </c>
      <c r="L40" s="24" t="str">
        <f t="shared" si="1"/>
        <v>OK</v>
      </c>
      <c r="M40" s="103"/>
      <c r="N40" s="100"/>
      <c r="O40" s="46"/>
      <c r="P40" s="47"/>
      <c r="Q40" s="47"/>
      <c r="R40" s="49"/>
      <c r="S40" s="48"/>
      <c r="T40" s="46"/>
      <c r="U40" s="46"/>
      <c r="V40" s="46"/>
      <c r="W40" s="46"/>
      <c r="X40" s="46"/>
      <c r="Y40" s="47"/>
      <c r="Z40" s="47"/>
      <c r="AA40" s="47"/>
      <c r="AB40" s="47"/>
      <c r="AC40" s="47"/>
      <c r="AD40" s="47"/>
    </row>
    <row r="41" spans="1:30" ht="39.950000000000003" customHeight="1" x14ac:dyDescent="0.25">
      <c r="A41" s="55">
        <v>46</v>
      </c>
      <c r="B41" s="56" t="s">
        <v>93</v>
      </c>
      <c r="C41" s="60" t="s">
        <v>169</v>
      </c>
      <c r="D41" s="61" t="s">
        <v>170</v>
      </c>
      <c r="E41" s="62" t="s">
        <v>171</v>
      </c>
      <c r="F41" s="62" t="s">
        <v>172</v>
      </c>
      <c r="G41" s="54" t="s">
        <v>37</v>
      </c>
      <c r="H41" s="62" t="s">
        <v>173</v>
      </c>
      <c r="I41" s="42">
        <v>2150</v>
      </c>
      <c r="J41" s="17"/>
      <c r="K41" s="23">
        <f t="shared" si="0"/>
        <v>0</v>
      </c>
      <c r="L41" s="24" t="str">
        <f t="shared" si="1"/>
        <v>OK</v>
      </c>
      <c r="M41" s="103"/>
      <c r="N41" s="100"/>
      <c r="O41" s="46"/>
      <c r="P41" s="47"/>
      <c r="Q41" s="47"/>
      <c r="R41" s="49"/>
      <c r="S41" s="48"/>
      <c r="T41" s="46"/>
      <c r="U41" s="46"/>
      <c r="V41" s="46"/>
      <c r="W41" s="46"/>
      <c r="X41" s="46"/>
      <c r="Y41" s="47"/>
      <c r="Z41" s="47"/>
      <c r="AA41" s="47"/>
      <c r="AB41" s="47"/>
      <c r="AC41" s="47"/>
      <c r="AD41" s="47"/>
    </row>
    <row r="42" spans="1:30" ht="39.950000000000003" customHeight="1" x14ac:dyDescent="0.25">
      <c r="A42" s="55">
        <v>48</v>
      </c>
      <c r="B42" s="56" t="s">
        <v>114</v>
      </c>
      <c r="C42" s="60" t="s">
        <v>174</v>
      </c>
      <c r="D42" s="61" t="s">
        <v>175</v>
      </c>
      <c r="E42" s="59" t="s">
        <v>62</v>
      </c>
      <c r="F42" s="70">
        <v>12629002</v>
      </c>
      <c r="G42" s="54" t="s">
        <v>37</v>
      </c>
      <c r="H42" s="54">
        <v>44905233</v>
      </c>
      <c r="I42" s="42">
        <v>90</v>
      </c>
      <c r="J42" s="17"/>
      <c r="K42" s="23">
        <f t="shared" si="0"/>
        <v>0</v>
      </c>
      <c r="L42" s="24" t="str">
        <f t="shared" si="1"/>
        <v>OK</v>
      </c>
      <c r="M42" s="103"/>
      <c r="N42" s="100"/>
      <c r="O42" s="46"/>
      <c r="P42" s="47"/>
      <c r="Q42" s="47"/>
      <c r="R42" s="49"/>
      <c r="S42" s="48"/>
      <c r="T42" s="46"/>
      <c r="U42" s="46"/>
      <c r="V42" s="46"/>
      <c r="W42" s="46"/>
      <c r="X42" s="46"/>
      <c r="Y42" s="47"/>
      <c r="Z42" s="47"/>
      <c r="AA42" s="47"/>
      <c r="AB42" s="47"/>
      <c r="AC42" s="47"/>
      <c r="AD42" s="47"/>
    </row>
    <row r="43" spans="1:30" ht="39.950000000000003" customHeight="1" x14ac:dyDescent="0.25">
      <c r="A43" s="55">
        <v>49</v>
      </c>
      <c r="B43" s="56" t="s">
        <v>176</v>
      </c>
      <c r="C43" s="60" t="s">
        <v>177</v>
      </c>
      <c r="D43" s="61" t="s">
        <v>178</v>
      </c>
      <c r="E43" s="53" t="s">
        <v>179</v>
      </c>
      <c r="F43" s="54" t="s">
        <v>180</v>
      </c>
      <c r="G43" s="54" t="s">
        <v>37</v>
      </c>
      <c r="H43" s="54" t="s">
        <v>21</v>
      </c>
      <c r="I43" s="42">
        <v>4423</v>
      </c>
      <c r="J43" s="17"/>
      <c r="K43" s="23">
        <f t="shared" si="0"/>
        <v>0</v>
      </c>
      <c r="L43" s="24" t="str">
        <f t="shared" si="1"/>
        <v>OK</v>
      </c>
      <c r="M43" s="103"/>
      <c r="N43" s="100"/>
      <c r="O43" s="46"/>
      <c r="P43" s="47"/>
      <c r="Q43" s="47"/>
      <c r="R43" s="49"/>
      <c r="S43" s="48"/>
      <c r="T43" s="46"/>
      <c r="U43" s="46"/>
      <c r="V43" s="46"/>
      <c r="W43" s="46"/>
      <c r="X43" s="46"/>
      <c r="Y43" s="47"/>
      <c r="Z43" s="47"/>
      <c r="AA43" s="47"/>
      <c r="AB43" s="47"/>
      <c r="AC43" s="47"/>
      <c r="AD43" s="47"/>
    </row>
    <row r="44" spans="1:30" ht="39.950000000000003" customHeight="1" x14ac:dyDescent="0.25">
      <c r="A44" s="55">
        <v>51</v>
      </c>
      <c r="B44" s="56" t="s">
        <v>24</v>
      </c>
      <c r="C44" s="60" t="s">
        <v>181</v>
      </c>
      <c r="D44" s="61" t="s">
        <v>182</v>
      </c>
      <c r="E44" s="53" t="s">
        <v>183</v>
      </c>
      <c r="F44" s="54" t="s">
        <v>184</v>
      </c>
      <c r="G44" s="54" t="s">
        <v>37</v>
      </c>
      <c r="H44" s="54" t="s">
        <v>185</v>
      </c>
      <c r="I44" s="42">
        <v>5500</v>
      </c>
      <c r="J44" s="17"/>
      <c r="K44" s="23">
        <f t="shared" si="0"/>
        <v>0</v>
      </c>
      <c r="L44" s="24" t="str">
        <f t="shared" si="1"/>
        <v>OK</v>
      </c>
      <c r="M44" s="103"/>
      <c r="N44" s="100"/>
      <c r="O44" s="46"/>
      <c r="P44" s="47"/>
      <c r="Q44" s="47"/>
      <c r="R44" s="49"/>
      <c r="S44" s="48"/>
      <c r="T44" s="46"/>
      <c r="U44" s="46"/>
      <c r="V44" s="46"/>
      <c r="W44" s="46"/>
      <c r="X44" s="46"/>
      <c r="Y44" s="47"/>
      <c r="Z44" s="47"/>
      <c r="AA44" s="47"/>
      <c r="AB44" s="47"/>
      <c r="AC44" s="47"/>
      <c r="AD44" s="47"/>
    </row>
    <row r="45" spans="1:30" ht="39.950000000000003" customHeight="1" x14ac:dyDescent="0.25">
      <c r="A45" s="55">
        <v>52</v>
      </c>
      <c r="B45" s="56" t="s">
        <v>186</v>
      </c>
      <c r="C45" s="60" t="s">
        <v>187</v>
      </c>
      <c r="D45" s="61" t="s">
        <v>188</v>
      </c>
      <c r="E45" s="59" t="s">
        <v>189</v>
      </c>
      <c r="F45" s="70">
        <v>122238001</v>
      </c>
      <c r="G45" s="54" t="s">
        <v>37</v>
      </c>
      <c r="H45" s="54">
        <v>44905202</v>
      </c>
      <c r="I45" s="42">
        <v>23199</v>
      </c>
      <c r="J45" s="17"/>
      <c r="K45" s="23">
        <f t="shared" si="0"/>
        <v>0</v>
      </c>
      <c r="L45" s="24" t="str">
        <f t="shared" si="1"/>
        <v>OK</v>
      </c>
      <c r="M45" s="103"/>
      <c r="N45" s="100"/>
      <c r="O45" s="46"/>
      <c r="P45" s="47"/>
      <c r="Q45" s="47"/>
      <c r="R45" s="49"/>
      <c r="S45" s="48"/>
      <c r="T45" s="46"/>
      <c r="U45" s="46"/>
      <c r="V45" s="46"/>
      <c r="W45" s="46"/>
      <c r="X45" s="46"/>
      <c r="Y45" s="47"/>
      <c r="Z45" s="47"/>
      <c r="AA45" s="47"/>
      <c r="AB45" s="47"/>
      <c r="AC45" s="47"/>
      <c r="AD45" s="47"/>
    </row>
    <row r="46" spans="1:30" ht="39.950000000000003" customHeight="1" x14ac:dyDescent="0.25">
      <c r="A46" s="55">
        <v>53</v>
      </c>
      <c r="B46" s="56" t="s">
        <v>43</v>
      </c>
      <c r="C46" s="71" t="s">
        <v>190</v>
      </c>
      <c r="D46" s="72" t="s">
        <v>191</v>
      </c>
      <c r="E46" s="59" t="s">
        <v>192</v>
      </c>
      <c r="F46" s="62" t="s">
        <v>193</v>
      </c>
      <c r="G46" s="54" t="s">
        <v>37</v>
      </c>
      <c r="H46" s="62" t="s">
        <v>81</v>
      </c>
      <c r="I46" s="42">
        <v>170</v>
      </c>
      <c r="J46" s="17"/>
      <c r="K46" s="23">
        <f t="shared" si="0"/>
        <v>0</v>
      </c>
      <c r="L46" s="24" t="str">
        <f t="shared" si="1"/>
        <v>OK</v>
      </c>
      <c r="M46" s="103"/>
      <c r="N46" s="100"/>
      <c r="O46" s="46"/>
      <c r="P46" s="47"/>
      <c r="Q46" s="47"/>
      <c r="R46" s="49"/>
      <c r="S46" s="48"/>
      <c r="T46" s="46"/>
      <c r="U46" s="46"/>
      <c r="V46" s="46"/>
      <c r="W46" s="46"/>
      <c r="X46" s="46"/>
      <c r="Y46" s="47"/>
      <c r="Z46" s="47"/>
      <c r="AA46" s="47"/>
      <c r="AB46" s="47"/>
      <c r="AC46" s="47"/>
      <c r="AD46" s="47"/>
    </row>
    <row r="47" spans="1:30" ht="39.950000000000003" customHeight="1" x14ac:dyDescent="0.25">
      <c r="A47" s="55">
        <v>54</v>
      </c>
      <c r="B47" s="56" t="s">
        <v>55</v>
      </c>
      <c r="C47" s="73" t="s">
        <v>194</v>
      </c>
      <c r="D47" s="74" t="s">
        <v>195</v>
      </c>
      <c r="E47" s="74">
        <v>4104</v>
      </c>
      <c r="F47" s="74" t="s">
        <v>196</v>
      </c>
      <c r="G47" s="74" t="s">
        <v>37</v>
      </c>
      <c r="H47" s="74" t="s">
        <v>197</v>
      </c>
      <c r="I47" s="42">
        <v>499</v>
      </c>
      <c r="J47" s="17"/>
      <c r="K47" s="23">
        <f t="shared" si="0"/>
        <v>0</v>
      </c>
      <c r="L47" s="24" t="str">
        <f t="shared" si="1"/>
        <v>OK</v>
      </c>
      <c r="M47" s="103"/>
      <c r="N47" s="100"/>
      <c r="O47" s="46"/>
      <c r="P47" s="47"/>
      <c r="Q47" s="47"/>
      <c r="R47" s="49"/>
      <c r="S47" s="48"/>
      <c r="T47" s="46"/>
      <c r="U47" s="46"/>
      <c r="V47" s="46"/>
      <c r="W47" s="46"/>
      <c r="X47" s="46"/>
      <c r="Y47" s="47"/>
      <c r="Z47" s="47"/>
      <c r="AA47" s="47"/>
      <c r="AB47" s="47"/>
      <c r="AC47" s="47"/>
      <c r="AD47" s="47"/>
    </row>
    <row r="48" spans="1:30" ht="39.950000000000003" customHeight="1" x14ac:dyDescent="0.25">
      <c r="A48" s="55">
        <v>55</v>
      </c>
      <c r="B48" s="56" t="s">
        <v>38</v>
      </c>
      <c r="C48" s="73" t="s">
        <v>198</v>
      </c>
      <c r="D48" s="74" t="s">
        <v>199</v>
      </c>
      <c r="E48" s="75" t="s">
        <v>129</v>
      </c>
      <c r="F48" s="74" t="s">
        <v>200</v>
      </c>
      <c r="G48" s="74" t="s">
        <v>37</v>
      </c>
      <c r="H48" s="74" t="s">
        <v>201</v>
      </c>
      <c r="I48" s="42">
        <v>1943</v>
      </c>
      <c r="J48" s="17"/>
      <c r="K48" s="23">
        <f t="shared" si="0"/>
        <v>0</v>
      </c>
      <c r="L48" s="24" t="str">
        <f t="shared" si="1"/>
        <v>OK</v>
      </c>
      <c r="M48" s="103"/>
      <c r="N48" s="100"/>
      <c r="O48" s="46"/>
      <c r="P48" s="47"/>
      <c r="Q48" s="47"/>
      <c r="R48" s="49"/>
      <c r="S48" s="48"/>
      <c r="T48" s="46"/>
      <c r="U48" s="46"/>
      <c r="V48" s="46"/>
      <c r="W48" s="46"/>
      <c r="X48" s="46"/>
      <c r="Y48" s="47"/>
      <c r="Z48" s="47"/>
      <c r="AA48" s="47"/>
      <c r="AB48" s="47"/>
      <c r="AC48" s="47"/>
      <c r="AD48" s="47"/>
    </row>
    <row r="49" spans="1:30" ht="39.950000000000003" customHeight="1" x14ac:dyDescent="0.25">
      <c r="A49" s="55">
        <v>56</v>
      </c>
      <c r="B49" s="56" t="s">
        <v>202</v>
      </c>
      <c r="C49" s="66" t="s">
        <v>203</v>
      </c>
      <c r="D49" s="67" t="s">
        <v>204</v>
      </c>
      <c r="E49" s="53" t="s">
        <v>41</v>
      </c>
      <c r="F49" s="54" t="s">
        <v>205</v>
      </c>
      <c r="G49" s="54" t="s">
        <v>37</v>
      </c>
      <c r="H49" s="54" t="s">
        <v>51</v>
      </c>
      <c r="I49" s="42">
        <v>20700</v>
      </c>
      <c r="J49" s="17"/>
      <c r="K49" s="23">
        <f t="shared" si="0"/>
        <v>0</v>
      </c>
      <c r="L49" s="24" t="str">
        <f t="shared" si="1"/>
        <v>OK</v>
      </c>
      <c r="M49" s="103"/>
      <c r="N49" s="100"/>
      <c r="O49" s="46"/>
      <c r="P49" s="47"/>
      <c r="Q49" s="47"/>
      <c r="R49" s="49"/>
      <c r="S49" s="48"/>
      <c r="T49" s="46"/>
      <c r="U49" s="46"/>
      <c r="V49" s="46"/>
      <c r="W49" s="46"/>
      <c r="X49" s="46"/>
      <c r="Y49" s="47"/>
      <c r="Z49" s="47"/>
      <c r="AA49" s="47"/>
      <c r="AB49" s="47"/>
      <c r="AC49" s="47"/>
      <c r="AD49" s="47"/>
    </row>
    <row r="50" spans="1:30" ht="39.950000000000003" customHeight="1" x14ac:dyDescent="0.25">
      <c r="A50" s="55">
        <v>57</v>
      </c>
      <c r="B50" s="56" t="s">
        <v>135</v>
      </c>
      <c r="C50" s="60" t="s">
        <v>206</v>
      </c>
      <c r="D50" s="61" t="s">
        <v>207</v>
      </c>
      <c r="E50" s="62" t="s">
        <v>208</v>
      </c>
      <c r="F50" s="62" t="s">
        <v>209</v>
      </c>
      <c r="G50" s="54" t="s">
        <v>37</v>
      </c>
      <c r="H50" s="62" t="s">
        <v>51</v>
      </c>
      <c r="I50" s="42">
        <v>9385</v>
      </c>
      <c r="J50" s="17"/>
      <c r="K50" s="23">
        <f t="shared" si="0"/>
        <v>0</v>
      </c>
      <c r="L50" s="24" t="str">
        <f t="shared" si="1"/>
        <v>OK</v>
      </c>
      <c r="M50" s="103"/>
      <c r="N50" s="100"/>
      <c r="O50" s="46"/>
      <c r="P50" s="47"/>
      <c r="Q50" s="47"/>
      <c r="R50" s="49"/>
      <c r="S50" s="48"/>
      <c r="T50" s="46"/>
      <c r="U50" s="46"/>
      <c r="V50" s="46"/>
      <c r="W50" s="46"/>
      <c r="X50" s="46"/>
      <c r="Y50" s="47"/>
      <c r="Z50" s="47"/>
      <c r="AA50" s="47"/>
      <c r="AB50" s="47"/>
      <c r="AC50" s="47"/>
      <c r="AD50" s="47"/>
    </row>
    <row r="51" spans="1:30" ht="39.950000000000003" customHeight="1" x14ac:dyDescent="0.25">
      <c r="A51" s="55">
        <v>59</v>
      </c>
      <c r="B51" s="56" t="s">
        <v>93</v>
      </c>
      <c r="C51" s="66" t="s">
        <v>210</v>
      </c>
      <c r="D51" s="67" t="s">
        <v>211</v>
      </c>
      <c r="E51" s="59" t="s">
        <v>212</v>
      </c>
      <c r="F51" s="62" t="s">
        <v>213</v>
      </c>
      <c r="G51" s="54" t="s">
        <v>37</v>
      </c>
      <c r="H51" s="62" t="s">
        <v>81</v>
      </c>
      <c r="I51" s="42">
        <v>1140</v>
      </c>
      <c r="J51" s="17"/>
      <c r="K51" s="23">
        <f t="shared" si="0"/>
        <v>0</v>
      </c>
      <c r="L51" s="24" t="str">
        <f t="shared" si="1"/>
        <v>OK</v>
      </c>
      <c r="M51" s="103"/>
      <c r="N51" s="100"/>
      <c r="O51" s="46"/>
      <c r="P51" s="47"/>
      <c r="Q51" s="47"/>
      <c r="R51" s="49"/>
      <c r="S51" s="48"/>
      <c r="T51" s="46"/>
      <c r="U51" s="46"/>
      <c r="V51" s="46"/>
      <c r="W51" s="46"/>
      <c r="X51" s="46"/>
      <c r="Y51" s="47"/>
      <c r="Z51" s="47"/>
      <c r="AA51" s="47"/>
      <c r="AB51" s="47"/>
      <c r="AC51" s="47"/>
      <c r="AD51" s="47"/>
    </row>
    <row r="52" spans="1:30" ht="39.950000000000003" customHeight="1" x14ac:dyDescent="0.25">
      <c r="A52" s="55">
        <v>60</v>
      </c>
      <c r="B52" s="56" t="s">
        <v>93</v>
      </c>
      <c r="C52" s="66" t="s">
        <v>214</v>
      </c>
      <c r="D52" s="67" t="s">
        <v>215</v>
      </c>
      <c r="E52" s="59" t="s">
        <v>212</v>
      </c>
      <c r="F52" s="62" t="s">
        <v>213</v>
      </c>
      <c r="G52" s="54" t="s">
        <v>37</v>
      </c>
      <c r="H52" s="62" t="s">
        <v>81</v>
      </c>
      <c r="I52" s="42">
        <v>685</v>
      </c>
      <c r="J52" s="17"/>
      <c r="K52" s="23">
        <f t="shared" si="0"/>
        <v>0</v>
      </c>
      <c r="L52" s="24" t="str">
        <f t="shared" si="1"/>
        <v>OK</v>
      </c>
      <c r="M52" s="103"/>
      <c r="N52" s="100"/>
      <c r="O52" s="46"/>
      <c r="P52" s="47"/>
      <c r="Q52" s="47"/>
      <c r="R52" s="49"/>
      <c r="S52" s="48"/>
      <c r="T52" s="46"/>
      <c r="U52" s="46"/>
      <c r="V52" s="46"/>
      <c r="W52" s="46"/>
      <c r="X52" s="46"/>
      <c r="Y52" s="47"/>
      <c r="Z52" s="47"/>
      <c r="AA52" s="47"/>
      <c r="AB52" s="47"/>
      <c r="AC52" s="47"/>
      <c r="AD52" s="47"/>
    </row>
    <row r="53" spans="1:30" ht="39.950000000000003" customHeight="1" x14ac:dyDescent="0.25">
      <c r="A53" s="55">
        <v>61</v>
      </c>
      <c r="B53" s="56" t="s">
        <v>71</v>
      </c>
      <c r="C53" s="66" t="s">
        <v>216</v>
      </c>
      <c r="D53" s="67" t="s">
        <v>217</v>
      </c>
      <c r="E53" s="59" t="s">
        <v>212</v>
      </c>
      <c r="F53" s="76" t="s">
        <v>218</v>
      </c>
      <c r="G53" s="54" t="s">
        <v>37</v>
      </c>
      <c r="H53" s="76" t="s">
        <v>81</v>
      </c>
      <c r="I53" s="42">
        <v>2296.8000000000002</v>
      </c>
      <c r="J53" s="17"/>
      <c r="K53" s="23">
        <f t="shared" si="0"/>
        <v>0</v>
      </c>
      <c r="L53" s="24" t="str">
        <f t="shared" si="1"/>
        <v>OK</v>
      </c>
      <c r="M53" s="103"/>
      <c r="N53" s="100"/>
      <c r="O53" s="46"/>
      <c r="P53" s="47"/>
      <c r="Q53" s="47"/>
      <c r="R53" s="49"/>
      <c r="S53" s="48"/>
      <c r="T53" s="46"/>
      <c r="U53" s="46"/>
      <c r="V53" s="46"/>
      <c r="W53" s="46"/>
      <c r="X53" s="46"/>
      <c r="Y53" s="47"/>
      <c r="Z53" s="47"/>
      <c r="AA53" s="47"/>
      <c r="AB53" s="47"/>
      <c r="AC53" s="47"/>
      <c r="AD53" s="47"/>
    </row>
    <row r="54" spans="1:30" ht="39.950000000000003" customHeight="1" x14ac:dyDescent="0.25">
      <c r="A54" s="55">
        <v>62</v>
      </c>
      <c r="B54" s="56" t="s">
        <v>43</v>
      </c>
      <c r="C54" s="60" t="s">
        <v>219</v>
      </c>
      <c r="D54" s="61" t="s">
        <v>220</v>
      </c>
      <c r="E54" s="62" t="s">
        <v>221</v>
      </c>
      <c r="F54" s="62" t="s">
        <v>222</v>
      </c>
      <c r="G54" s="54" t="s">
        <v>37</v>
      </c>
      <c r="H54" s="62" t="s">
        <v>25</v>
      </c>
      <c r="I54" s="42">
        <v>1291</v>
      </c>
      <c r="J54" s="17"/>
      <c r="K54" s="23">
        <f t="shared" si="0"/>
        <v>0</v>
      </c>
      <c r="L54" s="24" t="str">
        <f t="shared" si="1"/>
        <v>OK</v>
      </c>
      <c r="M54" s="103"/>
      <c r="N54" s="100"/>
      <c r="O54" s="46"/>
      <c r="P54" s="47"/>
      <c r="Q54" s="47"/>
      <c r="R54" s="49"/>
      <c r="S54" s="48"/>
      <c r="T54" s="46"/>
      <c r="U54" s="46"/>
      <c r="V54" s="46"/>
      <c r="W54" s="46"/>
      <c r="X54" s="46"/>
      <c r="Y54" s="47"/>
      <c r="Z54" s="47"/>
      <c r="AA54" s="47"/>
      <c r="AB54" s="47"/>
      <c r="AC54" s="47"/>
      <c r="AD54" s="47"/>
    </row>
    <row r="55" spans="1:30" ht="39.950000000000003" customHeight="1" x14ac:dyDescent="0.25">
      <c r="A55" s="55">
        <v>63</v>
      </c>
      <c r="B55" s="56" t="s">
        <v>55</v>
      </c>
      <c r="C55" s="60" t="s">
        <v>223</v>
      </c>
      <c r="D55" s="61" t="s">
        <v>224</v>
      </c>
      <c r="E55" s="62" t="s">
        <v>225</v>
      </c>
      <c r="F55" s="62" t="s">
        <v>226</v>
      </c>
      <c r="G55" s="54" t="s">
        <v>37</v>
      </c>
      <c r="H55" s="62" t="s">
        <v>227</v>
      </c>
      <c r="I55" s="42">
        <v>1785</v>
      </c>
      <c r="J55" s="17"/>
      <c r="K55" s="23">
        <f t="shared" si="0"/>
        <v>0</v>
      </c>
      <c r="L55" s="24" t="str">
        <f t="shared" si="1"/>
        <v>OK</v>
      </c>
      <c r="M55" s="103"/>
      <c r="N55" s="100"/>
      <c r="O55" s="46"/>
      <c r="P55" s="47"/>
      <c r="Q55" s="47"/>
      <c r="R55" s="49"/>
      <c r="S55" s="48"/>
      <c r="T55" s="46"/>
      <c r="U55" s="46"/>
      <c r="V55" s="46"/>
      <c r="W55" s="46"/>
      <c r="X55" s="46"/>
      <c r="Y55" s="47"/>
      <c r="Z55" s="47"/>
      <c r="AA55" s="47"/>
      <c r="AB55" s="47"/>
      <c r="AC55" s="47"/>
      <c r="AD55" s="47"/>
    </row>
    <row r="56" spans="1:30" ht="39.950000000000003" customHeight="1" x14ac:dyDescent="0.25">
      <c r="A56" s="55">
        <v>65</v>
      </c>
      <c r="B56" s="56" t="s">
        <v>86</v>
      </c>
      <c r="C56" s="60" t="s">
        <v>228</v>
      </c>
      <c r="D56" s="61" t="s">
        <v>229</v>
      </c>
      <c r="E56" s="62" t="s">
        <v>230</v>
      </c>
      <c r="F56" s="62" t="s">
        <v>231</v>
      </c>
      <c r="G56" s="54" t="s">
        <v>37</v>
      </c>
      <c r="H56" s="62" t="s">
        <v>232</v>
      </c>
      <c r="I56" s="42">
        <v>2649.99</v>
      </c>
      <c r="J56" s="17"/>
      <c r="K56" s="23">
        <f t="shared" si="0"/>
        <v>0</v>
      </c>
      <c r="L56" s="24" t="str">
        <f t="shared" si="1"/>
        <v>OK</v>
      </c>
      <c r="M56" s="103"/>
      <c r="N56" s="100"/>
      <c r="O56" s="46"/>
      <c r="P56" s="47"/>
      <c r="Q56" s="47"/>
      <c r="R56" s="49"/>
      <c r="S56" s="48"/>
      <c r="T56" s="46"/>
      <c r="U56" s="46"/>
      <c r="V56" s="46"/>
      <c r="W56" s="46"/>
      <c r="X56" s="46"/>
      <c r="Y56" s="47"/>
      <c r="Z56" s="47"/>
      <c r="AA56" s="47"/>
      <c r="AB56" s="47"/>
      <c r="AC56" s="47"/>
      <c r="AD56" s="47"/>
    </row>
    <row r="57" spans="1:30" ht="39.950000000000003" customHeight="1" x14ac:dyDescent="0.25">
      <c r="A57" s="55">
        <v>66</v>
      </c>
      <c r="B57" s="56" t="s">
        <v>176</v>
      </c>
      <c r="C57" s="66" t="s">
        <v>233</v>
      </c>
      <c r="D57" s="67" t="s">
        <v>234</v>
      </c>
      <c r="E57" s="59" t="s">
        <v>62</v>
      </c>
      <c r="F57" s="54" t="s">
        <v>235</v>
      </c>
      <c r="G57" s="54" t="s">
        <v>37</v>
      </c>
      <c r="H57" s="54">
        <v>44900533</v>
      </c>
      <c r="I57" s="42">
        <v>4765</v>
      </c>
      <c r="J57" s="17"/>
      <c r="K57" s="23">
        <f t="shared" si="0"/>
        <v>0</v>
      </c>
      <c r="L57" s="24" t="str">
        <f t="shared" si="1"/>
        <v>OK</v>
      </c>
      <c r="M57" s="103"/>
      <c r="N57" s="100"/>
      <c r="O57" s="46"/>
      <c r="P57" s="47"/>
      <c r="Q57" s="47"/>
      <c r="R57" s="49"/>
      <c r="S57" s="48"/>
      <c r="T57" s="46"/>
      <c r="U57" s="46"/>
      <c r="V57" s="46"/>
      <c r="W57" s="46"/>
      <c r="X57" s="46"/>
      <c r="Y57" s="47"/>
      <c r="Z57" s="47"/>
      <c r="AA57" s="47"/>
      <c r="AB57" s="47"/>
      <c r="AC57" s="47"/>
      <c r="AD57" s="47"/>
    </row>
    <row r="58" spans="1:30" ht="39.950000000000003" customHeight="1" x14ac:dyDescent="0.25">
      <c r="A58" s="55">
        <v>68</v>
      </c>
      <c r="B58" s="56" t="s">
        <v>38</v>
      </c>
      <c r="C58" s="66" t="s">
        <v>236</v>
      </c>
      <c r="D58" s="67" t="s">
        <v>237</v>
      </c>
      <c r="E58" s="53" t="s">
        <v>238</v>
      </c>
      <c r="F58" s="54" t="s">
        <v>239</v>
      </c>
      <c r="G58" s="54" t="s">
        <v>37</v>
      </c>
      <c r="H58" s="54" t="s">
        <v>51</v>
      </c>
      <c r="I58" s="42">
        <v>673</v>
      </c>
      <c r="J58" s="17"/>
      <c r="K58" s="23">
        <f t="shared" si="0"/>
        <v>0</v>
      </c>
      <c r="L58" s="24" t="str">
        <f t="shared" si="1"/>
        <v>OK</v>
      </c>
      <c r="M58" s="103"/>
      <c r="N58" s="100"/>
      <c r="O58" s="46"/>
      <c r="P58" s="47"/>
      <c r="Q58" s="47"/>
      <c r="R58" s="49"/>
      <c r="S58" s="48"/>
      <c r="T58" s="46"/>
      <c r="U58" s="46"/>
      <c r="V58" s="46"/>
      <c r="W58" s="46"/>
      <c r="X58" s="46"/>
      <c r="Y58" s="47"/>
      <c r="Z58" s="47"/>
      <c r="AA58" s="47"/>
      <c r="AB58" s="47"/>
      <c r="AC58" s="47"/>
      <c r="AD58" s="47"/>
    </row>
    <row r="59" spans="1:30" ht="39.950000000000003" customHeight="1" x14ac:dyDescent="0.25">
      <c r="A59" s="55">
        <v>69</v>
      </c>
      <c r="B59" s="56" t="s">
        <v>71</v>
      </c>
      <c r="C59" s="60" t="s">
        <v>240</v>
      </c>
      <c r="D59" s="61" t="s">
        <v>241</v>
      </c>
      <c r="E59" s="62" t="s">
        <v>242</v>
      </c>
      <c r="F59" s="62" t="s">
        <v>239</v>
      </c>
      <c r="G59" s="54" t="s">
        <v>37</v>
      </c>
      <c r="H59" s="62" t="s">
        <v>51</v>
      </c>
      <c r="I59" s="42">
        <v>2128.5</v>
      </c>
      <c r="J59" s="17"/>
      <c r="K59" s="23">
        <f t="shared" si="0"/>
        <v>0</v>
      </c>
      <c r="L59" s="24" t="str">
        <f t="shared" si="1"/>
        <v>OK</v>
      </c>
      <c r="M59" s="103"/>
      <c r="N59" s="100"/>
      <c r="O59" s="46"/>
      <c r="P59" s="47"/>
      <c r="Q59" s="47"/>
      <c r="R59" s="49"/>
      <c r="S59" s="48"/>
      <c r="T59" s="46"/>
      <c r="U59" s="46"/>
      <c r="V59" s="46"/>
      <c r="W59" s="46"/>
      <c r="X59" s="46"/>
      <c r="Y59" s="47"/>
      <c r="Z59" s="47"/>
      <c r="AA59" s="47"/>
      <c r="AB59" s="47"/>
      <c r="AC59" s="47"/>
      <c r="AD59" s="47"/>
    </row>
    <row r="60" spans="1:30" ht="39.950000000000003" customHeight="1" x14ac:dyDescent="0.25">
      <c r="A60" s="55">
        <v>70</v>
      </c>
      <c r="B60" s="56" t="s">
        <v>243</v>
      </c>
      <c r="C60" s="60" t="s">
        <v>244</v>
      </c>
      <c r="D60" s="61" t="s">
        <v>245</v>
      </c>
      <c r="E60" s="62" t="s">
        <v>124</v>
      </c>
      <c r="F60" s="62" t="s">
        <v>246</v>
      </c>
      <c r="G60" s="54" t="s">
        <v>37</v>
      </c>
      <c r="H60" s="62" t="s">
        <v>81</v>
      </c>
      <c r="I60" s="42">
        <v>3800</v>
      </c>
      <c r="J60" s="17"/>
      <c r="K60" s="23">
        <f t="shared" si="0"/>
        <v>0</v>
      </c>
      <c r="L60" s="24" t="str">
        <f t="shared" si="1"/>
        <v>OK</v>
      </c>
      <c r="M60" s="103"/>
      <c r="N60" s="100"/>
      <c r="O60" s="46"/>
      <c r="P60" s="47"/>
      <c r="Q60" s="47"/>
      <c r="R60" s="49"/>
      <c r="S60" s="48"/>
      <c r="T60" s="46"/>
      <c r="U60" s="46"/>
      <c r="V60" s="46"/>
      <c r="W60" s="46"/>
      <c r="X60" s="46"/>
      <c r="Y60" s="47"/>
      <c r="Z60" s="47"/>
      <c r="AA60" s="47"/>
      <c r="AB60" s="47"/>
      <c r="AC60" s="47"/>
      <c r="AD60" s="47"/>
    </row>
    <row r="61" spans="1:30" ht="39.950000000000003" customHeight="1" x14ac:dyDescent="0.25">
      <c r="A61" s="55">
        <v>71</v>
      </c>
      <c r="B61" s="56" t="s">
        <v>64</v>
      </c>
      <c r="C61" s="60" t="s">
        <v>247</v>
      </c>
      <c r="D61" s="61" t="s">
        <v>248</v>
      </c>
      <c r="E61" s="62" t="s">
        <v>124</v>
      </c>
      <c r="F61" s="62" t="s">
        <v>246</v>
      </c>
      <c r="G61" s="54" t="s">
        <v>37</v>
      </c>
      <c r="H61" s="62" t="s">
        <v>81</v>
      </c>
      <c r="I61" s="42">
        <v>5700</v>
      </c>
      <c r="J61" s="17"/>
      <c r="K61" s="23">
        <f t="shared" si="0"/>
        <v>0</v>
      </c>
      <c r="L61" s="24" t="str">
        <f t="shared" si="1"/>
        <v>OK</v>
      </c>
      <c r="M61" s="103"/>
      <c r="N61" s="100"/>
      <c r="O61" s="46"/>
      <c r="P61" s="47"/>
      <c r="Q61" s="47"/>
      <c r="R61" s="49"/>
      <c r="S61" s="48"/>
      <c r="T61" s="46"/>
      <c r="U61" s="46"/>
      <c r="V61" s="46"/>
      <c r="W61" s="46"/>
      <c r="X61" s="46"/>
      <c r="Y61" s="47"/>
      <c r="Z61" s="47"/>
      <c r="AA61" s="47"/>
      <c r="AB61" s="47"/>
      <c r="AC61" s="47"/>
      <c r="AD61" s="47"/>
    </row>
    <row r="62" spans="1:30" ht="39.950000000000003" customHeight="1" x14ac:dyDescent="0.25">
      <c r="A62" s="55">
        <v>73</v>
      </c>
      <c r="B62" s="56" t="s">
        <v>126</v>
      </c>
      <c r="C62" s="60" t="s">
        <v>249</v>
      </c>
      <c r="D62" s="61" t="s">
        <v>250</v>
      </c>
      <c r="E62" s="59" t="s">
        <v>62</v>
      </c>
      <c r="F62" s="70">
        <v>17418028</v>
      </c>
      <c r="G62" s="54" t="s">
        <v>37</v>
      </c>
      <c r="H62" s="54" t="s">
        <v>251</v>
      </c>
      <c r="I62" s="42">
        <v>2825</v>
      </c>
      <c r="J62" s="17"/>
      <c r="K62" s="23">
        <f t="shared" si="0"/>
        <v>0</v>
      </c>
      <c r="L62" s="24" t="str">
        <f t="shared" si="1"/>
        <v>OK</v>
      </c>
      <c r="M62" s="103"/>
      <c r="N62" s="100"/>
      <c r="O62" s="46"/>
      <c r="P62" s="47"/>
      <c r="Q62" s="47"/>
      <c r="R62" s="49"/>
      <c r="S62" s="48"/>
      <c r="T62" s="46"/>
      <c r="U62" s="46"/>
      <c r="V62" s="46"/>
      <c r="W62" s="46"/>
      <c r="X62" s="46"/>
      <c r="Y62" s="47"/>
      <c r="Z62" s="47"/>
      <c r="AA62" s="47"/>
      <c r="AB62" s="47"/>
      <c r="AC62" s="47"/>
      <c r="AD62" s="47"/>
    </row>
    <row r="63" spans="1:30" ht="39.950000000000003" customHeight="1" x14ac:dyDescent="0.25">
      <c r="A63" s="55">
        <v>74</v>
      </c>
      <c r="B63" s="56" t="s">
        <v>126</v>
      </c>
      <c r="C63" s="57" t="s">
        <v>252</v>
      </c>
      <c r="D63" s="58" t="s">
        <v>253</v>
      </c>
      <c r="E63" s="59" t="s">
        <v>46</v>
      </c>
      <c r="F63" s="54" t="s">
        <v>254</v>
      </c>
      <c r="G63" s="54" t="s">
        <v>37</v>
      </c>
      <c r="H63" s="54">
        <v>44905235</v>
      </c>
      <c r="I63" s="42">
        <v>5480</v>
      </c>
      <c r="J63" s="17"/>
      <c r="K63" s="23">
        <f t="shared" si="0"/>
        <v>0</v>
      </c>
      <c r="L63" s="24" t="str">
        <f t="shared" si="1"/>
        <v>OK</v>
      </c>
      <c r="M63" s="103"/>
      <c r="N63" s="100"/>
      <c r="O63" s="46"/>
      <c r="P63" s="47"/>
      <c r="Q63" s="47"/>
      <c r="R63" s="49"/>
      <c r="S63" s="48"/>
      <c r="T63" s="46"/>
      <c r="U63" s="46"/>
      <c r="V63" s="46"/>
      <c r="W63" s="46"/>
      <c r="X63" s="46"/>
      <c r="Y63" s="47"/>
      <c r="Z63" s="47"/>
      <c r="AA63" s="47"/>
      <c r="AB63" s="47"/>
      <c r="AC63" s="47"/>
      <c r="AD63" s="47"/>
    </row>
    <row r="64" spans="1:30" ht="39.950000000000003" customHeight="1" x14ac:dyDescent="0.25">
      <c r="A64" s="55">
        <v>75</v>
      </c>
      <c r="B64" s="56" t="s">
        <v>71</v>
      </c>
      <c r="C64" s="60" t="s">
        <v>255</v>
      </c>
      <c r="D64" s="61" t="s">
        <v>256</v>
      </c>
      <c r="E64" s="62" t="s">
        <v>129</v>
      </c>
      <c r="F64" s="62" t="s">
        <v>257</v>
      </c>
      <c r="G64" s="54" t="s">
        <v>37</v>
      </c>
      <c r="H64" s="62" t="s">
        <v>81</v>
      </c>
      <c r="I64" s="42">
        <v>1373.13</v>
      </c>
      <c r="J64" s="17"/>
      <c r="K64" s="23">
        <f t="shared" si="0"/>
        <v>0</v>
      </c>
      <c r="L64" s="24" t="str">
        <f t="shared" si="1"/>
        <v>OK</v>
      </c>
      <c r="M64" s="103"/>
      <c r="N64" s="100"/>
      <c r="O64" s="46"/>
      <c r="P64" s="47"/>
      <c r="Q64" s="47"/>
      <c r="R64" s="49"/>
      <c r="S64" s="48"/>
      <c r="T64" s="46"/>
      <c r="U64" s="46"/>
      <c r="V64" s="46"/>
      <c r="W64" s="46"/>
      <c r="X64" s="46"/>
      <c r="Y64" s="47"/>
      <c r="Z64" s="47"/>
      <c r="AA64" s="47"/>
      <c r="AB64" s="47"/>
      <c r="AC64" s="47"/>
      <c r="AD64" s="47"/>
    </row>
    <row r="65" spans="1:30" ht="39.950000000000003" customHeight="1" x14ac:dyDescent="0.25">
      <c r="A65" s="55">
        <v>76</v>
      </c>
      <c r="B65" s="56" t="s">
        <v>38</v>
      </c>
      <c r="C65" s="60" t="s">
        <v>258</v>
      </c>
      <c r="D65" s="61" t="s">
        <v>259</v>
      </c>
      <c r="E65" s="53" t="s">
        <v>129</v>
      </c>
      <c r="F65" s="54" t="s">
        <v>260</v>
      </c>
      <c r="G65" s="54" t="s">
        <v>37</v>
      </c>
      <c r="H65" s="54" t="s">
        <v>261</v>
      </c>
      <c r="I65" s="42">
        <v>1946.5</v>
      </c>
      <c r="J65" s="17"/>
      <c r="K65" s="23">
        <f t="shared" si="0"/>
        <v>0</v>
      </c>
      <c r="L65" s="24" t="str">
        <f t="shared" si="1"/>
        <v>OK</v>
      </c>
      <c r="M65" s="103"/>
      <c r="N65" s="100"/>
      <c r="O65" s="46"/>
      <c r="P65" s="47"/>
      <c r="Q65" s="47"/>
      <c r="R65" s="49"/>
      <c r="S65" s="48"/>
      <c r="T65" s="46"/>
      <c r="U65" s="46"/>
      <c r="V65" s="46"/>
      <c r="W65" s="46"/>
      <c r="X65" s="46"/>
      <c r="Y65" s="47"/>
      <c r="Z65" s="47"/>
      <c r="AA65" s="47"/>
      <c r="AB65" s="47"/>
      <c r="AC65" s="47"/>
      <c r="AD65" s="47"/>
    </row>
    <row r="66" spans="1:30" ht="39.950000000000003" customHeight="1" x14ac:dyDescent="0.25">
      <c r="A66" s="55">
        <v>78</v>
      </c>
      <c r="B66" s="56" t="s">
        <v>55</v>
      </c>
      <c r="C66" s="68" t="s">
        <v>262</v>
      </c>
      <c r="D66" s="69" t="s">
        <v>263</v>
      </c>
      <c r="E66" s="65">
        <v>1301</v>
      </c>
      <c r="F66" s="65" t="s">
        <v>264</v>
      </c>
      <c r="G66" s="54" t="s">
        <v>37</v>
      </c>
      <c r="H66" s="54" t="s">
        <v>21</v>
      </c>
      <c r="I66" s="42">
        <v>169</v>
      </c>
      <c r="J66" s="17"/>
      <c r="K66" s="23">
        <f t="shared" si="0"/>
        <v>0</v>
      </c>
      <c r="L66" s="24" t="str">
        <f t="shared" si="1"/>
        <v>OK</v>
      </c>
      <c r="M66" s="103"/>
      <c r="N66" s="100"/>
      <c r="O66" s="46"/>
      <c r="P66" s="47"/>
      <c r="Q66" s="47"/>
      <c r="R66" s="49"/>
      <c r="S66" s="48"/>
      <c r="T66" s="46"/>
      <c r="U66" s="46"/>
      <c r="V66" s="46"/>
      <c r="W66" s="46"/>
      <c r="X66" s="46"/>
      <c r="Y66" s="47"/>
      <c r="Z66" s="47"/>
      <c r="AA66" s="47"/>
      <c r="AB66" s="47"/>
      <c r="AC66" s="47"/>
      <c r="AD66" s="47"/>
    </row>
    <row r="67" spans="1:30" ht="39.950000000000003" customHeight="1" x14ac:dyDescent="0.25">
      <c r="A67" s="55">
        <v>79</v>
      </c>
      <c r="B67" s="56" t="s">
        <v>93</v>
      </c>
      <c r="C67" s="60" t="s">
        <v>265</v>
      </c>
      <c r="D67" s="61" t="s">
        <v>266</v>
      </c>
      <c r="E67" s="62" t="s">
        <v>267</v>
      </c>
      <c r="F67" s="62" t="s">
        <v>268</v>
      </c>
      <c r="G67" s="54" t="s">
        <v>37</v>
      </c>
      <c r="H67" s="62" t="s">
        <v>81</v>
      </c>
      <c r="I67" s="42">
        <v>795</v>
      </c>
      <c r="J67" s="17"/>
      <c r="K67" s="23">
        <f t="shared" si="0"/>
        <v>0</v>
      </c>
      <c r="L67" s="24" t="str">
        <f t="shared" si="1"/>
        <v>OK</v>
      </c>
      <c r="M67" s="103"/>
      <c r="N67" s="100"/>
      <c r="O67" s="46"/>
      <c r="P67" s="47"/>
      <c r="Q67" s="47"/>
      <c r="R67" s="49"/>
      <c r="S67" s="48"/>
      <c r="T67" s="46"/>
      <c r="U67" s="46"/>
      <c r="V67" s="46"/>
      <c r="W67" s="46"/>
      <c r="X67" s="46"/>
      <c r="Y67" s="47"/>
      <c r="Z67" s="47"/>
      <c r="AA67" s="47"/>
      <c r="AB67" s="47"/>
      <c r="AC67" s="47"/>
      <c r="AD67" s="47"/>
    </row>
    <row r="68" spans="1:30" ht="39.950000000000003" customHeight="1" x14ac:dyDescent="0.25">
      <c r="A68" s="55">
        <v>80</v>
      </c>
      <c r="B68" s="56" t="s">
        <v>71</v>
      </c>
      <c r="C68" s="68" t="s">
        <v>269</v>
      </c>
      <c r="D68" s="69" t="s">
        <v>270</v>
      </c>
      <c r="E68" s="54">
        <v>2407</v>
      </c>
      <c r="F68" s="54" t="s">
        <v>271</v>
      </c>
      <c r="G68" s="54" t="s">
        <v>37</v>
      </c>
      <c r="H68" s="54" t="s">
        <v>51</v>
      </c>
      <c r="I68" s="42">
        <v>12721.5</v>
      </c>
      <c r="J68" s="17"/>
      <c r="K68" s="23">
        <f t="shared" ref="K68:K131" si="2">J68-(SUM(M68:AD68))</f>
        <v>0</v>
      </c>
      <c r="L68" s="24" t="str">
        <f t="shared" ref="L68:L131" si="3">IF(K68&lt;0,"ATENÇÃO","OK")</f>
        <v>OK</v>
      </c>
      <c r="M68" s="103"/>
      <c r="N68" s="100"/>
      <c r="O68" s="46"/>
      <c r="P68" s="47"/>
      <c r="Q68" s="47"/>
      <c r="R68" s="49"/>
      <c r="S68" s="48"/>
      <c r="T68" s="46"/>
      <c r="U68" s="46"/>
      <c r="V68" s="46"/>
      <c r="W68" s="46"/>
      <c r="X68" s="46"/>
      <c r="Y68" s="47"/>
      <c r="Z68" s="47"/>
      <c r="AA68" s="47"/>
      <c r="AB68" s="47"/>
      <c r="AC68" s="47"/>
      <c r="AD68" s="47"/>
    </row>
    <row r="69" spans="1:30" ht="39.950000000000003" customHeight="1" x14ac:dyDescent="0.25">
      <c r="A69" s="55">
        <v>81</v>
      </c>
      <c r="B69" s="56" t="s">
        <v>151</v>
      </c>
      <c r="C69" s="60" t="s">
        <v>272</v>
      </c>
      <c r="D69" s="61" t="s">
        <v>273</v>
      </c>
      <c r="E69" s="53" t="s">
        <v>129</v>
      </c>
      <c r="F69" s="54" t="s">
        <v>274</v>
      </c>
      <c r="G69" s="54" t="s">
        <v>37</v>
      </c>
      <c r="H69" s="54" t="s">
        <v>275</v>
      </c>
      <c r="I69" s="42">
        <v>1537</v>
      </c>
      <c r="J69" s="17"/>
      <c r="K69" s="23">
        <f t="shared" si="2"/>
        <v>0</v>
      </c>
      <c r="L69" s="24" t="str">
        <f t="shared" si="3"/>
        <v>OK</v>
      </c>
      <c r="M69" s="103"/>
      <c r="N69" s="100"/>
      <c r="O69" s="46"/>
      <c r="P69" s="47"/>
      <c r="Q69" s="47"/>
      <c r="R69" s="49"/>
      <c r="S69" s="48"/>
      <c r="T69" s="46"/>
      <c r="U69" s="46"/>
      <c r="V69" s="46"/>
      <c r="W69" s="46"/>
      <c r="X69" s="46"/>
      <c r="Y69" s="47"/>
      <c r="Z69" s="47"/>
      <c r="AA69" s="47"/>
      <c r="AB69" s="47"/>
      <c r="AC69" s="47"/>
      <c r="AD69" s="47"/>
    </row>
    <row r="70" spans="1:30" ht="39.950000000000003" customHeight="1" x14ac:dyDescent="0.25">
      <c r="A70" s="55">
        <v>82</v>
      </c>
      <c r="B70" s="56" t="s">
        <v>176</v>
      </c>
      <c r="C70" s="73" t="s">
        <v>276</v>
      </c>
      <c r="D70" s="74" t="s">
        <v>277</v>
      </c>
      <c r="E70" s="59" t="s">
        <v>62</v>
      </c>
      <c r="F70" s="54" t="s">
        <v>278</v>
      </c>
      <c r="G70" s="54" t="s">
        <v>37</v>
      </c>
      <c r="H70" s="54">
        <v>44905233</v>
      </c>
      <c r="I70" s="42">
        <v>19125.66</v>
      </c>
      <c r="J70" s="17"/>
      <c r="K70" s="23">
        <f t="shared" si="2"/>
        <v>0</v>
      </c>
      <c r="L70" s="24" t="str">
        <f t="shared" si="3"/>
        <v>OK</v>
      </c>
      <c r="M70" s="103"/>
      <c r="N70" s="100"/>
      <c r="O70" s="46"/>
      <c r="P70" s="47"/>
      <c r="Q70" s="47"/>
      <c r="R70" s="49"/>
      <c r="S70" s="48"/>
      <c r="T70" s="46"/>
      <c r="U70" s="46"/>
      <c r="V70" s="46"/>
      <c r="W70" s="46"/>
      <c r="X70" s="46"/>
      <c r="Y70" s="47"/>
      <c r="Z70" s="47"/>
      <c r="AA70" s="47"/>
      <c r="AB70" s="47"/>
      <c r="AC70" s="47"/>
      <c r="AD70" s="47"/>
    </row>
    <row r="71" spans="1:30" ht="39.950000000000003" customHeight="1" x14ac:dyDescent="0.25">
      <c r="A71" s="55">
        <v>84</v>
      </c>
      <c r="B71" s="56" t="s">
        <v>47</v>
      </c>
      <c r="C71" s="60" t="s">
        <v>279</v>
      </c>
      <c r="D71" s="61" t="s">
        <v>280</v>
      </c>
      <c r="E71" s="62" t="s">
        <v>101</v>
      </c>
      <c r="F71" s="62" t="s">
        <v>281</v>
      </c>
      <c r="G71" s="54" t="s">
        <v>37</v>
      </c>
      <c r="H71" s="62" t="s">
        <v>51</v>
      </c>
      <c r="I71" s="42">
        <v>1350</v>
      </c>
      <c r="J71" s="17"/>
      <c r="K71" s="23">
        <f t="shared" si="2"/>
        <v>0</v>
      </c>
      <c r="L71" s="24" t="str">
        <f t="shared" si="3"/>
        <v>OK</v>
      </c>
      <c r="M71" s="103"/>
      <c r="N71" s="100"/>
      <c r="O71" s="46"/>
      <c r="P71" s="47"/>
      <c r="Q71" s="47"/>
      <c r="R71" s="49"/>
      <c r="S71" s="48"/>
      <c r="T71" s="46"/>
      <c r="U71" s="46"/>
      <c r="V71" s="46"/>
      <c r="W71" s="46"/>
      <c r="X71" s="46"/>
      <c r="Y71" s="47"/>
      <c r="Z71" s="47"/>
      <c r="AA71" s="47"/>
      <c r="AB71" s="47"/>
      <c r="AC71" s="47"/>
      <c r="AD71" s="47"/>
    </row>
    <row r="72" spans="1:30" ht="39.950000000000003" customHeight="1" x14ac:dyDescent="0.25">
      <c r="A72" s="55">
        <v>85</v>
      </c>
      <c r="B72" s="56" t="s">
        <v>126</v>
      </c>
      <c r="C72" s="66" t="s">
        <v>282</v>
      </c>
      <c r="D72" s="67" t="s">
        <v>283</v>
      </c>
      <c r="E72" s="59" t="s">
        <v>238</v>
      </c>
      <c r="F72" s="54" t="s">
        <v>284</v>
      </c>
      <c r="G72" s="54" t="s">
        <v>37</v>
      </c>
      <c r="H72" s="54">
        <v>44905233</v>
      </c>
      <c r="I72" s="42">
        <v>3700</v>
      </c>
      <c r="J72" s="17"/>
      <c r="K72" s="23">
        <f t="shared" si="2"/>
        <v>0</v>
      </c>
      <c r="L72" s="24" t="str">
        <f t="shared" si="3"/>
        <v>OK</v>
      </c>
      <c r="M72" s="103"/>
      <c r="N72" s="100"/>
      <c r="O72" s="46"/>
      <c r="P72" s="47"/>
      <c r="Q72" s="47"/>
      <c r="R72" s="49"/>
      <c r="S72" s="48"/>
      <c r="T72" s="46"/>
      <c r="U72" s="46"/>
      <c r="V72" s="46"/>
      <c r="W72" s="46"/>
      <c r="X72" s="46"/>
      <c r="Y72" s="47"/>
      <c r="Z72" s="47"/>
      <c r="AA72" s="47"/>
      <c r="AB72" s="47"/>
      <c r="AC72" s="47"/>
      <c r="AD72" s="47"/>
    </row>
    <row r="73" spans="1:30" ht="39.950000000000003" customHeight="1" x14ac:dyDescent="0.25">
      <c r="A73" s="55">
        <v>86</v>
      </c>
      <c r="B73" s="56" t="s">
        <v>47</v>
      </c>
      <c r="C73" s="60" t="s">
        <v>285</v>
      </c>
      <c r="D73" s="61" t="s">
        <v>286</v>
      </c>
      <c r="E73" s="62" t="s">
        <v>101</v>
      </c>
      <c r="F73" s="62" t="s">
        <v>281</v>
      </c>
      <c r="G73" s="54" t="s">
        <v>37</v>
      </c>
      <c r="H73" s="62" t="s">
        <v>51</v>
      </c>
      <c r="I73" s="42">
        <v>4900</v>
      </c>
      <c r="J73" s="17"/>
      <c r="K73" s="23">
        <f t="shared" si="2"/>
        <v>0</v>
      </c>
      <c r="L73" s="24" t="str">
        <f t="shared" si="3"/>
        <v>OK</v>
      </c>
      <c r="M73" s="103"/>
      <c r="N73" s="100"/>
      <c r="O73" s="46"/>
      <c r="P73" s="47"/>
      <c r="Q73" s="47"/>
      <c r="R73" s="49"/>
      <c r="S73" s="48"/>
      <c r="T73" s="46"/>
      <c r="U73" s="46"/>
      <c r="V73" s="46"/>
      <c r="W73" s="46"/>
      <c r="X73" s="46"/>
      <c r="Y73" s="47"/>
      <c r="Z73" s="47"/>
      <c r="AA73" s="47"/>
      <c r="AB73" s="47"/>
      <c r="AC73" s="47"/>
      <c r="AD73" s="47"/>
    </row>
    <row r="74" spans="1:30" ht="39.950000000000003" customHeight="1" x14ac:dyDescent="0.25">
      <c r="A74" s="55">
        <v>88</v>
      </c>
      <c r="B74" s="56" t="s">
        <v>47</v>
      </c>
      <c r="C74" s="51" t="s">
        <v>287</v>
      </c>
      <c r="D74" s="52" t="s">
        <v>288</v>
      </c>
      <c r="E74" s="53" t="s">
        <v>129</v>
      </c>
      <c r="F74" s="54" t="s">
        <v>289</v>
      </c>
      <c r="G74" s="54" t="s">
        <v>37</v>
      </c>
      <c r="H74" s="54" t="s">
        <v>81</v>
      </c>
      <c r="I74" s="42">
        <v>600</v>
      </c>
      <c r="J74" s="17"/>
      <c r="K74" s="23">
        <f t="shared" si="2"/>
        <v>0</v>
      </c>
      <c r="L74" s="24" t="str">
        <f t="shared" si="3"/>
        <v>OK</v>
      </c>
      <c r="M74" s="103"/>
      <c r="N74" s="100"/>
      <c r="O74" s="46"/>
      <c r="P74" s="47"/>
      <c r="Q74" s="47"/>
      <c r="R74" s="49"/>
      <c r="S74" s="48"/>
      <c r="T74" s="46"/>
      <c r="U74" s="46"/>
      <c r="V74" s="46"/>
      <c r="W74" s="46"/>
      <c r="X74" s="46"/>
      <c r="Y74" s="47"/>
      <c r="Z74" s="47"/>
      <c r="AA74" s="47"/>
      <c r="AB74" s="47"/>
      <c r="AC74" s="47"/>
      <c r="AD74" s="47"/>
    </row>
    <row r="75" spans="1:30" ht="39.950000000000003" customHeight="1" x14ac:dyDescent="0.25">
      <c r="A75" s="55">
        <v>89</v>
      </c>
      <c r="B75" s="56" t="s">
        <v>71</v>
      </c>
      <c r="C75" s="60" t="s">
        <v>290</v>
      </c>
      <c r="D75" s="61" t="s">
        <v>291</v>
      </c>
      <c r="E75" s="62" t="s">
        <v>292</v>
      </c>
      <c r="F75" s="62" t="s">
        <v>293</v>
      </c>
      <c r="G75" s="54" t="s">
        <v>37</v>
      </c>
      <c r="H75" s="62" t="s">
        <v>81</v>
      </c>
      <c r="I75" s="42">
        <v>3316.5</v>
      </c>
      <c r="J75" s="17"/>
      <c r="K75" s="23">
        <f t="shared" si="2"/>
        <v>0</v>
      </c>
      <c r="L75" s="24" t="str">
        <f t="shared" si="3"/>
        <v>OK</v>
      </c>
      <c r="M75" s="103"/>
      <c r="N75" s="100"/>
      <c r="O75" s="46"/>
      <c r="P75" s="47"/>
      <c r="Q75" s="47"/>
      <c r="R75" s="49"/>
      <c r="S75" s="48"/>
      <c r="T75" s="46"/>
      <c r="U75" s="46"/>
      <c r="V75" s="46"/>
      <c r="W75" s="46"/>
      <c r="X75" s="46"/>
      <c r="Y75" s="47"/>
      <c r="Z75" s="47"/>
      <c r="AA75" s="47"/>
      <c r="AB75" s="47"/>
      <c r="AC75" s="47"/>
      <c r="AD75" s="47"/>
    </row>
    <row r="76" spans="1:30" ht="39.950000000000003" customHeight="1" x14ac:dyDescent="0.25">
      <c r="A76" s="55">
        <v>90</v>
      </c>
      <c r="B76" s="56" t="s">
        <v>151</v>
      </c>
      <c r="C76" s="60" t="s">
        <v>294</v>
      </c>
      <c r="D76" s="61" t="s">
        <v>295</v>
      </c>
      <c r="E76" s="62" t="s">
        <v>124</v>
      </c>
      <c r="F76" s="62" t="s">
        <v>296</v>
      </c>
      <c r="G76" s="54" t="s">
        <v>37</v>
      </c>
      <c r="H76" s="62" t="s">
        <v>81</v>
      </c>
      <c r="I76" s="42">
        <v>3100</v>
      </c>
      <c r="J76" s="17"/>
      <c r="K76" s="23">
        <f t="shared" si="2"/>
        <v>0</v>
      </c>
      <c r="L76" s="24" t="str">
        <f t="shared" si="3"/>
        <v>OK</v>
      </c>
      <c r="M76" s="103"/>
      <c r="N76" s="100"/>
      <c r="O76" s="46"/>
      <c r="P76" s="47"/>
      <c r="Q76" s="47"/>
      <c r="R76" s="49"/>
      <c r="S76" s="48"/>
      <c r="T76" s="46"/>
      <c r="U76" s="46"/>
      <c r="V76" s="46"/>
      <c r="W76" s="46"/>
      <c r="X76" s="46"/>
      <c r="Y76" s="47"/>
      <c r="Z76" s="47"/>
      <c r="AA76" s="47"/>
      <c r="AB76" s="47"/>
      <c r="AC76" s="47"/>
      <c r="AD76" s="47"/>
    </row>
    <row r="77" spans="1:30" ht="39.950000000000003" customHeight="1" x14ac:dyDescent="0.25">
      <c r="A77" s="55">
        <v>91</v>
      </c>
      <c r="B77" s="56" t="s">
        <v>93</v>
      </c>
      <c r="C77" s="66" t="s">
        <v>297</v>
      </c>
      <c r="D77" s="67" t="s">
        <v>298</v>
      </c>
      <c r="E77" s="53" t="s">
        <v>192</v>
      </c>
      <c r="F77" s="54" t="s">
        <v>299</v>
      </c>
      <c r="G77" s="54" t="s">
        <v>37</v>
      </c>
      <c r="H77" s="54" t="s">
        <v>51</v>
      </c>
      <c r="I77" s="42">
        <v>400</v>
      </c>
      <c r="J77" s="17"/>
      <c r="K77" s="23">
        <f t="shared" si="2"/>
        <v>0</v>
      </c>
      <c r="L77" s="24" t="str">
        <f t="shared" si="3"/>
        <v>OK</v>
      </c>
      <c r="M77" s="103"/>
      <c r="N77" s="100"/>
      <c r="O77" s="46"/>
      <c r="P77" s="47"/>
      <c r="Q77" s="47"/>
      <c r="R77" s="49"/>
      <c r="S77" s="48"/>
      <c r="T77" s="46"/>
      <c r="U77" s="46"/>
      <c r="V77" s="46"/>
      <c r="W77" s="46"/>
      <c r="X77" s="46"/>
      <c r="Y77" s="47"/>
      <c r="Z77" s="47"/>
      <c r="AA77" s="47"/>
      <c r="AB77" s="47"/>
      <c r="AC77" s="47"/>
      <c r="AD77" s="47"/>
    </row>
    <row r="78" spans="1:30" ht="39.950000000000003" customHeight="1" x14ac:dyDescent="0.25">
      <c r="A78" s="55">
        <v>92</v>
      </c>
      <c r="B78" s="56" t="s">
        <v>243</v>
      </c>
      <c r="C78" s="60" t="s">
        <v>300</v>
      </c>
      <c r="D78" s="61" t="s">
        <v>301</v>
      </c>
      <c r="E78" s="62" t="s">
        <v>292</v>
      </c>
      <c r="F78" s="62" t="s">
        <v>293</v>
      </c>
      <c r="G78" s="54" t="s">
        <v>37</v>
      </c>
      <c r="H78" s="62" t="s">
        <v>81</v>
      </c>
      <c r="I78" s="42">
        <v>2438</v>
      </c>
      <c r="J78" s="17"/>
      <c r="K78" s="23">
        <f t="shared" si="2"/>
        <v>0</v>
      </c>
      <c r="L78" s="24" t="str">
        <f t="shared" si="3"/>
        <v>OK</v>
      </c>
      <c r="M78" s="103"/>
      <c r="N78" s="100"/>
      <c r="O78" s="46"/>
      <c r="P78" s="47"/>
      <c r="Q78" s="47"/>
      <c r="R78" s="49"/>
      <c r="S78" s="48"/>
      <c r="T78" s="46"/>
      <c r="U78" s="46"/>
      <c r="V78" s="46"/>
      <c r="W78" s="46"/>
      <c r="X78" s="46"/>
      <c r="Y78" s="47"/>
      <c r="Z78" s="47"/>
      <c r="AA78" s="47"/>
      <c r="AB78" s="47"/>
      <c r="AC78" s="47"/>
      <c r="AD78" s="47"/>
    </row>
    <row r="79" spans="1:30" ht="39.950000000000003" customHeight="1" x14ac:dyDescent="0.25">
      <c r="A79" s="55">
        <v>93</v>
      </c>
      <c r="B79" s="56" t="s">
        <v>93</v>
      </c>
      <c r="C79" s="60" t="s">
        <v>302</v>
      </c>
      <c r="D79" s="61" t="s">
        <v>303</v>
      </c>
      <c r="E79" s="62" t="s">
        <v>292</v>
      </c>
      <c r="F79" s="62" t="s">
        <v>293</v>
      </c>
      <c r="G79" s="54" t="s">
        <v>37</v>
      </c>
      <c r="H79" s="62" t="s">
        <v>81</v>
      </c>
      <c r="I79" s="42">
        <v>715</v>
      </c>
      <c r="J79" s="17"/>
      <c r="K79" s="23">
        <f t="shared" si="2"/>
        <v>0</v>
      </c>
      <c r="L79" s="24" t="str">
        <f t="shared" si="3"/>
        <v>OK</v>
      </c>
      <c r="M79" s="103"/>
      <c r="N79" s="100"/>
      <c r="O79" s="46"/>
      <c r="P79" s="47"/>
      <c r="Q79" s="47"/>
      <c r="R79" s="49"/>
      <c r="S79" s="48"/>
      <c r="T79" s="46"/>
      <c r="U79" s="46"/>
      <c r="V79" s="46"/>
      <c r="W79" s="46"/>
      <c r="X79" s="46"/>
      <c r="Y79" s="47"/>
      <c r="Z79" s="47"/>
      <c r="AA79" s="47"/>
      <c r="AB79" s="47"/>
      <c r="AC79" s="47"/>
      <c r="AD79" s="47"/>
    </row>
    <row r="80" spans="1:30" ht="39.950000000000003" customHeight="1" x14ac:dyDescent="0.25">
      <c r="A80" s="55">
        <v>94</v>
      </c>
      <c r="B80" s="56" t="s">
        <v>93</v>
      </c>
      <c r="C80" s="60" t="s">
        <v>304</v>
      </c>
      <c r="D80" s="61" t="s">
        <v>305</v>
      </c>
      <c r="E80" s="62" t="s">
        <v>292</v>
      </c>
      <c r="F80" s="62" t="s">
        <v>293</v>
      </c>
      <c r="G80" s="54" t="s">
        <v>37</v>
      </c>
      <c r="H80" s="62" t="s">
        <v>81</v>
      </c>
      <c r="I80" s="42">
        <v>2850</v>
      </c>
      <c r="J80" s="17"/>
      <c r="K80" s="23">
        <f t="shared" si="2"/>
        <v>0</v>
      </c>
      <c r="L80" s="24" t="str">
        <f t="shared" si="3"/>
        <v>OK</v>
      </c>
      <c r="M80" s="103"/>
      <c r="N80" s="100"/>
      <c r="O80" s="46"/>
      <c r="P80" s="47"/>
      <c r="Q80" s="47"/>
      <c r="R80" s="49"/>
      <c r="S80" s="48"/>
      <c r="T80" s="46"/>
      <c r="U80" s="46"/>
      <c r="V80" s="46"/>
      <c r="W80" s="46"/>
      <c r="X80" s="46"/>
      <c r="Y80" s="47"/>
      <c r="Z80" s="47"/>
      <c r="AA80" s="47"/>
      <c r="AB80" s="47"/>
      <c r="AC80" s="47"/>
      <c r="AD80" s="47"/>
    </row>
    <row r="81" spans="1:30" ht="39.950000000000003" customHeight="1" x14ac:dyDescent="0.25">
      <c r="A81" s="55">
        <v>96</v>
      </c>
      <c r="B81" s="56" t="s">
        <v>47</v>
      </c>
      <c r="C81" s="60" t="s">
        <v>306</v>
      </c>
      <c r="D81" s="61" t="s">
        <v>307</v>
      </c>
      <c r="E81" s="53" t="s">
        <v>129</v>
      </c>
      <c r="F81" s="54" t="s">
        <v>308</v>
      </c>
      <c r="G81" s="54" t="s">
        <v>37</v>
      </c>
      <c r="H81" s="54" t="s">
        <v>81</v>
      </c>
      <c r="I81" s="42">
        <v>2300</v>
      </c>
      <c r="J81" s="17"/>
      <c r="K81" s="23">
        <f t="shared" si="2"/>
        <v>0</v>
      </c>
      <c r="L81" s="24" t="str">
        <f t="shared" si="3"/>
        <v>OK</v>
      </c>
      <c r="M81" s="103"/>
      <c r="N81" s="100"/>
      <c r="O81" s="46"/>
      <c r="P81" s="47"/>
      <c r="Q81" s="47"/>
      <c r="R81" s="49"/>
      <c r="S81" s="48"/>
      <c r="T81" s="46"/>
      <c r="U81" s="46"/>
      <c r="V81" s="46"/>
      <c r="W81" s="46"/>
      <c r="X81" s="46"/>
      <c r="Y81" s="47"/>
      <c r="Z81" s="47"/>
      <c r="AA81" s="47"/>
      <c r="AB81" s="47"/>
      <c r="AC81" s="47"/>
      <c r="AD81" s="47"/>
    </row>
    <row r="82" spans="1:30" ht="39.950000000000003" customHeight="1" x14ac:dyDescent="0.25">
      <c r="A82" s="55">
        <v>97</v>
      </c>
      <c r="B82" s="56" t="s">
        <v>47</v>
      </c>
      <c r="C82" s="60" t="s">
        <v>309</v>
      </c>
      <c r="D82" s="61" t="s">
        <v>310</v>
      </c>
      <c r="E82" s="53" t="s">
        <v>192</v>
      </c>
      <c r="F82" s="70">
        <v>13080064</v>
      </c>
      <c r="G82" s="54" t="s">
        <v>37</v>
      </c>
      <c r="H82" s="54" t="s">
        <v>51</v>
      </c>
      <c r="I82" s="42">
        <v>2280</v>
      </c>
      <c r="J82" s="17"/>
      <c r="K82" s="23">
        <f t="shared" si="2"/>
        <v>0</v>
      </c>
      <c r="L82" s="24" t="str">
        <f t="shared" si="3"/>
        <v>OK</v>
      </c>
      <c r="M82" s="103"/>
      <c r="N82" s="100"/>
      <c r="O82" s="46"/>
      <c r="P82" s="47"/>
      <c r="Q82" s="47"/>
      <c r="R82" s="49"/>
      <c r="S82" s="48"/>
      <c r="T82" s="46"/>
      <c r="U82" s="46"/>
      <c r="V82" s="46"/>
      <c r="W82" s="46"/>
      <c r="X82" s="46"/>
      <c r="Y82" s="47"/>
      <c r="Z82" s="47"/>
      <c r="AA82" s="47"/>
      <c r="AB82" s="47"/>
      <c r="AC82" s="47"/>
      <c r="AD82" s="47"/>
    </row>
    <row r="83" spans="1:30" ht="39.950000000000003" customHeight="1" x14ac:dyDescent="0.25">
      <c r="A83" s="55">
        <v>98</v>
      </c>
      <c r="B83" s="56" t="s">
        <v>135</v>
      </c>
      <c r="C83" s="60" t="s">
        <v>311</v>
      </c>
      <c r="D83" s="61" t="s">
        <v>312</v>
      </c>
      <c r="E83" s="62" t="s">
        <v>124</v>
      </c>
      <c r="F83" s="62" t="s">
        <v>296</v>
      </c>
      <c r="G83" s="54" t="s">
        <v>37</v>
      </c>
      <c r="H83" s="62" t="s">
        <v>81</v>
      </c>
      <c r="I83" s="42">
        <v>3180</v>
      </c>
      <c r="J83" s="17"/>
      <c r="K83" s="23">
        <f t="shared" si="2"/>
        <v>0</v>
      </c>
      <c r="L83" s="24" t="str">
        <f t="shared" si="3"/>
        <v>OK</v>
      </c>
      <c r="M83" s="103"/>
      <c r="N83" s="100"/>
      <c r="O83" s="46"/>
      <c r="P83" s="47"/>
      <c r="Q83" s="47"/>
      <c r="R83" s="49"/>
      <c r="S83" s="48"/>
      <c r="T83" s="46"/>
      <c r="U83" s="46"/>
      <c r="V83" s="46"/>
      <c r="W83" s="46"/>
      <c r="X83" s="46"/>
      <c r="Y83" s="47"/>
      <c r="Z83" s="47"/>
      <c r="AA83" s="47"/>
      <c r="AB83" s="47"/>
      <c r="AC83" s="47"/>
      <c r="AD83" s="47"/>
    </row>
    <row r="84" spans="1:30" ht="39.950000000000003" customHeight="1" x14ac:dyDescent="0.25">
      <c r="A84" s="55">
        <v>99</v>
      </c>
      <c r="B84" s="56" t="s">
        <v>24</v>
      </c>
      <c r="C84" s="68" t="s">
        <v>313</v>
      </c>
      <c r="D84" s="69" t="s">
        <v>314</v>
      </c>
      <c r="E84" s="65">
        <v>2407</v>
      </c>
      <c r="F84" s="65" t="s">
        <v>315</v>
      </c>
      <c r="G84" s="54" t="s">
        <v>37</v>
      </c>
      <c r="H84" s="62" t="s">
        <v>81</v>
      </c>
      <c r="I84" s="42">
        <v>850</v>
      </c>
      <c r="J84" s="17"/>
      <c r="K84" s="23">
        <f t="shared" si="2"/>
        <v>0</v>
      </c>
      <c r="L84" s="24" t="str">
        <f t="shared" si="3"/>
        <v>OK</v>
      </c>
      <c r="M84" s="103"/>
      <c r="N84" s="100"/>
      <c r="O84" s="46"/>
      <c r="P84" s="47"/>
      <c r="Q84" s="47"/>
      <c r="R84" s="49"/>
      <c r="S84" s="48"/>
      <c r="T84" s="46"/>
      <c r="U84" s="46"/>
      <c r="V84" s="46"/>
      <c r="W84" s="46"/>
      <c r="X84" s="46"/>
      <c r="Y84" s="47"/>
      <c r="Z84" s="47"/>
      <c r="AA84" s="47"/>
      <c r="AB84" s="47"/>
      <c r="AC84" s="47"/>
      <c r="AD84" s="47"/>
    </row>
    <row r="85" spans="1:30" ht="39.950000000000003" customHeight="1" x14ac:dyDescent="0.25">
      <c r="A85" s="55">
        <v>100</v>
      </c>
      <c r="B85" s="56" t="s">
        <v>47</v>
      </c>
      <c r="C85" s="60" t="s">
        <v>316</v>
      </c>
      <c r="D85" s="61" t="s">
        <v>317</v>
      </c>
      <c r="E85" s="62" t="s">
        <v>101</v>
      </c>
      <c r="F85" s="62" t="s">
        <v>281</v>
      </c>
      <c r="G85" s="54" t="s">
        <v>37</v>
      </c>
      <c r="H85" s="62" t="s">
        <v>51</v>
      </c>
      <c r="I85" s="42">
        <v>2300</v>
      </c>
      <c r="J85" s="17"/>
      <c r="K85" s="23">
        <f t="shared" si="2"/>
        <v>0</v>
      </c>
      <c r="L85" s="24" t="str">
        <f t="shared" si="3"/>
        <v>OK</v>
      </c>
      <c r="M85" s="103"/>
      <c r="N85" s="100"/>
      <c r="O85" s="46"/>
      <c r="P85" s="47"/>
      <c r="Q85" s="47"/>
      <c r="R85" s="49"/>
      <c r="S85" s="48"/>
      <c r="T85" s="46"/>
      <c r="U85" s="46"/>
      <c r="V85" s="46"/>
      <c r="W85" s="46"/>
      <c r="X85" s="46"/>
      <c r="Y85" s="47"/>
      <c r="Z85" s="47"/>
      <c r="AA85" s="47"/>
      <c r="AB85" s="47"/>
      <c r="AC85" s="47"/>
      <c r="AD85" s="47"/>
    </row>
    <row r="86" spans="1:30" ht="39.950000000000003" customHeight="1" x14ac:dyDescent="0.25">
      <c r="A86" s="55">
        <v>101</v>
      </c>
      <c r="B86" s="56" t="s">
        <v>151</v>
      </c>
      <c r="C86" s="60" t="s">
        <v>318</v>
      </c>
      <c r="D86" s="61" t="s">
        <v>319</v>
      </c>
      <c r="E86" s="62" t="s">
        <v>46</v>
      </c>
      <c r="F86" s="62" t="s">
        <v>54</v>
      </c>
      <c r="G86" s="54" t="s">
        <v>37</v>
      </c>
      <c r="H86" s="62" t="s">
        <v>51</v>
      </c>
      <c r="I86" s="42">
        <v>1900</v>
      </c>
      <c r="J86" s="17"/>
      <c r="K86" s="23">
        <f t="shared" si="2"/>
        <v>0</v>
      </c>
      <c r="L86" s="24" t="str">
        <f t="shared" si="3"/>
        <v>OK</v>
      </c>
      <c r="M86" s="103"/>
      <c r="N86" s="100"/>
      <c r="O86" s="46"/>
      <c r="P86" s="47"/>
      <c r="Q86" s="47"/>
      <c r="R86" s="49"/>
      <c r="S86" s="48"/>
      <c r="T86" s="46"/>
      <c r="U86" s="46"/>
      <c r="V86" s="46"/>
      <c r="W86" s="46"/>
      <c r="X86" s="46"/>
      <c r="Y86" s="47"/>
      <c r="Z86" s="47"/>
      <c r="AA86" s="47"/>
      <c r="AB86" s="47"/>
      <c r="AC86" s="47"/>
      <c r="AD86" s="47"/>
    </row>
    <row r="87" spans="1:30" ht="39.950000000000003" customHeight="1" x14ac:dyDescent="0.25">
      <c r="A87" s="55">
        <v>102</v>
      </c>
      <c r="B87" s="56" t="s">
        <v>114</v>
      </c>
      <c r="C87" s="66" t="s">
        <v>320</v>
      </c>
      <c r="D87" s="67" t="s">
        <v>321</v>
      </c>
      <c r="E87" s="59" t="s">
        <v>62</v>
      </c>
      <c r="F87" s="54" t="s">
        <v>322</v>
      </c>
      <c r="G87" s="54" t="s">
        <v>37</v>
      </c>
      <c r="H87" s="54">
        <v>44905233</v>
      </c>
      <c r="I87" s="42">
        <v>5366</v>
      </c>
      <c r="J87" s="17"/>
      <c r="K87" s="23">
        <f t="shared" si="2"/>
        <v>0</v>
      </c>
      <c r="L87" s="24" t="str">
        <f t="shared" si="3"/>
        <v>OK</v>
      </c>
      <c r="M87" s="103"/>
      <c r="N87" s="100"/>
      <c r="O87" s="46"/>
      <c r="P87" s="47"/>
      <c r="Q87" s="47"/>
      <c r="R87" s="49"/>
      <c r="S87" s="48"/>
      <c r="T87" s="46"/>
      <c r="U87" s="46"/>
      <c r="V87" s="46"/>
      <c r="W87" s="46"/>
      <c r="X87" s="46"/>
      <c r="Y87" s="47"/>
      <c r="Z87" s="47"/>
      <c r="AA87" s="47"/>
      <c r="AB87" s="47"/>
      <c r="AC87" s="47"/>
      <c r="AD87" s="47"/>
    </row>
    <row r="88" spans="1:30" ht="39.950000000000003" customHeight="1" x14ac:dyDescent="0.25">
      <c r="A88" s="55">
        <v>103</v>
      </c>
      <c r="B88" s="56" t="s">
        <v>114</v>
      </c>
      <c r="C88" s="77" t="s">
        <v>323</v>
      </c>
      <c r="D88" s="61" t="s">
        <v>321</v>
      </c>
      <c r="E88" s="59" t="s">
        <v>238</v>
      </c>
      <c r="F88" s="62" t="s">
        <v>324</v>
      </c>
      <c r="G88" s="54" t="s">
        <v>37</v>
      </c>
      <c r="H88" s="62" t="s">
        <v>51</v>
      </c>
      <c r="I88" s="42">
        <v>6900</v>
      </c>
      <c r="J88" s="17"/>
      <c r="K88" s="23">
        <f t="shared" si="2"/>
        <v>0</v>
      </c>
      <c r="L88" s="24" t="str">
        <f t="shared" si="3"/>
        <v>OK</v>
      </c>
      <c r="M88" s="103"/>
      <c r="N88" s="100"/>
      <c r="O88" s="46"/>
      <c r="P88" s="47"/>
      <c r="Q88" s="47"/>
      <c r="R88" s="49"/>
      <c r="S88" s="48"/>
      <c r="T88" s="46"/>
      <c r="U88" s="46"/>
      <c r="V88" s="46"/>
      <c r="W88" s="46"/>
      <c r="X88" s="46"/>
      <c r="Y88" s="47"/>
      <c r="Z88" s="47"/>
      <c r="AA88" s="47"/>
      <c r="AB88" s="47"/>
      <c r="AC88" s="47"/>
      <c r="AD88" s="47"/>
    </row>
    <row r="89" spans="1:30" ht="39.950000000000003" customHeight="1" x14ac:dyDescent="0.25">
      <c r="A89" s="55">
        <v>104</v>
      </c>
      <c r="B89" s="56" t="s">
        <v>126</v>
      </c>
      <c r="C89" s="60" t="s">
        <v>325</v>
      </c>
      <c r="D89" s="61" t="s">
        <v>326</v>
      </c>
      <c r="E89" s="62" t="s">
        <v>124</v>
      </c>
      <c r="F89" s="62" t="s">
        <v>327</v>
      </c>
      <c r="G89" s="54" t="s">
        <v>37</v>
      </c>
      <c r="H89" s="62" t="s">
        <v>51</v>
      </c>
      <c r="I89" s="42">
        <v>2100</v>
      </c>
      <c r="J89" s="17"/>
      <c r="K89" s="23">
        <f t="shared" si="2"/>
        <v>0</v>
      </c>
      <c r="L89" s="24" t="str">
        <f t="shared" si="3"/>
        <v>OK</v>
      </c>
      <c r="M89" s="103"/>
      <c r="N89" s="100"/>
      <c r="O89" s="46"/>
      <c r="P89" s="47"/>
      <c r="Q89" s="47"/>
      <c r="R89" s="49"/>
      <c r="S89" s="48"/>
      <c r="T89" s="46"/>
      <c r="U89" s="46"/>
      <c r="V89" s="46"/>
      <c r="W89" s="46"/>
      <c r="X89" s="46"/>
      <c r="Y89" s="47"/>
      <c r="Z89" s="47"/>
      <c r="AA89" s="47"/>
      <c r="AB89" s="47"/>
      <c r="AC89" s="47"/>
      <c r="AD89" s="47"/>
    </row>
    <row r="90" spans="1:30" ht="39.950000000000003" customHeight="1" x14ac:dyDescent="0.25">
      <c r="A90" s="55">
        <v>105</v>
      </c>
      <c r="B90" s="56" t="s">
        <v>71</v>
      </c>
      <c r="C90" s="60" t="s">
        <v>328</v>
      </c>
      <c r="D90" s="61" t="s">
        <v>329</v>
      </c>
      <c r="E90" s="53" t="s">
        <v>238</v>
      </c>
      <c r="F90" s="54" t="s">
        <v>330</v>
      </c>
      <c r="G90" s="54" t="s">
        <v>37</v>
      </c>
      <c r="H90" s="54" t="s">
        <v>331</v>
      </c>
      <c r="I90" s="42">
        <v>2351.25</v>
      </c>
      <c r="J90" s="17"/>
      <c r="K90" s="23">
        <f t="shared" si="2"/>
        <v>0</v>
      </c>
      <c r="L90" s="24" t="str">
        <f t="shared" si="3"/>
        <v>OK</v>
      </c>
      <c r="M90" s="103"/>
      <c r="N90" s="100"/>
      <c r="O90" s="46"/>
      <c r="P90" s="47"/>
      <c r="Q90" s="47"/>
      <c r="R90" s="49"/>
      <c r="S90" s="48"/>
      <c r="T90" s="46"/>
      <c r="U90" s="46"/>
      <c r="V90" s="46"/>
      <c r="W90" s="46"/>
      <c r="X90" s="46"/>
      <c r="Y90" s="47"/>
      <c r="Z90" s="47"/>
      <c r="AA90" s="47"/>
      <c r="AB90" s="47"/>
      <c r="AC90" s="47"/>
      <c r="AD90" s="47"/>
    </row>
    <row r="91" spans="1:30" ht="39.950000000000003" customHeight="1" x14ac:dyDescent="0.25">
      <c r="A91" s="55">
        <v>106</v>
      </c>
      <c r="B91" s="56" t="s">
        <v>332</v>
      </c>
      <c r="C91" s="73" t="s">
        <v>333</v>
      </c>
      <c r="D91" s="74" t="s">
        <v>334</v>
      </c>
      <c r="E91" s="70" t="s">
        <v>335</v>
      </c>
      <c r="F91" s="62" t="s">
        <v>336</v>
      </c>
      <c r="G91" s="54" t="s">
        <v>37</v>
      </c>
      <c r="H91" s="62" t="s">
        <v>21</v>
      </c>
      <c r="I91" s="42">
        <v>19008</v>
      </c>
      <c r="J91" s="17"/>
      <c r="K91" s="23">
        <f t="shared" si="2"/>
        <v>0</v>
      </c>
      <c r="L91" s="24" t="str">
        <f t="shared" si="3"/>
        <v>OK</v>
      </c>
      <c r="M91" s="103"/>
      <c r="N91" s="100"/>
      <c r="O91" s="46"/>
      <c r="P91" s="47"/>
      <c r="Q91" s="47"/>
      <c r="R91" s="49"/>
      <c r="S91" s="48"/>
      <c r="T91" s="46"/>
      <c r="U91" s="46"/>
      <c r="V91" s="46"/>
      <c r="W91" s="46"/>
      <c r="X91" s="46"/>
      <c r="Y91" s="47"/>
      <c r="Z91" s="47"/>
      <c r="AA91" s="47"/>
      <c r="AB91" s="47"/>
      <c r="AC91" s="47"/>
      <c r="AD91" s="47"/>
    </row>
    <row r="92" spans="1:30" ht="39.950000000000003" customHeight="1" x14ac:dyDescent="0.25">
      <c r="A92" s="55">
        <v>107</v>
      </c>
      <c r="B92" s="56" t="s">
        <v>135</v>
      </c>
      <c r="C92" s="60" t="s">
        <v>337</v>
      </c>
      <c r="D92" s="61" t="s">
        <v>338</v>
      </c>
      <c r="E92" s="62" t="s">
        <v>335</v>
      </c>
      <c r="F92" s="62" t="s">
        <v>336</v>
      </c>
      <c r="G92" s="54" t="s">
        <v>37</v>
      </c>
      <c r="H92" s="62" t="s">
        <v>21</v>
      </c>
      <c r="I92" s="42">
        <v>2370</v>
      </c>
      <c r="J92" s="17">
        <v>3</v>
      </c>
      <c r="K92" s="23">
        <f t="shared" si="2"/>
        <v>0</v>
      </c>
      <c r="L92" s="24" t="str">
        <f t="shared" si="3"/>
        <v>OK</v>
      </c>
      <c r="M92" s="100">
        <v>3</v>
      </c>
      <c r="N92" s="100"/>
      <c r="O92" s="46"/>
      <c r="P92" s="47"/>
      <c r="Q92" s="47"/>
      <c r="R92" s="49"/>
      <c r="S92" s="48"/>
      <c r="T92" s="46"/>
      <c r="U92" s="46"/>
      <c r="V92" s="46"/>
      <c r="W92" s="46"/>
      <c r="X92" s="46"/>
      <c r="Y92" s="47"/>
      <c r="Z92" s="47"/>
      <c r="AA92" s="47"/>
      <c r="AB92" s="47"/>
      <c r="AC92" s="47"/>
      <c r="AD92" s="47"/>
    </row>
    <row r="93" spans="1:30" ht="39.950000000000003" customHeight="1" x14ac:dyDescent="0.25">
      <c r="A93" s="55">
        <v>110</v>
      </c>
      <c r="B93" s="56" t="s">
        <v>86</v>
      </c>
      <c r="C93" s="77" t="s">
        <v>339</v>
      </c>
      <c r="D93" s="61" t="s">
        <v>340</v>
      </c>
      <c r="E93" s="59" t="s">
        <v>238</v>
      </c>
      <c r="F93" s="62" t="s">
        <v>341</v>
      </c>
      <c r="G93" s="54" t="s">
        <v>37</v>
      </c>
      <c r="H93" s="62" t="s">
        <v>51</v>
      </c>
      <c r="I93" s="42">
        <v>20278</v>
      </c>
      <c r="J93" s="17"/>
      <c r="K93" s="23">
        <f t="shared" si="2"/>
        <v>0</v>
      </c>
      <c r="L93" s="24" t="str">
        <f t="shared" si="3"/>
        <v>OK</v>
      </c>
      <c r="M93" s="103"/>
      <c r="N93" s="100"/>
      <c r="O93" s="46"/>
      <c r="P93" s="47"/>
      <c r="Q93" s="47"/>
      <c r="R93" s="49"/>
      <c r="S93" s="48"/>
      <c r="T93" s="46"/>
      <c r="U93" s="46"/>
      <c r="V93" s="46"/>
      <c r="W93" s="46"/>
      <c r="X93" s="46"/>
      <c r="Y93" s="47"/>
      <c r="Z93" s="47"/>
      <c r="AA93" s="47"/>
      <c r="AB93" s="47"/>
      <c r="AC93" s="47"/>
      <c r="AD93" s="47"/>
    </row>
    <row r="94" spans="1:30" ht="39.950000000000003" customHeight="1" x14ac:dyDescent="0.25">
      <c r="A94" s="55">
        <v>111</v>
      </c>
      <c r="B94" s="56" t="s">
        <v>43</v>
      </c>
      <c r="C94" s="60" t="s">
        <v>342</v>
      </c>
      <c r="D94" s="61" t="s">
        <v>343</v>
      </c>
      <c r="E94" s="62" t="s">
        <v>124</v>
      </c>
      <c r="F94" s="62" t="s">
        <v>246</v>
      </c>
      <c r="G94" s="54" t="s">
        <v>37</v>
      </c>
      <c r="H94" s="62" t="s">
        <v>81</v>
      </c>
      <c r="I94" s="42">
        <v>1474.8</v>
      </c>
      <c r="J94" s="17"/>
      <c r="K94" s="23">
        <f t="shared" si="2"/>
        <v>0</v>
      </c>
      <c r="L94" s="24" t="str">
        <f t="shared" si="3"/>
        <v>OK</v>
      </c>
      <c r="M94" s="103"/>
      <c r="N94" s="100"/>
      <c r="O94" s="46"/>
      <c r="P94" s="47"/>
      <c r="Q94" s="47"/>
      <c r="R94" s="49"/>
      <c r="S94" s="48"/>
      <c r="T94" s="46"/>
      <c r="U94" s="46"/>
      <c r="V94" s="46"/>
      <c r="W94" s="46"/>
      <c r="X94" s="46"/>
      <c r="Y94" s="47"/>
      <c r="Z94" s="47"/>
      <c r="AA94" s="47"/>
      <c r="AB94" s="47"/>
      <c r="AC94" s="47"/>
      <c r="AD94" s="47"/>
    </row>
    <row r="95" spans="1:30" ht="39.950000000000003" customHeight="1" x14ac:dyDescent="0.25">
      <c r="A95" s="55">
        <v>112</v>
      </c>
      <c r="B95" s="56" t="s">
        <v>43</v>
      </c>
      <c r="C95" s="60" t="s">
        <v>344</v>
      </c>
      <c r="D95" s="61" t="s">
        <v>345</v>
      </c>
      <c r="E95" s="62" t="s">
        <v>124</v>
      </c>
      <c r="F95" s="62" t="s">
        <v>246</v>
      </c>
      <c r="G95" s="54" t="s">
        <v>37</v>
      </c>
      <c r="H95" s="62" t="s">
        <v>81</v>
      </c>
      <c r="I95" s="42">
        <v>845.2</v>
      </c>
      <c r="J95" s="17"/>
      <c r="K95" s="23">
        <f t="shared" si="2"/>
        <v>0</v>
      </c>
      <c r="L95" s="24" t="str">
        <f t="shared" si="3"/>
        <v>OK</v>
      </c>
      <c r="M95" s="103"/>
      <c r="N95" s="100"/>
      <c r="O95" s="46"/>
      <c r="P95" s="47"/>
      <c r="Q95" s="47"/>
      <c r="R95" s="49"/>
      <c r="S95" s="48"/>
      <c r="T95" s="46"/>
      <c r="U95" s="46"/>
      <c r="V95" s="46"/>
      <c r="W95" s="46"/>
      <c r="X95" s="46"/>
      <c r="Y95" s="47"/>
      <c r="Z95" s="47"/>
      <c r="AA95" s="47"/>
      <c r="AB95" s="47"/>
      <c r="AC95" s="47"/>
      <c r="AD95" s="47"/>
    </row>
    <row r="96" spans="1:30" ht="39.950000000000003" customHeight="1" x14ac:dyDescent="0.25">
      <c r="A96" s="55">
        <v>113</v>
      </c>
      <c r="B96" s="56" t="s">
        <v>151</v>
      </c>
      <c r="C96" s="60" t="s">
        <v>346</v>
      </c>
      <c r="D96" s="61" t="s">
        <v>347</v>
      </c>
      <c r="E96" s="62" t="s">
        <v>124</v>
      </c>
      <c r="F96" s="62" t="s">
        <v>246</v>
      </c>
      <c r="G96" s="54" t="s">
        <v>37</v>
      </c>
      <c r="H96" s="62" t="s">
        <v>81</v>
      </c>
      <c r="I96" s="42">
        <v>2000</v>
      </c>
      <c r="J96" s="17"/>
      <c r="K96" s="23">
        <f t="shared" si="2"/>
        <v>0</v>
      </c>
      <c r="L96" s="24" t="str">
        <f t="shared" si="3"/>
        <v>OK</v>
      </c>
      <c r="M96" s="103"/>
      <c r="N96" s="100"/>
      <c r="O96" s="46"/>
      <c r="P96" s="47"/>
      <c r="Q96" s="47"/>
      <c r="R96" s="49"/>
      <c r="S96" s="48"/>
      <c r="T96" s="46"/>
      <c r="U96" s="46"/>
      <c r="V96" s="46"/>
      <c r="W96" s="46"/>
      <c r="X96" s="46"/>
      <c r="Y96" s="47"/>
      <c r="Z96" s="47"/>
      <c r="AA96" s="47"/>
      <c r="AB96" s="47"/>
      <c r="AC96" s="47"/>
      <c r="AD96" s="47"/>
    </row>
    <row r="97" spans="1:30" ht="39.950000000000003" customHeight="1" x14ac:dyDescent="0.25">
      <c r="A97" s="55">
        <v>114</v>
      </c>
      <c r="B97" s="56" t="s">
        <v>38</v>
      </c>
      <c r="C97" s="60" t="s">
        <v>348</v>
      </c>
      <c r="D97" s="61" t="s">
        <v>349</v>
      </c>
      <c r="E97" s="62" t="s">
        <v>124</v>
      </c>
      <c r="F97" s="62" t="s">
        <v>246</v>
      </c>
      <c r="G97" s="54" t="s">
        <v>37</v>
      </c>
      <c r="H97" s="62" t="s">
        <v>81</v>
      </c>
      <c r="I97" s="42">
        <v>856</v>
      </c>
      <c r="J97" s="17"/>
      <c r="K97" s="23">
        <f t="shared" si="2"/>
        <v>0</v>
      </c>
      <c r="L97" s="24" t="str">
        <f t="shared" si="3"/>
        <v>OK</v>
      </c>
      <c r="M97" s="103"/>
      <c r="N97" s="100"/>
      <c r="O97" s="46"/>
      <c r="P97" s="47"/>
      <c r="Q97" s="47"/>
      <c r="R97" s="49"/>
      <c r="S97" s="48"/>
      <c r="T97" s="46"/>
      <c r="U97" s="46"/>
      <c r="V97" s="46"/>
      <c r="W97" s="46"/>
      <c r="X97" s="46"/>
      <c r="Y97" s="47"/>
      <c r="Z97" s="47"/>
      <c r="AA97" s="47"/>
      <c r="AB97" s="47"/>
      <c r="AC97" s="47"/>
      <c r="AD97" s="47"/>
    </row>
    <row r="98" spans="1:30" ht="39.950000000000003" customHeight="1" x14ac:dyDescent="0.25">
      <c r="A98" s="55">
        <v>115</v>
      </c>
      <c r="B98" s="56" t="s">
        <v>38</v>
      </c>
      <c r="C98" s="60" t="s">
        <v>350</v>
      </c>
      <c r="D98" s="61" t="s">
        <v>351</v>
      </c>
      <c r="E98" s="62" t="s">
        <v>124</v>
      </c>
      <c r="F98" s="62" t="s">
        <v>246</v>
      </c>
      <c r="G98" s="54" t="s">
        <v>37</v>
      </c>
      <c r="H98" s="62" t="s">
        <v>81</v>
      </c>
      <c r="I98" s="42">
        <v>866.2</v>
      </c>
      <c r="J98" s="17"/>
      <c r="K98" s="23">
        <f t="shared" si="2"/>
        <v>0</v>
      </c>
      <c r="L98" s="24" t="str">
        <f t="shared" si="3"/>
        <v>OK</v>
      </c>
      <c r="M98" s="103"/>
      <c r="N98" s="100"/>
      <c r="O98" s="46"/>
      <c r="P98" s="47"/>
      <c r="Q98" s="47"/>
      <c r="R98" s="49"/>
      <c r="S98" s="48"/>
      <c r="T98" s="46"/>
      <c r="U98" s="46"/>
      <c r="V98" s="46"/>
      <c r="W98" s="46"/>
      <c r="X98" s="46"/>
      <c r="Y98" s="47"/>
      <c r="Z98" s="47"/>
      <c r="AA98" s="47"/>
      <c r="AB98" s="47"/>
      <c r="AC98" s="47"/>
      <c r="AD98" s="47"/>
    </row>
    <row r="99" spans="1:30" ht="39.950000000000003" customHeight="1" x14ac:dyDescent="0.25">
      <c r="A99" s="55">
        <v>116</v>
      </c>
      <c r="B99" s="56" t="s">
        <v>151</v>
      </c>
      <c r="C99" s="60" t="s">
        <v>352</v>
      </c>
      <c r="D99" s="61" t="s">
        <v>353</v>
      </c>
      <c r="E99" s="62" t="s">
        <v>124</v>
      </c>
      <c r="F99" s="62" t="s">
        <v>246</v>
      </c>
      <c r="G99" s="54" t="s">
        <v>37</v>
      </c>
      <c r="H99" s="62" t="s">
        <v>81</v>
      </c>
      <c r="I99" s="42">
        <v>1180</v>
      </c>
      <c r="J99" s="17"/>
      <c r="K99" s="23">
        <f t="shared" si="2"/>
        <v>0</v>
      </c>
      <c r="L99" s="24" t="str">
        <f t="shared" si="3"/>
        <v>OK</v>
      </c>
      <c r="M99" s="103"/>
      <c r="N99" s="100"/>
      <c r="O99" s="46"/>
      <c r="P99" s="47"/>
      <c r="Q99" s="47"/>
      <c r="R99" s="49"/>
      <c r="S99" s="48"/>
      <c r="T99" s="46"/>
      <c r="U99" s="46"/>
      <c r="V99" s="46"/>
      <c r="W99" s="46"/>
      <c r="X99" s="46"/>
      <c r="Y99" s="47"/>
      <c r="Z99" s="47"/>
      <c r="AA99" s="47"/>
      <c r="AB99" s="47"/>
      <c r="AC99" s="47"/>
      <c r="AD99" s="47"/>
    </row>
    <row r="100" spans="1:30" ht="39.950000000000003" customHeight="1" x14ac:dyDescent="0.25">
      <c r="A100" s="55">
        <v>117</v>
      </c>
      <c r="B100" s="56" t="s">
        <v>33</v>
      </c>
      <c r="C100" s="78" t="s">
        <v>354</v>
      </c>
      <c r="D100" s="79" t="s">
        <v>355</v>
      </c>
      <c r="E100" s="59" t="s">
        <v>356</v>
      </c>
      <c r="F100" s="62" t="s">
        <v>357</v>
      </c>
      <c r="G100" s="54" t="s">
        <v>37</v>
      </c>
      <c r="H100" s="62" t="s">
        <v>81</v>
      </c>
      <c r="I100" s="42">
        <v>2020</v>
      </c>
      <c r="J100" s="17"/>
      <c r="K100" s="23">
        <f t="shared" si="2"/>
        <v>0</v>
      </c>
      <c r="L100" s="24" t="str">
        <f t="shared" si="3"/>
        <v>OK</v>
      </c>
      <c r="M100" s="103"/>
      <c r="N100" s="100"/>
      <c r="O100" s="46"/>
      <c r="P100" s="47"/>
      <c r="Q100" s="47"/>
      <c r="R100" s="49"/>
      <c r="S100" s="48"/>
      <c r="T100" s="46"/>
      <c r="U100" s="46"/>
      <c r="V100" s="46"/>
      <c r="W100" s="46"/>
      <c r="X100" s="46"/>
      <c r="Y100" s="47"/>
      <c r="Z100" s="47"/>
      <c r="AA100" s="47"/>
      <c r="AB100" s="47"/>
      <c r="AC100" s="47"/>
      <c r="AD100" s="47"/>
    </row>
    <row r="101" spans="1:30" ht="39.950000000000003" customHeight="1" x14ac:dyDescent="0.25">
      <c r="A101" s="55">
        <v>118</v>
      </c>
      <c r="B101" s="56" t="s">
        <v>126</v>
      </c>
      <c r="C101" s="60" t="s">
        <v>358</v>
      </c>
      <c r="D101" s="61" t="s">
        <v>359</v>
      </c>
      <c r="E101" s="62" t="s">
        <v>292</v>
      </c>
      <c r="F101" s="62" t="s">
        <v>360</v>
      </c>
      <c r="G101" s="54" t="s">
        <v>37</v>
      </c>
      <c r="H101" s="62" t="s">
        <v>81</v>
      </c>
      <c r="I101" s="42">
        <v>200</v>
      </c>
      <c r="J101" s="17">
        <v>3</v>
      </c>
      <c r="K101" s="23">
        <f t="shared" si="2"/>
        <v>3</v>
      </c>
      <c r="L101" s="24" t="str">
        <f t="shared" si="3"/>
        <v>OK</v>
      </c>
      <c r="M101" s="103"/>
      <c r="N101" s="100"/>
      <c r="O101" s="46"/>
      <c r="P101" s="47"/>
      <c r="Q101" s="47"/>
      <c r="R101" s="49"/>
      <c r="S101" s="48"/>
      <c r="T101" s="46"/>
      <c r="U101" s="46"/>
      <c r="V101" s="46"/>
      <c r="W101" s="46"/>
      <c r="X101" s="46"/>
      <c r="Y101" s="47"/>
      <c r="Z101" s="47"/>
      <c r="AA101" s="47"/>
      <c r="AB101" s="47"/>
      <c r="AC101" s="47"/>
      <c r="AD101" s="47"/>
    </row>
    <row r="102" spans="1:30" ht="39.950000000000003" customHeight="1" x14ac:dyDescent="0.25">
      <c r="A102" s="55">
        <v>120</v>
      </c>
      <c r="B102" s="56" t="s">
        <v>126</v>
      </c>
      <c r="C102" s="68" t="s">
        <v>361</v>
      </c>
      <c r="D102" s="69" t="s">
        <v>362</v>
      </c>
      <c r="E102" s="65">
        <v>5607</v>
      </c>
      <c r="F102" s="65" t="s">
        <v>363</v>
      </c>
      <c r="G102" s="54" t="s">
        <v>37</v>
      </c>
      <c r="H102" s="62" t="s">
        <v>25</v>
      </c>
      <c r="I102" s="42">
        <v>14.3</v>
      </c>
      <c r="J102" s="17"/>
      <c r="K102" s="23">
        <f t="shared" si="2"/>
        <v>0</v>
      </c>
      <c r="L102" s="24" t="str">
        <f t="shared" si="3"/>
        <v>OK</v>
      </c>
      <c r="M102" s="103"/>
      <c r="N102" s="100"/>
      <c r="O102" s="46"/>
      <c r="P102" s="47"/>
      <c r="Q102" s="47"/>
      <c r="R102" s="49"/>
      <c r="S102" s="48"/>
      <c r="T102" s="46"/>
      <c r="U102" s="46"/>
      <c r="V102" s="46"/>
      <c r="W102" s="46"/>
      <c r="X102" s="46"/>
      <c r="Y102" s="47"/>
      <c r="Z102" s="47"/>
      <c r="AA102" s="47"/>
      <c r="AB102" s="47"/>
      <c r="AC102" s="47"/>
      <c r="AD102" s="47"/>
    </row>
    <row r="103" spans="1:30" ht="39.950000000000003" customHeight="1" x14ac:dyDescent="0.25">
      <c r="A103" s="55">
        <v>121</v>
      </c>
      <c r="B103" s="56" t="s">
        <v>126</v>
      </c>
      <c r="C103" s="68" t="s">
        <v>364</v>
      </c>
      <c r="D103" s="69" t="s">
        <v>365</v>
      </c>
      <c r="E103" s="65">
        <v>5607</v>
      </c>
      <c r="F103" s="65" t="s">
        <v>366</v>
      </c>
      <c r="G103" s="54" t="s">
        <v>37</v>
      </c>
      <c r="H103" s="62" t="s">
        <v>25</v>
      </c>
      <c r="I103" s="42">
        <v>21</v>
      </c>
      <c r="J103" s="17"/>
      <c r="K103" s="23">
        <f t="shared" si="2"/>
        <v>0</v>
      </c>
      <c r="L103" s="24" t="str">
        <f t="shared" si="3"/>
        <v>OK</v>
      </c>
      <c r="M103" s="103"/>
      <c r="N103" s="100"/>
      <c r="O103" s="46"/>
      <c r="P103" s="47"/>
      <c r="Q103" s="47"/>
      <c r="R103" s="49"/>
      <c r="S103" s="48"/>
      <c r="T103" s="46"/>
      <c r="U103" s="46"/>
      <c r="V103" s="46"/>
      <c r="W103" s="46"/>
      <c r="X103" s="46"/>
      <c r="Y103" s="47"/>
      <c r="Z103" s="47"/>
      <c r="AA103" s="47"/>
      <c r="AB103" s="47"/>
      <c r="AC103" s="47"/>
      <c r="AD103" s="47"/>
    </row>
    <row r="104" spans="1:30" ht="39.950000000000003" customHeight="1" x14ac:dyDescent="0.25">
      <c r="A104" s="55">
        <v>122</v>
      </c>
      <c r="B104" s="56" t="s">
        <v>126</v>
      </c>
      <c r="C104" s="68" t="s">
        <v>367</v>
      </c>
      <c r="D104" s="69" t="s">
        <v>368</v>
      </c>
      <c r="E104" s="65">
        <v>5607</v>
      </c>
      <c r="F104" s="65" t="s">
        <v>369</v>
      </c>
      <c r="G104" s="54" t="s">
        <v>37</v>
      </c>
      <c r="H104" s="62" t="s">
        <v>25</v>
      </c>
      <c r="I104" s="42">
        <v>21</v>
      </c>
      <c r="J104" s="17"/>
      <c r="K104" s="23">
        <f t="shared" si="2"/>
        <v>0</v>
      </c>
      <c r="L104" s="24" t="str">
        <f t="shared" si="3"/>
        <v>OK</v>
      </c>
      <c r="M104" s="103"/>
      <c r="N104" s="100"/>
      <c r="O104" s="46"/>
      <c r="P104" s="47"/>
      <c r="Q104" s="47"/>
      <c r="R104" s="49"/>
      <c r="S104" s="48"/>
      <c r="T104" s="46"/>
      <c r="U104" s="46"/>
      <c r="V104" s="46"/>
      <c r="W104" s="46"/>
      <c r="X104" s="46"/>
      <c r="Y104" s="47"/>
      <c r="Z104" s="47"/>
      <c r="AA104" s="47"/>
      <c r="AB104" s="47"/>
      <c r="AC104" s="47"/>
      <c r="AD104" s="47"/>
    </row>
    <row r="105" spans="1:30" ht="39.950000000000003" customHeight="1" x14ac:dyDescent="0.25">
      <c r="A105" s="55">
        <v>123</v>
      </c>
      <c r="B105" s="56" t="s">
        <v>370</v>
      </c>
      <c r="C105" s="66" t="s">
        <v>371</v>
      </c>
      <c r="D105" s="67" t="s">
        <v>372</v>
      </c>
      <c r="E105" s="59" t="s">
        <v>238</v>
      </c>
      <c r="F105" s="54" t="s">
        <v>373</v>
      </c>
      <c r="G105" s="54" t="s">
        <v>37</v>
      </c>
      <c r="H105" s="54">
        <v>44905233</v>
      </c>
      <c r="I105" s="42">
        <v>113000</v>
      </c>
      <c r="J105" s="17"/>
      <c r="K105" s="23">
        <f t="shared" si="2"/>
        <v>0</v>
      </c>
      <c r="L105" s="24" t="str">
        <f t="shared" si="3"/>
        <v>OK</v>
      </c>
      <c r="M105" s="103"/>
      <c r="N105" s="100"/>
      <c r="O105" s="46"/>
      <c r="P105" s="47"/>
      <c r="Q105" s="47"/>
      <c r="R105" s="49"/>
      <c r="S105" s="48"/>
      <c r="T105" s="46"/>
      <c r="U105" s="46"/>
      <c r="V105" s="46"/>
      <c r="W105" s="46"/>
      <c r="X105" s="46"/>
      <c r="Y105" s="47"/>
      <c r="Z105" s="47"/>
      <c r="AA105" s="47"/>
      <c r="AB105" s="47"/>
      <c r="AC105" s="47"/>
      <c r="AD105" s="47"/>
    </row>
    <row r="106" spans="1:30" ht="39.950000000000003" customHeight="1" x14ac:dyDescent="0.25">
      <c r="A106" s="55">
        <v>124</v>
      </c>
      <c r="B106" s="56" t="s">
        <v>71</v>
      </c>
      <c r="C106" s="66" t="s">
        <v>374</v>
      </c>
      <c r="D106" s="67" t="s">
        <v>375</v>
      </c>
      <c r="E106" s="53" t="s">
        <v>376</v>
      </c>
      <c r="F106" s="54" t="s">
        <v>377</v>
      </c>
      <c r="G106" s="54" t="s">
        <v>378</v>
      </c>
      <c r="H106" s="54" t="s">
        <v>26</v>
      </c>
      <c r="I106" s="42">
        <v>990</v>
      </c>
      <c r="J106" s="17"/>
      <c r="K106" s="23">
        <f t="shared" si="2"/>
        <v>0</v>
      </c>
      <c r="L106" s="24" t="str">
        <f t="shared" si="3"/>
        <v>OK</v>
      </c>
      <c r="M106" s="103"/>
      <c r="N106" s="100"/>
      <c r="O106" s="46"/>
      <c r="P106" s="47"/>
      <c r="Q106" s="47"/>
      <c r="R106" s="49"/>
      <c r="S106" s="48"/>
      <c r="T106" s="46"/>
      <c r="U106" s="46"/>
      <c r="V106" s="46"/>
      <c r="W106" s="46"/>
      <c r="X106" s="46"/>
      <c r="Y106" s="47"/>
      <c r="Z106" s="47"/>
      <c r="AA106" s="47"/>
      <c r="AB106" s="47"/>
      <c r="AC106" s="47"/>
      <c r="AD106" s="47"/>
    </row>
    <row r="107" spans="1:30" ht="39.950000000000003" customHeight="1" x14ac:dyDescent="0.25">
      <c r="A107" s="55">
        <v>125</v>
      </c>
      <c r="B107" s="56" t="s">
        <v>151</v>
      </c>
      <c r="C107" s="60" t="s">
        <v>379</v>
      </c>
      <c r="D107" s="67" t="s">
        <v>380</v>
      </c>
      <c r="E107" s="62" t="s">
        <v>62</v>
      </c>
      <c r="F107" s="62" t="s">
        <v>381</v>
      </c>
      <c r="G107" s="54" t="s">
        <v>37</v>
      </c>
      <c r="H107" s="62" t="s">
        <v>201</v>
      </c>
      <c r="I107" s="42">
        <v>7999.99</v>
      </c>
      <c r="J107" s="17"/>
      <c r="K107" s="23">
        <f t="shared" si="2"/>
        <v>0</v>
      </c>
      <c r="L107" s="24" t="str">
        <f t="shared" si="3"/>
        <v>OK</v>
      </c>
      <c r="M107" s="103"/>
      <c r="N107" s="100"/>
      <c r="O107" s="46"/>
      <c r="P107" s="47"/>
      <c r="Q107" s="47"/>
      <c r="R107" s="49"/>
      <c r="S107" s="48"/>
      <c r="T107" s="46"/>
      <c r="U107" s="46"/>
      <c r="V107" s="46"/>
      <c r="W107" s="46"/>
      <c r="X107" s="46"/>
      <c r="Y107" s="47"/>
      <c r="Z107" s="47"/>
      <c r="AA107" s="47"/>
      <c r="AB107" s="47"/>
      <c r="AC107" s="47"/>
      <c r="AD107" s="47"/>
    </row>
    <row r="108" spans="1:30" ht="39.950000000000003" customHeight="1" x14ac:dyDescent="0.25">
      <c r="A108" s="55">
        <v>126</v>
      </c>
      <c r="B108" s="56" t="s">
        <v>151</v>
      </c>
      <c r="C108" s="60" t="s">
        <v>382</v>
      </c>
      <c r="D108" s="61" t="s">
        <v>383</v>
      </c>
      <c r="E108" s="62" t="s">
        <v>62</v>
      </c>
      <c r="F108" s="62" t="s">
        <v>381</v>
      </c>
      <c r="G108" s="54" t="s">
        <v>37</v>
      </c>
      <c r="H108" s="62" t="s">
        <v>201</v>
      </c>
      <c r="I108" s="42">
        <v>9400</v>
      </c>
      <c r="J108" s="17"/>
      <c r="K108" s="23">
        <f t="shared" si="2"/>
        <v>0</v>
      </c>
      <c r="L108" s="24" t="str">
        <f t="shared" si="3"/>
        <v>OK</v>
      </c>
      <c r="M108" s="103"/>
      <c r="N108" s="100"/>
      <c r="O108" s="46"/>
      <c r="P108" s="47"/>
      <c r="Q108" s="47"/>
      <c r="R108" s="49"/>
      <c r="S108" s="48"/>
      <c r="T108" s="46"/>
      <c r="U108" s="46"/>
      <c r="V108" s="46"/>
      <c r="W108" s="46"/>
      <c r="X108" s="46"/>
      <c r="Y108" s="47"/>
      <c r="Z108" s="47"/>
      <c r="AA108" s="47"/>
      <c r="AB108" s="47"/>
      <c r="AC108" s="47"/>
      <c r="AD108" s="47"/>
    </row>
    <row r="109" spans="1:30" ht="39.950000000000003" customHeight="1" x14ac:dyDescent="0.25">
      <c r="A109" s="55">
        <v>127</v>
      </c>
      <c r="B109" s="56" t="s">
        <v>47</v>
      </c>
      <c r="C109" s="60" t="s">
        <v>384</v>
      </c>
      <c r="D109" s="61" t="s">
        <v>385</v>
      </c>
      <c r="E109" s="53" t="s">
        <v>386</v>
      </c>
      <c r="F109" s="54" t="s">
        <v>387</v>
      </c>
      <c r="G109" s="54" t="s">
        <v>37</v>
      </c>
      <c r="H109" s="54" t="s">
        <v>25</v>
      </c>
      <c r="I109" s="42">
        <v>479</v>
      </c>
      <c r="J109" s="17"/>
      <c r="K109" s="23">
        <f t="shared" si="2"/>
        <v>0</v>
      </c>
      <c r="L109" s="24" t="str">
        <f t="shared" si="3"/>
        <v>OK</v>
      </c>
      <c r="M109" s="103"/>
      <c r="N109" s="100"/>
      <c r="O109" s="46"/>
      <c r="P109" s="47"/>
      <c r="Q109" s="47"/>
      <c r="R109" s="49"/>
      <c r="S109" s="48"/>
      <c r="T109" s="46"/>
      <c r="U109" s="46"/>
      <c r="V109" s="46"/>
      <c r="W109" s="46"/>
      <c r="X109" s="46"/>
      <c r="Y109" s="47"/>
      <c r="Z109" s="47"/>
      <c r="AA109" s="47"/>
      <c r="AB109" s="47"/>
      <c r="AC109" s="47"/>
      <c r="AD109" s="47"/>
    </row>
    <row r="110" spans="1:30" ht="39.950000000000003" customHeight="1" x14ac:dyDescent="0.25">
      <c r="A110" s="55">
        <v>129</v>
      </c>
      <c r="B110" s="56" t="s">
        <v>86</v>
      </c>
      <c r="C110" s="60" t="s">
        <v>388</v>
      </c>
      <c r="D110" s="61" t="s">
        <v>389</v>
      </c>
      <c r="E110" s="62" t="s">
        <v>390</v>
      </c>
      <c r="F110" s="62" t="s">
        <v>391</v>
      </c>
      <c r="G110" s="54" t="s">
        <v>37</v>
      </c>
      <c r="H110" s="62" t="s">
        <v>81</v>
      </c>
      <c r="I110" s="42">
        <v>500.42</v>
      </c>
      <c r="J110" s="17"/>
      <c r="K110" s="23">
        <f t="shared" si="2"/>
        <v>0</v>
      </c>
      <c r="L110" s="24" t="str">
        <f t="shared" si="3"/>
        <v>OK</v>
      </c>
      <c r="M110" s="103"/>
      <c r="N110" s="100"/>
      <c r="O110" s="46"/>
      <c r="P110" s="47"/>
      <c r="Q110" s="47"/>
      <c r="R110" s="49"/>
      <c r="S110" s="48"/>
      <c r="T110" s="46"/>
      <c r="U110" s="46"/>
      <c r="V110" s="46"/>
      <c r="W110" s="46"/>
      <c r="X110" s="46"/>
      <c r="Y110" s="47"/>
      <c r="Z110" s="47"/>
      <c r="AA110" s="47"/>
      <c r="AB110" s="47"/>
      <c r="AC110" s="47"/>
      <c r="AD110" s="47"/>
    </row>
    <row r="111" spans="1:30" ht="39.950000000000003" customHeight="1" x14ac:dyDescent="0.25">
      <c r="A111" s="55">
        <v>130</v>
      </c>
      <c r="B111" s="56" t="s">
        <v>55</v>
      </c>
      <c r="C111" s="78" t="s">
        <v>392</v>
      </c>
      <c r="D111" s="79" t="s">
        <v>393</v>
      </c>
      <c r="E111" s="59" t="s">
        <v>192</v>
      </c>
      <c r="F111" s="62" t="s">
        <v>394</v>
      </c>
      <c r="G111" s="54" t="s">
        <v>37</v>
      </c>
      <c r="H111" s="62" t="s">
        <v>81</v>
      </c>
      <c r="I111" s="42">
        <v>730</v>
      </c>
      <c r="J111" s="17"/>
      <c r="K111" s="23">
        <f t="shared" si="2"/>
        <v>0</v>
      </c>
      <c r="L111" s="24" t="str">
        <f t="shared" si="3"/>
        <v>OK</v>
      </c>
      <c r="M111" s="103"/>
      <c r="N111" s="100"/>
      <c r="O111" s="46"/>
      <c r="P111" s="47"/>
      <c r="Q111" s="47"/>
      <c r="R111" s="49"/>
      <c r="S111" s="48"/>
      <c r="T111" s="46"/>
      <c r="U111" s="46"/>
      <c r="V111" s="46"/>
      <c r="W111" s="46"/>
      <c r="X111" s="46"/>
      <c r="Y111" s="47"/>
      <c r="Z111" s="47"/>
      <c r="AA111" s="47"/>
      <c r="AB111" s="47"/>
      <c r="AC111" s="47"/>
      <c r="AD111" s="47"/>
    </row>
    <row r="112" spans="1:30" ht="39.950000000000003" customHeight="1" x14ac:dyDescent="0.25">
      <c r="A112" s="55">
        <v>131</v>
      </c>
      <c r="B112" s="56" t="s">
        <v>55</v>
      </c>
      <c r="C112" s="60" t="s">
        <v>395</v>
      </c>
      <c r="D112" s="61" t="s">
        <v>396</v>
      </c>
      <c r="E112" s="53" t="s">
        <v>179</v>
      </c>
      <c r="F112" s="54" t="s">
        <v>397</v>
      </c>
      <c r="G112" s="54" t="s">
        <v>37</v>
      </c>
      <c r="H112" s="54" t="s">
        <v>21</v>
      </c>
      <c r="I112" s="42">
        <v>11498</v>
      </c>
      <c r="J112" s="17"/>
      <c r="K112" s="23">
        <f t="shared" si="2"/>
        <v>0</v>
      </c>
      <c r="L112" s="24" t="str">
        <f t="shared" si="3"/>
        <v>OK</v>
      </c>
      <c r="M112" s="103"/>
      <c r="N112" s="100"/>
      <c r="O112" s="46"/>
      <c r="P112" s="47"/>
      <c r="Q112" s="47"/>
      <c r="R112" s="49"/>
      <c r="S112" s="48"/>
      <c r="T112" s="46"/>
      <c r="U112" s="46"/>
      <c r="V112" s="46"/>
      <c r="W112" s="46"/>
      <c r="X112" s="46"/>
      <c r="Y112" s="47"/>
      <c r="Z112" s="47"/>
      <c r="AA112" s="47"/>
      <c r="AB112" s="47"/>
      <c r="AC112" s="47"/>
      <c r="AD112" s="47"/>
    </row>
    <row r="113" spans="1:30" ht="39.950000000000003" customHeight="1" x14ac:dyDescent="0.25">
      <c r="A113" s="55">
        <v>132</v>
      </c>
      <c r="B113" s="56" t="s">
        <v>151</v>
      </c>
      <c r="C113" s="60" t="s">
        <v>398</v>
      </c>
      <c r="D113" s="61" t="s">
        <v>399</v>
      </c>
      <c r="E113" s="53" t="s">
        <v>192</v>
      </c>
      <c r="F113" s="54" t="s">
        <v>299</v>
      </c>
      <c r="G113" s="54" t="s">
        <v>37</v>
      </c>
      <c r="H113" s="54" t="s">
        <v>51</v>
      </c>
      <c r="I113" s="42">
        <v>2200</v>
      </c>
      <c r="J113" s="17"/>
      <c r="K113" s="23">
        <f t="shared" si="2"/>
        <v>0</v>
      </c>
      <c r="L113" s="24" t="str">
        <f t="shared" si="3"/>
        <v>OK</v>
      </c>
      <c r="M113" s="103"/>
      <c r="N113" s="100"/>
      <c r="O113" s="46"/>
      <c r="P113" s="47"/>
      <c r="Q113" s="47"/>
      <c r="R113" s="49"/>
      <c r="S113" s="48"/>
      <c r="T113" s="46"/>
      <c r="U113" s="46"/>
      <c r="V113" s="46"/>
      <c r="W113" s="46"/>
      <c r="X113" s="46"/>
      <c r="Y113" s="47"/>
      <c r="Z113" s="47"/>
      <c r="AA113" s="47"/>
      <c r="AB113" s="47"/>
      <c r="AC113" s="47"/>
      <c r="AD113" s="47"/>
    </row>
    <row r="114" spans="1:30" ht="39.950000000000003" customHeight="1" x14ac:dyDescent="0.25">
      <c r="A114" s="55">
        <v>133</v>
      </c>
      <c r="B114" s="56" t="s">
        <v>71</v>
      </c>
      <c r="C114" s="68" t="s">
        <v>400</v>
      </c>
      <c r="D114" s="69" t="s">
        <v>401</v>
      </c>
      <c r="E114" s="65">
        <v>2401</v>
      </c>
      <c r="F114" s="65" t="s">
        <v>402</v>
      </c>
      <c r="G114" s="54" t="s">
        <v>37</v>
      </c>
      <c r="H114" s="54" t="s">
        <v>51</v>
      </c>
      <c r="I114" s="42">
        <v>4731.21</v>
      </c>
      <c r="J114" s="17"/>
      <c r="K114" s="23">
        <f t="shared" si="2"/>
        <v>0</v>
      </c>
      <c r="L114" s="24" t="str">
        <f t="shared" si="3"/>
        <v>OK</v>
      </c>
      <c r="M114" s="103"/>
      <c r="N114" s="100"/>
      <c r="O114" s="46"/>
      <c r="P114" s="47"/>
      <c r="Q114" s="47"/>
      <c r="R114" s="49"/>
      <c r="S114" s="48"/>
      <c r="T114" s="46"/>
      <c r="U114" s="46"/>
      <c r="V114" s="46"/>
      <c r="W114" s="46"/>
      <c r="X114" s="46"/>
      <c r="Y114" s="47"/>
      <c r="Z114" s="47"/>
      <c r="AA114" s="47"/>
      <c r="AB114" s="47"/>
      <c r="AC114" s="47"/>
      <c r="AD114" s="47"/>
    </row>
    <row r="115" spans="1:30" ht="39.950000000000003" customHeight="1" x14ac:dyDescent="0.25">
      <c r="A115" s="55">
        <v>134</v>
      </c>
      <c r="B115" s="56" t="s">
        <v>24</v>
      </c>
      <c r="C115" s="57" t="s">
        <v>403</v>
      </c>
      <c r="D115" s="58" t="s">
        <v>404</v>
      </c>
      <c r="E115" s="53" t="s">
        <v>238</v>
      </c>
      <c r="F115" s="80" t="s">
        <v>405</v>
      </c>
      <c r="G115" s="54" t="s">
        <v>37</v>
      </c>
      <c r="H115" s="54" t="s">
        <v>51</v>
      </c>
      <c r="I115" s="42">
        <v>4340</v>
      </c>
      <c r="J115" s="17"/>
      <c r="K115" s="23">
        <f t="shared" si="2"/>
        <v>0</v>
      </c>
      <c r="L115" s="24" t="str">
        <f t="shared" si="3"/>
        <v>OK</v>
      </c>
      <c r="M115" s="103"/>
      <c r="N115" s="100"/>
      <c r="O115" s="46"/>
      <c r="P115" s="47"/>
      <c r="Q115" s="47"/>
      <c r="R115" s="49"/>
      <c r="S115" s="48"/>
      <c r="T115" s="46"/>
      <c r="U115" s="46"/>
      <c r="V115" s="46"/>
      <c r="W115" s="46"/>
      <c r="X115" s="46"/>
      <c r="Y115" s="47"/>
      <c r="Z115" s="47"/>
      <c r="AA115" s="47"/>
      <c r="AB115" s="47"/>
      <c r="AC115" s="47"/>
      <c r="AD115" s="47"/>
    </row>
    <row r="116" spans="1:30" ht="39.950000000000003" customHeight="1" x14ac:dyDescent="0.25">
      <c r="A116" s="55">
        <v>135</v>
      </c>
      <c r="B116" s="56" t="s">
        <v>93</v>
      </c>
      <c r="C116" s="60" t="s">
        <v>406</v>
      </c>
      <c r="D116" s="61" t="s">
        <v>407</v>
      </c>
      <c r="E116" s="59" t="s">
        <v>62</v>
      </c>
      <c r="F116" s="70">
        <v>12360053</v>
      </c>
      <c r="G116" s="54" t="s">
        <v>37</v>
      </c>
      <c r="H116" s="54">
        <v>44905233</v>
      </c>
      <c r="I116" s="42">
        <v>3500</v>
      </c>
      <c r="J116" s="17"/>
      <c r="K116" s="23">
        <f t="shared" si="2"/>
        <v>0</v>
      </c>
      <c r="L116" s="24" t="str">
        <f t="shared" si="3"/>
        <v>OK</v>
      </c>
      <c r="M116" s="103"/>
      <c r="N116" s="100"/>
      <c r="O116" s="46"/>
      <c r="P116" s="47"/>
      <c r="Q116" s="47"/>
      <c r="R116" s="49"/>
      <c r="S116" s="48"/>
      <c r="T116" s="46"/>
      <c r="U116" s="46"/>
      <c r="V116" s="46"/>
      <c r="W116" s="46"/>
      <c r="X116" s="46"/>
      <c r="Y116" s="47"/>
      <c r="Z116" s="47"/>
      <c r="AA116" s="47"/>
      <c r="AB116" s="47"/>
      <c r="AC116" s="47"/>
      <c r="AD116" s="47"/>
    </row>
    <row r="117" spans="1:30" ht="39.950000000000003" customHeight="1" x14ac:dyDescent="0.25">
      <c r="A117" s="55">
        <v>136</v>
      </c>
      <c r="B117" s="56" t="s">
        <v>24</v>
      </c>
      <c r="C117" s="60" t="s">
        <v>408</v>
      </c>
      <c r="D117" s="61" t="s">
        <v>409</v>
      </c>
      <c r="E117" s="59" t="s">
        <v>62</v>
      </c>
      <c r="F117" s="70">
        <v>114332019</v>
      </c>
      <c r="G117" s="54" t="s">
        <v>37</v>
      </c>
      <c r="H117" s="54">
        <v>44905233</v>
      </c>
      <c r="I117" s="85">
        <v>4990</v>
      </c>
      <c r="J117" s="17">
        <f>2-2</f>
        <v>0</v>
      </c>
      <c r="K117" s="23">
        <f t="shared" si="2"/>
        <v>0</v>
      </c>
      <c r="L117" s="24" t="str">
        <f t="shared" si="3"/>
        <v>OK</v>
      </c>
      <c r="M117" s="103"/>
      <c r="N117" s="100"/>
      <c r="O117" s="46"/>
      <c r="P117" s="47"/>
      <c r="Q117" s="47"/>
      <c r="R117" s="49"/>
      <c r="S117" s="48"/>
      <c r="T117" s="46"/>
      <c r="U117" s="46"/>
      <c r="V117" s="46"/>
      <c r="W117" s="46"/>
      <c r="X117" s="46"/>
      <c r="Y117" s="47"/>
      <c r="Z117" s="47"/>
      <c r="AA117" s="47"/>
      <c r="AB117" s="47"/>
      <c r="AC117" s="47"/>
      <c r="AD117" s="47"/>
    </row>
    <row r="118" spans="1:30" ht="39.950000000000003" customHeight="1" x14ac:dyDescent="0.25">
      <c r="A118" s="55">
        <v>137</v>
      </c>
      <c r="B118" s="56" t="s">
        <v>370</v>
      </c>
      <c r="C118" s="60" t="s">
        <v>410</v>
      </c>
      <c r="D118" s="61" t="s">
        <v>411</v>
      </c>
      <c r="E118" s="62" t="s">
        <v>242</v>
      </c>
      <c r="F118" s="62" t="s">
        <v>412</v>
      </c>
      <c r="G118" s="54" t="s">
        <v>37</v>
      </c>
      <c r="H118" s="62" t="s">
        <v>51</v>
      </c>
      <c r="I118" s="85">
        <v>7000</v>
      </c>
      <c r="J118" s="17">
        <f>0+2</f>
        <v>2</v>
      </c>
      <c r="K118" s="23">
        <f t="shared" si="2"/>
        <v>0</v>
      </c>
      <c r="L118" s="24" t="str">
        <f t="shared" si="3"/>
        <v>OK</v>
      </c>
      <c r="M118" s="103"/>
      <c r="N118" s="100">
        <v>2</v>
      </c>
      <c r="O118" s="46"/>
      <c r="P118" s="47"/>
      <c r="Q118" s="47"/>
      <c r="R118" s="49"/>
      <c r="S118" s="48"/>
      <c r="T118" s="46"/>
      <c r="U118" s="46"/>
      <c r="V118" s="46"/>
      <c r="W118" s="46"/>
      <c r="X118" s="46"/>
      <c r="Y118" s="47"/>
      <c r="Z118" s="47"/>
      <c r="AA118" s="47"/>
      <c r="AB118" s="47"/>
      <c r="AC118" s="47"/>
      <c r="AD118" s="47"/>
    </row>
    <row r="119" spans="1:30" ht="39.950000000000003" customHeight="1" x14ac:dyDescent="0.25">
      <c r="A119" s="55">
        <v>138</v>
      </c>
      <c r="B119" s="56" t="s">
        <v>93</v>
      </c>
      <c r="C119" s="60" t="s">
        <v>413</v>
      </c>
      <c r="D119" s="61" t="s">
        <v>414</v>
      </c>
      <c r="E119" s="59" t="s">
        <v>62</v>
      </c>
      <c r="F119" s="70">
        <v>114332024</v>
      </c>
      <c r="G119" s="54" t="s">
        <v>37</v>
      </c>
      <c r="H119" s="54">
        <v>44905233</v>
      </c>
      <c r="I119" s="42">
        <v>2720</v>
      </c>
      <c r="J119" s="17"/>
      <c r="K119" s="23">
        <f t="shared" si="2"/>
        <v>0</v>
      </c>
      <c r="L119" s="24" t="str">
        <f t="shared" si="3"/>
        <v>OK</v>
      </c>
      <c r="M119" s="103"/>
      <c r="N119" s="100"/>
      <c r="O119" s="46"/>
      <c r="P119" s="47"/>
      <c r="Q119" s="47"/>
      <c r="R119" s="49"/>
      <c r="S119" s="48"/>
      <c r="T119" s="46"/>
      <c r="U119" s="46"/>
      <c r="V119" s="46"/>
      <c r="W119" s="46"/>
      <c r="X119" s="46"/>
      <c r="Y119" s="47"/>
      <c r="Z119" s="47"/>
      <c r="AA119" s="47"/>
      <c r="AB119" s="47"/>
      <c r="AC119" s="47"/>
      <c r="AD119" s="47"/>
    </row>
    <row r="120" spans="1:30" ht="39.950000000000003" customHeight="1" x14ac:dyDescent="0.25">
      <c r="A120" s="55">
        <v>139</v>
      </c>
      <c r="B120" s="56" t="s">
        <v>55</v>
      </c>
      <c r="C120" s="57" t="s">
        <v>415</v>
      </c>
      <c r="D120" s="58" t="s">
        <v>416</v>
      </c>
      <c r="E120" s="53" t="s">
        <v>238</v>
      </c>
      <c r="F120" s="80" t="s">
        <v>417</v>
      </c>
      <c r="G120" s="54" t="s">
        <v>37</v>
      </c>
      <c r="H120" s="54" t="s">
        <v>51</v>
      </c>
      <c r="I120" s="42">
        <v>1970</v>
      </c>
      <c r="J120" s="17"/>
      <c r="K120" s="23">
        <f t="shared" si="2"/>
        <v>0</v>
      </c>
      <c r="L120" s="24" t="str">
        <f t="shared" si="3"/>
        <v>OK</v>
      </c>
      <c r="M120" s="103"/>
      <c r="N120" s="100"/>
      <c r="O120" s="46"/>
      <c r="P120" s="47"/>
      <c r="Q120" s="47"/>
      <c r="R120" s="49"/>
      <c r="S120" s="48"/>
      <c r="T120" s="46"/>
      <c r="U120" s="46"/>
      <c r="V120" s="46"/>
      <c r="W120" s="46"/>
      <c r="X120" s="46"/>
      <c r="Y120" s="47"/>
      <c r="Z120" s="47"/>
      <c r="AA120" s="47"/>
      <c r="AB120" s="47"/>
      <c r="AC120" s="47"/>
      <c r="AD120" s="47"/>
    </row>
    <row r="121" spans="1:30" ht="39.950000000000003" customHeight="1" x14ac:dyDescent="0.25">
      <c r="A121" s="55">
        <v>140</v>
      </c>
      <c r="B121" s="56" t="s">
        <v>24</v>
      </c>
      <c r="C121" s="66" t="s">
        <v>418</v>
      </c>
      <c r="D121" s="67" t="s">
        <v>419</v>
      </c>
      <c r="E121" s="53" t="s">
        <v>238</v>
      </c>
      <c r="F121" s="54" t="s">
        <v>417</v>
      </c>
      <c r="G121" s="54" t="s">
        <v>37</v>
      </c>
      <c r="H121" s="54" t="s">
        <v>51</v>
      </c>
      <c r="I121" s="42">
        <v>5099</v>
      </c>
      <c r="J121" s="17"/>
      <c r="K121" s="23">
        <f t="shared" si="2"/>
        <v>0</v>
      </c>
      <c r="L121" s="24" t="str">
        <f t="shared" si="3"/>
        <v>OK</v>
      </c>
      <c r="M121" s="103"/>
      <c r="N121" s="100"/>
      <c r="O121" s="46"/>
      <c r="P121" s="47"/>
      <c r="Q121" s="47"/>
      <c r="R121" s="49"/>
      <c r="S121" s="48"/>
      <c r="T121" s="46"/>
      <c r="U121" s="46"/>
      <c r="V121" s="46"/>
      <c r="W121" s="46"/>
      <c r="X121" s="46"/>
      <c r="Y121" s="47"/>
      <c r="Z121" s="47"/>
      <c r="AA121" s="47"/>
      <c r="AB121" s="47"/>
      <c r="AC121" s="47"/>
      <c r="AD121" s="47"/>
    </row>
    <row r="122" spans="1:30" ht="39.950000000000003" customHeight="1" x14ac:dyDescent="0.25">
      <c r="A122" s="55">
        <v>141</v>
      </c>
      <c r="B122" s="56" t="s">
        <v>186</v>
      </c>
      <c r="C122" s="81" t="s">
        <v>420</v>
      </c>
      <c r="D122" s="67" t="s">
        <v>421</v>
      </c>
      <c r="E122" s="53" t="s">
        <v>238</v>
      </c>
      <c r="F122" s="54" t="s">
        <v>417</v>
      </c>
      <c r="G122" s="54" t="s">
        <v>37</v>
      </c>
      <c r="H122" s="54" t="s">
        <v>51</v>
      </c>
      <c r="I122" s="42">
        <v>1875</v>
      </c>
      <c r="J122" s="17"/>
      <c r="K122" s="23">
        <f t="shared" si="2"/>
        <v>0</v>
      </c>
      <c r="L122" s="24" t="str">
        <f t="shared" si="3"/>
        <v>OK</v>
      </c>
      <c r="M122" s="103"/>
      <c r="N122" s="100"/>
      <c r="O122" s="46"/>
      <c r="P122" s="47"/>
      <c r="Q122" s="47"/>
      <c r="R122" s="49"/>
      <c r="S122" s="48"/>
      <c r="T122" s="46"/>
      <c r="U122" s="46"/>
      <c r="V122" s="46"/>
      <c r="W122" s="46"/>
      <c r="X122" s="46"/>
      <c r="Y122" s="47"/>
      <c r="Z122" s="47"/>
      <c r="AA122" s="47"/>
      <c r="AB122" s="47"/>
      <c r="AC122" s="47"/>
      <c r="AD122" s="47"/>
    </row>
    <row r="123" spans="1:30" ht="39.950000000000003" customHeight="1" x14ac:dyDescent="0.25">
      <c r="A123" s="55">
        <v>142</v>
      </c>
      <c r="B123" s="56" t="s">
        <v>86</v>
      </c>
      <c r="C123" s="60" t="s">
        <v>422</v>
      </c>
      <c r="D123" s="61" t="s">
        <v>423</v>
      </c>
      <c r="E123" s="62" t="s">
        <v>424</v>
      </c>
      <c r="F123" s="62" t="s">
        <v>425</v>
      </c>
      <c r="G123" s="54" t="s">
        <v>37</v>
      </c>
      <c r="H123" s="62" t="s">
        <v>81</v>
      </c>
      <c r="I123" s="42">
        <v>1289.94</v>
      </c>
      <c r="J123" s="17">
        <v>1</v>
      </c>
      <c r="K123" s="23">
        <f t="shared" si="2"/>
        <v>1</v>
      </c>
      <c r="L123" s="24" t="str">
        <f t="shared" si="3"/>
        <v>OK</v>
      </c>
      <c r="M123" s="103"/>
      <c r="N123" s="100"/>
      <c r="O123" s="46"/>
      <c r="P123" s="47"/>
      <c r="Q123" s="47"/>
      <c r="R123" s="49"/>
      <c r="S123" s="48"/>
      <c r="T123" s="46"/>
      <c r="U123" s="46"/>
      <c r="V123" s="46"/>
      <c r="W123" s="46"/>
      <c r="X123" s="46"/>
      <c r="Y123" s="47"/>
      <c r="Z123" s="47"/>
      <c r="AA123" s="47"/>
      <c r="AB123" s="47"/>
      <c r="AC123" s="47"/>
      <c r="AD123" s="47"/>
    </row>
    <row r="124" spans="1:30" ht="39.950000000000003" customHeight="1" x14ac:dyDescent="0.25">
      <c r="A124" s="55">
        <v>143</v>
      </c>
      <c r="B124" s="56" t="s">
        <v>86</v>
      </c>
      <c r="C124" s="60" t="s">
        <v>426</v>
      </c>
      <c r="D124" s="61" t="s">
        <v>427</v>
      </c>
      <c r="E124" s="62" t="s">
        <v>424</v>
      </c>
      <c r="F124" s="62" t="s">
        <v>425</v>
      </c>
      <c r="G124" s="54" t="s">
        <v>37</v>
      </c>
      <c r="H124" s="62" t="s">
        <v>81</v>
      </c>
      <c r="I124" s="42">
        <v>387.82</v>
      </c>
      <c r="J124" s="17"/>
      <c r="K124" s="23">
        <f t="shared" si="2"/>
        <v>0</v>
      </c>
      <c r="L124" s="24" t="str">
        <f t="shared" si="3"/>
        <v>OK</v>
      </c>
      <c r="M124" s="103"/>
      <c r="N124" s="100"/>
      <c r="O124" s="46"/>
      <c r="P124" s="47"/>
      <c r="Q124" s="47"/>
      <c r="R124" s="49"/>
      <c r="S124" s="48"/>
      <c r="T124" s="46"/>
      <c r="U124" s="46"/>
      <c r="V124" s="46"/>
      <c r="W124" s="46"/>
      <c r="X124" s="46"/>
      <c r="Y124" s="47"/>
      <c r="Z124" s="47"/>
      <c r="AA124" s="47"/>
      <c r="AB124" s="47"/>
      <c r="AC124" s="47"/>
      <c r="AD124" s="47"/>
    </row>
    <row r="125" spans="1:30" ht="39.950000000000003" customHeight="1" x14ac:dyDescent="0.25">
      <c r="A125" s="55">
        <v>145</v>
      </c>
      <c r="B125" s="56" t="s">
        <v>126</v>
      </c>
      <c r="C125" s="60" t="s">
        <v>428</v>
      </c>
      <c r="D125" s="61" t="s">
        <v>429</v>
      </c>
      <c r="E125" s="62" t="s">
        <v>124</v>
      </c>
      <c r="F125" s="62" t="s">
        <v>125</v>
      </c>
      <c r="G125" s="54" t="s">
        <v>37</v>
      </c>
      <c r="H125" s="62" t="s">
        <v>51</v>
      </c>
      <c r="I125" s="42">
        <v>5100</v>
      </c>
      <c r="J125" s="17"/>
      <c r="K125" s="23">
        <f t="shared" si="2"/>
        <v>0</v>
      </c>
      <c r="L125" s="24" t="str">
        <f t="shared" si="3"/>
        <v>OK</v>
      </c>
      <c r="M125" s="103"/>
      <c r="N125" s="100"/>
      <c r="O125" s="46"/>
      <c r="P125" s="47"/>
      <c r="Q125" s="47"/>
      <c r="R125" s="49"/>
      <c r="S125" s="48"/>
      <c r="T125" s="46"/>
      <c r="U125" s="46"/>
      <c r="V125" s="46"/>
      <c r="W125" s="46"/>
      <c r="X125" s="46"/>
      <c r="Y125" s="47"/>
      <c r="Z125" s="47"/>
      <c r="AA125" s="47"/>
      <c r="AB125" s="47"/>
      <c r="AC125" s="47"/>
      <c r="AD125" s="47"/>
    </row>
    <row r="126" spans="1:30" ht="39.950000000000003" customHeight="1" x14ac:dyDescent="0.25">
      <c r="A126" s="55">
        <v>146</v>
      </c>
      <c r="B126" s="56" t="s">
        <v>86</v>
      </c>
      <c r="C126" s="51" t="s">
        <v>430</v>
      </c>
      <c r="D126" s="61" t="s">
        <v>431</v>
      </c>
      <c r="E126" s="53" t="s">
        <v>432</v>
      </c>
      <c r="F126" s="54" t="s">
        <v>433</v>
      </c>
      <c r="G126" s="54" t="s">
        <v>37</v>
      </c>
      <c r="H126" s="54" t="s">
        <v>168</v>
      </c>
      <c r="I126" s="42">
        <v>338.6</v>
      </c>
      <c r="J126" s="17"/>
      <c r="K126" s="23">
        <f t="shared" si="2"/>
        <v>0</v>
      </c>
      <c r="L126" s="24" t="str">
        <f t="shared" si="3"/>
        <v>OK</v>
      </c>
      <c r="M126" s="103"/>
      <c r="N126" s="100"/>
      <c r="O126" s="46"/>
      <c r="P126" s="47"/>
      <c r="Q126" s="47"/>
      <c r="R126" s="49"/>
      <c r="S126" s="48"/>
      <c r="T126" s="46"/>
      <c r="U126" s="46"/>
      <c r="V126" s="46"/>
      <c r="W126" s="46"/>
      <c r="X126" s="46"/>
      <c r="Y126" s="47"/>
      <c r="Z126" s="47"/>
      <c r="AA126" s="47"/>
      <c r="AB126" s="47"/>
      <c r="AC126" s="47"/>
      <c r="AD126" s="47"/>
    </row>
    <row r="127" spans="1:30" ht="39.950000000000003" customHeight="1" x14ac:dyDescent="0.25">
      <c r="A127" s="55">
        <v>147</v>
      </c>
      <c r="B127" s="56" t="s">
        <v>126</v>
      </c>
      <c r="C127" s="51" t="s">
        <v>434</v>
      </c>
      <c r="D127" s="52" t="s">
        <v>435</v>
      </c>
      <c r="E127" s="53" t="s">
        <v>129</v>
      </c>
      <c r="F127" s="54" t="s">
        <v>436</v>
      </c>
      <c r="G127" s="54" t="s">
        <v>37</v>
      </c>
      <c r="H127" s="54" t="s">
        <v>51</v>
      </c>
      <c r="I127" s="42">
        <v>130</v>
      </c>
      <c r="J127" s="17"/>
      <c r="K127" s="23">
        <f t="shared" si="2"/>
        <v>0</v>
      </c>
      <c r="L127" s="24" t="str">
        <f t="shared" si="3"/>
        <v>OK</v>
      </c>
      <c r="M127" s="103"/>
      <c r="N127" s="100"/>
      <c r="O127" s="46"/>
      <c r="P127" s="47"/>
      <c r="Q127" s="47"/>
      <c r="R127" s="49"/>
      <c r="S127" s="48"/>
      <c r="T127" s="46"/>
      <c r="U127" s="46"/>
      <c r="V127" s="46"/>
      <c r="W127" s="46"/>
      <c r="X127" s="46"/>
      <c r="Y127" s="47"/>
      <c r="Z127" s="47"/>
      <c r="AA127" s="47"/>
      <c r="AB127" s="47"/>
      <c r="AC127" s="47"/>
      <c r="AD127" s="47"/>
    </row>
    <row r="128" spans="1:30" ht="39.950000000000003" customHeight="1" x14ac:dyDescent="0.25">
      <c r="A128" s="55">
        <v>150</v>
      </c>
      <c r="B128" s="56" t="s">
        <v>86</v>
      </c>
      <c r="C128" s="73" t="s">
        <v>437</v>
      </c>
      <c r="D128" s="74" t="s">
        <v>438</v>
      </c>
      <c r="E128" s="53" t="s">
        <v>439</v>
      </c>
      <c r="F128" s="62" t="s">
        <v>440</v>
      </c>
      <c r="G128" s="54" t="s">
        <v>37</v>
      </c>
      <c r="H128" s="62" t="s">
        <v>168</v>
      </c>
      <c r="I128" s="42">
        <v>549.99</v>
      </c>
      <c r="J128" s="17"/>
      <c r="K128" s="23">
        <f t="shared" si="2"/>
        <v>0</v>
      </c>
      <c r="L128" s="24" t="str">
        <f t="shared" si="3"/>
        <v>OK</v>
      </c>
      <c r="M128" s="103"/>
      <c r="N128" s="100"/>
      <c r="O128" s="46"/>
      <c r="P128" s="47"/>
      <c r="Q128" s="47"/>
      <c r="R128" s="49"/>
      <c r="S128" s="48"/>
      <c r="T128" s="46"/>
      <c r="U128" s="46"/>
      <c r="V128" s="46"/>
      <c r="W128" s="46"/>
      <c r="X128" s="46"/>
      <c r="Y128" s="47"/>
      <c r="Z128" s="47"/>
      <c r="AA128" s="47"/>
      <c r="AB128" s="47"/>
      <c r="AC128" s="47"/>
      <c r="AD128" s="47"/>
    </row>
    <row r="129" spans="1:30" ht="39.950000000000003" customHeight="1" x14ac:dyDescent="0.25">
      <c r="A129" s="55">
        <v>152</v>
      </c>
      <c r="B129" s="56" t="s">
        <v>86</v>
      </c>
      <c r="C129" s="60" t="s">
        <v>441</v>
      </c>
      <c r="D129" s="61" t="s">
        <v>442</v>
      </c>
      <c r="E129" s="59" t="s">
        <v>292</v>
      </c>
      <c r="F129" s="70" t="s">
        <v>391</v>
      </c>
      <c r="G129" s="54" t="s">
        <v>37</v>
      </c>
      <c r="H129" s="54">
        <v>44905233</v>
      </c>
      <c r="I129" s="42">
        <v>1354.16</v>
      </c>
      <c r="J129" s="17"/>
      <c r="K129" s="23">
        <f t="shared" si="2"/>
        <v>0</v>
      </c>
      <c r="L129" s="24" t="str">
        <f t="shared" si="3"/>
        <v>OK</v>
      </c>
      <c r="M129" s="103"/>
      <c r="N129" s="100"/>
      <c r="O129" s="46"/>
      <c r="P129" s="47"/>
      <c r="Q129" s="47"/>
      <c r="R129" s="49"/>
      <c r="S129" s="48"/>
      <c r="T129" s="46"/>
      <c r="U129" s="46"/>
      <c r="V129" s="46"/>
      <c r="W129" s="46"/>
      <c r="X129" s="46"/>
      <c r="Y129" s="47"/>
      <c r="Z129" s="47"/>
      <c r="AA129" s="47"/>
      <c r="AB129" s="47"/>
      <c r="AC129" s="47"/>
      <c r="AD129" s="47"/>
    </row>
    <row r="130" spans="1:30" ht="39.950000000000003" customHeight="1" x14ac:dyDescent="0.25">
      <c r="A130" s="55">
        <v>153</v>
      </c>
      <c r="B130" s="56" t="s">
        <v>443</v>
      </c>
      <c r="C130" s="60" t="s">
        <v>444</v>
      </c>
      <c r="D130" s="61" t="s">
        <v>445</v>
      </c>
      <c r="E130" s="59" t="s">
        <v>164</v>
      </c>
      <c r="F130" s="70" t="s">
        <v>446</v>
      </c>
      <c r="G130" s="54" t="s">
        <v>37</v>
      </c>
      <c r="H130" s="54">
        <v>44905235</v>
      </c>
      <c r="I130" s="42">
        <v>19484</v>
      </c>
      <c r="J130" s="17"/>
      <c r="K130" s="23">
        <f t="shared" si="2"/>
        <v>0</v>
      </c>
      <c r="L130" s="24" t="str">
        <f t="shared" si="3"/>
        <v>OK</v>
      </c>
      <c r="M130" s="103"/>
      <c r="N130" s="100"/>
      <c r="O130" s="46"/>
      <c r="P130" s="47"/>
      <c r="Q130" s="47"/>
      <c r="R130" s="49"/>
      <c r="S130" s="48"/>
      <c r="T130" s="46"/>
      <c r="U130" s="46"/>
      <c r="V130" s="46"/>
      <c r="W130" s="46"/>
      <c r="X130" s="46"/>
      <c r="Y130" s="47"/>
      <c r="Z130" s="47"/>
      <c r="AA130" s="47"/>
      <c r="AB130" s="47"/>
      <c r="AC130" s="47"/>
      <c r="AD130" s="47"/>
    </row>
    <row r="131" spans="1:30" ht="39.950000000000003" customHeight="1" x14ac:dyDescent="0.25">
      <c r="A131" s="55">
        <v>154</v>
      </c>
      <c r="B131" s="56" t="s">
        <v>86</v>
      </c>
      <c r="C131" s="60" t="s">
        <v>447</v>
      </c>
      <c r="D131" s="61" t="s">
        <v>448</v>
      </c>
      <c r="E131" s="59" t="s">
        <v>62</v>
      </c>
      <c r="F131" s="62" t="s">
        <v>449</v>
      </c>
      <c r="G131" s="54" t="s">
        <v>37</v>
      </c>
      <c r="H131" s="62" t="s">
        <v>51</v>
      </c>
      <c r="I131" s="42">
        <v>2498.19</v>
      </c>
      <c r="J131" s="17"/>
      <c r="K131" s="23">
        <f t="shared" si="2"/>
        <v>0</v>
      </c>
      <c r="L131" s="24" t="str">
        <f t="shared" si="3"/>
        <v>OK</v>
      </c>
      <c r="M131" s="103"/>
      <c r="N131" s="100"/>
      <c r="O131" s="46"/>
      <c r="P131" s="47"/>
      <c r="Q131" s="47"/>
      <c r="R131" s="49"/>
      <c r="S131" s="48"/>
      <c r="T131" s="46"/>
      <c r="U131" s="46"/>
      <c r="V131" s="46"/>
      <c r="W131" s="46"/>
      <c r="X131" s="46"/>
      <c r="Y131" s="47"/>
      <c r="Z131" s="47"/>
      <c r="AA131" s="47"/>
      <c r="AB131" s="47"/>
      <c r="AC131" s="47"/>
      <c r="AD131" s="47"/>
    </row>
    <row r="132" spans="1:30" ht="39.950000000000003" customHeight="1" x14ac:dyDescent="0.25">
      <c r="A132" s="55">
        <v>155</v>
      </c>
      <c r="B132" s="56" t="s">
        <v>450</v>
      </c>
      <c r="C132" s="77" t="s">
        <v>451</v>
      </c>
      <c r="D132" s="61" t="s">
        <v>452</v>
      </c>
      <c r="E132" s="59" t="s">
        <v>238</v>
      </c>
      <c r="F132" s="62" t="s">
        <v>453</v>
      </c>
      <c r="G132" s="54" t="s">
        <v>37</v>
      </c>
      <c r="H132" s="62" t="s">
        <v>51</v>
      </c>
      <c r="I132" s="42">
        <v>38300</v>
      </c>
      <c r="J132" s="17"/>
      <c r="K132" s="23">
        <f t="shared" ref="K132:K135" si="4">J132-(SUM(M132:AD132))</f>
        <v>0</v>
      </c>
      <c r="L132" s="24" t="str">
        <f t="shared" ref="L132:L136" si="5">IF(K132&lt;0,"ATENÇÃO","OK")</f>
        <v>OK</v>
      </c>
      <c r="M132" s="103"/>
      <c r="N132" s="100"/>
      <c r="O132" s="46"/>
      <c r="P132" s="47"/>
      <c r="Q132" s="47"/>
      <c r="R132" s="49"/>
      <c r="S132" s="48"/>
      <c r="T132" s="46"/>
      <c r="U132" s="46"/>
      <c r="V132" s="46"/>
      <c r="W132" s="46"/>
      <c r="X132" s="46"/>
      <c r="Y132" s="47"/>
      <c r="Z132" s="47"/>
      <c r="AA132" s="47"/>
      <c r="AB132" s="47"/>
      <c r="AC132" s="47"/>
      <c r="AD132" s="47"/>
    </row>
    <row r="133" spans="1:30" ht="39.950000000000003" customHeight="1" x14ac:dyDescent="0.25">
      <c r="A133" s="55">
        <v>156</v>
      </c>
      <c r="B133" s="56" t="s">
        <v>114</v>
      </c>
      <c r="C133" s="60" t="s">
        <v>454</v>
      </c>
      <c r="D133" s="61" t="s">
        <v>455</v>
      </c>
      <c r="E133" s="62" t="s">
        <v>129</v>
      </c>
      <c r="F133" s="62" t="s">
        <v>456</v>
      </c>
      <c r="G133" s="54" t="s">
        <v>37</v>
      </c>
      <c r="H133" s="62" t="s">
        <v>81</v>
      </c>
      <c r="I133" s="42">
        <v>327.5</v>
      </c>
      <c r="J133" s="17"/>
      <c r="K133" s="23">
        <f t="shared" si="4"/>
        <v>0</v>
      </c>
      <c r="L133" s="24" t="str">
        <f t="shared" si="5"/>
        <v>OK</v>
      </c>
      <c r="M133" s="103"/>
      <c r="N133" s="100"/>
      <c r="O133" s="46"/>
      <c r="P133" s="47"/>
      <c r="Q133" s="47"/>
      <c r="R133" s="49"/>
      <c r="S133" s="48"/>
      <c r="T133" s="46"/>
      <c r="U133" s="46"/>
      <c r="V133" s="46"/>
      <c r="W133" s="46"/>
      <c r="X133" s="46"/>
      <c r="Y133" s="47"/>
      <c r="Z133" s="47"/>
      <c r="AA133" s="47"/>
      <c r="AB133" s="47"/>
      <c r="AC133" s="47"/>
      <c r="AD133" s="47"/>
    </row>
    <row r="134" spans="1:30" ht="39.950000000000003" customHeight="1" x14ac:dyDescent="0.25">
      <c r="A134" s="55">
        <v>158</v>
      </c>
      <c r="B134" s="56" t="s">
        <v>38</v>
      </c>
      <c r="C134" s="60" t="s">
        <v>457</v>
      </c>
      <c r="D134" s="61" t="s">
        <v>458</v>
      </c>
      <c r="E134" s="62">
        <v>2407</v>
      </c>
      <c r="F134" s="62" t="s">
        <v>459</v>
      </c>
      <c r="G134" s="54" t="s">
        <v>37</v>
      </c>
      <c r="H134" s="62" t="s">
        <v>81</v>
      </c>
      <c r="I134" s="42">
        <v>1240</v>
      </c>
      <c r="J134" s="17"/>
      <c r="K134" s="23">
        <f t="shared" si="4"/>
        <v>0</v>
      </c>
      <c r="L134" s="24" t="str">
        <f t="shared" si="5"/>
        <v>OK</v>
      </c>
      <c r="M134" s="103"/>
      <c r="N134" s="100"/>
      <c r="O134" s="46"/>
      <c r="P134" s="47"/>
      <c r="Q134" s="47"/>
      <c r="R134" s="49"/>
      <c r="S134" s="48"/>
      <c r="T134" s="46"/>
      <c r="U134" s="46"/>
      <c r="V134" s="46"/>
      <c r="W134" s="46"/>
      <c r="X134" s="46"/>
      <c r="Y134" s="47"/>
      <c r="Z134" s="47"/>
      <c r="AA134" s="47"/>
      <c r="AB134" s="47"/>
      <c r="AC134" s="47"/>
      <c r="AD134" s="47"/>
    </row>
    <row r="135" spans="1:30" ht="39.950000000000003" customHeight="1" x14ac:dyDescent="0.25">
      <c r="A135" s="55">
        <v>159</v>
      </c>
      <c r="B135" s="56" t="s">
        <v>86</v>
      </c>
      <c r="C135" s="60" t="s">
        <v>460</v>
      </c>
      <c r="D135" s="61" t="s">
        <v>461</v>
      </c>
      <c r="E135" s="62">
        <v>2407</v>
      </c>
      <c r="F135" s="62" t="s">
        <v>459</v>
      </c>
      <c r="G135" s="54" t="s">
        <v>37</v>
      </c>
      <c r="H135" s="62" t="s">
        <v>81</v>
      </c>
      <c r="I135" s="42">
        <v>376.13</v>
      </c>
      <c r="J135" s="17"/>
      <c r="K135" s="23">
        <f t="shared" si="4"/>
        <v>0</v>
      </c>
      <c r="L135" s="24" t="str">
        <f t="shared" si="5"/>
        <v>OK</v>
      </c>
      <c r="M135" s="103"/>
      <c r="N135" s="100"/>
      <c r="O135" s="46"/>
      <c r="P135" s="47"/>
      <c r="Q135" s="47"/>
      <c r="R135" s="49"/>
      <c r="S135" s="48"/>
      <c r="T135" s="46"/>
      <c r="U135" s="46"/>
      <c r="V135" s="46"/>
      <c r="W135" s="46"/>
      <c r="X135" s="46"/>
      <c r="Y135" s="47"/>
      <c r="Z135" s="47"/>
      <c r="AA135" s="47"/>
      <c r="AB135" s="47"/>
      <c r="AC135" s="47"/>
      <c r="AD135" s="47"/>
    </row>
    <row r="136" spans="1:30" ht="39.950000000000003" customHeight="1" x14ac:dyDescent="0.25">
      <c r="A136" s="55">
        <v>161</v>
      </c>
      <c r="B136" s="56" t="s">
        <v>38</v>
      </c>
      <c r="C136" s="60" t="s">
        <v>462</v>
      </c>
      <c r="D136" s="61" t="s">
        <v>463</v>
      </c>
      <c r="E136" s="62" t="s">
        <v>292</v>
      </c>
      <c r="F136" s="62" t="s">
        <v>464</v>
      </c>
      <c r="G136" s="54" t="s">
        <v>37</v>
      </c>
      <c r="H136" s="62" t="s">
        <v>81</v>
      </c>
      <c r="I136" s="42">
        <v>485.5</v>
      </c>
      <c r="J136" s="17"/>
      <c r="K136" s="23">
        <f>J136-(SUM(M136:AD136))</f>
        <v>0</v>
      </c>
      <c r="L136" s="24" t="str">
        <f t="shared" si="5"/>
        <v>OK</v>
      </c>
      <c r="M136" s="103"/>
      <c r="N136" s="100"/>
      <c r="O136" s="46"/>
      <c r="P136" s="47"/>
      <c r="Q136" s="47"/>
      <c r="R136" s="49"/>
      <c r="S136" s="48"/>
      <c r="T136" s="46"/>
      <c r="U136" s="46"/>
      <c r="V136" s="46"/>
      <c r="W136" s="46"/>
      <c r="X136" s="46"/>
      <c r="Y136" s="47"/>
      <c r="Z136" s="47"/>
      <c r="AA136" s="47"/>
      <c r="AB136" s="47"/>
      <c r="AC136" s="47"/>
      <c r="AD136" s="47"/>
    </row>
    <row r="137" spans="1:30" x14ac:dyDescent="0.25">
      <c r="J137" s="4">
        <f>SUM(J4:J136)</f>
        <v>15</v>
      </c>
      <c r="K137" s="4">
        <f>SUM(K4:K136)</f>
        <v>10</v>
      </c>
      <c r="M137" s="150">
        <f>SUMPRODUCT($I$4:$I$136,M4:M136)</f>
        <v>7110</v>
      </c>
      <c r="N137" s="150">
        <f>SUMPRODUCT($I$4:$I$136,N4:N136)</f>
        <v>14000</v>
      </c>
      <c r="O137" s="92">
        <f t="shared" ref="O137:AD137" si="6">SUMPRODUCT($I$4:$I$136,O4:O136)</f>
        <v>0</v>
      </c>
      <c r="P137" s="92">
        <f t="shared" si="6"/>
        <v>0</v>
      </c>
      <c r="Q137" s="92">
        <f t="shared" si="6"/>
        <v>0</v>
      </c>
      <c r="R137" s="92">
        <f t="shared" si="6"/>
        <v>0</v>
      </c>
      <c r="S137" s="92">
        <f t="shared" si="6"/>
        <v>0</v>
      </c>
      <c r="T137" s="92">
        <f t="shared" si="6"/>
        <v>0</v>
      </c>
      <c r="U137" s="92">
        <f t="shared" si="6"/>
        <v>0</v>
      </c>
      <c r="V137" s="92">
        <f t="shared" si="6"/>
        <v>0</v>
      </c>
      <c r="W137" s="92">
        <f t="shared" si="6"/>
        <v>0</v>
      </c>
      <c r="X137" s="92">
        <f t="shared" si="6"/>
        <v>0</v>
      </c>
      <c r="Y137" s="92">
        <f t="shared" si="6"/>
        <v>0</v>
      </c>
      <c r="Z137" s="92">
        <f t="shared" si="6"/>
        <v>0</v>
      </c>
      <c r="AA137" s="92">
        <f t="shared" si="6"/>
        <v>0</v>
      </c>
      <c r="AB137" s="92">
        <f t="shared" si="6"/>
        <v>0</v>
      </c>
      <c r="AC137" s="92">
        <f t="shared" si="6"/>
        <v>0</v>
      </c>
      <c r="AD137" s="92">
        <f t="shared" si="6"/>
        <v>0</v>
      </c>
    </row>
    <row r="138" spans="1:30" ht="39.950000000000003" customHeight="1" x14ac:dyDescent="0.25"/>
    <row r="139" spans="1:30" ht="39.950000000000003" customHeight="1" x14ac:dyDescent="0.25"/>
    <row r="140" spans="1:30" ht="39.950000000000003" customHeight="1" x14ac:dyDescent="0.25"/>
    <row r="141" spans="1:30" ht="39.950000000000003" customHeight="1" x14ac:dyDescent="0.25"/>
    <row r="142" spans="1:30" ht="39.950000000000003" customHeight="1" x14ac:dyDescent="0.25"/>
    <row r="143" spans="1:30" ht="39.950000000000003" customHeight="1" x14ac:dyDescent="0.25"/>
    <row r="144" spans="1:30"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mergeCells count="22">
    <mergeCell ref="O1:O2"/>
    <mergeCell ref="A1:B1"/>
    <mergeCell ref="C1:I1"/>
    <mergeCell ref="J1:L1"/>
    <mergeCell ref="M1:M2"/>
    <mergeCell ref="N1:N2"/>
    <mergeCell ref="AB1:AB2"/>
    <mergeCell ref="AC1:AC2"/>
    <mergeCell ref="AD1:AD2"/>
    <mergeCell ref="A2:L2"/>
    <mergeCell ref="V1:V2"/>
    <mergeCell ref="W1:W2"/>
    <mergeCell ref="X1:X2"/>
    <mergeCell ref="Y1:Y2"/>
    <mergeCell ref="Z1:Z2"/>
    <mergeCell ref="AA1:AA2"/>
    <mergeCell ref="P1:P2"/>
    <mergeCell ref="Q1:Q2"/>
    <mergeCell ref="R1:R2"/>
    <mergeCell ref="S1:S2"/>
    <mergeCell ref="T1:T2"/>
    <mergeCell ref="U1:U2"/>
  </mergeCells>
  <conditionalFormatting sqref="S4:X136 O4:O136">
    <cfRule type="cellIs" dxfId="31" priority="4" stopIfTrue="1" operator="greaterThan">
      <formula>0</formula>
    </cfRule>
    <cfRule type="cellIs" dxfId="30" priority="5" stopIfTrue="1" operator="greaterThan">
      <formula>0</formula>
    </cfRule>
    <cfRule type="cellIs" dxfId="29" priority="6" stopIfTrue="1" operator="greaterThan">
      <formula>0</formula>
    </cfRule>
  </conditionalFormatting>
  <conditionalFormatting sqref="M4:N136">
    <cfRule type="cellIs" dxfId="28" priority="1" stopIfTrue="1" operator="greaterThan">
      <formula>0</formula>
    </cfRule>
    <cfRule type="cellIs" dxfId="27" priority="2" stopIfTrue="1" operator="greaterThan">
      <formula>0</formula>
    </cfRule>
    <cfRule type="cellIs" dxfId="26" priority="3" stopIfTrue="1" operator="greaterThan">
      <formula>0</formula>
    </cfRule>
  </conditionalFormatting>
  <hyperlinks>
    <hyperlink ref="D577" r:id="rId1" display="https://www.havan.com.br/mangueira-para-gas-de-cozinha-glp-1-20m-durin-05207.html" xr:uid="{1F2873DC-6F12-422F-B3D5-6A7ADD91D875}"/>
  </hyperlinks>
  <pageMargins left="0.511811024" right="0.511811024" top="0.78740157499999996" bottom="0.78740157499999996" header="0.31496062000000002" footer="0.31496062000000002"/>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E7E5C7-C334-47FF-99EB-B795B05DE9C5}">
  <sheetPr>
    <tabColor rgb="FFFFFF00"/>
  </sheetPr>
  <dimension ref="A1:AJ649"/>
  <sheetViews>
    <sheetView topLeftCell="A21" zoomScale="80" zoomScaleNormal="80" workbookViewId="0">
      <selection activeCell="J23" sqref="J23"/>
    </sheetView>
  </sheetViews>
  <sheetFormatPr defaultColWidth="9.7109375" defaultRowHeight="26.25" x14ac:dyDescent="0.25"/>
  <cols>
    <col min="1" max="1" width="7" style="31" customWidth="1"/>
    <col min="2" max="2" width="38.5703125" style="1" customWidth="1"/>
    <col min="3" max="3" width="49.5703125" style="35" customWidth="1"/>
    <col min="4" max="4" width="27" style="36" customWidth="1"/>
    <col min="5" max="5" width="14.85546875" style="36" customWidth="1"/>
    <col min="6" max="7" width="10" style="1" customWidth="1"/>
    <col min="8" max="8" width="16.7109375" style="1" customWidth="1"/>
    <col min="9" max="9" width="16.140625" style="27" bestFit="1" customWidth="1"/>
    <col min="10" max="10" width="13.85546875" style="4" customWidth="1"/>
    <col min="11" max="11" width="13.28515625" style="26" customWidth="1"/>
    <col min="12" max="12" width="12.5703125" style="5" customWidth="1"/>
    <col min="13" max="16" width="13.7109375" style="172" customWidth="1"/>
    <col min="17" max="17" width="16.140625" style="172" customWidth="1"/>
    <col min="18" max="23" width="13.7109375" style="172" customWidth="1"/>
    <col min="24" max="36" width="13.7109375" style="180" customWidth="1"/>
    <col min="37" max="16384" width="9.7109375" style="2"/>
  </cols>
  <sheetData>
    <row r="1" spans="1:36" ht="39.950000000000003" customHeight="1" x14ac:dyDescent="0.25">
      <c r="A1" s="230" t="s">
        <v>27</v>
      </c>
      <c r="B1" s="230"/>
      <c r="C1" s="230" t="s">
        <v>28</v>
      </c>
      <c r="D1" s="230"/>
      <c r="E1" s="230"/>
      <c r="F1" s="230"/>
      <c r="G1" s="230"/>
      <c r="H1" s="230"/>
      <c r="I1" s="230"/>
      <c r="J1" s="230" t="s">
        <v>492</v>
      </c>
      <c r="K1" s="230"/>
      <c r="L1" s="230"/>
      <c r="M1" s="238" t="s">
        <v>596</v>
      </c>
      <c r="N1" s="238" t="s">
        <v>597</v>
      </c>
      <c r="O1" s="238" t="s">
        <v>598</v>
      </c>
      <c r="P1" s="238" t="s">
        <v>599</v>
      </c>
      <c r="Q1" s="238" t="s">
        <v>600</v>
      </c>
      <c r="R1" s="238" t="s">
        <v>601</v>
      </c>
      <c r="S1" s="238" t="s">
        <v>602</v>
      </c>
      <c r="T1" s="238" t="s">
        <v>603</v>
      </c>
      <c r="U1" s="238" t="s">
        <v>604</v>
      </c>
      <c r="V1" s="238" t="s">
        <v>605</v>
      </c>
      <c r="W1" s="238" t="s">
        <v>606</v>
      </c>
      <c r="X1" s="238" t="s">
        <v>607</v>
      </c>
      <c r="Y1" s="238" t="s">
        <v>608</v>
      </c>
      <c r="Z1" s="238" t="s">
        <v>609</v>
      </c>
      <c r="AA1" s="238" t="s">
        <v>610</v>
      </c>
      <c r="AB1" s="238" t="s">
        <v>611</v>
      </c>
      <c r="AC1" s="238" t="s">
        <v>612</v>
      </c>
      <c r="AD1" s="238" t="s">
        <v>613</v>
      </c>
      <c r="AE1" s="238" t="s">
        <v>614</v>
      </c>
      <c r="AF1" s="238" t="s">
        <v>615</v>
      </c>
      <c r="AG1" s="238" t="s">
        <v>616</v>
      </c>
      <c r="AH1" s="238" t="s">
        <v>617</v>
      </c>
      <c r="AI1" s="238" t="s">
        <v>618</v>
      </c>
      <c r="AJ1" s="238" t="s">
        <v>619</v>
      </c>
    </row>
    <row r="2" spans="1:36" ht="39.950000000000003" customHeight="1" x14ac:dyDescent="0.25">
      <c r="A2" s="230" t="s">
        <v>485</v>
      </c>
      <c r="B2" s="230"/>
      <c r="C2" s="230"/>
      <c r="D2" s="230"/>
      <c r="E2" s="230"/>
      <c r="F2" s="230"/>
      <c r="G2" s="230"/>
      <c r="H2" s="230"/>
      <c r="I2" s="230"/>
      <c r="J2" s="230"/>
      <c r="K2" s="230"/>
      <c r="L2" s="230"/>
      <c r="M2" s="238"/>
      <c r="N2" s="238"/>
      <c r="O2" s="238"/>
      <c r="P2" s="238"/>
      <c r="Q2" s="238"/>
      <c r="R2" s="238"/>
      <c r="S2" s="238"/>
      <c r="T2" s="238"/>
      <c r="U2" s="238"/>
      <c r="V2" s="238"/>
      <c r="W2" s="238"/>
      <c r="X2" s="238"/>
      <c r="Y2" s="238"/>
      <c r="Z2" s="238"/>
      <c r="AA2" s="238"/>
      <c r="AB2" s="238"/>
      <c r="AC2" s="238"/>
      <c r="AD2" s="238"/>
      <c r="AE2" s="238"/>
      <c r="AF2" s="238"/>
      <c r="AG2" s="238"/>
      <c r="AH2" s="238"/>
      <c r="AI2" s="238"/>
      <c r="AJ2" s="238"/>
    </row>
    <row r="3" spans="1:36" s="3" customFormat="1" ht="57.2" customHeight="1" x14ac:dyDescent="0.2">
      <c r="A3" s="32" t="s">
        <v>18</v>
      </c>
      <c r="B3" s="33" t="s">
        <v>13</v>
      </c>
      <c r="C3" s="32" t="s">
        <v>14</v>
      </c>
      <c r="D3" s="32" t="s">
        <v>23</v>
      </c>
      <c r="E3" s="33" t="s">
        <v>30</v>
      </c>
      <c r="F3" s="33" t="s">
        <v>31</v>
      </c>
      <c r="G3" s="33" t="s">
        <v>32</v>
      </c>
      <c r="H3" s="33" t="s">
        <v>15</v>
      </c>
      <c r="I3" s="34" t="s">
        <v>19</v>
      </c>
      <c r="J3" s="33" t="s">
        <v>20</v>
      </c>
      <c r="K3" s="37" t="s">
        <v>0</v>
      </c>
      <c r="L3" s="38" t="s">
        <v>2</v>
      </c>
      <c r="M3" s="129">
        <v>45378</v>
      </c>
      <c r="N3" s="129">
        <v>45378</v>
      </c>
      <c r="O3" s="129">
        <v>45378</v>
      </c>
      <c r="P3" s="129">
        <v>45384</v>
      </c>
      <c r="Q3" s="129">
        <v>45384</v>
      </c>
      <c r="R3" s="129">
        <v>45404</v>
      </c>
      <c r="S3" s="129">
        <v>45404</v>
      </c>
      <c r="T3" s="129">
        <v>45418</v>
      </c>
      <c r="U3" s="129">
        <v>45433</v>
      </c>
      <c r="V3" s="129">
        <v>45433</v>
      </c>
      <c r="W3" s="129">
        <v>45433</v>
      </c>
      <c r="X3" s="129">
        <v>45440</v>
      </c>
      <c r="Y3" s="129">
        <v>45453</v>
      </c>
      <c r="Z3" s="129">
        <v>45454</v>
      </c>
      <c r="AA3" s="129">
        <v>45454</v>
      </c>
      <c r="AB3" s="129">
        <v>45454</v>
      </c>
      <c r="AC3" s="129">
        <v>45454</v>
      </c>
      <c r="AD3" s="129">
        <v>45454</v>
      </c>
      <c r="AE3" s="129">
        <v>45455</v>
      </c>
      <c r="AF3" s="129">
        <v>45455</v>
      </c>
      <c r="AG3" s="129">
        <v>45455</v>
      </c>
      <c r="AH3" s="129">
        <v>45455</v>
      </c>
      <c r="AI3" s="129">
        <v>45455</v>
      </c>
      <c r="AJ3" s="129">
        <v>45455</v>
      </c>
    </row>
    <row r="4" spans="1:36" ht="39.950000000000003" customHeight="1" x14ac:dyDescent="0.25">
      <c r="A4" s="55">
        <v>1</v>
      </c>
      <c r="B4" s="56" t="s">
        <v>33</v>
      </c>
      <c r="C4" s="60" t="s">
        <v>34</v>
      </c>
      <c r="D4" s="61" t="s">
        <v>35</v>
      </c>
      <c r="E4" s="59" t="s">
        <v>36</v>
      </c>
      <c r="F4" s="70">
        <v>117366023</v>
      </c>
      <c r="G4" s="54" t="s">
        <v>37</v>
      </c>
      <c r="H4" s="54">
        <v>33903035</v>
      </c>
      <c r="I4" s="42">
        <v>54</v>
      </c>
      <c r="J4" s="17">
        <v>30</v>
      </c>
      <c r="K4" s="23">
        <f>J4-(SUM(M4:AJ4))</f>
        <v>0</v>
      </c>
      <c r="L4" s="24" t="str">
        <f t="shared" ref="L4:L67" si="0">IF(K4&lt;0,"ATENÇÃO","OK")</f>
        <v>OK</v>
      </c>
      <c r="M4" s="100"/>
      <c r="N4" s="100"/>
      <c r="O4" s="101"/>
      <c r="P4" s="101"/>
      <c r="Q4" s="101"/>
      <c r="R4" s="101"/>
      <c r="S4" s="100"/>
      <c r="T4" s="100"/>
      <c r="U4" s="100"/>
      <c r="V4" s="100"/>
      <c r="W4" s="100"/>
      <c r="X4" s="101"/>
      <c r="Y4" s="101"/>
      <c r="Z4" s="130">
        <v>30</v>
      </c>
      <c r="AA4" s="101"/>
      <c r="AB4" s="101"/>
      <c r="AC4" s="101"/>
      <c r="AD4" s="101"/>
      <c r="AE4" s="101"/>
      <c r="AF4" s="101"/>
      <c r="AG4" s="101"/>
      <c r="AH4" s="101"/>
      <c r="AI4" s="101"/>
      <c r="AJ4" s="101"/>
    </row>
    <row r="5" spans="1:36" ht="39.950000000000003" customHeight="1" x14ac:dyDescent="0.25">
      <c r="A5" s="55">
        <v>2</v>
      </c>
      <c r="B5" s="56" t="s">
        <v>38</v>
      </c>
      <c r="C5" s="60" t="s">
        <v>39</v>
      </c>
      <c r="D5" s="61" t="s">
        <v>40</v>
      </c>
      <c r="E5" s="53" t="s">
        <v>41</v>
      </c>
      <c r="F5" s="54" t="s">
        <v>42</v>
      </c>
      <c r="G5" s="54" t="s">
        <v>37</v>
      </c>
      <c r="H5" s="54">
        <v>33903029</v>
      </c>
      <c r="I5" s="42">
        <v>1262.5999999999999</v>
      </c>
      <c r="J5" s="17"/>
      <c r="K5" s="23">
        <f t="shared" ref="K5:K68" si="1">J5-(SUM(M5:AJ5))</f>
        <v>0</v>
      </c>
      <c r="L5" s="24" t="str">
        <f t="shared" si="0"/>
        <v>OK</v>
      </c>
      <c r="M5" s="100"/>
      <c r="N5" s="100"/>
      <c r="O5" s="101"/>
      <c r="P5" s="101"/>
      <c r="Q5" s="101"/>
      <c r="R5" s="101"/>
      <c r="S5" s="100"/>
      <c r="T5" s="100"/>
      <c r="U5" s="100"/>
      <c r="V5" s="100"/>
      <c r="W5" s="100"/>
      <c r="X5" s="101"/>
      <c r="Y5" s="101"/>
      <c r="Z5" s="101"/>
      <c r="AA5" s="101"/>
      <c r="AB5" s="101"/>
      <c r="AC5" s="101"/>
      <c r="AD5" s="101"/>
      <c r="AE5" s="101"/>
      <c r="AF5" s="101"/>
      <c r="AG5" s="101"/>
      <c r="AH5" s="101"/>
      <c r="AI5" s="101"/>
      <c r="AJ5" s="101"/>
    </row>
    <row r="6" spans="1:36" ht="39.950000000000003" customHeight="1" x14ac:dyDescent="0.25">
      <c r="A6" s="55">
        <v>3</v>
      </c>
      <c r="B6" s="56" t="s">
        <v>43</v>
      </c>
      <c r="C6" s="60" t="s">
        <v>44</v>
      </c>
      <c r="D6" s="61" t="s">
        <v>45</v>
      </c>
      <c r="E6" s="59" t="s">
        <v>46</v>
      </c>
      <c r="F6" s="70">
        <v>79812016</v>
      </c>
      <c r="G6" s="54" t="s">
        <v>37</v>
      </c>
      <c r="H6" s="54">
        <v>33903017</v>
      </c>
      <c r="I6" s="42">
        <v>70.59</v>
      </c>
      <c r="J6" s="17"/>
      <c r="K6" s="23">
        <f t="shared" si="1"/>
        <v>0</v>
      </c>
      <c r="L6" s="24" t="str">
        <f t="shared" si="0"/>
        <v>OK</v>
      </c>
      <c r="M6" s="100"/>
      <c r="N6" s="100"/>
      <c r="O6" s="101"/>
      <c r="P6" s="101"/>
      <c r="Q6" s="101"/>
      <c r="R6" s="101"/>
      <c r="S6" s="100"/>
      <c r="T6" s="100"/>
      <c r="U6" s="100"/>
      <c r="V6" s="100"/>
      <c r="W6" s="100"/>
      <c r="X6" s="101"/>
      <c r="Y6" s="101"/>
      <c r="Z6" s="101"/>
      <c r="AA6" s="101"/>
      <c r="AB6" s="101"/>
      <c r="AC6" s="101"/>
      <c r="AD6" s="101"/>
      <c r="AE6" s="101"/>
      <c r="AF6" s="101"/>
      <c r="AG6" s="101"/>
      <c r="AH6" s="101"/>
      <c r="AI6" s="101"/>
      <c r="AJ6" s="101"/>
    </row>
    <row r="7" spans="1:36" ht="39.950000000000003" customHeight="1" x14ac:dyDescent="0.25">
      <c r="A7" s="55">
        <v>4</v>
      </c>
      <c r="B7" s="56" t="s">
        <v>47</v>
      </c>
      <c r="C7" s="68" t="s">
        <v>48</v>
      </c>
      <c r="D7" s="69" t="s">
        <v>49</v>
      </c>
      <c r="E7" s="65">
        <v>2401</v>
      </c>
      <c r="F7" s="65" t="s">
        <v>50</v>
      </c>
      <c r="G7" s="54" t="s">
        <v>37</v>
      </c>
      <c r="H7" s="54" t="s">
        <v>51</v>
      </c>
      <c r="I7" s="42">
        <v>2050</v>
      </c>
      <c r="J7" s="17">
        <v>2</v>
      </c>
      <c r="K7" s="23">
        <f t="shared" si="1"/>
        <v>0</v>
      </c>
      <c r="L7" s="24" t="str">
        <f t="shared" si="0"/>
        <v>OK</v>
      </c>
      <c r="M7" s="100"/>
      <c r="N7" s="100"/>
      <c r="O7" s="101"/>
      <c r="P7" s="101"/>
      <c r="Q7" s="101"/>
      <c r="R7" s="101"/>
      <c r="S7" s="100"/>
      <c r="T7" s="100"/>
      <c r="U7" s="100"/>
      <c r="V7" s="100"/>
      <c r="W7" s="100"/>
      <c r="X7" s="101"/>
      <c r="Y7" s="101"/>
      <c r="Z7" s="101"/>
      <c r="AA7" s="130">
        <v>2</v>
      </c>
      <c r="AB7" s="101"/>
      <c r="AC7" s="101"/>
      <c r="AD7" s="101"/>
      <c r="AE7" s="101"/>
      <c r="AF7" s="101"/>
      <c r="AG7" s="101"/>
      <c r="AH7" s="101"/>
      <c r="AI7" s="101"/>
      <c r="AJ7" s="101"/>
    </row>
    <row r="8" spans="1:36" ht="39.950000000000003" customHeight="1" x14ac:dyDescent="0.25">
      <c r="A8" s="55">
        <v>5</v>
      </c>
      <c r="B8" s="56" t="s">
        <v>43</v>
      </c>
      <c r="C8" s="60" t="s">
        <v>52</v>
      </c>
      <c r="D8" s="61" t="s">
        <v>53</v>
      </c>
      <c r="E8" s="62" t="s">
        <v>46</v>
      </c>
      <c r="F8" s="62" t="s">
        <v>54</v>
      </c>
      <c r="G8" s="54" t="s">
        <v>37</v>
      </c>
      <c r="H8" s="62" t="s">
        <v>51</v>
      </c>
      <c r="I8" s="42">
        <v>1426.25</v>
      </c>
      <c r="J8" s="17"/>
      <c r="K8" s="23">
        <f t="shared" si="1"/>
        <v>0</v>
      </c>
      <c r="L8" s="24" t="str">
        <f t="shared" si="0"/>
        <v>OK</v>
      </c>
      <c r="M8" s="100"/>
      <c r="N8" s="100"/>
      <c r="O8" s="101"/>
      <c r="P8" s="101"/>
      <c r="Q8" s="101"/>
      <c r="R8" s="101"/>
      <c r="S8" s="100"/>
      <c r="T8" s="100"/>
      <c r="U8" s="100"/>
      <c r="V8" s="100"/>
      <c r="W8" s="100"/>
      <c r="X8" s="101"/>
      <c r="Y8" s="101"/>
      <c r="Z8" s="101"/>
      <c r="AA8" s="101"/>
      <c r="AB8" s="101"/>
      <c r="AC8" s="101"/>
      <c r="AD8" s="101"/>
      <c r="AE8" s="101"/>
      <c r="AF8" s="101"/>
      <c r="AG8" s="101"/>
      <c r="AH8" s="101"/>
      <c r="AI8" s="101"/>
      <c r="AJ8" s="101"/>
    </row>
    <row r="9" spans="1:36" ht="39.950000000000003" customHeight="1" x14ac:dyDescent="0.25">
      <c r="A9" s="55">
        <v>6</v>
      </c>
      <c r="B9" s="56" t="s">
        <v>55</v>
      </c>
      <c r="C9" s="66" t="s">
        <v>56</v>
      </c>
      <c r="D9" s="67" t="s">
        <v>57</v>
      </c>
      <c r="E9" s="59" t="s">
        <v>58</v>
      </c>
      <c r="F9" s="54" t="s">
        <v>59</v>
      </c>
      <c r="G9" s="54" t="s">
        <v>37</v>
      </c>
      <c r="H9" s="54">
        <v>33903030</v>
      </c>
      <c r="I9" s="42">
        <v>12556.89</v>
      </c>
      <c r="J9" s="17"/>
      <c r="K9" s="23">
        <f t="shared" si="1"/>
        <v>0</v>
      </c>
      <c r="L9" s="24" t="str">
        <f t="shared" si="0"/>
        <v>OK</v>
      </c>
      <c r="M9" s="100"/>
      <c r="N9" s="100"/>
      <c r="O9" s="101"/>
      <c r="P9" s="101"/>
      <c r="Q9" s="101"/>
      <c r="R9" s="101"/>
      <c r="S9" s="100"/>
      <c r="T9" s="100"/>
      <c r="U9" s="100"/>
      <c r="V9" s="100"/>
      <c r="W9" s="100"/>
      <c r="X9" s="101"/>
      <c r="Y9" s="101"/>
      <c r="Z9" s="101"/>
      <c r="AA9" s="101"/>
      <c r="AB9" s="101"/>
      <c r="AC9" s="101"/>
      <c r="AD9" s="101"/>
      <c r="AE9" s="101"/>
      <c r="AF9" s="101"/>
      <c r="AG9" s="101"/>
      <c r="AH9" s="101"/>
      <c r="AI9" s="101"/>
      <c r="AJ9" s="101"/>
    </row>
    <row r="10" spans="1:36" ht="39.950000000000003" customHeight="1" x14ac:dyDescent="0.25">
      <c r="A10" s="55">
        <v>7</v>
      </c>
      <c r="B10" s="56" t="s">
        <v>38</v>
      </c>
      <c r="C10" s="66" t="s">
        <v>60</v>
      </c>
      <c r="D10" s="67" t="s">
        <v>61</v>
      </c>
      <c r="E10" s="59" t="s">
        <v>62</v>
      </c>
      <c r="F10" s="54" t="s">
        <v>63</v>
      </c>
      <c r="G10" s="54" t="s">
        <v>37</v>
      </c>
      <c r="H10" s="54">
        <v>44905233</v>
      </c>
      <c r="I10" s="42">
        <v>1170</v>
      </c>
      <c r="J10" s="17"/>
      <c r="K10" s="23">
        <f t="shared" si="1"/>
        <v>0</v>
      </c>
      <c r="L10" s="24" t="str">
        <f t="shared" si="0"/>
        <v>OK</v>
      </c>
      <c r="M10" s="100"/>
      <c r="N10" s="100"/>
      <c r="O10" s="101"/>
      <c r="P10" s="101"/>
      <c r="Q10" s="101"/>
      <c r="R10" s="101"/>
      <c r="S10" s="100"/>
      <c r="T10" s="100"/>
      <c r="U10" s="100"/>
      <c r="V10" s="100"/>
      <c r="W10" s="100"/>
      <c r="X10" s="101"/>
      <c r="Y10" s="101"/>
      <c r="Z10" s="101"/>
      <c r="AA10" s="101"/>
      <c r="AB10" s="101"/>
      <c r="AC10" s="101"/>
      <c r="AD10" s="101"/>
      <c r="AE10" s="101"/>
      <c r="AF10" s="101"/>
      <c r="AG10" s="101"/>
      <c r="AH10" s="101"/>
      <c r="AI10" s="101"/>
      <c r="AJ10" s="101"/>
    </row>
    <row r="11" spans="1:36" ht="39.950000000000003" customHeight="1" x14ac:dyDescent="0.25">
      <c r="A11" s="55">
        <v>8</v>
      </c>
      <c r="B11" s="56" t="s">
        <v>64</v>
      </c>
      <c r="C11" s="68" t="s">
        <v>65</v>
      </c>
      <c r="D11" s="69" t="s">
        <v>66</v>
      </c>
      <c r="E11" s="62">
        <v>2402</v>
      </c>
      <c r="F11" s="82" t="s">
        <v>67</v>
      </c>
      <c r="G11" s="54" t="s">
        <v>37</v>
      </c>
      <c r="H11" s="54" t="s">
        <v>51</v>
      </c>
      <c r="I11" s="42">
        <v>1617</v>
      </c>
      <c r="J11" s="17">
        <v>5</v>
      </c>
      <c r="K11" s="23">
        <f t="shared" si="1"/>
        <v>0</v>
      </c>
      <c r="L11" s="24" t="str">
        <f t="shared" si="0"/>
        <v>OK</v>
      </c>
      <c r="M11" s="100"/>
      <c r="N11" s="100"/>
      <c r="O11" s="101"/>
      <c r="P11" s="101"/>
      <c r="Q11" s="101"/>
      <c r="R11" s="100"/>
      <c r="S11" s="100"/>
      <c r="T11" s="100"/>
      <c r="U11" s="100">
        <v>5</v>
      </c>
      <c r="V11" s="100"/>
      <c r="W11" s="100"/>
      <c r="X11" s="101"/>
      <c r="Y11" s="101"/>
      <c r="Z11" s="101"/>
      <c r="AA11" s="101"/>
      <c r="AB11" s="101"/>
      <c r="AC11" s="101"/>
      <c r="AD11" s="101"/>
      <c r="AE11" s="101"/>
      <c r="AF11" s="101"/>
      <c r="AG11" s="101"/>
      <c r="AH11" s="101"/>
      <c r="AI11" s="101"/>
      <c r="AJ11" s="101"/>
    </row>
    <row r="12" spans="1:36" ht="39.950000000000003" customHeight="1" x14ac:dyDescent="0.25">
      <c r="A12" s="55">
        <v>10</v>
      </c>
      <c r="B12" s="56" t="s">
        <v>33</v>
      </c>
      <c r="C12" s="60" t="s">
        <v>68</v>
      </c>
      <c r="D12" s="61" t="s">
        <v>69</v>
      </c>
      <c r="E12" s="62">
        <v>5506</v>
      </c>
      <c r="F12" s="62" t="s">
        <v>70</v>
      </c>
      <c r="G12" s="54" t="s">
        <v>37</v>
      </c>
      <c r="H12" s="62" t="s">
        <v>25</v>
      </c>
      <c r="I12" s="42">
        <v>134.99</v>
      </c>
      <c r="J12" s="17">
        <v>1</v>
      </c>
      <c r="K12" s="23">
        <f t="shared" si="1"/>
        <v>0</v>
      </c>
      <c r="L12" s="24" t="str">
        <f t="shared" si="0"/>
        <v>OK</v>
      </c>
      <c r="M12" s="100"/>
      <c r="N12" s="100"/>
      <c r="O12" s="101"/>
      <c r="P12" s="101"/>
      <c r="Q12" s="101"/>
      <c r="R12" s="101"/>
      <c r="S12" s="100"/>
      <c r="T12" s="100"/>
      <c r="U12" s="100"/>
      <c r="V12" s="100"/>
      <c r="W12" s="100"/>
      <c r="X12" s="101"/>
      <c r="Y12" s="101"/>
      <c r="Z12" s="130">
        <v>1</v>
      </c>
      <c r="AA12" s="101"/>
      <c r="AB12" s="101"/>
      <c r="AC12" s="101"/>
      <c r="AD12" s="101"/>
      <c r="AE12" s="101"/>
      <c r="AF12" s="101"/>
      <c r="AG12" s="101"/>
      <c r="AH12" s="101"/>
      <c r="AI12" s="101"/>
      <c r="AJ12" s="101"/>
    </row>
    <row r="13" spans="1:36" ht="39.950000000000003" customHeight="1" x14ac:dyDescent="0.25">
      <c r="A13" s="55">
        <v>11</v>
      </c>
      <c r="B13" s="56" t="s">
        <v>71</v>
      </c>
      <c r="C13" s="60" t="s">
        <v>72</v>
      </c>
      <c r="D13" s="61" t="s">
        <v>73</v>
      </c>
      <c r="E13" s="53" t="s">
        <v>41</v>
      </c>
      <c r="F13" s="54" t="s">
        <v>74</v>
      </c>
      <c r="G13" s="54" t="s">
        <v>37</v>
      </c>
      <c r="H13" s="54" t="s">
        <v>75</v>
      </c>
      <c r="I13" s="42">
        <v>860.99</v>
      </c>
      <c r="J13" s="17"/>
      <c r="K13" s="23">
        <f t="shared" si="1"/>
        <v>0</v>
      </c>
      <c r="L13" s="24" t="str">
        <f t="shared" si="0"/>
        <v>OK</v>
      </c>
      <c r="M13" s="100"/>
      <c r="N13" s="100"/>
      <c r="O13" s="101"/>
      <c r="P13" s="101"/>
      <c r="Q13" s="101"/>
      <c r="R13" s="101"/>
      <c r="S13" s="100"/>
      <c r="T13" s="100"/>
      <c r="U13" s="100"/>
      <c r="V13" s="100"/>
      <c r="W13" s="100"/>
      <c r="X13" s="101"/>
      <c r="Y13" s="101"/>
      <c r="Z13" s="101"/>
      <c r="AA13" s="101"/>
      <c r="AB13" s="101"/>
      <c r="AC13" s="101"/>
      <c r="AD13" s="101"/>
      <c r="AE13" s="101"/>
      <c r="AF13" s="101"/>
      <c r="AG13" s="101"/>
      <c r="AH13" s="101"/>
      <c r="AI13" s="101"/>
      <c r="AJ13" s="101"/>
    </row>
    <row r="14" spans="1:36" ht="105" customHeight="1" x14ac:dyDescent="0.25">
      <c r="A14" s="55">
        <v>12</v>
      </c>
      <c r="B14" s="56" t="s">
        <v>76</v>
      </c>
      <c r="C14" s="60" t="s">
        <v>77</v>
      </c>
      <c r="D14" s="61" t="s">
        <v>78</v>
      </c>
      <c r="E14" s="62" t="s">
        <v>79</v>
      </c>
      <c r="F14" s="62" t="s">
        <v>80</v>
      </c>
      <c r="G14" s="54" t="s">
        <v>37</v>
      </c>
      <c r="H14" s="62" t="s">
        <v>81</v>
      </c>
      <c r="I14" s="42">
        <v>350</v>
      </c>
      <c r="J14" s="17"/>
      <c r="K14" s="23">
        <f t="shared" si="1"/>
        <v>0</v>
      </c>
      <c r="L14" s="24" t="str">
        <f t="shared" si="0"/>
        <v>OK</v>
      </c>
      <c r="M14" s="100"/>
      <c r="N14" s="100"/>
      <c r="O14" s="101"/>
      <c r="P14" s="104"/>
      <c r="Q14" s="105"/>
      <c r="R14" s="101"/>
      <c r="S14" s="100"/>
      <c r="T14" s="100"/>
      <c r="U14" s="100"/>
      <c r="V14" s="100"/>
      <c r="W14" s="100"/>
      <c r="X14" s="101"/>
      <c r="Y14" s="101"/>
      <c r="Z14" s="101"/>
      <c r="AA14" s="101"/>
      <c r="AB14" s="101"/>
      <c r="AC14" s="101"/>
      <c r="AD14" s="101"/>
      <c r="AE14" s="101"/>
      <c r="AF14" s="101"/>
      <c r="AG14" s="101"/>
      <c r="AH14" s="101"/>
      <c r="AI14" s="101"/>
      <c r="AJ14" s="101"/>
    </row>
    <row r="15" spans="1:36" ht="39.950000000000003" customHeight="1" x14ac:dyDescent="0.25">
      <c r="A15" s="55">
        <v>14</v>
      </c>
      <c r="B15" s="56" t="s">
        <v>33</v>
      </c>
      <c r="C15" s="60" t="s">
        <v>82</v>
      </c>
      <c r="D15" s="61" t="s">
        <v>83</v>
      </c>
      <c r="E15" s="62" t="s">
        <v>84</v>
      </c>
      <c r="F15" s="62" t="s">
        <v>85</v>
      </c>
      <c r="G15" s="54" t="s">
        <v>37</v>
      </c>
      <c r="H15" s="62" t="s">
        <v>81</v>
      </c>
      <c r="I15" s="42">
        <v>108.63</v>
      </c>
      <c r="J15" s="17">
        <v>2</v>
      </c>
      <c r="K15" s="23">
        <f t="shared" si="1"/>
        <v>0</v>
      </c>
      <c r="L15" s="24" t="str">
        <f t="shared" si="0"/>
        <v>OK</v>
      </c>
      <c r="M15" s="100"/>
      <c r="N15" s="100"/>
      <c r="O15" s="101"/>
      <c r="P15" s="104"/>
      <c r="Q15" s="105"/>
      <c r="R15" s="101"/>
      <c r="S15" s="100"/>
      <c r="T15" s="100"/>
      <c r="U15" s="100"/>
      <c r="V15" s="100"/>
      <c r="W15" s="100"/>
      <c r="X15" s="101"/>
      <c r="Y15" s="101"/>
      <c r="Z15" s="130">
        <v>2</v>
      </c>
      <c r="AA15" s="101"/>
      <c r="AB15" s="101"/>
      <c r="AC15" s="101"/>
      <c r="AD15" s="101"/>
      <c r="AE15" s="101"/>
      <c r="AF15" s="101"/>
      <c r="AG15" s="101"/>
      <c r="AH15" s="101"/>
      <c r="AI15" s="101"/>
      <c r="AJ15" s="101"/>
    </row>
    <row r="16" spans="1:36" ht="39.950000000000003" customHeight="1" x14ac:dyDescent="0.25">
      <c r="A16" s="55">
        <v>15</v>
      </c>
      <c r="B16" s="56" t="s">
        <v>86</v>
      </c>
      <c r="C16" s="83" t="s">
        <v>87</v>
      </c>
      <c r="D16" s="54" t="s">
        <v>88</v>
      </c>
      <c r="E16" s="59" t="s">
        <v>41</v>
      </c>
      <c r="F16" s="54" t="s">
        <v>89</v>
      </c>
      <c r="G16" s="54" t="s">
        <v>37</v>
      </c>
      <c r="H16" s="54" t="s">
        <v>81</v>
      </c>
      <c r="I16" s="42">
        <v>112.33</v>
      </c>
      <c r="J16" s="17"/>
      <c r="K16" s="23">
        <f t="shared" si="1"/>
        <v>0</v>
      </c>
      <c r="L16" s="24" t="str">
        <f t="shared" si="0"/>
        <v>OK</v>
      </c>
      <c r="M16" s="100"/>
      <c r="N16" s="100"/>
      <c r="O16" s="101"/>
      <c r="P16" s="104"/>
      <c r="Q16" s="105"/>
      <c r="R16" s="101"/>
      <c r="S16" s="100"/>
      <c r="T16" s="100"/>
      <c r="U16" s="100"/>
      <c r="V16" s="100"/>
      <c r="W16" s="100"/>
      <c r="X16" s="101"/>
      <c r="Y16" s="101"/>
      <c r="Z16" s="101"/>
      <c r="AA16" s="101"/>
      <c r="AB16" s="101"/>
      <c r="AC16" s="101"/>
      <c r="AD16" s="101"/>
      <c r="AE16" s="101"/>
      <c r="AF16" s="101"/>
      <c r="AG16" s="101"/>
      <c r="AH16" s="101"/>
      <c r="AI16" s="101"/>
      <c r="AJ16" s="101"/>
    </row>
    <row r="17" spans="1:36" ht="39.950000000000003" customHeight="1" x14ac:dyDescent="0.25">
      <c r="A17" s="55">
        <v>16</v>
      </c>
      <c r="B17" s="56" t="s">
        <v>55</v>
      </c>
      <c r="C17" s="60" t="s">
        <v>90</v>
      </c>
      <c r="D17" s="61" t="s">
        <v>91</v>
      </c>
      <c r="E17" s="59" t="s">
        <v>92</v>
      </c>
      <c r="F17" s="70">
        <v>105570006</v>
      </c>
      <c r="G17" s="54" t="s">
        <v>37</v>
      </c>
      <c r="H17" s="54">
        <v>33903017</v>
      </c>
      <c r="I17" s="42">
        <v>256</v>
      </c>
      <c r="J17" s="17"/>
      <c r="K17" s="23">
        <f t="shared" si="1"/>
        <v>0</v>
      </c>
      <c r="L17" s="24" t="str">
        <f t="shared" si="0"/>
        <v>OK</v>
      </c>
      <c r="M17" s="100"/>
      <c r="N17" s="100"/>
      <c r="O17" s="101"/>
      <c r="P17" s="104"/>
      <c r="Q17" s="105"/>
      <c r="R17" s="101"/>
      <c r="S17" s="100"/>
      <c r="T17" s="100"/>
      <c r="U17" s="100"/>
      <c r="V17" s="100"/>
      <c r="W17" s="100"/>
      <c r="X17" s="101"/>
      <c r="Y17" s="101"/>
      <c r="Z17" s="101"/>
      <c r="AA17" s="101"/>
      <c r="AB17" s="101"/>
      <c r="AC17" s="101"/>
      <c r="AD17" s="101"/>
      <c r="AE17" s="101"/>
      <c r="AF17" s="101"/>
      <c r="AG17" s="101"/>
      <c r="AH17" s="101"/>
      <c r="AI17" s="101"/>
      <c r="AJ17" s="101"/>
    </row>
    <row r="18" spans="1:36" ht="39.950000000000003" customHeight="1" x14ac:dyDescent="0.25">
      <c r="A18" s="55">
        <v>17</v>
      </c>
      <c r="B18" s="56" t="s">
        <v>93</v>
      </c>
      <c r="C18" s="68" t="s">
        <v>94</v>
      </c>
      <c r="D18" s="69" t="s">
        <v>95</v>
      </c>
      <c r="E18" s="65">
        <v>2401</v>
      </c>
      <c r="F18" s="65" t="s">
        <v>96</v>
      </c>
      <c r="G18" s="54" t="s">
        <v>37</v>
      </c>
      <c r="H18" s="62" t="s">
        <v>81</v>
      </c>
      <c r="I18" s="42">
        <v>91.9</v>
      </c>
      <c r="J18" s="17">
        <v>2</v>
      </c>
      <c r="K18" s="23">
        <f t="shared" si="1"/>
        <v>0</v>
      </c>
      <c r="L18" s="24" t="str">
        <f t="shared" si="0"/>
        <v>OK</v>
      </c>
      <c r="M18" s="100"/>
      <c r="N18" s="100"/>
      <c r="O18" s="101"/>
      <c r="P18" s="104"/>
      <c r="Q18" s="105"/>
      <c r="R18" s="101"/>
      <c r="S18" s="100"/>
      <c r="T18" s="100"/>
      <c r="U18" s="100"/>
      <c r="V18" s="100"/>
      <c r="W18" s="100"/>
      <c r="X18" s="101"/>
      <c r="Y18" s="101"/>
      <c r="Z18" s="101"/>
      <c r="AA18" s="101"/>
      <c r="AB18" s="130">
        <v>2</v>
      </c>
      <c r="AC18" s="101"/>
      <c r="AD18" s="101"/>
      <c r="AE18" s="101"/>
      <c r="AF18" s="101"/>
      <c r="AG18" s="101"/>
      <c r="AH18" s="101"/>
      <c r="AI18" s="101"/>
      <c r="AJ18" s="101"/>
    </row>
    <row r="19" spans="1:36" ht="39.950000000000003" customHeight="1" x14ac:dyDescent="0.25">
      <c r="A19" s="55">
        <v>19</v>
      </c>
      <c r="B19" s="56" t="s">
        <v>43</v>
      </c>
      <c r="C19" s="60" t="s">
        <v>97</v>
      </c>
      <c r="D19" s="61" t="s">
        <v>98</v>
      </c>
      <c r="E19" s="59" t="s">
        <v>62</v>
      </c>
      <c r="F19" s="70">
        <v>104159010</v>
      </c>
      <c r="G19" s="54" t="s">
        <v>37</v>
      </c>
      <c r="H19" s="54">
        <v>33903029</v>
      </c>
      <c r="I19" s="42">
        <v>37.5</v>
      </c>
      <c r="J19" s="17"/>
      <c r="K19" s="23">
        <f t="shared" si="1"/>
        <v>0</v>
      </c>
      <c r="L19" s="24" t="str">
        <f t="shared" si="0"/>
        <v>OK</v>
      </c>
      <c r="M19" s="100"/>
      <c r="N19" s="100"/>
      <c r="O19" s="101"/>
      <c r="P19" s="104"/>
      <c r="Q19" s="105"/>
      <c r="R19" s="101"/>
      <c r="S19" s="100"/>
      <c r="T19" s="100"/>
      <c r="U19" s="100"/>
      <c r="V19" s="100"/>
      <c r="W19" s="100"/>
      <c r="X19" s="101"/>
      <c r="Y19" s="101"/>
      <c r="Z19" s="101"/>
      <c r="AA19" s="101"/>
      <c r="AB19" s="101"/>
      <c r="AC19" s="101"/>
      <c r="AD19" s="101"/>
      <c r="AE19" s="101"/>
      <c r="AF19" s="101"/>
      <c r="AG19" s="101"/>
      <c r="AH19" s="101"/>
      <c r="AI19" s="101"/>
      <c r="AJ19" s="101"/>
    </row>
    <row r="20" spans="1:36" ht="39.950000000000003" customHeight="1" x14ac:dyDescent="0.25">
      <c r="A20" s="55">
        <v>23</v>
      </c>
      <c r="B20" s="56" t="s">
        <v>93</v>
      </c>
      <c r="C20" s="60" t="s">
        <v>99</v>
      </c>
      <c r="D20" s="61" t="s">
        <v>100</v>
      </c>
      <c r="E20" s="62" t="s">
        <v>101</v>
      </c>
      <c r="F20" s="62" t="s">
        <v>102</v>
      </c>
      <c r="G20" s="54" t="s">
        <v>37</v>
      </c>
      <c r="H20" s="62" t="s">
        <v>81</v>
      </c>
      <c r="I20" s="42">
        <v>75</v>
      </c>
      <c r="J20" s="17"/>
      <c r="K20" s="23">
        <f t="shared" si="1"/>
        <v>0</v>
      </c>
      <c r="L20" s="24" t="str">
        <f t="shared" si="0"/>
        <v>OK</v>
      </c>
      <c r="M20" s="100"/>
      <c r="N20" s="100"/>
      <c r="O20" s="101"/>
      <c r="P20" s="104"/>
      <c r="Q20" s="105"/>
      <c r="R20" s="101"/>
      <c r="S20" s="100"/>
      <c r="T20" s="100"/>
      <c r="U20" s="100"/>
      <c r="V20" s="100"/>
      <c r="W20" s="100"/>
      <c r="X20" s="101"/>
      <c r="Y20" s="101"/>
      <c r="Z20" s="101"/>
      <c r="AA20" s="101"/>
      <c r="AB20" s="101"/>
      <c r="AC20" s="101"/>
      <c r="AD20" s="101"/>
      <c r="AE20" s="101"/>
      <c r="AF20" s="101"/>
      <c r="AG20" s="101"/>
      <c r="AH20" s="101"/>
      <c r="AI20" s="101"/>
      <c r="AJ20" s="101"/>
    </row>
    <row r="21" spans="1:36" ht="39.950000000000003" customHeight="1" x14ac:dyDescent="0.25">
      <c r="A21" s="55">
        <v>24</v>
      </c>
      <c r="B21" s="56" t="s">
        <v>43</v>
      </c>
      <c r="C21" s="68" t="s">
        <v>103</v>
      </c>
      <c r="D21" s="69" t="s">
        <v>104</v>
      </c>
      <c r="E21" s="65">
        <v>1305</v>
      </c>
      <c r="F21" s="65" t="s">
        <v>105</v>
      </c>
      <c r="G21" s="54" t="s">
        <v>37</v>
      </c>
      <c r="H21" s="62" t="s">
        <v>22</v>
      </c>
      <c r="I21" s="42">
        <v>247.5</v>
      </c>
      <c r="J21" s="17">
        <v>1</v>
      </c>
      <c r="K21" s="23">
        <f t="shared" si="1"/>
        <v>0</v>
      </c>
      <c r="L21" s="24" t="str">
        <f t="shared" si="0"/>
        <v>OK</v>
      </c>
      <c r="M21" s="100"/>
      <c r="N21" s="100"/>
      <c r="O21" s="101"/>
      <c r="P21" s="104"/>
      <c r="Q21" s="105"/>
      <c r="R21" s="101"/>
      <c r="S21" s="100"/>
      <c r="T21" s="100"/>
      <c r="U21" s="100"/>
      <c r="V21" s="100"/>
      <c r="W21" s="100"/>
      <c r="X21" s="101"/>
      <c r="Y21" s="101"/>
      <c r="Z21" s="101"/>
      <c r="AA21" s="101"/>
      <c r="AB21" s="101"/>
      <c r="AC21" s="130">
        <v>1</v>
      </c>
      <c r="AD21" s="101"/>
      <c r="AE21" s="101"/>
      <c r="AF21" s="101"/>
      <c r="AG21" s="101"/>
      <c r="AH21" s="101"/>
      <c r="AI21" s="101"/>
      <c r="AJ21" s="101"/>
    </row>
    <row r="22" spans="1:36" ht="39.950000000000003" customHeight="1" x14ac:dyDescent="0.25">
      <c r="A22" s="55">
        <v>25</v>
      </c>
      <c r="B22" s="56" t="s">
        <v>24</v>
      </c>
      <c r="C22" s="60" t="s">
        <v>106</v>
      </c>
      <c r="D22" s="61" t="s">
        <v>107</v>
      </c>
      <c r="E22" s="59" t="s">
        <v>108</v>
      </c>
      <c r="F22" s="62" t="s">
        <v>109</v>
      </c>
      <c r="G22" s="54" t="s">
        <v>37</v>
      </c>
      <c r="H22" s="62" t="s">
        <v>110</v>
      </c>
      <c r="I22" s="42">
        <v>2088</v>
      </c>
      <c r="J22" s="17">
        <v>1</v>
      </c>
      <c r="K22" s="23">
        <f t="shared" si="1"/>
        <v>1</v>
      </c>
      <c r="L22" s="24" t="str">
        <f t="shared" si="0"/>
        <v>OK</v>
      </c>
      <c r="M22" s="100"/>
      <c r="N22" s="100"/>
      <c r="O22" s="101"/>
      <c r="P22" s="104"/>
      <c r="Q22" s="105"/>
      <c r="R22" s="101"/>
      <c r="S22" s="100"/>
      <c r="T22" s="100"/>
      <c r="U22" s="100"/>
      <c r="V22" s="100"/>
      <c r="W22" s="100"/>
      <c r="X22" s="101"/>
      <c r="Y22" s="101"/>
      <c r="Z22" s="101"/>
      <c r="AA22" s="101"/>
      <c r="AB22" s="101"/>
      <c r="AC22" s="101"/>
      <c r="AD22" s="101"/>
      <c r="AE22" s="101"/>
      <c r="AF22" s="101"/>
      <c r="AG22" s="101"/>
      <c r="AH22" s="101"/>
      <c r="AI22" s="101"/>
      <c r="AJ22" s="101"/>
    </row>
    <row r="23" spans="1:36" ht="39.950000000000003" customHeight="1" x14ac:dyDescent="0.25">
      <c r="A23" s="55">
        <v>26</v>
      </c>
      <c r="B23" s="56" t="s">
        <v>38</v>
      </c>
      <c r="C23" s="68" t="s">
        <v>111</v>
      </c>
      <c r="D23" s="69" t="s">
        <v>112</v>
      </c>
      <c r="E23" s="65">
        <v>2407</v>
      </c>
      <c r="F23" s="65" t="s">
        <v>113</v>
      </c>
      <c r="G23" s="54" t="s">
        <v>37</v>
      </c>
      <c r="H23" s="54" t="s">
        <v>51</v>
      </c>
      <c r="I23" s="84">
        <v>910.8</v>
      </c>
      <c r="J23" s="17">
        <f>1-1</f>
        <v>0</v>
      </c>
      <c r="K23" s="23">
        <f t="shared" si="1"/>
        <v>0</v>
      </c>
      <c r="L23" s="24" t="str">
        <f t="shared" si="0"/>
        <v>OK</v>
      </c>
      <c r="M23" s="169"/>
      <c r="N23" s="169"/>
      <c r="O23" s="151"/>
      <c r="P23" s="149"/>
      <c r="Q23" s="170"/>
      <c r="R23" s="151"/>
      <c r="S23" s="169"/>
      <c r="T23" s="169"/>
      <c r="U23" s="169"/>
      <c r="V23" s="169"/>
      <c r="W23" s="169"/>
      <c r="X23" s="151"/>
      <c r="Y23" s="151"/>
      <c r="Z23" s="151"/>
      <c r="AA23" s="151"/>
      <c r="AB23" s="151"/>
      <c r="AC23" s="151"/>
      <c r="AD23" s="151"/>
      <c r="AE23" s="151"/>
      <c r="AF23" s="151"/>
      <c r="AG23" s="151"/>
      <c r="AH23" s="151"/>
      <c r="AI23" s="151"/>
      <c r="AJ23" s="151"/>
    </row>
    <row r="24" spans="1:36" ht="39.950000000000003" customHeight="1" x14ac:dyDescent="0.25">
      <c r="A24" s="55">
        <v>27</v>
      </c>
      <c r="B24" s="56" t="s">
        <v>114</v>
      </c>
      <c r="C24" s="68" t="s">
        <v>115</v>
      </c>
      <c r="D24" s="69" t="s">
        <v>116</v>
      </c>
      <c r="E24" s="65">
        <v>2407</v>
      </c>
      <c r="F24" s="65" t="s">
        <v>113</v>
      </c>
      <c r="G24" s="54" t="s">
        <v>37</v>
      </c>
      <c r="H24" s="54" t="s">
        <v>51</v>
      </c>
      <c r="I24" s="84">
        <v>2240</v>
      </c>
      <c r="J24" s="17">
        <v>2</v>
      </c>
      <c r="K24" s="23">
        <f t="shared" si="1"/>
        <v>0</v>
      </c>
      <c r="L24" s="24" t="str">
        <f t="shared" si="0"/>
        <v>OK</v>
      </c>
      <c r="M24" s="100"/>
      <c r="N24" s="100"/>
      <c r="O24" s="101"/>
      <c r="P24" s="104"/>
      <c r="Q24" s="105"/>
      <c r="R24" s="101"/>
      <c r="S24" s="100"/>
      <c r="T24" s="100"/>
      <c r="U24" s="100"/>
      <c r="V24" s="100"/>
      <c r="W24" s="100"/>
      <c r="X24" s="101"/>
      <c r="Y24" s="101"/>
      <c r="Z24" s="101"/>
      <c r="AA24" s="101"/>
      <c r="AB24" s="101"/>
      <c r="AC24" s="101"/>
      <c r="AD24" s="130">
        <v>2</v>
      </c>
      <c r="AE24" s="101"/>
      <c r="AF24" s="101"/>
      <c r="AG24" s="101"/>
      <c r="AH24" s="101"/>
      <c r="AI24" s="101"/>
      <c r="AJ24" s="101"/>
    </row>
    <row r="25" spans="1:36" ht="39.950000000000003" customHeight="1" x14ac:dyDescent="0.25">
      <c r="A25" s="55">
        <v>28</v>
      </c>
      <c r="B25" s="56" t="s">
        <v>117</v>
      </c>
      <c r="C25" s="60" t="s">
        <v>118</v>
      </c>
      <c r="D25" s="61" t="s">
        <v>119</v>
      </c>
      <c r="E25" s="59" t="s">
        <v>108</v>
      </c>
      <c r="F25" s="62" t="s">
        <v>109</v>
      </c>
      <c r="G25" s="54" t="s">
        <v>37</v>
      </c>
      <c r="H25" s="62" t="s">
        <v>110</v>
      </c>
      <c r="I25" s="84">
        <v>810</v>
      </c>
      <c r="J25" s="17">
        <f>2-1</f>
        <v>1</v>
      </c>
      <c r="K25" s="23">
        <f t="shared" si="1"/>
        <v>0</v>
      </c>
      <c r="L25" s="24" t="str">
        <f t="shared" si="0"/>
        <v>OK</v>
      </c>
      <c r="M25" s="169"/>
      <c r="N25" s="169"/>
      <c r="O25" s="151"/>
      <c r="P25" s="149"/>
      <c r="Q25" s="170"/>
      <c r="R25" s="153">
        <v>1</v>
      </c>
      <c r="S25" s="169"/>
      <c r="T25" s="169"/>
      <c r="U25" s="169"/>
      <c r="V25" s="169"/>
      <c r="W25" s="169"/>
      <c r="X25" s="151"/>
      <c r="Y25" s="151"/>
      <c r="Z25" s="151"/>
      <c r="AA25" s="151"/>
      <c r="AB25" s="151"/>
      <c r="AC25" s="151"/>
      <c r="AD25" s="151"/>
      <c r="AE25" s="151"/>
      <c r="AF25" s="151"/>
      <c r="AG25" s="151"/>
      <c r="AH25" s="151"/>
      <c r="AI25" s="151"/>
      <c r="AJ25" s="151"/>
    </row>
    <row r="26" spans="1:36" ht="39.950000000000003" customHeight="1" x14ac:dyDescent="0.25">
      <c r="A26" s="55">
        <v>29</v>
      </c>
      <c r="B26" s="56" t="s">
        <v>24</v>
      </c>
      <c r="C26" s="60" t="s">
        <v>120</v>
      </c>
      <c r="D26" s="61" t="s">
        <v>121</v>
      </c>
      <c r="E26" s="62">
        <v>2411</v>
      </c>
      <c r="F26" s="62" t="s">
        <v>109</v>
      </c>
      <c r="G26" s="54" t="s">
        <v>37</v>
      </c>
      <c r="H26" s="62" t="s">
        <v>110</v>
      </c>
      <c r="I26" s="42">
        <v>4998</v>
      </c>
      <c r="J26" s="17">
        <v>1</v>
      </c>
      <c r="K26" s="23">
        <f t="shared" si="1"/>
        <v>0</v>
      </c>
      <c r="L26" s="24" t="str">
        <f t="shared" si="0"/>
        <v>OK</v>
      </c>
      <c r="M26" s="100"/>
      <c r="N26" s="100"/>
      <c r="O26" s="101"/>
      <c r="P26" s="104"/>
      <c r="Q26" s="105"/>
      <c r="R26" s="101"/>
      <c r="S26" s="100"/>
      <c r="T26" s="100"/>
      <c r="U26" s="100"/>
      <c r="V26" s="100"/>
      <c r="W26" s="100"/>
      <c r="X26" s="101"/>
      <c r="Y26" s="101"/>
      <c r="Z26" s="101"/>
      <c r="AA26" s="101"/>
      <c r="AB26" s="101"/>
      <c r="AC26" s="101"/>
      <c r="AD26" s="101"/>
      <c r="AE26" s="101"/>
      <c r="AF26" s="101"/>
      <c r="AG26" s="101"/>
      <c r="AH26" s="130">
        <v>1</v>
      </c>
      <c r="AI26" s="101"/>
      <c r="AJ26" s="101"/>
    </row>
    <row r="27" spans="1:36" ht="57.2" customHeight="1" x14ac:dyDescent="0.25">
      <c r="A27" s="55">
        <v>30</v>
      </c>
      <c r="B27" s="56" t="s">
        <v>38</v>
      </c>
      <c r="C27" s="60" t="s">
        <v>122</v>
      </c>
      <c r="D27" s="61" t="s">
        <v>123</v>
      </c>
      <c r="E27" s="62" t="s">
        <v>124</v>
      </c>
      <c r="F27" s="62" t="s">
        <v>125</v>
      </c>
      <c r="G27" s="54" t="s">
        <v>37</v>
      </c>
      <c r="H27" s="62" t="s">
        <v>51</v>
      </c>
      <c r="I27" s="42">
        <v>495</v>
      </c>
      <c r="J27" s="17"/>
      <c r="K27" s="23">
        <f t="shared" si="1"/>
        <v>0</v>
      </c>
      <c r="L27" s="24" t="str">
        <f t="shared" si="0"/>
        <v>OK</v>
      </c>
      <c r="M27" s="100"/>
      <c r="N27" s="100"/>
      <c r="O27" s="104"/>
      <c r="P27" s="101"/>
      <c r="Q27" s="101"/>
      <c r="R27" s="101"/>
      <c r="S27" s="100"/>
      <c r="T27" s="100"/>
      <c r="U27" s="100"/>
      <c r="V27" s="100"/>
      <c r="W27" s="100"/>
      <c r="X27" s="101"/>
      <c r="Y27" s="101"/>
      <c r="Z27" s="101"/>
      <c r="AA27" s="101"/>
      <c r="AB27" s="101"/>
      <c r="AC27" s="101"/>
      <c r="AD27" s="101"/>
      <c r="AE27" s="101"/>
      <c r="AF27" s="101"/>
      <c r="AG27" s="101"/>
      <c r="AH27" s="101"/>
      <c r="AI27" s="101"/>
      <c r="AJ27" s="101"/>
    </row>
    <row r="28" spans="1:36" ht="57.2" customHeight="1" x14ac:dyDescent="0.25">
      <c r="A28" s="55">
        <v>31</v>
      </c>
      <c r="B28" s="56" t="s">
        <v>126</v>
      </c>
      <c r="C28" s="51" t="s">
        <v>127</v>
      </c>
      <c r="D28" s="52" t="s">
        <v>128</v>
      </c>
      <c r="E28" s="53" t="s">
        <v>129</v>
      </c>
      <c r="F28" s="54" t="s">
        <v>130</v>
      </c>
      <c r="G28" s="54" t="s">
        <v>37</v>
      </c>
      <c r="H28" s="54" t="s">
        <v>51</v>
      </c>
      <c r="I28" s="42">
        <v>2360</v>
      </c>
      <c r="J28" s="17"/>
      <c r="K28" s="23">
        <f t="shared" si="1"/>
        <v>0</v>
      </c>
      <c r="L28" s="24" t="str">
        <f t="shared" si="0"/>
        <v>OK</v>
      </c>
      <c r="M28" s="100"/>
      <c r="N28" s="100"/>
      <c r="O28" s="104"/>
      <c r="P28" s="101"/>
      <c r="Q28" s="101"/>
      <c r="R28" s="101"/>
      <c r="S28" s="100"/>
      <c r="T28" s="100"/>
      <c r="U28" s="100"/>
      <c r="V28" s="100"/>
      <c r="W28" s="100"/>
      <c r="X28" s="101"/>
      <c r="Y28" s="101"/>
      <c r="Z28" s="101"/>
      <c r="AA28" s="101"/>
      <c r="AB28" s="101"/>
      <c r="AC28" s="101"/>
      <c r="AD28" s="101"/>
      <c r="AE28" s="101"/>
      <c r="AF28" s="101"/>
      <c r="AG28" s="101"/>
      <c r="AH28" s="101"/>
      <c r="AI28" s="101"/>
      <c r="AJ28" s="101"/>
    </row>
    <row r="29" spans="1:36" ht="57.2" customHeight="1" x14ac:dyDescent="0.25">
      <c r="A29" s="55">
        <v>32</v>
      </c>
      <c r="B29" s="56" t="s">
        <v>47</v>
      </c>
      <c r="C29" s="57" t="s">
        <v>131</v>
      </c>
      <c r="D29" s="58" t="s">
        <v>132</v>
      </c>
      <c r="E29" s="59" t="s">
        <v>133</v>
      </c>
      <c r="F29" s="54" t="s">
        <v>134</v>
      </c>
      <c r="G29" s="54" t="s">
        <v>37</v>
      </c>
      <c r="H29" s="54" t="s">
        <v>51</v>
      </c>
      <c r="I29" s="42">
        <v>290</v>
      </c>
      <c r="J29" s="17"/>
      <c r="K29" s="23">
        <f t="shared" si="1"/>
        <v>0</v>
      </c>
      <c r="L29" s="24" t="str">
        <f t="shared" si="0"/>
        <v>OK</v>
      </c>
      <c r="M29" s="100"/>
      <c r="N29" s="100"/>
      <c r="O29" s="104"/>
      <c r="P29" s="101"/>
      <c r="Q29" s="101"/>
      <c r="R29" s="101"/>
      <c r="S29" s="100"/>
      <c r="T29" s="100"/>
      <c r="U29" s="100"/>
      <c r="V29" s="100"/>
      <c r="W29" s="100"/>
      <c r="X29" s="101"/>
      <c r="Y29" s="101"/>
      <c r="Z29" s="101"/>
      <c r="AA29" s="101"/>
      <c r="AB29" s="101"/>
      <c r="AC29" s="101"/>
      <c r="AD29" s="101"/>
      <c r="AE29" s="101"/>
      <c r="AF29" s="101"/>
      <c r="AG29" s="101"/>
      <c r="AH29" s="101"/>
      <c r="AI29" s="101"/>
      <c r="AJ29" s="101"/>
    </row>
    <row r="30" spans="1:36" ht="69" customHeight="1" x14ac:dyDescent="0.25">
      <c r="A30" s="55">
        <v>33</v>
      </c>
      <c r="B30" s="56" t="s">
        <v>135</v>
      </c>
      <c r="C30" s="60" t="s">
        <v>136</v>
      </c>
      <c r="D30" s="61" t="s">
        <v>137</v>
      </c>
      <c r="E30" s="62">
        <v>2402</v>
      </c>
      <c r="F30" s="62" t="s">
        <v>138</v>
      </c>
      <c r="G30" s="54" t="s">
        <v>37</v>
      </c>
      <c r="H30" s="62" t="s">
        <v>51</v>
      </c>
      <c r="I30" s="42">
        <v>5700</v>
      </c>
      <c r="J30" s="17">
        <v>1</v>
      </c>
      <c r="K30" s="23">
        <f t="shared" si="1"/>
        <v>0</v>
      </c>
      <c r="L30" s="24" t="str">
        <f t="shared" si="0"/>
        <v>OK</v>
      </c>
      <c r="M30" s="100"/>
      <c r="N30" s="100"/>
      <c r="O30" s="101"/>
      <c r="P30" s="101"/>
      <c r="Q30" s="101"/>
      <c r="R30" s="101"/>
      <c r="S30" s="100"/>
      <c r="T30" s="100"/>
      <c r="U30" s="100"/>
      <c r="V30" s="100"/>
      <c r="W30" s="100"/>
      <c r="X30" s="101"/>
      <c r="Y30" s="130">
        <v>1</v>
      </c>
      <c r="Z30" s="101"/>
      <c r="AA30" s="101"/>
      <c r="AB30" s="101"/>
      <c r="AC30" s="101"/>
      <c r="AD30" s="101"/>
      <c r="AE30" s="101"/>
      <c r="AF30" s="101"/>
      <c r="AG30" s="101"/>
      <c r="AH30" s="101"/>
      <c r="AI30" s="101"/>
      <c r="AJ30" s="101"/>
    </row>
    <row r="31" spans="1:36" ht="39.950000000000003" customHeight="1" x14ac:dyDescent="0.25">
      <c r="A31" s="55">
        <v>34</v>
      </c>
      <c r="B31" s="56" t="s">
        <v>93</v>
      </c>
      <c r="C31" s="63" t="s">
        <v>139</v>
      </c>
      <c r="D31" s="64" t="s">
        <v>140</v>
      </c>
      <c r="E31" s="65">
        <v>2402</v>
      </c>
      <c r="F31" s="65" t="s">
        <v>141</v>
      </c>
      <c r="G31" s="54" t="s">
        <v>37</v>
      </c>
      <c r="H31" s="54" t="s">
        <v>51</v>
      </c>
      <c r="I31" s="42">
        <v>2180</v>
      </c>
      <c r="J31" s="17">
        <v>1</v>
      </c>
      <c r="K31" s="23">
        <f t="shared" si="1"/>
        <v>0</v>
      </c>
      <c r="L31" s="24" t="str">
        <f t="shared" si="0"/>
        <v>OK</v>
      </c>
      <c r="M31" s="100">
        <v>1</v>
      </c>
      <c r="N31" s="100"/>
      <c r="O31" s="101"/>
      <c r="P31" s="101"/>
      <c r="Q31" s="101"/>
      <c r="R31" s="101"/>
      <c r="S31" s="100"/>
      <c r="T31" s="100"/>
      <c r="U31" s="100"/>
      <c r="V31" s="100"/>
      <c r="W31" s="100"/>
      <c r="X31" s="101"/>
      <c r="Y31" s="101"/>
      <c r="Z31" s="101"/>
      <c r="AA31" s="101"/>
      <c r="AB31" s="101"/>
      <c r="AC31" s="101"/>
      <c r="AD31" s="101"/>
      <c r="AE31" s="101"/>
      <c r="AF31" s="101"/>
      <c r="AG31" s="101"/>
      <c r="AH31" s="101"/>
      <c r="AI31" s="101"/>
      <c r="AJ31" s="101"/>
    </row>
    <row r="32" spans="1:36" ht="39.950000000000003" customHeight="1" x14ac:dyDescent="0.25">
      <c r="A32" s="55">
        <v>35</v>
      </c>
      <c r="B32" s="56" t="s">
        <v>93</v>
      </c>
      <c r="C32" s="66" t="s">
        <v>142</v>
      </c>
      <c r="D32" s="67" t="s">
        <v>143</v>
      </c>
      <c r="E32" s="59" t="s">
        <v>41</v>
      </c>
      <c r="F32" s="54" t="s">
        <v>138</v>
      </c>
      <c r="G32" s="54" t="s">
        <v>37</v>
      </c>
      <c r="H32" s="54">
        <v>44905233</v>
      </c>
      <c r="I32" s="42">
        <v>4785</v>
      </c>
      <c r="J32" s="17"/>
      <c r="K32" s="23">
        <f t="shared" si="1"/>
        <v>0</v>
      </c>
      <c r="L32" s="24" t="str">
        <f t="shared" si="0"/>
        <v>OK</v>
      </c>
      <c r="M32" s="100"/>
      <c r="N32" s="100"/>
      <c r="O32" s="101"/>
      <c r="P32" s="101"/>
      <c r="Q32" s="101"/>
      <c r="R32" s="101"/>
      <c r="S32" s="100"/>
      <c r="T32" s="100"/>
      <c r="U32" s="100"/>
      <c r="V32" s="100"/>
      <c r="W32" s="100"/>
      <c r="X32" s="101"/>
      <c r="Y32" s="101"/>
      <c r="Z32" s="101"/>
      <c r="AA32" s="101"/>
      <c r="AB32" s="101"/>
      <c r="AC32" s="101"/>
      <c r="AD32" s="101"/>
      <c r="AE32" s="101"/>
      <c r="AF32" s="101"/>
      <c r="AG32" s="101"/>
      <c r="AH32" s="101"/>
      <c r="AI32" s="101"/>
      <c r="AJ32" s="101"/>
    </row>
    <row r="33" spans="1:36" ht="39.950000000000003" customHeight="1" x14ac:dyDescent="0.25">
      <c r="A33" s="55">
        <v>36</v>
      </c>
      <c r="B33" s="56" t="s">
        <v>93</v>
      </c>
      <c r="C33" s="60" t="s">
        <v>144</v>
      </c>
      <c r="D33" s="61" t="s">
        <v>145</v>
      </c>
      <c r="E33" s="62">
        <v>2402</v>
      </c>
      <c r="F33" s="62" t="s">
        <v>138</v>
      </c>
      <c r="G33" s="54" t="s">
        <v>37</v>
      </c>
      <c r="H33" s="62" t="s">
        <v>51</v>
      </c>
      <c r="I33" s="42">
        <v>3150</v>
      </c>
      <c r="J33" s="17"/>
      <c r="K33" s="23">
        <f t="shared" si="1"/>
        <v>0</v>
      </c>
      <c r="L33" s="24" t="str">
        <f t="shared" si="0"/>
        <v>OK</v>
      </c>
      <c r="M33" s="100"/>
      <c r="N33" s="100"/>
      <c r="O33" s="101"/>
      <c r="P33" s="101"/>
      <c r="Q33" s="101"/>
      <c r="R33" s="101"/>
      <c r="S33" s="100"/>
      <c r="T33" s="100"/>
      <c r="U33" s="100"/>
      <c r="V33" s="100"/>
      <c r="W33" s="100"/>
      <c r="X33" s="101"/>
      <c r="Y33" s="101"/>
      <c r="Z33" s="101"/>
      <c r="AA33" s="101"/>
      <c r="AB33" s="101"/>
      <c r="AC33" s="101"/>
      <c r="AD33" s="101"/>
      <c r="AE33" s="101"/>
      <c r="AF33" s="101"/>
      <c r="AG33" s="101"/>
      <c r="AH33" s="101"/>
      <c r="AI33" s="101"/>
      <c r="AJ33" s="101"/>
    </row>
    <row r="34" spans="1:36" ht="39.950000000000003" customHeight="1" x14ac:dyDescent="0.25">
      <c r="A34" s="55">
        <v>37</v>
      </c>
      <c r="B34" s="56" t="s">
        <v>71</v>
      </c>
      <c r="C34" s="68" t="s">
        <v>146</v>
      </c>
      <c r="D34" s="69" t="s">
        <v>147</v>
      </c>
      <c r="E34" s="54">
        <v>2402</v>
      </c>
      <c r="F34" s="54" t="s">
        <v>148</v>
      </c>
      <c r="G34" s="54" t="s">
        <v>37</v>
      </c>
      <c r="H34" s="54" t="s">
        <v>51</v>
      </c>
      <c r="I34" s="42">
        <v>8890.2000000000007</v>
      </c>
      <c r="J34" s="17">
        <v>1</v>
      </c>
      <c r="K34" s="23">
        <f t="shared" si="1"/>
        <v>0</v>
      </c>
      <c r="L34" s="24" t="str">
        <f t="shared" si="0"/>
        <v>OK</v>
      </c>
      <c r="M34" s="100"/>
      <c r="N34" s="100"/>
      <c r="O34" s="101"/>
      <c r="P34" s="101"/>
      <c r="Q34" s="101"/>
      <c r="R34" s="101"/>
      <c r="S34" s="100"/>
      <c r="T34" s="100"/>
      <c r="U34" s="100"/>
      <c r="V34" s="100">
        <v>1</v>
      </c>
      <c r="W34" s="100"/>
      <c r="X34" s="101"/>
      <c r="Y34" s="101"/>
      <c r="Z34" s="101"/>
      <c r="AA34" s="101"/>
      <c r="AB34" s="101"/>
      <c r="AC34" s="101"/>
      <c r="AD34" s="101"/>
      <c r="AE34" s="101"/>
      <c r="AF34" s="101"/>
      <c r="AG34" s="101"/>
      <c r="AH34" s="101"/>
      <c r="AI34" s="101"/>
      <c r="AJ34" s="101"/>
    </row>
    <row r="35" spans="1:36" ht="39.950000000000003" customHeight="1" x14ac:dyDescent="0.25">
      <c r="A35" s="55">
        <v>39</v>
      </c>
      <c r="B35" s="56" t="s">
        <v>38</v>
      </c>
      <c r="C35" s="57" t="s">
        <v>149</v>
      </c>
      <c r="D35" s="58" t="s">
        <v>150</v>
      </c>
      <c r="E35" s="53" t="s">
        <v>41</v>
      </c>
      <c r="F35" s="54" t="s">
        <v>138</v>
      </c>
      <c r="G35" s="54" t="s">
        <v>37</v>
      </c>
      <c r="H35" s="54" t="s">
        <v>51</v>
      </c>
      <c r="I35" s="42">
        <v>4920</v>
      </c>
      <c r="J35" s="17"/>
      <c r="K35" s="23">
        <f t="shared" si="1"/>
        <v>0</v>
      </c>
      <c r="L35" s="24" t="str">
        <f t="shared" si="0"/>
        <v>OK</v>
      </c>
      <c r="M35" s="100"/>
      <c r="N35" s="100"/>
      <c r="O35" s="101"/>
      <c r="P35" s="101"/>
      <c r="Q35" s="101"/>
      <c r="R35" s="101"/>
      <c r="S35" s="100"/>
      <c r="T35" s="100"/>
      <c r="U35" s="100"/>
      <c r="V35" s="100"/>
      <c r="W35" s="100"/>
      <c r="X35" s="101"/>
      <c r="Y35" s="101"/>
      <c r="Z35" s="101"/>
      <c r="AA35" s="101"/>
      <c r="AB35" s="101"/>
      <c r="AC35" s="101"/>
      <c r="AD35" s="101"/>
      <c r="AE35" s="101"/>
      <c r="AF35" s="101"/>
      <c r="AG35" s="101"/>
      <c r="AH35" s="101"/>
      <c r="AI35" s="101"/>
      <c r="AJ35" s="101"/>
    </row>
    <row r="36" spans="1:36" ht="39.950000000000003" customHeight="1" x14ac:dyDescent="0.25">
      <c r="A36" s="55">
        <v>40</v>
      </c>
      <c r="B36" s="56" t="s">
        <v>151</v>
      </c>
      <c r="C36" s="60" t="s">
        <v>152</v>
      </c>
      <c r="D36" s="61" t="s">
        <v>153</v>
      </c>
      <c r="E36" s="59" t="s">
        <v>41</v>
      </c>
      <c r="F36" s="54" t="s">
        <v>138</v>
      </c>
      <c r="G36" s="54" t="s">
        <v>37</v>
      </c>
      <c r="H36" s="54" t="s">
        <v>154</v>
      </c>
      <c r="I36" s="42">
        <v>10035</v>
      </c>
      <c r="J36" s="17"/>
      <c r="K36" s="23">
        <f t="shared" si="1"/>
        <v>0</v>
      </c>
      <c r="L36" s="24" t="str">
        <f t="shared" si="0"/>
        <v>OK</v>
      </c>
      <c r="M36" s="100"/>
      <c r="N36" s="100"/>
      <c r="O36" s="101"/>
      <c r="P36" s="101"/>
      <c r="Q36" s="101"/>
      <c r="R36" s="101"/>
      <c r="S36" s="100"/>
      <c r="T36" s="100"/>
      <c r="U36" s="100"/>
      <c r="V36" s="100"/>
      <c r="W36" s="100"/>
      <c r="X36" s="101"/>
      <c r="Y36" s="101"/>
      <c r="Z36" s="101"/>
      <c r="AA36" s="101"/>
      <c r="AB36" s="101"/>
      <c r="AC36" s="101"/>
      <c r="AD36" s="101"/>
      <c r="AE36" s="101"/>
      <c r="AF36" s="101"/>
      <c r="AG36" s="101"/>
      <c r="AH36" s="101"/>
      <c r="AI36" s="101"/>
      <c r="AJ36" s="101"/>
    </row>
    <row r="37" spans="1:36" ht="39.950000000000003" customHeight="1" x14ac:dyDescent="0.25">
      <c r="A37" s="55">
        <v>41</v>
      </c>
      <c r="B37" s="56" t="s">
        <v>24</v>
      </c>
      <c r="C37" s="60" t="s">
        <v>155</v>
      </c>
      <c r="D37" s="61" t="s">
        <v>156</v>
      </c>
      <c r="E37" s="62" t="s">
        <v>157</v>
      </c>
      <c r="F37" s="62" t="s">
        <v>158</v>
      </c>
      <c r="G37" s="54" t="s">
        <v>37</v>
      </c>
      <c r="H37" s="62" t="s">
        <v>81</v>
      </c>
      <c r="I37" s="42">
        <v>40</v>
      </c>
      <c r="J37" s="17">
        <v>12</v>
      </c>
      <c r="K37" s="23">
        <f t="shared" si="1"/>
        <v>0</v>
      </c>
      <c r="L37" s="24" t="str">
        <f t="shared" si="0"/>
        <v>OK</v>
      </c>
      <c r="M37" s="100"/>
      <c r="N37" s="100">
        <v>10</v>
      </c>
      <c r="O37" s="101"/>
      <c r="P37" s="101"/>
      <c r="Q37" s="101"/>
      <c r="R37" s="101"/>
      <c r="S37" s="100"/>
      <c r="T37" s="100"/>
      <c r="U37" s="100"/>
      <c r="V37" s="100"/>
      <c r="W37" s="100"/>
      <c r="X37" s="101"/>
      <c r="Y37" s="101"/>
      <c r="Z37" s="101"/>
      <c r="AA37" s="101"/>
      <c r="AB37" s="101"/>
      <c r="AC37" s="101"/>
      <c r="AD37" s="101"/>
      <c r="AE37" s="101"/>
      <c r="AF37" s="101"/>
      <c r="AG37" s="101"/>
      <c r="AH37" s="130">
        <v>2</v>
      </c>
      <c r="AI37" s="101"/>
      <c r="AJ37" s="101"/>
    </row>
    <row r="38" spans="1:36" ht="39.950000000000003" customHeight="1" x14ac:dyDescent="0.25">
      <c r="A38" s="55">
        <v>42</v>
      </c>
      <c r="B38" s="56" t="s">
        <v>71</v>
      </c>
      <c r="C38" s="60" t="s">
        <v>159</v>
      </c>
      <c r="D38" s="61" t="s">
        <v>160</v>
      </c>
      <c r="E38" s="62" t="s">
        <v>157</v>
      </c>
      <c r="F38" s="62" t="s">
        <v>161</v>
      </c>
      <c r="G38" s="54" t="s">
        <v>37</v>
      </c>
      <c r="H38" s="62" t="s">
        <v>81</v>
      </c>
      <c r="I38" s="42">
        <v>84.99</v>
      </c>
      <c r="J38" s="17">
        <v>2</v>
      </c>
      <c r="K38" s="23">
        <f t="shared" si="1"/>
        <v>0</v>
      </c>
      <c r="L38" s="24" t="str">
        <f t="shared" si="0"/>
        <v>OK</v>
      </c>
      <c r="M38" s="100"/>
      <c r="N38" s="100"/>
      <c r="O38" s="101"/>
      <c r="P38" s="101"/>
      <c r="Q38" s="104"/>
      <c r="R38" s="105"/>
      <c r="S38" s="100"/>
      <c r="T38" s="100"/>
      <c r="U38" s="100"/>
      <c r="V38" s="100"/>
      <c r="W38" s="100"/>
      <c r="X38" s="101"/>
      <c r="Y38" s="101"/>
      <c r="Z38" s="101"/>
      <c r="AA38" s="101"/>
      <c r="AB38" s="101"/>
      <c r="AC38" s="101"/>
      <c r="AD38" s="101"/>
      <c r="AE38" s="101"/>
      <c r="AF38" s="101"/>
      <c r="AG38" s="130">
        <v>2</v>
      </c>
      <c r="AH38" s="101"/>
      <c r="AI38" s="101"/>
      <c r="AJ38" s="101"/>
    </row>
    <row r="39" spans="1:36" ht="39.950000000000003" customHeight="1" x14ac:dyDescent="0.25">
      <c r="A39" s="55">
        <v>43</v>
      </c>
      <c r="B39" s="56" t="s">
        <v>24</v>
      </c>
      <c r="C39" s="60" t="s">
        <v>162</v>
      </c>
      <c r="D39" s="61" t="s">
        <v>163</v>
      </c>
      <c r="E39" s="59" t="s">
        <v>164</v>
      </c>
      <c r="F39" s="70">
        <v>28738071</v>
      </c>
      <c r="G39" s="54" t="s">
        <v>37</v>
      </c>
      <c r="H39" s="54">
        <v>33903017</v>
      </c>
      <c r="I39" s="42">
        <v>350</v>
      </c>
      <c r="J39" s="17"/>
      <c r="K39" s="23">
        <f t="shared" si="1"/>
        <v>0</v>
      </c>
      <c r="L39" s="24" t="str">
        <f t="shared" si="0"/>
        <v>OK</v>
      </c>
      <c r="M39" s="100"/>
      <c r="N39" s="100"/>
      <c r="O39" s="101"/>
      <c r="P39" s="101"/>
      <c r="Q39" s="104"/>
      <c r="R39" s="105"/>
      <c r="S39" s="100"/>
      <c r="T39" s="100"/>
      <c r="U39" s="100"/>
      <c r="V39" s="100"/>
      <c r="W39" s="100"/>
      <c r="X39" s="101"/>
      <c r="Y39" s="101"/>
      <c r="Z39" s="101"/>
      <c r="AA39" s="101"/>
      <c r="AB39" s="101"/>
      <c r="AC39" s="101"/>
      <c r="AD39" s="101"/>
      <c r="AE39" s="101"/>
      <c r="AF39" s="101"/>
      <c r="AG39" s="101"/>
      <c r="AH39" s="101"/>
      <c r="AI39" s="101"/>
      <c r="AJ39" s="101"/>
    </row>
    <row r="40" spans="1:36" ht="39.950000000000003" customHeight="1" x14ac:dyDescent="0.25">
      <c r="A40" s="55">
        <v>44</v>
      </c>
      <c r="B40" s="56" t="s">
        <v>114</v>
      </c>
      <c r="C40" s="68" t="s">
        <v>165</v>
      </c>
      <c r="D40" s="69" t="s">
        <v>166</v>
      </c>
      <c r="E40" s="65">
        <v>2103</v>
      </c>
      <c r="F40" s="65" t="s">
        <v>167</v>
      </c>
      <c r="G40" s="54" t="s">
        <v>37</v>
      </c>
      <c r="H40" s="54" t="s">
        <v>168</v>
      </c>
      <c r="I40" s="42">
        <v>3000</v>
      </c>
      <c r="J40" s="17">
        <v>2</v>
      </c>
      <c r="K40" s="23">
        <f t="shared" si="1"/>
        <v>0</v>
      </c>
      <c r="L40" s="24" t="str">
        <f t="shared" si="0"/>
        <v>OK</v>
      </c>
      <c r="M40" s="100"/>
      <c r="N40" s="100"/>
      <c r="O40" s="101"/>
      <c r="P40" s="101"/>
      <c r="Q40" s="104"/>
      <c r="R40" s="105"/>
      <c r="S40" s="100"/>
      <c r="T40" s="100"/>
      <c r="U40" s="100"/>
      <c r="V40" s="100"/>
      <c r="W40" s="100"/>
      <c r="X40" s="101"/>
      <c r="Y40" s="101"/>
      <c r="Z40" s="101"/>
      <c r="AA40" s="101"/>
      <c r="AB40" s="101"/>
      <c r="AC40" s="101"/>
      <c r="AD40" s="130">
        <v>2</v>
      </c>
      <c r="AE40" s="101"/>
      <c r="AF40" s="101"/>
      <c r="AG40" s="101"/>
      <c r="AH40" s="101"/>
      <c r="AI40" s="101"/>
      <c r="AJ40" s="101"/>
    </row>
    <row r="41" spans="1:36" ht="39.950000000000003" customHeight="1" x14ac:dyDescent="0.25">
      <c r="A41" s="55">
        <v>46</v>
      </c>
      <c r="B41" s="56" t="s">
        <v>93</v>
      </c>
      <c r="C41" s="60" t="s">
        <v>169</v>
      </c>
      <c r="D41" s="61" t="s">
        <v>170</v>
      </c>
      <c r="E41" s="62" t="s">
        <v>171</v>
      </c>
      <c r="F41" s="62" t="s">
        <v>172</v>
      </c>
      <c r="G41" s="54" t="s">
        <v>37</v>
      </c>
      <c r="H41" s="62" t="s">
        <v>173</v>
      </c>
      <c r="I41" s="42">
        <v>2150</v>
      </c>
      <c r="J41" s="17"/>
      <c r="K41" s="23">
        <f t="shared" si="1"/>
        <v>0</v>
      </c>
      <c r="L41" s="24" t="str">
        <f t="shared" si="0"/>
        <v>OK</v>
      </c>
      <c r="M41" s="100"/>
      <c r="N41" s="100"/>
      <c r="O41" s="101"/>
      <c r="P41" s="101"/>
      <c r="Q41" s="104"/>
      <c r="R41" s="105"/>
      <c r="S41" s="100"/>
      <c r="T41" s="100"/>
      <c r="U41" s="100"/>
      <c r="V41" s="100"/>
      <c r="W41" s="100"/>
      <c r="X41" s="101"/>
      <c r="Y41" s="101"/>
      <c r="Z41" s="101"/>
      <c r="AA41" s="101"/>
      <c r="AB41" s="101"/>
      <c r="AC41" s="101"/>
      <c r="AD41" s="101"/>
      <c r="AE41" s="101"/>
      <c r="AF41" s="101"/>
      <c r="AG41" s="101"/>
      <c r="AH41" s="101"/>
      <c r="AI41" s="101"/>
      <c r="AJ41" s="101"/>
    </row>
    <row r="42" spans="1:36" ht="39.950000000000003" customHeight="1" x14ac:dyDescent="0.25">
      <c r="A42" s="55">
        <v>48</v>
      </c>
      <c r="B42" s="56" t="s">
        <v>114</v>
      </c>
      <c r="C42" s="60" t="s">
        <v>174</v>
      </c>
      <c r="D42" s="61" t="s">
        <v>175</v>
      </c>
      <c r="E42" s="59" t="s">
        <v>62</v>
      </c>
      <c r="F42" s="70">
        <v>12629002</v>
      </c>
      <c r="G42" s="54" t="s">
        <v>37</v>
      </c>
      <c r="H42" s="54">
        <v>44905233</v>
      </c>
      <c r="I42" s="42">
        <v>90</v>
      </c>
      <c r="J42" s="17"/>
      <c r="K42" s="23">
        <f t="shared" si="1"/>
        <v>0</v>
      </c>
      <c r="L42" s="24" t="str">
        <f t="shared" si="0"/>
        <v>OK</v>
      </c>
      <c r="M42" s="100"/>
      <c r="N42" s="100"/>
      <c r="O42" s="101"/>
      <c r="P42" s="101"/>
      <c r="Q42" s="104"/>
      <c r="R42" s="105"/>
      <c r="S42" s="100"/>
      <c r="T42" s="100"/>
      <c r="U42" s="100"/>
      <c r="V42" s="100"/>
      <c r="W42" s="100"/>
      <c r="X42" s="101"/>
      <c r="Y42" s="101"/>
      <c r="Z42" s="101"/>
      <c r="AA42" s="101"/>
      <c r="AB42" s="101"/>
      <c r="AC42" s="101"/>
      <c r="AD42" s="101"/>
      <c r="AE42" s="101"/>
      <c r="AF42" s="101"/>
      <c r="AG42" s="101"/>
      <c r="AH42" s="101"/>
      <c r="AI42" s="101"/>
      <c r="AJ42" s="101"/>
    </row>
    <row r="43" spans="1:36" ht="39.950000000000003" customHeight="1" x14ac:dyDescent="0.25">
      <c r="A43" s="55">
        <v>49</v>
      </c>
      <c r="B43" s="56" t="s">
        <v>176</v>
      </c>
      <c r="C43" s="60" t="s">
        <v>177</v>
      </c>
      <c r="D43" s="61" t="s">
        <v>178</v>
      </c>
      <c r="E43" s="53" t="s">
        <v>179</v>
      </c>
      <c r="F43" s="54" t="s">
        <v>180</v>
      </c>
      <c r="G43" s="54" t="s">
        <v>37</v>
      </c>
      <c r="H43" s="54" t="s">
        <v>21</v>
      </c>
      <c r="I43" s="42">
        <v>4423</v>
      </c>
      <c r="J43" s="17">
        <v>1</v>
      </c>
      <c r="K43" s="23">
        <f t="shared" si="1"/>
        <v>0</v>
      </c>
      <c r="L43" s="24" t="str">
        <f t="shared" si="0"/>
        <v>OK</v>
      </c>
      <c r="M43" s="100"/>
      <c r="N43" s="100"/>
      <c r="O43" s="101"/>
      <c r="P43" s="130">
        <v>1</v>
      </c>
      <c r="Q43" s="104"/>
      <c r="R43" s="105"/>
      <c r="S43" s="100"/>
      <c r="T43" s="100"/>
      <c r="U43" s="100"/>
      <c r="V43" s="100"/>
      <c r="W43" s="100"/>
      <c r="X43" s="101"/>
      <c r="Y43" s="101"/>
      <c r="Z43" s="101"/>
      <c r="AA43" s="101"/>
      <c r="AB43" s="101"/>
      <c r="AC43" s="101"/>
      <c r="AD43" s="101"/>
      <c r="AE43" s="101"/>
      <c r="AF43" s="101"/>
      <c r="AG43" s="101"/>
      <c r="AH43" s="101"/>
      <c r="AI43" s="101"/>
      <c r="AJ43" s="101"/>
    </row>
    <row r="44" spans="1:36" ht="39.950000000000003" customHeight="1" x14ac:dyDescent="0.25">
      <c r="A44" s="55">
        <v>51</v>
      </c>
      <c r="B44" s="56" t="s">
        <v>24</v>
      </c>
      <c r="C44" s="60" t="s">
        <v>181</v>
      </c>
      <c r="D44" s="61" t="s">
        <v>182</v>
      </c>
      <c r="E44" s="53" t="s">
        <v>183</v>
      </c>
      <c r="F44" s="54" t="s">
        <v>184</v>
      </c>
      <c r="G44" s="54" t="s">
        <v>37</v>
      </c>
      <c r="H44" s="54" t="s">
        <v>185</v>
      </c>
      <c r="I44" s="42">
        <v>5500</v>
      </c>
      <c r="J44" s="17"/>
      <c r="K44" s="23">
        <f t="shared" si="1"/>
        <v>0</v>
      </c>
      <c r="L44" s="24" t="str">
        <f t="shared" si="0"/>
        <v>OK</v>
      </c>
      <c r="M44" s="100"/>
      <c r="N44" s="100"/>
      <c r="O44" s="101"/>
      <c r="P44" s="101"/>
      <c r="Q44" s="104"/>
      <c r="R44" s="105"/>
      <c r="S44" s="100"/>
      <c r="T44" s="100"/>
      <c r="U44" s="100"/>
      <c r="V44" s="100"/>
      <c r="W44" s="100"/>
      <c r="X44" s="101"/>
      <c r="Y44" s="101"/>
      <c r="Z44" s="101"/>
      <c r="AA44" s="101"/>
      <c r="AB44" s="101"/>
      <c r="AC44" s="101"/>
      <c r="AD44" s="101"/>
      <c r="AE44" s="101"/>
      <c r="AF44" s="101"/>
      <c r="AG44" s="101"/>
      <c r="AH44" s="101"/>
      <c r="AI44" s="101"/>
      <c r="AJ44" s="101"/>
    </row>
    <row r="45" spans="1:36" ht="39.950000000000003" customHeight="1" x14ac:dyDescent="0.25">
      <c r="A45" s="55">
        <v>52</v>
      </c>
      <c r="B45" s="56" t="s">
        <v>186</v>
      </c>
      <c r="C45" s="60" t="s">
        <v>187</v>
      </c>
      <c r="D45" s="61" t="s">
        <v>188</v>
      </c>
      <c r="E45" s="59" t="s">
        <v>189</v>
      </c>
      <c r="F45" s="70">
        <v>122238001</v>
      </c>
      <c r="G45" s="54" t="s">
        <v>37</v>
      </c>
      <c r="H45" s="54">
        <v>44905202</v>
      </c>
      <c r="I45" s="42">
        <v>23199</v>
      </c>
      <c r="J45" s="17"/>
      <c r="K45" s="23">
        <f t="shared" si="1"/>
        <v>0</v>
      </c>
      <c r="L45" s="24" t="str">
        <f t="shared" si="0"/>
        <v>OK</v>
      </c>
      <c r="M45" s="100"/>
      <c r="N45" s="100"/>
      <c r="O45" s="101"/>
      <c r="P45" s="101"/>
      <c r="Q45" s="104"/>
      <c r="R45" s="105"/>
      <c r="S45" s="100"/>
      <c r="T45" s="100"/>
      <c r="U45" s="100"/>
      <c r="V45" s="100"/>
      <c r="W45" s="100"/>
      <c r="X45" s="101"/>
      <c r="Y45" s="101"/>
      <c r="Z45" s="101"/>
      <c r="AA45" s="101"/>
      <c r="AB45" s="101"/>
      <c r="AC45" s="101"/>
      <c r="AD45" s="101"/>
      <c r="AE45" s="101"/>
      <c r="AF45" s="101"/>
      <c r="AG45" s="101"/>
      <c r="AH45" s="101"/>
      <c r="AI45" s="101"/>
      <c r="AJ45" s="101"/>
    </row>
    <row r="46" spans="1:36" ht="39.950000000000003" customHeight="1" x14ac:dyDescent="0.25">
      <c r="A46" s="55">
        <v>53</v>
      </c>
      <c r="B46" s="56" t="s">
        <v>43</v>
      </c>
      <c r="C46" s="71" t="s">
        <v>190</v>
      </c>
      <c r="D46" s="72" t="s">
        <v>191</v>
      </c>
      <c r="E46" s="59" t="s">
        <v>192</v>
      </c>
      <c r="F46" s="62" t="s">
        <v>193</v>
      </c>
      <c r="G46" s="54" t="s">
        <v>37</v>
      </c>
      <c r="H46" s="62" t="s">
        <v>81</v>
      </c>
      <c r="I46" s="42">
        <v>170</v>
      </c>
      <c r="J46" s="17"/>
      <c r="K46" s="23">
        <f t="shared" si="1"/>
        <v>0</v>
      </c>
      <c r="L46" s="24" t="str">
        <f t="shared" si="0"/>
        <v>OK</v>
      </c>
      <c r="M46" s="100"/>
      <c r="N46" s="100"/>
      <c r="O46" s="101"/>
      <c r="P46" s="101"/>
      <c r="Q46" s="104"/>
      <c r="R46" s="105"/>
      <c r="S46" s="100"/>
      <c r="T46" s="100"/>
      <c r="U46" s="100"/>
      <c r="V46" s="100"/>
      <c r="W46" s="100"/>
      <c r="X46" s="101"/>
      <c r="Y46" s="101"/>
      <c r="Z46" s="101"/>
      <c r="AA46" s="101"/>
      <c r="AB46" s="101"/>
      <c r="AC46" s="101"/>
      <c r="AD46" s="101"/>
      <c r="AE46" s="101"/>
      <c r="AF46" s="101"/>
      <c r="AG46" s="101"/>
      <c r="AH46" s="101"/>
      <c r="AI46" s="101"/>
      <c r="AJ46" s="101"/>
    </row>
    <row r="47" spans="1:36" ht="39.950000000000003" customHeight="1" x14ac:dyDescent="0.25">
      <c r="A47" s="55">
        <v>54</v>
      </c>
      <c r="B47" s="56" t="s">
        <v>55</v>
      </c>
      <c r="C47" s="73" t="s">
        <v>194</v>
      </c>
      <c r="D47" s="74" t="s">
        <v>195</v>
      </c>
      <c r="E47" s="74">
        <v>4104</v>
      </c>
      <c r="F47" s="74" t="s">
        <v>196</v>
      </c>
      <c r="G47" s="74" t="s">
        <v>37</v>
      </c>
      <c r="H47" s="74" t="s">
        <v>197</v>
      </c>
      <c r="I47" s="42">
        <v>499</v>
      </c>
      <c r="J47" s="17">
        <v>1</v>
      </c>
      <c r="K47" s="23">
        <f t="shared" si="1"/>
        <v>0</v>
      </c>
      <c r="L47" s="24" t="str">
        <f t="shared" si="0"/>
        <v>OK</v>
      </c>
      <c r="M47" s="100"/>
      <c r="N47" s="100"/>
      <c r="O47" s="130">
        <v>1</v>
      </c>
      <c r="P47" s="101"/>
      <c r="Q47" s="104"/>
      <c r="R47" s="105"/>
      <c r="S47" s="100"/>
      <c r="T47" s="100"/>
      <c r="U47" s="100"/>
      <c r="V47" s="100"/>
      <c r="W47" s="100"/>
      <c r="X47" s="101"/>
      <c r="Y47" s="101"/>
      <c r="Z47" s="101"/>
      <c r="AA47" s="101"/>
      <c r="AB47" s="101"/>
      <c r="AC47" s="101"/>
      <c r="AD47" s="101"/>
      <c r="AE47" s="101"/>
      <c r="AF47" s="101"/>
      <c r="AG47" s="101"/>
      <c r="AH47" s="101"/>
      <c r="AI47" s="101"/>
      <c r="AJ47" s="101"/>
    </row>
    <row r="48" spans="1:36" ht="39.950000000000003" customHeight="1" x14ac:dyDescent="0.25">
      <c r="A48" s="55">
        <v>55</v>
      </c>
      <c r="B48" s="56" t="s">
        <v>38</v>
      </c>
      <c r="C48" s="73" t="s">
        <v>198</v>
      </c>
      <c r="D48" s="74" t="s">
        <v>199</v>
      </c>
      <c r="E48" s="75" t="s">
        <v>129</v>
      </c>
      <c r="F48" s="74" t="s">
        <v>200</v>
      </c>
      <c r="G48" s="74" t="s">
        <v>37</v>
      </c>
      <c r="H48" s="74" t="s">
        <v>201</v>
      </c>
      <c r="I48" s="42">
        <v>1943</v>
      </c>
      <c r="J48" s="17"/>
      <c r="K48" s="23">
        <f t="shared" si="1"/>
        <v>0</v>
      </c>
      <c r="L48" s="24" t="str">
        <f t="shared" si="0"/>
        <v>OK</v>
      </c>
      <c r="M48" s="100"/>
      <c r="N48" s="100"/>
      <c r="O48" s="101"/>
      <c r="P48" s="101"/>
      <c r="Q48" s="104"/>
      <c r="R48" s="105"/>
      <c r="S48" s="100"/>
      <c r="T48" s="100"/>
      <c r="U48" s="100"/>
      <c r="V48" s="100"/>
      <c r="W48" s="100"/>
      <c r="X48" s="101"/>
      <c r="Y48" s="101"/>
      <c r="Z48" s="101"/>
      <c r="AA48" s="101"/>
      <c r="AB48" s="101"/>
      <c r="AC48" s="101"/>
      <c r="AD48" s="101"/>
      <c r="AE48" s="101"/>
      <c r="AF48" s="101"/>
      <c r="AG48" s="101"/>
      <c r="AH48" s="101"/>
      <c r="AI48" s="101"/>
      <c r="AJ48" s="101"/>
    </row>
    <row r="49" spans="1:36" ht="39.950000000000003" customHeight="1" x14ac:dyDescent="0.25">
      <c r="A49" s="55">
        <v>56</v>
      </c>
      <c r="B49" s="56" t="s">
        <v>202</v>
      </c>
      <c r="C49" s="66" t="s">
        <v>203</v>
      </c>
      <c r="D49" s="67" t="s">
        <v>204</v>
      </c>
      <c r="E49" s="53" t="s">
        <v>41</v>
      </c>
      <c r="F49" s="54" t="s">
        <v>205</v>
      </c>
      <c r="G49" s="54" t="s">
        <v>37</v>
      </c>
      <c r="H49" s="54" t="s">
        <v>51</v>
      </c>
      <c r="I49" s="42">
        <v>20700</v>
      </c>
      <c r="J49" s="17"/>
      <c r="K49" s="23">
        <f t="shared" si="1"/>
        <v>0</v>
      </c>
      <c r="L49" s="24" t="str">
        <f t="shared" si="0"/>
        <v>OK</v>
      </c>
      <c r="M49" s="100"/>
      <c r="N49" s="100"/>
      <c r="O49" s="101"/>
      <c r="P49" s="101"/>
      <c r="Q49" s="104"/>
      <c r="R49" s="105"/>
      <c r="S49" s="100"/>
      <c r="T49" s="100"/>
      <c r="U49" s="100"/>
      <c r="V49" s="100"/>
      <c r="W49" s="100"/>
      <c r="X49" s="101"/>
      <c r="Y49" s="101"/>
      <c r="Z49" s="101"/>
      <c r="AA49" s="101"/>
      <c r="AB49" s="101"/>
      <c r="AC49" s="101"/>
      <c r="AD49" s="101"/>
      <c r="AE49" s="101"/>
      <c r="AF49" s="101"/>
      <c r="AG49" s="101"/>
      <c r="AH49" s="101"/>
      <c r="AI49" s="101"/>
      <c r="AJ49" s="101"/>
    </row>
    <row r="50" spans="1:36" ht="39.950000000000003" customHeight="1" x14ac:dyDescent="0.25">
      <c r="A50" s="55">
        <v>57</v>
      </c>
      <c r="B50" s="56" t="s">
        <v>135</v>
      </c>
      <c r="C50" s="60" t="s">
        <v>206</v>
      </c>
      <c r="D50" s="61" t="s">
        <v>207</v>
      </c>
      <c r="E50" s="62" t="s">
        <v>208</v>
      </c>
      <c r="F50" s="62" t="s">
        <v>209</v>
      </c>
      <c r="G50" s="54" t="s">
        <v>37</v>
      </c>
      <c r="H50" s="62" t="s">
        <v>51</v>
      </c>
      <c r="I50" s="42">
        <v>9385</v>
      </c>
      <c r="J50" s="17">
        <v>1</v>
      </c>
      <c r="K50" s="23">
        <f t="shared" si="1"/>
        <v>0</v>
      </c>
      <c r="L50" s="24" t="str">
        <f t="shared" si="0"/>
        <v>OK</v>
      </c>
      <c r="M50" s="100"/>
      <c r="N50" s="100"/>
      <c r="O50" s="101"/>
      <c r="P50" s="101"/>
      <c r="Q50" s="104"/>
      <c r="R50" s="105"/>
      <c r="S50" s="100"/>
      <c r="T50" s="100"/>
      <c r="U50" s="100"/>
      <c r="V50" s="100"/>
      <c r="W50" s="100">
        <v>1</v>
      </c>
      <c r="X50" s="101"/>
      <c r="Y50" s="101"/>
      <c r="Z50" s="101"/>
      <c r="AA50" s="101"/>
      <c r="AB50" s="101"/>
      <c r="AC50" s="101"/>
      <c r="AD50" s="101"/>
      <c r="AE50" s="101"/>
      <c r="AF50" s="101"/>
      <c r="AG50" s="101"/>
      <c r="AH50" s="101"/>
      <c r="AI50" s="101"/>
      <c r="AJ50" s="101"/>
    </row>
    <row r="51" spans="1:36" ht="39.950000000000003" customHeight="1" x14ac:dyDescent="0.25">
      <c r="A51" s="55">
        <v>59</v>
      </c>
      <c r="B51" s="56" t="s">
        <v>93</v>
      </c>
      <c r="C51" s="66" t="s">
        <v>210</v>
      </c>
      <c r="D51" s="67" t="s">
        <v>211</v>
      </c>
      <c r="E51" s="59" t="s">
        <v>212</v>
      </c>
      <c r="F51" s="62" t="s">
        <v>213</v>
      </c>
      <c r="G51" s="54" t="s">
        <v>37</v>
      </c>
      <c r="H51" s="62" t="s">
        <v>81</v>
      </c>
      <c r="I51" s="42">
        <v>1140</v>
      </c>
      <c r="J51" s="17"/>
      <c r="K51" s="23">
        <f t="shared" si="1"/>
        <v>0</v>
      </c>
      <c r="L51" s="24" t="str">
        <f t="shared" si="0"/>
        <v>OK</v>
      </c>
      <c r="M51" s="100"/>
      <c r="N51" s="100"/>
      <c r="O51" s="101"/>
      <c r="P51" s="101"/>
      <c r="Q51" s="104"/>
      <c r="R51" s="105"/>
      <c r="S51" s="100"/>
      <c r="T51" s="100"/>
      <c r="U51" s="100"/>
      <c r="V51" s="100"/>
      <c r="W51" s="100"/>
      <c r="X51" s="101"/>
      <c r="Y51" s="101"/>
      <c r="Z51" s="101"/>
      <c r="AA51" s="101"/>
      <c r="AB51" s="101"/>
      <c r="AC51" s="101"/>
      <c r="AD51" s="101"/>
      <c r="AE51" s="101"/>
      <c r="AF51" s="101"/>
      <c r="AG51" s="101"/>
      <c r="AH51" s="101"/>
      <c r="AI51" s="101"/>
      <c r="AJ51" s="101"/>
    </row>
    <row r="52" spans="1:36" ht="39.950000000000003" customHeight="1" x14ac:dyDescent="0.25">
      <c r="A52" s="55">
        <v>60</v>
      </c>
      <c r="B52" s="56" t="s">
        <v>93</v>
      </c>
      <c r="C52" s="66" t="s">
        <v>214</v>
      </c>
      <c r="D52" s="67" t="s">
        <v>215</v>
      </c>
      <c r="E52" s="59" t="s">
        <v>212</v>
      </c>
      <c r="F52" s="62" t="s">
        <v>213</v>
      </c>
      <c r="G52" s="54" t="s">
        <v>37</v>
      </c>
      <c r="H52" s="62" t="s">
        <v>81</v>
      </c>
      <c r="I52" s="42">
        <v>685</v>
      </c>
      <c r="J52" s="17"/>
      <c r="K52" s="23">
        <f t="shared" si="1"/>
        <v>0</v>
      </c>
      <c r="L52" s="24" t="str">
        <f t="shared" si="0"/>
        <v>OK</v>
      </c>
      <c r="M52" s="100"/>
      <c r="N52" s="100"/>
      <c r="O52" s="101"/>
      <c r="P52" s="101"/>
      <c r="Q52" s="104"/>
      <c r="R52" s="105"/>
      <c r="S52" s="100"/>
      <c r="T52" s="100"/>
      <c r="U52" s="100"/>
      <c r="V52" s="100"/>
      <c r="W52" s="100"/>
      <c r="X52" s="101"/>
      <c r="Y52" s="101"/>
      <c r="Z52" s="101"/>
      <c r="AA52" s="101"/>
      <c r="AB52" s="101"/>
      <c r="AC52" s="101"/>
      <c r="AD52" s="101"/>
      <c r="AE52" s="101"/>
      <c r="AF52" s="101"/>
      <c r="AG52" s="101"/>
      <c r="AH52" s="101"/>
      <c r="AI52" s="101"/>
      <c r="AJ52" s="101"/>
    </row>
    <row r="53" spans="1:36" ht="39.950000000000003" customHeight="1" x14ac:dyDescent="0.25">
      <c r="A53" s="55">
        <v>61</v>
      </c>
      <c r="B53" s="56" t="s">
        <v>71</v>
      </c>
      <c r="C53" s="66" t="s">
        <v>216</v>
      </c>
      <c r="D53" s="67" t="s">
        <v>217</v>
      </c>
      <c r="E53" s="59" t="s">
        <v>212</v>
      </c>
      <c r="F53" s="76" t="s">
        <v>218</v>
      </c>
      <c r="G53" s="54" t="s">
        <v>37</v>
      </c>
      <c r="H53" s="76" t="s">
        <v>81</v>
      </c>
      <c r="I53" s="42">
        <v>2296.8000000000002</v>
      </c>
      <c r="J53" s="17"/>
      <c r="K53" s="23">
        <f t="shared" si="1"/>
        <v>0</v>
      </c>
      <c r="L53" s="24" t="str">
        <f t="shared" si="0"/>
        <v>OK</v>
      </c>
      <c r="M53" s="100"/>
      <c r="N53" s="100"/>
      <c r="O53" s="101"/>
      <c r="P53" s="101"/>
      <c r="Q53" s="104"/>
      <c r="R53" s="105"/>
      <c r="S53" s="100"/>
      <c r="T53" s="100"/>
      <c r="U53" s="100"/>
      <c r="V53" s="100"/>
      <c r="W53" s="100"/>
      <c r="X53" s="101"/>
      <c r="Y53" s="101"/>
      <c r="Z53" s="101"/>
      <c r="AA53" s="101"/>
      <c r="AB53" s="101"/>
      <c r="AC53" s="101"/>
      <c r="AD53" s="101"/>
      <c r="AE53" s="101"/>
      <c r="AF53" s="101"/>
      <c r="AG53" s="101"/>
      <c r="AH53" s="101"/>
      <c r="AI53" s="101"/>
      <c r="AJ53" s="101"/>
    </row>
    <row r="54" spans="1:36" ht="39.950000000000003" customHeight="1" x14ac:dyDescent="0.25">
      <c r="A54" s="55">
        <v>62</v>
      </c>
      <c r="B54" s="56" t="s">
        <v>43</v>
      </c>
      <c r="C54" s="60" t="s">
        <v>219</v>
      </c>
      <c r="D54" s="61" t="s">
        <v>220</v>
      </c>
      <c r="E54" s="62" t="s">
        <v>221</v>
      </c>
      <c r="F54" s="62" t="s">
        <v>222</v>
      </c>
      <c r="G54" s="54" t="s">
        <v>37</v>
      </c>
      <c r="H54" s="62" t="s">
        <v>25</v>
      </c>
      <c r="I54" s="42">
        <v>1291</v>
      </c>
      <c r="J54" s="17"/>
      <c r="K54" s="23">
        <f t="shared" si="1"/>
        <v>0</v>
      </c>
      <c r="L54" s="24" t="str">
        <f t="shared" si="0"/>
        <v>OK</v>
      </c>
      <c r="M54" s="100"/>
      <c r="N54" s="100"/>
      <c r="O54" s="101"/>
      <c r="P54" s="101"/>
      <c r="Q54" s="104"/>
      <c r="R54" s="105"/>
      <c r="S54" s="100"/>
      <c r="T54" s="100"/>
      <c r="U54" s="100"/>
      <c r="V54" s="100"/>
      <c r="W54" s="100"/>
      <c r="X54" s="101"/>
      <c r="Y54" s="101"/>
      <c r="Z54" s="101"/>
      <c r="AA54" s="101"/>
      <c r="AB54" s="101"/>
      <c r="AC54" s="101"/>
      <c r="AD54" s="101"/>
      <c r="AE54" s="101"/>
      <c r="AF54" s="101"/>
      <c r="AG54" s="101"/>
      <c r="AH54" s="101"/>
      <c r="AI54" s="101"/>
      <c r="AJ54" s="101"/>
    </row>
    <row r="55" spans="1:36" ht="39.950000000000003" customHeight="1" x14ac:dyDescent="0.25">
      <c r="A55" s="55">
        <v>63</v>
      </c>
      <c r="B55" s="56" t="s">
        <v>55</v>
      </c>
      <c r="C55" s="60" t="s">
        <v>223</v>
      </c>
      <c r="D55" s="61" t="s">
        <v>224</v>
      </c>
      <c r="E55" s="62" t="s">
        <v>225</v>
      </c>
      <c r="F55" s="62" t="s">
        <v>226</v>
      </c>
      <c r="G55" s="54" t="s">
        <v>37</v>
      </c>
      <c r="H55" s="62" t="s">
        <v>227</v>
      </c>
      <c r="I55" s="42">
        <v>1785</v>
      </c>
      <c r="J55" s="17"/>
      <c r="K55" s="23">
        <f t="shared" si="1"/>
        <v>0</v>
      </c>
      <c r="L55" s="24" t="str">
        <f t="shared" si="0"/>
        <v>OK</v>
      </c>
      <c r="M55" s="100"/>
      <c r="N55" s="100"/>
      <c r="O55" s="101"/>
      <c r="P55" s="101"/>
      <c r="Q55" s="104"/>
      <c r="R55" s="105"/>
      <c r="S55" s="100"/>
      <c r="T55" s="100"/>
      <c r="U55" s="100"/>
      <c r="V55" s="100"/>
      <c r="W55" s="100"/>
      <c r="X55" s="101"/>
      <c r="Y55" s="101"/>
      <c r="Z55" s="101"/>
      <c r="AA55" s="101"/>
      <c r="AB55" s="101"/>
      <c r="AC55" s="101"/>
      <c r="AD55" s="101"/>
      <c r="AE55" s="101"/>
      <c r="AF55" s="101"/>
      <c r="AG55" s="101"/>
      <c r="AH55" s="101"/>
      <c r="AI55" s="101"/>
      <c r="AJ55" s="101"/>
    </row>
    <row r="56" spans="1:36" ht="39.950000000000003" customHeight="1" x14ac:dyDescent="0.25">
      <c r="A56" s="55">
        <v>65</v>
      </c>
      <c r="B56" s="56" t="s">
        <v>86</v>
      </c>
      <c r="C56" s="60" t="s">
        <v>228</v>
      </c>
      <c r="D56" s="61" t="s">
        <v>229</v>
      </c>
      <c r="E56" s="62" t="s">
        <v>230</v>
      </c>
      <c r="F56" s="62" t="s">
        <v>231</v>
      </c>
      <c r="G56" s="54" t="s">
        <v>37</v>
      </c>
      <c r="H56" s="62" t="s">
        <v>232</v>
      </c>
      <c r="I56" s="42">
        <v>2649.99</v>
      </c>
      <c r="J56" s="17"/>
      <c r="K56" s="23">
        <f t="shared" si="1"/>
        <v>0</v>
      </c>
      <c r="L56" s="24" t="str">
        <f t="shared" si="0"/>
        <v>OK</v>
      </c>
      <c r="M56" s="100"/>
      <c r="N56" s="100"/>
      <c r="O56" s="101"/>
      <c r="P56" s="101"/>
      <c r="Q56" s="104"/>
      <c r="R56" s="105"/>
      <c r="S56" s="100"/>
      <c r="T56" s="100"/>
      <c r="U56" s="100"/>
      <c r="V56" s="100"/>
      <c r="W56" s="100"/>
      <c r="X56" s="101"/>
      <c r="Y56" s="101"/>
      <c r="Z56" s="101"/>
      <c r="AA56" s="101"/>
      <c r="AB56" s="101"/>
      <c r="AC56" s="101"/>
      <c r="AD56" s="101"/>
      <c r="AE56" s="101"/>
      <c r="AF56" s="101"/>
      <c r="AG56" s="101"/>
      <c r="AH56" s="101"/>
      <c r="AI56" s="101"/>
      <c r="AJ56" s="101"/>
    </row>
    <row r="57" spans="1:36" ht="39.950000000000003" customHeight="1" x14ac:dyDescent="0.25">
      <c r="A57" s="55">
        <v>66</v>
      </c>
      <c r="B57" s="56" t="s">
        <v>176</v>
      </c>
      <c r="C57" s="66" t="s">
        <v>233</v>
      </c>
      <c r="D57" s="67" t="s">
        <v>234</v>
      </c>
      <c r="E57" s="59" t="s">
        <v>62</v>
      </c>
      <c r="F57" s="54" t="s">
        <v>235</v>
      </c>
      <c r="G57" s="54" t="s">
        <v>37</v>
      </c>
      <c r="H57" s="54">
        <v>44900533</v>
      </c>
      <c r="I57" s="42">
        <v>4765</v>
      </c>
      <c r="J57" s="17"/>
      <c r="K57" s="23">
        <f t="shared" si="1"/>
        <v>0</v>
      </c>
      <c r="L57" s="24" t="str">
        <f t="shared" si="0"/>
        <v>OK</v>
      </c>
      <c r="M57" s="100"/>
      <c r="N57" s="100"/>
      <c r="O57" s="101"/>
      <c r="P57" s="101"/>
      <c r="Q57" s="104"/>
      <c r="R57" s="105"/>
      <c r="S57" s="100"/>
      <c r="T57" s="100"/>
      <c r="U57" s="100"/>
      <c r="V57" s="100"/>
      <c r="W57" s="100"/>
      <c r="X57" s="101"/>
      <c r="Y57" s="101"/>
      <c r="Z57" s="101"/>
      <c r="AA57" s="101"/>
      <c r="AB57" s="101"/>
      <c r="AC57" s="101"/>
      <c r="AD57" s="101"/>
      <c r="AE57" s="101"/>
      <c r="AF57" s="101"/>
      <c r="AG57" s="101"/>
      <c r="AH57" s="101"/>
      <c r="AI57" s="101"/>
      <c r="AJ57" s="101"/>
    </row>
    <row r="58" spans="1:36" ht="39.950000000000003" customHeight="1" x14ac:dyDescent="0.25">
      <c r="A58" s="55">
        <v>68</v>
      </c>
      <c r="B58" s="56" t="s">
        <v>38</v>
      </c>
      <c r="C58" s="66" t="s">
        <v>236</v>
      </c>
      <c r="D58" s="67" t="s">
        <v>237</v>
      </c>
      <c r="E58" s="53" t="s">
        <v>238</v>
      </c>
      <c r="F58" s="54" t="s">
        <v>239</v>
      </c>
      <c r="G58" s="54" t="s">
        <v>37</v>
      </c>
      <c r="H58" s="54" t="s">
        <v>51</v>
      </c>
      <c r="I58" s="42">
        <v>673</v>
      </c>
      <c r="J58" s="17"/>
      <c r="K58" s="23">
        <f t="shared" si="1"/>
        <v>0</v>
      </c>
      <c r="L58" s="24" t="str">
        <f t="shared" si="0"/>
        <v>OK</v>
      </c>
      <c r="M58" s="100"/>
      <c r="N58" s="100"/>
      <c r="O58" s="101"/>
      <c r="P58" s="101"/>
      <c r="Q58" s="104"/>
      <c r="R58" s="105"/>
      <c r="S58" s="100"/>
      <c r="T58" s="100"/>
      <c r="U58" s="100"/>
      <c r="V58" s="100"/>
      <c r="W58" s="100"/>
      <c r="X58" s="101"/>
      <c r="Y58" s="101"/>
      <c r="Z58" s="101"/>
      <c r="AA58" s="101"/>
      <c r="AB58" s="101"/>
      <c r="AC58" s="101"/>
      <c r="AD58" s="101"/>
      <c r="AE58" s="101"/>
      <c r="AF58" s="101"/>
      <c r="AG58" s="101"/>
      <c r="AH58" s="101"/>
      <c r="AI58" s="101"/>
      <c r="AJ58" s="101"/>
    </row>
    <row r="59" spans="1:36" ht="39.950000000000003" customHeight="1" x14ac:dyDescent="0.25">
      <c r="A59" s="55">
        <v>69</v>
      </c>
      <c r="B59" s="56" t="s">
        <v>71</v>
      </c>
      <c r="C59" s="60" t="s">
        <v>240</v>
      </c>
      <c r="D59" s="61" t="s">
        <v>241</v>
      </c>
      <c r="E59" s="62" t="s">
        <v>242</v>
      </c>
      <c r="F59" s="62" t="s">
        <v>239</v>
      </c>
      <c r="G59" s="54" t="s">
        <v>37</v>
      </c>
      <c r="H59" s="62" t="s">
        <v>51</v>
      </c>
      <c r="I59" s="42">
        <v>2128.5</v>
      </c>
      <c r="J59" s="17">
        <v>1</v>
      </c>
      <c r="K59" s="23">
        <f t="shared" si="1"/>
        <v>0</v>
      </c>
      <c r="L59" s="24" t="str">
        <f t="shared" si="0"/>
        <v>OK</v>
      </c>
      <c r="M59" s="100"/>
      <c r="N59" s="100"/>
      <c r="O59" s="101"/>
      <c r="P59" s="101"/>
      <c r="Q59" s="104"/>
      <c r="R59" s="105"/>
      <c r="S59" s="100"/>
      <c r="T59" s="100"/>
      <c r="U59" s="100"/>
      <c r="V59" s="100"/>
      <c r="W59" s="100"/>
      <c r="X59" s="101"/>
      <c r="Y59" s="101"/>
      <c r="Z59" s="101"/>
      <c r="AA59" s="101"/>
      <c r="AB59" s="101"/>
      <c r="AC59" s="101"/>
      <c r="AD59" s="101"/>
      <c r="AE59" s="101"/>
      <c r="AF59" s="101"/>
      <c r="AG59" s="130">
        <v>1</v>
      </c>
      <c r="AH59" s="101"/>
      <c r="AI59" s="101"/>
      <c r="AJ59" s="101"/>
    </row>
    <row r="60" spans="1:36" ht="39.950000000000003" customHeight="1" x14ac:dyDescent="0.25">
      <c r="A60" s="55">
        <v>70</v>
      </c>
      <c r="B60" s="56" t="s">
        <v>243</v>
      </c>
      <c r="C60" s="60" t="s">
        <v>244</v>
      </c>
      <c r="D60" s="61" t="s">
        <v>245</v>
      </c>
      <c r="E60" s="62" t="s">
        <v>124</v>
      </c>
      <c r="F60" s="62" t="s">
        <v>246</v>
      </c>
      <c r="G60" s="54" t="s">
        <v>37</v>
      </c>
      <c r="H60" s="62" t="s">
        <v>81</v>
      </c>
      <c r="I60" s="42">
        <v>3800</v>
      </c>
      <c r="J60" s="17">
        <v>2</v>
      </c>
      <c r="K60" s="23">
        <f t="shared" si="1"/>
        <v>2</v>
      </c>
      <c r="L60" s="24" t="str">
        <f t="shared" si="0"/>
        <v>OK</v>
      </c>
      <c r="M60" s="100"/>
      <c r="N60" s="100"/>
      <c r="O60" s="101"/>
      <c r="P60" s="101"/>
      <c r="Q60" s="104"/>
      <c r="R60" s="105"/>
      <c r="S60" s="100"/>
      <c r="T60" s="100"/>
      <c r="U60" s="100"/>
      <c r="V60" s="100"/>
      <c r="W60" s="100"/>
      <c r="X60" s="101"/>
      <c r="Y60" s="101"/>
      <c r="Z60" s="101"/>
      <c r="AA60" s="101"/>
      <c r="AB60" s="101"/>
      <c r="AC60" s="101"/>
      <c r="AD60" s="101"/>
      <c r="AE60" s="101"/>
      <c r="AF60" s="101"/>
      <c r="AG60" s="101"/>
      <c r="AH60" s="101"/>
      <c r="AI60" s="101"/>
      <c r="AJ60" s="101"/>
    </row>
    <row r="61" spans="1:36" ht="39.950000000000003" customHeight="1" x14ac:dyDescent="0.25">
      <c r="A61" s="55">
        <v>71</v>
      </c>
      <c r="B61" s="56" t="s">
        <v>64</v>
      </c>
      <c r="C61" s="60" t="s">
        <v>247</v>
      </c>
      <c r="D61" s="61" t="s">
        <v>248</v>
      </c>
      <c r="E61" s="62" t="s">
        <v>124</v>
      </c>
      <c r="F61" s="62" t="s">
        <v>246</v>
      </c>
      <c r="G61" s="54" t="s">
        <v>37</v>
      </c>
      <c r="H61" s="62" t="s">
        <v>81</v>
      </c>
      <c r="I61" s="42">
        <v>5700</v>
      </c>
      <c r="J61" s="17"/>
      <c r="K61" s="23">
        <f t="shared" si="1"/>
        <v>0</v>
      </c>
      <c r="L61" s="24" t="str">
        <f t="shared" si="0"/>
        <v>OK</v>
      </c>
      <c r="M61" s="100"/>
      <c r="N61" s="100"/>
      <c r="O61" s="101"/>
      <c r="P61" s="101"/>
      <c r="Q61" s="104"/>
      <c r="R61" s="105"/>
      <c r="S61" s="100"/>
      <c r="T61" s="100"/>
      <c r="U61" s="100"/>
      <c r="V61" s="100"/>
      <c r="W61" s="100"/>
      <c r="X61" s="101"/>
      <c r="Y61" s="101"/>
      <c r="Z61" s="101"/>
      <c r="AA61" s="101"/>
      <c r="AB61" s="101"/>
      <c r="AC61" s="101"/>
      <c r="AD61" s="101"/>
      <c r="AE61" s="101"/>
      <c r="AF61" s="101"/>
      <c r="AG61" s="101"/>
      <c r="AH61" s="101"/>
      <c r="AI61" s="101"/>
      <c r="AJ61" s="101"/>
    </row>
    <row r="62" spans="1:36" ht="39.950000000000003" customHeight="1" x14ac:dyDescent="0.25">
      <c r="A62" s="55">
        <v>73</v>
      </c>
      <c r="B62" s="56" t="s">
        <v>126</v>
      </c>
      <c r="C62" s="60" t="s">
        <v>249</v>
      </c>
      <c r="D62" s="61" t="s">
        <v>250</v>
      </c>
      <c r="E62" s="59" t="s">
        <v>62</v>
      </c>
      <c r="F62" s="70">
        <v>17418028</v>
      </c>
      <c r="G62" s="54" t="s">
        <v>37</v>
      </c>
      <c r="H62" s="54" t="s">
        <v>251</v>
      </c>
      <c r="I62" s="42">
        <v>2825</v>
      </c>
      <c r="J62" s="17"/>
      <c r="K62" s="23">
        <f t="shared" si="1"/>
        <v>0</v>
      </c>
      <c r="L62" s="24" t="str">
        <f t="shared" si="0"/>
        <v>OK</v>
      </c>
      <c r="M62" s="100"/>
      <c r="N62" s="100"/>
      <c r="O62" s="101"/>
      <c r="P62" s="101"/>
      <c r="Q62" s="104"/>
      <c r="R62" s="105"/>
      <c r="S62" s="100"/>
      <c r="T62" s="100"/>
      <c r="U62" s="100"/>
      <c r="V62" s="100"/>
      <c r="W62" s="100"/>
      <c r="X62" s="101"/>
      <c r="Y62" s="101"/>
      <c r="Z62" s="101"/>
      <c r="AA62" s="101"/>
      <c r="AB62" s="101"/>
      <c r="AC62" s="101"/>
      <c r="AD62" s="101"/>
      <c r="AE62" s="101"/>
      <c r="AF62" s="101"/>
      <c r="AG62" s="101"/>
      <c r="AH62" s="101"/>
      <c r="AI62" s="101"/>
      <c r="AJ62" s="101"/>
    </row>
    <row r="63" spans="1:36" ht="39.950000000000003" customHeight="1" x14ac:dyDescent="0.25">
      <c r="A63" s="55">
        <v>74</v>
      </c>
      <c r="B63" s="56" t="s">
        <v>126</v>
      </c>
      <c r="C63" s="57" t="s">
        <v>252</v>
      </c>
      <c r="D63" s="58" t="s">
        <v>253</v>
      </c>
      <c r="E63" s="59" t="s">
        <v>46</v>
      </c>
      <c r="F63" s="54" t="s">
        <v>254</v>
      </c>
      <c r="G63" s="54" t="s">
        <v>37</v>
      </c>
      <c r="H63" s="54">
        <v>44905235</v>
      </c>
      <c r="I63" s="42">
        <v>5480</v>
      </c>
      <c r="J63" s="17"/>
      <c r="K63" s="23">
        <f t="shared" si="1"/>
        <v>0</v>
      </c>
      <c r="L63" s="24" t="str">
        <f t="shared" si="0"/>
        <v>OK</v>
      </c>
      <c r="M63" s="100"/>
      <c r="N63" s="100"/>
      <c r="O63" s="101"/>
      <c r="P63" s="101"/>
      <c r="Q63" s="104"/>
      <c r="R63" s="105"/>
      <c r="S63" s="100"/>
      <c r="T63" s="100"/>
      <c r="U63" s="100"/>
      <c r="V63" s="100"/>
      <c r="W63" s="100"/>
      <c r="X63" s="101"/>
      <c r="Y63" s="101"/>
      <c r="Z63" s="101"/>
      <c r="AA63" s="101"/>
      <c r="AB63" s="101"/>
      <c r="AC63" s="101"/>
      <c r="AD63" s="101"/>
      <c r="AE63" s="101"/>
      <c r="AF63" s="101"/>
      <c r="AG63" s="101"/>
      <c r="AH63" s="101"/>
      <c r="AI63" s="101"/>
      <c r="AJ63" s="101"/>
    </row>
    <row r="64" spans="1:36" ht="39.950000000000003" customHeight="1" x14ac:dyDescent="0.25">
      <c r="A64" s="55">
        <v>75</v>
      </c>
      <c r="B64" s="56" t="s">
        <v>71</v>
      </c>
      <c r="C64" s="60" t="s">
        <v>255</v>
      </c>
      <c r="D64" s="61" t="s">
        <v>256</v>
      </c>
      <c r="E64" s="62" t="s">
        <v>129</v>
      </c>
      <c r="F64" s="62" t="s">
        <v>257</v>
      </c>
      <c r="G64" s="54" t="s">
        <v>37</v>
      </c>
      <c r="H64" s="62" t="s">
        <v>81</v>
      </c>
      <c r="I64" s="42">
        <v>1373.13</v>
      </c>
      <c r="J64" s="17"/>
      <c r="K64" s="23">
        <f t="shared" si="1"/>
        <v>0</v>
      </c>
      <c r="L64" s="24" t="str">
        <f t="shared" si="0"/>
        <v>OK</v>
      </c>
      <c r="M64" s="100"/>
      <c r="N64" s="100"/>
      <c r="O64" s="101"/>
      <c r="P64" s="101"/>
      <c r="Q64" s="104"/>
      <c r="R64" s="105"/>
      <c r="S64" s="100"/>
      <c r="T64" s="100"/>
      <c r="U64" s="100"/>
      <c r="V64" s="100"/>
      <c r="W64" s="100"/>
      <c r="X64" s="101"/>
      <c r="Y64" s="101"/>
      <c r="Z64" s="101"/>
      <c r="AA64" s="101"/>
      <c r="AB64" s="101"/>
      <c r="AC64" s="101"/>
      <c r="AD64" s="101"/>
      <c r="AE64" s="101"/>
      <c r="AF64" s="101"/>
      <c r="AG64" s="101"/>
      <c r="AH64" s="101"/>
      <c r="AI64" s="101"/>
      <c r="AJ64" s="101"/>
    </row>
    <row r="65" spans="1:36" ht="39.950000000000003" customHeight="1" x14ac:dyDescent="0.25">
      <c r="A65" s="55">
        <v>76</v>
      </c>
      <c r="B65" s="56" t="s">
        <v>38</v>
      </c>
      <c r="C65" s="60" t="s">
        <v>258</v>
      </c>
      <c r="D65" s="61" t="s">
        <v>259</v>
      </c>
      <c r="E65" s="53" t="s">
        <v>129</v>
      </c>
      <c r="F65" s="54" t="s">
        <v>260</v>
      </c>
      <c r="G65" s="54" t="s">
        <v>37</v>
      </c>
      <c r="H65" s="54" t="s">
        <v>261</v>
      </c>
      <c r="I65" s="42">
        <v>1946.5</v>
      </c>
      <c r="J65" s="17"/>
      <c r="K65" s="23">
        <f t="shared" si="1"/>
        <v>0</v>
      </c>
      <c r="L65" s="24" t="str">
        <f t="shared" si="0"/>
        <v>OK</v>
      </c>
      <c r="M65" s="100"/>
      <c r="N65" s="100"/>
      <c r="O65" s="101"/>
      <c r="P65" s="101"/>
      <c r="Q65" s="104"/>
      <c r="R65" s="105"/>
      <c r="S65" s="100"/>
      <c r="T65" s="100"/>
      <c r="U65" s="100"/>
      <c r="V65" s="100"/>
      <c r="W65" s="100"/>
      <c r="X65" s="101"/>
      <c r="Y65" s="101"/>
      <c r="Z65" s="101"/>
      <c r="AA65" s="101"/>
      <c r="AB65" s="101"/>
      <c r="AC65" s="101"/>
      <c r="AD65" s="101"/>
      <c r="AE65" s="101"/>
      <c r="AF65" s="101"/>
      <c r="AG65" s="101"/>
      <c r="AH65" s="101"/>
      <c r="AI65" s="101"/>
      <c r="AJ65" s="101"/>
    </row>
    <row r="66" spans="1:36" ht="39.950000000000003" customHeight="1" x14ac:dyDescent="0.25">
      <c r="A66" s="55">
        <v>78</v>
      </c>
      <c r="B66" s="56" t="s">
        <v>55</v>
      </c>
      <c r="C66" s="68" t="s">
        <v>262</v>
      </c>
      <c r="D66" s="69" t="s">
        <v>263</v>
      </c>
      <c r="E66" s="65">
        <v>1301</v>
      </c>
      <c r="F66" s="65" t="s">
        <v>264</v>
      </c>
      <c r="G66" s="54" t="s">
        <v>37</v>
      </c>
      <c r="H66" s="54" t="s">
        <v>21</v>
      </c>
      <c r="I66" s="42">
        <v>169</v>
      </c>
      <c r="J66" s="17">
        <v>2</v>
      </c>
      <c r="K66" s="23">
        <f t="shared" si="1"/>
        <v>0</v>
      </c>
      <c r="L66" s="24" t="str">
        <f t="shared" si="0"/>
        <v>OK</v>
      </c>
      <c r="M66" s="100"/>
      <c r="N66" s="100"/>
      <c r="O66" s="130">
        <v>2</v>
      </c>
      <c r="P66" s="101"/>
      <c r="Q66" s="104"/>
      <c r="R66" s="105"/>
      <c r="S66" s="100"/>
      <c r="T66" s="100"/>
      <c r="U66" s="100"/>
      <c r="V66" s="100"/>
      <c r="W66" s="100"/>
      <c r="X66" s="101"/>
      <c r="Y66" s="101"/>
      <c r="Z66" s="101"/>
      <c r="AA66" s="101"/>
      <c r="AB66" s="101"/>
      <c r="AC66" s="101"/>
      <c r="AD66" s="101"/>
      <c r="AE66" s="101"/>
      <c r="AF66" s="101"/>
      <c r="AG66" s="101"/>
      <c r="AH66" s="101"/>
      <c r="AI66" s="101"/>
      <c r="AJ66" s="101"/>
    </row>
    <row r="67" spans="1:36" ht="39.950000000000003" customHeight="1" x14ac:dyDescent="0.25">
      <c r="A67" s="55">
        <v>79</v>
      </c>
      <c r="B67" s="56" t="s">
        <v>93</v>
      </c>
      <c r="C67" s="60" t="s">
        <v>265</v>
      </c>
      <c r="D67" s="61" t="s">
        <v>266</v>
      </c>
      <c r="E67" s="62" t="s">
        <v>267</v>
      </c>
      <c r="F67" s="62" t="s">
        <v>268</v>
      </c>
      <c r="G67" s="54" t="s">
        <v>37</v>
      </c>
      <c r="H67" s="62" t="s">
        <v>81</v>
      </c>
      <c r="I67" s="42">
        <v>795</v>
      </c>
      <c r="J67" s="17">
        <v>1</v>
      </c>
      <c r="K67" s="23">
        <f t="shared" si="1"/>
        <v>0</v>
      </c>
      <c r="L67" s="24" t="str">
        <f t="shared" si="0"/>
        <v>OK</v>
      </c>
      <c r="M67" s="100"/>
      <c r="N67" s="100"/>
      <c r="O67" s="101"/>
      <c r="P67" s="101"/>
      <c r="Q67" s="104"/>
      <c r="R67" s="105"/>
      <c r="S67" s="100"/>
      <c r="T67" s="100"/>
      <c r="U67" s="100"/>
      <c r="V67" s="100"/>
      <c r="W67" s="100"/>
      <c r="X67" s="101"/>
      <c r="Y67" s="101"/>
      <c r="Z67" s="101"/>
      <c r="AA67" s="101"/>
      <c r="AB67" s="130">
        <v>1</v>
      </c>
      <c r="AC67" s="101"/>
      <c r="AD67" s="101"/>
      <c r="AE67" s="101"/>
      <c r="AF67" s="101"/>
      <c r="AG67" s="101"/>
      <c r="AH67" s="101"/>
      <c r="AI67" s="101"/>
      <c r="AJ67" s="101"/>
    </row>
    <row r="68" spans="1:36" ht="39.950000000000003" customHeight="1" x14ac:dyDescent="0.25">
      <c r="A68" s="55">
        <v>80</v>
      </c>
      <c r="B68" s="56" t="s">
        <v>71</v>
      </c>
      <c r="C68" s="68" t="s">
        <v>269</v>
      </c>
      <c r="D68" s="69" t="s">
        <v>270</v>
      </c>
      <c r="E68" s="54">
        <v>2407</v>
      </c>
      <c r="F68" s="54" t="s">
        <v>271</v>
      </c>
      <c r="G68" s="54" t="s">
        <v>37</v>
      </c>
      <c r="H68" s="54" t="s">
        <v>51</v>
      </c>
      <c r="I68" s="42">
        <v>12721.5</v>
      </c>
      <c r="J68" s="17">
        <v>1</v>
      </c>
      <c r="K68" s="23">
        <f t="shared" si="1"/>
        <v>0</v>
      </c>
      <c r="L68" s="24" t="str">
        <f t="shared" ref="L68:L131" si="2">IF(K68&lt;0,"ATENÇÃO","OK")</f>
        <v>OK</v>
      </c>
      <c r="M68" s="100"/>
      <c r="N68" s="100"/>
      <c r="O68" s="101"/>
      <c r="P68" s="101"/>
      <c r="Q68" s="104"/>
      <c r="R68" s="105"/>
      <c r="S68" s="100"/>
      <c r="T68" s="100"/>
      <c r="U68" s="100"/>
      <c r="V68" s="100">
        <v>1</v>
      </c>
      <c r="W68" s="100"/>
      <c r="X68" s="101"/>
      <c r="Y68" s="101"/>
      <c r="Z68" s="101"/>
      <c r="AA68" s="101"/>
      <c r="AB68" s="101"/>
      <c r="AC68" s="101"/>
      <c r="AD68" s="101"/>
      <c r="AE68" s="101"/>
      <c r="AF68" s="101"/>
      <c r="AG68" s="101"/>
      <c r="AH68" s="101"/>
      <c r="AI68" s="101"/>
      <c r="AJ68" s="101"/>
    </row>
    <row r="69" spans="1:36" ht="39.950000000000003" customHeight="1" x14ac:dyDescent="0.25">
      <c r="A69" s="55">
        <v>81</v>
      </c>
      <c r="B69" s="56" t="s">
        <v>151</v>
      </c>
      <c r="C69" s="60" t="s">
        <v>272</v>
      </c>
      <c r="D69" s="61" t="s">
        <v>273</v>
      </c>
      <c r="E69" s="53" t="s">
        <v>129</v>
      </c>
      <c r="F69" s="54" t="s">
        <v>274</v>
      </c>
      <c r="G69" s="54" t="s">
        <v>37</v>
      </c>
      <c r="H69" s="54" t="s">
        <v>275</v>
      </c>
      <c r="I69" s="42">
        <v>1537</v>
      </c>
      <c r="J69" s="17"/>
      <c r="K69" s="23">
        <f t="shared" ref="K69:K132" si="3">J69-(SUM(M69:AJ69))</f>
        <v>0</v>
      </c>
      <c r="L69" s="24" t="str">
        <f t="shared" si="2"/>
        <v>OK</v>
      </c>
      <c r="M69" s="100"/>
      <c r="N69" s="100"/>
      <c r="O69" s="101"/>
      <c r="P69" s="101"/>
      <c r="Q69" s="104"/>
      <c r="R69" s="105"/>
      <c r="S69" s="100"/>
      <c r="T69" s="100"/>
      <c r="U69" s="100"/>
      <c r="V69" s="100"/>
      <c r="W69" s="100"/>
      <c r="X69" s="101"/>
      <c r="Y69" s="101"/>
      <c r="Z69" s="101"/>
      <c r="AA69" s="101"/>
      <c r="AB69" s="101"/>
      <c r="AC69" s="101"/>
      <c r="AD69" s="101"/>
      <c r="AE69" s="101"/>
      <c r="AF69" s="101"/>
      <c r="AG69" s="101"/>
      <c r="AH69" s="101"/>
      <c r="AI69" s="101"/>
      <c r="AJ69" s="101"/>
    </row>
    <row r="70" spans="1:36" ht="39.950000000000003" customHeight="1" x14ac:dyDescent="0.25">
      <c r="A70" s="55">
        <v>82</v>
      </c>
      <c r="B70" s="56" t="s">
        <v>176</v>
      </c>
      <c r="C70" s="73" t="s">
        <v>276</v>
      </c>
      <c r="D70" s="74" t="s">
        <v>277</v>
      </c>
      <c r="E70" s="59" t="s">
        <v>62</v>
      </c>
      <c r="F70" s="54" t="s">
        <v>278</v>
      </c>
      <c r="G70" s="54" t="s">
        <v>37</v>
      </c>
      <c r="H70" s="54">
        <v>44905233</v>
      </c>
      <c r="I70" s="42">
        <v>19125.66</v>
      </c>
      <c r="J70" s="17"/>
      <c r="K70" s="23">
        <f t="shared" si="3"/>
        <v>0</v>
      </c>
      <c r="L70" s="24" t="str">
        <f t="shared" si="2"/>
        <v>OK</v>
      </c>
      <c r="M70" s="100"/>
      <c r="N70" s="100"/>
      <c r="O70" s="101"/>
      <c r="P70" s="101"/>
      <c r="Q70" s="104"/>
      <c r="R70" s="105"/>
      <c r="S70" s="100"/>
      <c r="T70" s="100"/>
      <c r="U70" s="100"/>
      <c r="V70" s="100"/>
      <c r="W70" s="100"/>
      <c r="X70" s="101"/>
      <c r="Y70" s="101"/>
      <c r="Z70" s="101"/>
      <c r="AA70" s="101"/>
      <c r="AB70" s="101"/>
      <c r="AC70" s="101"/>
      <c r="AD70" s="101"/>
      <c r="AE70" s="101"/>
      <c r="AF70" s="101"/>
      <c r="AG70" s="101"/>
      <c r="AH70" s="101"/>
      <c r="AI70" s="101"/>
      <c r="AJ70" s="101"/>
    </row>
    <row r="71" spans="1:36" ht="39.950000000000003" customHeight="1" x14ac:dyDescent="0.25">
      <c r="A71" s="55">
        <v>84</v>
      </c>
      <c r="B71" s="56" t="s">
        <v>47</v>
      </c>
      <c r="C71" s="60" t="s">
        <v>279</v>
      </c>
      <c r="D71" s="61" t="s">
        <v>280</v>
      </c>
      <c r="E71" s="62" t="s">
        <v>101</v>
      </c>
      <c r="F71" s="62" t="s">
        <v>281</v>
      </c>
      <c r="G71" s="54" t="s">
        <v>37</v>
      </c>
      <c r="H71" s="62" t="s">
        <v>51</v>
      </c>
      <c r="I71" s="42">
        <v>1350</v>
      </c>
      <c r="J71" s="17">
        <v>1</v>
      </c>
      <c r="K71" s="23">
        <f t="shared" si="3"/>
        <v>0</v>
      </c>
      <c r="L71" s="24" t="str">
        <f t="shared" si="2"/>
        <v>OK</v>
      </c>
      <c r="M71" s="100"/>
      <c r="N71" s="100"/>
      <c r="O71" s="101"/>
      <c r="P71" s="101"/>
      <c r="Q71" s="104"/>
      <c r="R71" s="105"/>
      <c r="S71" s="100"/>
      <c r="T71" s="100"/>
      <c r="U71" s="100"/>
      <c r="V71" s="100"/>
      <c r="W71" s="100"/>
      <c r="X71" s="101"/>
      <c r="Y71" s="101"/>
      <c r="Z71" s="101"/>
      <c r="AA71" s="130">
        <v>1</v>
      </c>
      <c r="AB71" s="101"/>
      <c r="AC71" s="101"/>
      <c r="AD71" s="101"/>
      <c r="AE71" s="101"/>
      <c r="AF71" s="101"/>
      <c r="AG71" s="101"/>
      <c r="AH71" s="101"/>
      <c r="AI71" s="101"/>
      <c r="AJ71" s="101"/>
    </row>
    <row r="72" spans="1:36" ht="39.950000000000003" customHeight="1" x14ac:dyDescent="0.25">
      <c r="A72" s="55">
        <v>85</v>
      </c>
      <c r="B72" s="56" t="s">
        <v>126</v>
      </c>
      <c r="C72" s="66" t="s">
        <v>282</v>
      </c>
      <c r="D72" s="67" t="s">
        <v>283</v>
      </c>
      <c r="E72" s="59" t="s">
        <v>238</v>
      </c>
      <c r="F72" s="54" t="s">
        <v>284</v>
      </c>
      <c r="G72" s="54" t="s">
        <v>37</v>
      </c>
      <c r="H72" s="54">
        <v>44905233</v>
      </c>
      <c r="I72" s="42">
        <v>3700</v>
      </c>
      <c r="J72" s="17"/>
      <c r="K72" s="23">
        <f t="shared" si="3"/>
        <v>0</v>
      </c>
      <c r="L72" s="24" t="str">
        <f t="shared" si="2"/>
        <v>OK</v>
      </c>
      <c r="M72" s="100"/>
      <c r="N72" s="100"/>
      <c r="O72" s="101"/>
      <c r="P72" s="101"/>
      <c r="Q72" s="104"/>
      <c r="R72" s="105"/>
      <c r="S72" s="100"/>
      <c r="T72" s="100"/>
      <c r="U72" s="100"/>
      <c r="V72" s="100"/>
      <c r="W72" s="100"/>
      <c r="X72" s="101"/>
      <c r="Y72" s="101"/>
      <c r="Z72" s="101"/>
      <c r="AA72" s="101"/>
      <c r="AB72" s="101"/>
      <c r="AC72" s="101"/>
      <c r="AD72" s="101"/>
      <c r="AE72" s="101"/>
      <c r="AF72" s="101"/>
      <c r="AG72" s="101"/>
      <c r="AH72" s="101"/>
      <c r="AI72" s="101"/>
      <c r="AJ72" s="101"/>
    </row>
    <row r="73" spans="1:36" ht="39.950000000000003" customHeight="1" x14ac:dyDescent="0.25">
      <c r="A73" s="55">
        <v>86</v>
      </c>
      <c r="B73" s="56" t="s">
        <v>47</v>
      </c>
      <c r="C73" s="60" t="s">
        <v>285</v>
      </c>
      <c r="D73" s="61" t="s">
        <v>286</v>
      </c>
      <c r="E73" s="62" t="s">
        <v>101</v>
      </c>
      <c r="F73" s="62" t="s">
        <v>281</v>
      </c>
      <c r="G73" s="54" t="s">
        <v>37</v>
      </c>
      <c r="H73" s="62" t="s">
        <v>51</v>
      </c>
      <c r="I73" s="42">
        <v>4900</v>
      </c>
      <c r="J73" s="17"/>
      <c r="K73" s="23">
        <f t="shared" si="3"/>
        <v>0</v>
      </c>
      <c r="L73" s="24" t="str">
        <f t="shared" si="2"/>
        <v>OK</v>
      </c>
      <c r="M73" s="100"/>
      <c r="N73" s="100"/>
      <c r="O73" s="101"/>
      <c r="P73" s="101"/>
      <c r="Q73" s="104"/>
      <c r="R73" s="105"/>
      <c r="S73" s="100"/>
      <c r="T73" s="100"/>
      <c r="U73" s="100"/>
      <c r="V73" s="100"/>
      <c r="W73" s="100"/>
      <c r="X73" s="101"/>
      <c r="Y73" s="101"/>
      <c r="Z73" s="101"/>
      <c r="AA73" s="101"/>
      <c r="AB73" s="101"/>
      <c r="AC73" s="101"/>
      <c r="AD73" s="101"/>
      <c r="AE73" s="101"/>
      <c r="AF73" s="101"/>
      <c r="AG73" s="101"/>
      <c r="AH73" s="101"/>
      <c r="AI73" s="101"/>
      <c r="AJ73" s="101"/>
    </row>
    <row r="74" spans="1:36" ht="39.950000000000003" customHeight="1" x14ac:dyDescent="0.25">
      <c r="A74" s="55">
        <v>88</v>
      </c>
      <c r="B74" s="56" t="s">
        <v>47</v>
      </c>
      <c r="C74" s="51" t="s">
        <v>287</v>
      </c>
      <c r="D74" s="52" t="s">
        <v>288</v>
      </c>
      <c r="E74" s="53" t="s">
        <v>129</v>
      </c>
      <c r="F74" s="54" t="s">
        <v>289</v>
      </c>
      <c r="G74" s="54" t="s">
        <v>37</v>
      </c>
      <c r="H74" s="54" t="s">
        <v>81</v>
      </c>
      <c r="I74" s="42">
        <v>600</v>
      </c>
      <c r="J74" s="17"/>
      <c r="K74" s="23">
        <f t="shared" si="3"/>
        <v>0</v>
      </c>
      <c r="L74" s="24" t="str">
        <f t="shared" si="2"/>
        <v>OK</v>
      </c>
      <c r="M74" s="100"/>
      <c r="N74" s="100"/>
      <c r="O74" s="101"/>
      <c r="P74" s="101"/>
      <c r="Q74" s="104"/>
      <c r="R74" s="105"/>
      <c r="S74" s="100"/>
      <c r="T74" s="100"/>
      <c r="U74" s="100"/>
      <c r="V74" s="100"/>
      <c r="W74" s="100"/>
      <c r="X74" s="101"/>
      <c r="Y74" s="101"/>
      <c r="Z74" s="101"/>
      <c r="AA74" s="101"/>
      <c r="AB74" s="101"/>
      <c r="AC74" s="101"/>
      <c r="AD74" s="101"/>
      <c r="AE74" s="101"/>
      <c r="AF74" s="101"/>
      <c r="AG74" s="101"/>
      <c r="AH74" s="101"/>
      <c r="AI74" s="101"/>
      <c r="AJ74" s="101"/>
    </row>
    <row r="75" spans="1:36" ht="39.950000000000003" customHeight="1" x14ac:dyDescent="0.25">
      <c r="A75" s="55">
        <v>89</v>
      </c>
      <c r="B75" s="56" t="s">
        <v>71</v>
      </c>
      <c r="C75" s="60" t="s">
        <v>290</v>
      </c>
      <c r="D75" s="61" t="s">
        <v>291</v>
      </c>
      <c r="E75" s="62" t="s">
        <v>292</v>
      </c>
      <c r="F75" s="62" t="s">
        <v>293</v>
      </c>
      <c r="G75" s="54" t="s">
        <v>37</v>
      </c>
      <c r="H75" s="62" t="s">
        <v>81</v>
      </c>
      <c r="I75" s="42">
        <v>3316.5</v>
      </c>
      <c r="J75" s="17"/>
      <c r="K75" s="23">
        <f t="shared" si="3"/>
        <v>0</v>
      </c>
      <c r="L75" s="24" t="str">
        <f t="shared" si="2"/>
        <v>OK</v>
      </c>
      <c r="M75" s="100"/>
      <c r="N75" s="100"/>
      <c r="O75" s="101"/>
      <c r="P75" s="101"/>
      <c r="Q75" s="104"/>
      <c r="R75" s="105"/>
      <c r="S75" s="100"/>
      <c r="T75" s="100"/>
      <c r="U75" s="100"/>
      <c r="V75" s="100"/>
      <c r="W75" s="100"/>
      <c r="X75" s="101"/>
      <c r="Y75" s="101"/>
      <c r="Z75" s="101"/>
      <c r="AA75" s="101"/>
      <c r="AB75" s="101"/>
      <c r="AC75" s="101"/>
      <c r="AD75" s="101"/>
      <c r="AE75" s="101"/>
      <c r="AF75" s="101"/>
      <c r="AG75" s="101"/>
      <c r="AH75" s="101"/>
      <c r="AI75" s="101"/>
      <c r="AJ75" s="101"/>
    </row>
    <row r="76" spans="1:36" ht="39.950000000000003" customHeight="1" x14ac:dyDescent="0.25">
      <c r="A76" s="55">
        <v>90</v>
      </c>
      <c r="B76" s="56" t="s">
        <v>151</v>
      </c>
      <c r="C76" s="60" t="s">
        <v>294</v>
      </c>
      <c r="D76" s="61" t="s">
        <v>295</v>
      </c>
      <c r="E76" s="62" t="s">
        <v>124</v>
      </c>
      <c r="F76" s="62" t="s">
        <v>296</v>
      </c>
      <c r="G76" s="54" t="s">
        <v>37</v>
      </c>
      <c r="H76" s="62" t="s">
        <v>81</v>
      </c>
      <c r="I76" s="42">
        <v>3100</v>
      </c>
      <c r="J76" s="17"/>
      <c r="K76" s="23">
        <f t="shared" si="3"/>
        <v>0</v>
      </c>
      <c r="L76" s="24" t="str">
        <f t="shared" si="2"/>
        <v>OK</v>
      </c>
      <c r="M76" s="100"/>
      <c r="N76" s="100"/>
      <c r="O76" s="101"/>
      <c r="P76" s="101"/>
      <c r="Q76" s="104"/>
      <c r="R76" s="105"/>
      <c r="S76" s="100"/>
      <c r="T76" s="100"/>
      <c r="U76" s="100"/>
      <c r="V76" s="100"/>
      <c r="W76" s="100"/>
      <c r="X76" s="101"/>
      <c r="Y76" s="101"/>
      <c r="Z76" s="101"/>
      <c r="AA76" s="101"/>
      <c r="AB76" s="101"/>
      <c r="AC76" s="101"/>
      <c r="AD76" s="101"/>
      <c r="AE76" s="101"/>
      <c r="AF76" s="101"/>
      <c r="AG76" s="101"/>
      <c r="AH76" s="101"/>
      <c r="AI76" s="101"/>
      <c r="AJ76" s="101"/>
    </row>
    <row r="77" spans="1:36" ht="39.950000000000003" customHeight="1" x14ac:dyDescent="0.25">
      <c r="A77" s="55">
        <v>91</v>
      </c>
      <c r="B77" s="56" t="s">
        <v>93</v>
      </c>
      <c r="C77" s="66" t="s">
        <v>297</v>
      </c>
      <c r="D77" s="67" t="s">
        <v>298</v>
      </c>
      <c r="E77" s="53" t="s">
        <v>192</v>
      </c>
      <c r="F77" s="54" t="s">
        <v>299</v>
      </c>
      <c r="G77" s="54" t="s">
        <v>37</v>
      </c>
      <c r="H77" s="54" t="s">
        <v>51</v>
      </c>
      <c r="I77" s="42">
        <v>400</v>
      </c>
      <c r="J77" s="17"/>
      <c r="K77" s="23">
        <f t="shared" si="3"/>
        <v>0</v>
      </c>
      <c r="L77" s="24" t="str">
        <f t="shared" si="2"/>
        <v>OK</v>
      </c>
      <c r="M77" s="100"/>
      <c r="N77" s="100"/>
      <c r="O77" s="101"/>
      <c r="P77" s="101"/>
      <c r="Q77" s="104"/>
      <c r="R77" s="105"/>
      <c r="S77" s="100"/>
      <c r="T77" s="100"/>
      <c r="U77" s="100"/>
      <c r="V77" s="100"/>
      <c r="W77" s="100"/>
      <c r="X77" s="101"/>
      <c r="Y77" s="101"/>
      <c r="Z77" s="101"/>
      <c r="AA77" s="101"/>
      <c r="AB77" s="101"/>
      <c r="AC77" s="101"/>
      <c r="AD77" s="101"/>
      <c r="AE77" s="101"/>
      <c r="AF77" s="101"/>
      <c r="AG77" s="101"/>
      <c r="AH77" s="101"/>
      <c r="AI77" s="101"/>
      <c r="AJ77" s="101"/>
    </row>
    <row r="78" spans="1:36" ht="39.950000000000003" customHeight="1" x14ac:dyDescent="0.25">
      <c r="A78" s="55">
        <v>92</v>
      </c>
      <c r="B78" s="56" t="s">
        <v>243</v>
      </c>
      <c r="C78" s="60" t="s">
        <v>300</v>
      </c>
      <c r="D78" s="61" t="s">
        <v>301</v>
      </c>
      <c r="E78" s="62" t="s">
        <v>292</v>
      </c>
      <c r="F78" s="62" t="s">
        <v>293</v>
      </c>
      <c r="G78" s="54" t="s">
        <v>37</v>
      </c>
      <c r="H78" s="62" t="s">
        <v>81</v>
      </c>
      <c r="I78" s="42">
        <v>2438</v>
      </c>
      <c r="J78" s="17"/>
      <c r="K78" s="23">
        <f t="shared" si="3"/>
        <v>0</v>
      </c>
      <c r="L78" s="24" t="str">
        <f t="shared" si="2"/>
        <v>OK</v>
      </c>
      <c r="M78" s="100"/>
      <c r="N78" s="100"/>
      <c r="O78" s="101"/>
      <c r="P78" s="101"/>
      <c r="Q78" s="104"/>
      <c r="R78" s="105"/>
      <c r="S78" s="100"/>
      <c r="T78" s="100"/>
      <c r="U78" s="100"/>
      <c r="V78" s="100"/>
      <c r="W78" s="100"/>
      <c r="X78" s="101"/>
      <c r="Y78" s="101"/>
      <c r="Z78" s="101"/>
      <c r="AA78" s="101"/>
      <c r="AB78" s="101"/>
      <c r="AC78" s="101"/>
      <c r="AD78" s="101"/>
      <c r="AE78" s="101"/>
      <c r="AF78" s="101"/>
      <c r="AG78" s="101"/>
      <c r="AH78" s="101"/>
      <c r="AI78" s="101"/>
      <c r="AJ78" s="101"/>
    </row>
    <row r="79" spans="1:36" ht="39.950000000000003" customHeight="1" x14ac:dyDescent="0.25">
      <c r="A79" s="55">
        <v>93</v>
      </c>
      <c r="B79" s="56" t="s">
        <v>93</v>
      </c>
      <c r="C79" s="60" t="s">
        <v>302</v>
      </c>
      <c r="D79" s="61" t="s">
        <v>303</v>
      </c>
      <c r="E79" s="62" t="s">
        <v>292</v>
      </c>
      <c r="F79" s="62" t="s">
        <v>293</v>
      </c>
      <c r="G79" s="54" t="s">
        <v>37</v>
      </c>
      <c r="H79" s="62" t="s">
        <v>81</v>
      </c>
      <c r="I79" s="42">
        <v>715</v>
      </c>
      <c r="J79" s="17"/>
      <c r="K79" s="23">
        <f t="shared" si="3"/>
        <v>0</v>
      </c>
      <c r="L79" s="24" t="str">
        <f t="shared" si="2"/>
        <v>OK</v>
      </c>
      <c r="M79" s="100"/>
      <c r="N79" s="100"/>
      <c r="O79" s="101"/>
      <c r="P79" s="101"/>
      <c r="Q79" s="104"/>
      <c r="R79" s="105"/>
      <c r="S79" s="100"/>
      <c r="T79" s="100"/>
      <c r="U79" s="100"/>
      <c r="V79" s="100"/>
      <c r="W79" s="100"/>
      <c r="X79" s="101"/>
      <c r="Y79" s="101"/>
      <c r="Z79" s="101"/>
      <c r="AA79" s="101"/>
      <c r="AB79" s="101"/>
      <c r="AC79" s="101"/>
      <c r="AD79" s="101"/>
      <c r="AE79" s="101"/>
      <c r="AF79" s="101"/>
      <c r="AG79" s="101"/>
      <c r="AH79" s="101"/>
      <c r="AI79" s="101"/>
      <c r="AJ79" s="101"/>
    </row>
    <row r="80" spans="1:36" ht="39.950000000000003" customHeight="1" x14ac:dyDescent="0.25">
      <c r="A80" s="55">
        <v>94</v>
      </c>
      <c r="B80" s="56" t="s">
        <v>93</v>
      </c>
      <c r="C80" s="60" t="s">
        <v>304</v>
      </c>
      <c r="D80" s="61" t="s">
        <v>305</v>
      </c>
      <c r="E80" s="62" t="s">
        <v>292</v>
      </c>
      <c r="F80" s="62" t="s">
        <v>293</v>
      </c>
      <c r="G80" s="54" t="s">
        <v>37</v>
      </c>
      <c r="H80" s="62" t="s">
        <v>81</v>
      </c>
      <c r="I80" s="42">
        <v>2850</v>
      </c>
      <c r="J80" s="17"/>
      <c r="K80" s="23">
        <f t="shared" si="3"/>
        <v>0</v>
      </c>
      <c r="L80" s="24" t="str">
        <f t="shared" si="2"/>
        <v>OK</v>
      </c>
      <c r="M80" s="100"/>
      <c r="N80" s="100"/>
      <c r="O80" s="101"/>
      <c r="P80" s="101"/>
      <c r="Q80" s="104"/>
      <c r="R80" s="105"/>
      <c r="S80" s="100"/>
      <c r="T80" s="100"/>
      <c r="U80" s="100"/>
      <c r="V80" s="100"/>
      <c r="W80" s="100"/>
      <c r="X80" s="101"/>
      <c r="Y80" s="101"/>
      <c r="Z80" s="101"/>
      <c r="AA80" s="101"/>
      <c r="AB80" s="101"/>
      <c r="AC80" s="101"/>
      <c r="AD80" s="101"/>
      <c r="AE80" s="101"/>
      <c r="AF80" s="101"/>
      <c r="AG80" s="101"/>
      <c r="AH80" s="101"/>
      <c r="AI80" s="101"/>
      <c r="AJ80" s="101"/>
    </row>
    <row r="81" spans="1:36" ht="39.950000000000003" customHeight="1" x14ac:dyDescent="0.25">
      <c r="A81" s="55">
        <v>96</v>
      </c>
      <c r="B81" s="56" t="s">
        <v>47</v>
      </c>
      <c r="C81" s="60" t="s">
        <v>306</v>
      </c>
      <c r="D81" s="61" t="s">
        <v>307</v>
      </c>
      <c r="E81" s="53" t="s">
        <v>129</v>
      </c>
      <c r="F81" s="54" t="s">
        <v>308</v>
      </c>
      <c r="G81" s="54" t="s">
        <v>37</v>
      </c>
      <c r="H81" s="54" t="s">
        <v>81</v>
      </c>
      <c r="I81" s="42">
        <v>2300</v>
      </c>
      <c r="J81" s="17"/>
      <c r="K81" s="23">
        <f t="shared" si="3"/>
        <v>0</v>
      </c>
      <c r="L81" s="24" t="str">
        <f t="shared" si="2"/>
        <v>OK</v>
      </c>
      <c r="M81" s="100"/>
      <c r="N81" s="100"/>
      <c r="O81" s="101"/>
      <c r="P81" s="101"/>
      <c r="Q81" s="104"/>
      <c r="R81" s="105"/>
      <c r="S81" s="100"/>
      <c r="T81" s="100"/>
      <c r="U81" s="100"/>
      <c r="V81" s="100"/>
      <c r="W81" s="100"/>
      <c r="X81" s="101"/>
      <c r="Y81" s="101"/>
      <c r="Z81" s="101"/>
      <c r="AA81" s="101"/>
      <c r="AB81" s="101"/>
      <c r="AC81" s="101"/>
      <c r="AD81" s="101"/>
      <c r="AE81" s="101"/>
      <c r="AF81" s="101"/>
      <c r="AG81" s="101"/>
      <c r="AH81" s="101"/>
      <c r="AI81" s="101"/>
      <c r="AJ81" s="101"/>
    </row>
    <row r="82" spans="1:36" ht="39.950000000000003" customHeight="1" x14ac:dyDescent="0.25">
      <c r="A82" s="55">
        <v>97</v>
      </c>
      <c r="B82" s="56" t="s">
        <v>47</v>
      </c>
      <c r="C82" s="60" t="s">
        <v>309</v>
      </c>
      <c r="D82" s="61" t="s">
        <v>310</v>
      </c>
      <c r="E82" s="53" t="s">
        <v>192</v>
      </c>
      <c r="F82" s="70">
        <v>13080064</v>
      </c>
      <c r="G82" s="54" t="s">
        <v>37</v>
      </c>
      <c r="H82" s="54" t="s">
        <v>51</v>
      </c>
      <c r="I82" s="42">
        <v>2280</v>
      </c>
      <c r="J82" s="17"/>
      <c r="K82" s="23">
        <f t="shared" si="3"/>
        <v>0</v>
      </c>
      <c r="L82" s="24" t="str">
        <f t="shared" si="2"/>
        <v>OK</v>
      </c>
      <c r="M82" s="100"/>
      <c r="N82" s="100"/>
      <c r="O82" s="101"/>
      <c r="P82" s="101"/>
      <c r="Q82" s="104"/>
      <c r="R82" s="105"/>
      <c r="S82" s="100"/>
      <c r="T82" s="100"/>
      <c r="U82" s="100"/>
      <c r="V82" s="100"/>
      <c r="W82" s="100"/>
      <c r="X82" s="101"/>
      <c r="Y82" s="101"/>
      <c r="Z82" s="101"/>
      <c r="AA82" s="101"/>
      <c r="AB82" s="101"/>
      <c r="AC82" s="101"/>
      <c r="AD82" s="101"/>
      <c r="AE82" s="101"/>
      <c r="AF82" s="101"/>
      <c r="AG82" s="101"/>
      <c r="AH82" s="101"/>
      <c r="AI82" s="101"/>
      <c r="AJ82" s="101"/>
    </row>
    <row r="83" spans="1:36" ht="39.950000000000003" customHeight="1" x14ac:dyDescent="0.25">
      <c r="A83" s="55">
        <v>98</v>
      </c>
      <c r="B83" s="56" t="s">
        <v>135</v>
      </c>
      <c r="C83" s="60" t="s">
        <v>311</v>
      </c>
      <c r="D83" s="61" t="s">
        <v>312</v>
      </c>
      <c r="E83" s="62" t="s">
        <v>124</v>
      </c>
      <c r="F83" s="62" t="s">
        <v>296</v>
      </c>
      <c r="G83" s="54" t="s">
        <v>37</v>
      </c>
      <c r="H83" s="62" t="s">
        <v>81</v>
      </c>
      <c r="I83" s="42">
        <v>3180</v>
      </c>
      <c r="J83" s="17">
        <v>1</v>
      </c>
      <c r="K83" s="23">
        <f t="shared" si="3"/>
        <v>0</v>
      </c>
      <c r="L83" s="24" t="str">
        <f t="shared" si="2"/>
        <v>OK</v>
      </c>
      <c r="M83" s="100"/>
      <c r="N83" s="100"/>
      <c r="O83" s="101"/>
      <c r="P83" s="101"/>
      <c r="Q83" s="104"/>
      <c r="R83" s="105"/>
      <c r="S83" s="100"/>
      <c r="T83" s="100"/>
      <c r="U83" s="100"/>
      <c r="V83" s="100"/>
      <c r="W83" s="100"/>
      <c r="X83" s="101"/>
      <c r="Y83" s="101"/>
      <c r="Z83" s="101"/>
      <c r="AA83" s="101"/>
      <c r="AB83" s="101"/>
      <c r="AC83" s="101"/>
      <c r="AD83" s="101"/>
      <c r="AE83" s="130">
        <v>1</v>
      </c>
      <c r="AF83" s="101"/>
      <c r="AG83" s="101"/>
      <c r="AH83" s="101"/>
      <c r="AI83" s="101"/>
      <c r="AJ83" s="101"/>
    </row>
    <row r="84" spans="1:36" ht="39.950000000000003" customHeight="1" x14ac:dyDescent="0.25">
      <c r="A84" s="55">
        <v>99</v>
      </c>
      <c r="B84" s="56" t="s">
        <v>24</v>
      </c>
      <c r="C84" s="68" t="s">
        <v>313</v>
      </c>
      <c r="D84" s="69" t="s">
        <v>314</v>
      </c>
      <c r="E84" s="65">
        <v>2407</v>
      </c>
      <c r="F84" s="65" t="s">
        <v>315</v>
      </c>
      <c r="G84" s="54" t="s">
        <v>37</v>
      </c>
      <c r="H84" s="62" t="s">
        <v>81</v>
      </c>
      <c r="I84" s="84">
        <v>850</v>
      </c>
      <c r="J84" s="17">
        <f>2-2</f>
        <v>0</v>
      </c>
      <c r="K84" s="23">
        <f t="shared" si="3"/>
        <v>0</v>
      </c>
      <c r="L84" s="24" t="str">
        <f t="shared" si="2"/>
        <v>OK</v>
      </c>
      <c r="M84" s="169"/>
      <c r="N84" s="169"/>
      <c r="O84" s="151"/>
      <c r="P84" s="151"/>
      <c r="Q84" s="149"/>
      <c r="R84" s="170"/>
      <c r="S84" s="169"/>
      <c r="T84" s="169"/>
      <c r="U84" s="169"/>
      <c r="V84" s="169"/>
      <c r="W84" s="169"/>
      <c r="X84" s="151"/>
      <c r="Y84" s="151"/>
      <c r="Z84" s="151"/>
      <c r="AA84" s="151"/>
      <c r="AB84" s="151"/>
      <c r="AC84" s="151"/>
      <c r="AD84" s="151"/>
      <c r="AE84" s="151"/>
      <c r="AF84" s="151"/>
      <c r="AG84" s="151"/>
      <c r="AH84" s="151"/>
      <c r="AI84" s="151"/>
      <c r="AJ84" s="151"/>
    </row>
    <row r="85" spans="1:36" ht="39.950000000000003" customHeight="1" x14ac:dyDescent="0.25">
      <c r="A85" s="55">
        <v>100</v>
      </c>
      <c r="B85" s="56" t="s">
        <v>47</v>
      </c>
      <c r="C85" s="60" t="s">
        <v>316</v>
      </c>
      <c r="D85" s="61" t="s">
        <v>317</v>
      </c>
      <c r="E85" s="62" t="s">
        <v>101</v>
      </c>
      <c r="F85" s="62" t="s">
        <v>281</v>
      </c>
      <c r="G85" s="54" t="s">
        <v>37</v>
      </c>
      <c r="H85" s="62" t="s">
        <v>51</v>
      </c>
      <c r="I85" s="42">
        <v>2300</v>
      </c>
      <c r="J85" s="17"/>
      <c r="K85" s="23">
        <f t="shared" si="3"/>
        <v>0</v>
      </c>
      <c r="L85" s="24" t="str">
        <f t="shared" si="2"/>
        <v>OK</v>
      </c>
      <c r="M85" s="100"/>
      <c r="N85" s="100"/>
      <c r="O85" s="101"/>
      <c r="P85" s="101"/>
      <c r="Q85" s="104"/>
      <c r="R85" s="105"/>
      <c r="S85" s="100"/>
      <c r="T85" s="100"/>
      <c r="U85" s="100"/>
      <c r="V85" s="100"/>
      <c r="W85" s="100"/>
      <c r="X85" s="101"/>
      <c r="Y85" s="101"/>
      <c r="Z85" s="101"/>
      <c r="AA85" s="101"/>
      <c r="AB85" s="101"/>
      <c r="AC85" s="101"/>
      <c r="AD85" s="101"/>
      <c r="AE85" s="101"/>
      <c r="AF85" s="101"/>
      <c r="AG85" s="101"/>
      <c r="AH85" s="101"/>
      <c r="AI85" s="101"/>
      <c r="AJ85" s="101"/>
    </row>
    <row r="86" spans="1:36" ht="39.950000000000003" customHeight="1" x14ac:dyDescent="0.25">
      <c r="A86" s="55">
        <v>101</v>
      </c>
      <c r="B86" s="56" t="s">
        <v>151</v>
      </c>
      <c r="C86" s="60" t="s">
        <v>318</v>
      </c>
      <c r="D86" s="61" t="s">
        <v>319</v>
      </c>
      <c r="E86" s="62" t="s">
        <v>46</v>
      </c>
      <c r="F86" s="62" t="s">
        <v>54</v>
      </c>
      <c r="G86" s="54" t="s">
        <v>37</v>
      </c>
      <c r="H86" s="62" t="s">
        <v>51</v>
      </c>
      <c r="I86" s="42">
        <v>1900</v>
      </c>
      <c r="J86" s="17"/>
      <c r="K86" s="23">
        <f t="shared" si="3"/>
        <v>0</v>
      </c>
      <c r="L86" s="24" t="str">
        <f t="shared" si="2"/>
        <v>OK</v>
      </c>
      <c r="M86" s="100"/>
      <c r="N86" s="100"/>
      <c r="O86" s="101"/>
      <c r="P86" s="101"/>
      <c r="Q86" s="104"/>
      <c r="R86" s="105"/>
      <c r="S86" s="100"/>
      <c r="T86" s="100"/>
      <c r="U86" s="100"/>
      <c r="V86" s="100"/>
      <c r="W86" s="100"/>
      <c r="X86" s="101"/>
      <c r="Y86" s="101"/>
      <c r="Z86" s="101"/>
      <c r="AA86" s="101"/>
      <c r="AB86" s="101"/>
      <c r="AC86" s="101"/>
      <c r="AD86" s="101"/>
      <c r="AE86" s="101"/>
      <c r="AF86" s="101"/>
      <c r="AG86" s="101"/>
      <c r="AH86" s="101"/>
      <c r="AI86" s="101"/>
      <c r="AJ86" s="101"/>
    </row>
    <row r="87" spans="1:36" ht="39.950000000000003" customHeight="1" x14ac:dyDescent="0.25">
      <c r="A87" s="55">
        <v>102</v>
      </c>
      <c r="B87" s="56" t="s">
        <v>114</v>
      </c>
      <c r="C87" s="66" t="s">
        <v>320</v>
      </c>
      <c r="D87" s="67" t="s">
        <v>321</v>
      </c>
      <c r="E87" s="59" t="s">
        <v>62</v>
      </c>
      <c r="F87" s="54" t="s">
        <v>322</v>
      </c>
      <c r="G87" s="54" t="s">
        <v>37</v>
      </c>
      <c r="H87" s="54">
        <v>44905233</v>
      </c>
      <c r="I87" s="42">
        <v>5366</v>
      </c>
      <c r="J87" s="17"/>
      <c r="K87" s="23">
        <f t="shared" si="3"/>
        <v>0</v>
      </c>
      <c r="L87" s="24" t="str">
        <f t="shared" si="2"/>
        <v>OK</v>
      </c>
      <c r="M87" s="100"/>
      <c r="N87" s="100"/>
      <c r="O87" s="101"/>
      <c r="P87" s="101"/>
      <c r="Q87" s="104"/>
      <c r="R87" s="105"/>
      <c r="S87" s="100"/>
      <c r="T87" s="100"/>
      <c r="U87" s="100"/>
      <c r="V87" s="100"/>
      <c r="W87" s="100"/>
      <c r="X87" s="101"/>
      <c r="Y87" s="101"/>
      <c r="Z87" s="101"/>
      <c r="AA87" s="101"/>
      <c r="AB87" s="101"/>
      <c r="AC87" s="101"/>
      <c r="AD87" s="101"/>
      <c r="AE87" s="101"/>
      <c r="AF87" s="101"/>
      <c r="AG87" s="101"/>
      <c r="AH87" s="101"/>
      <c r="AI87" s="101"/>
      <c r="AJ87" s="101"/>
    </row>
    <row r="88" spans="1:36" ht="39.950000000000003" customHeight="1" x14ac:dyDescent="0.25">
      <c r="A88" s="55">
        <v>103</v>
      </c>
      <c r="B88" s="56" t="s">
        <v>114</v>
      </c>
      <c r="C88" s="77" t="s">
        <v>323</v>
      </c>
      <c r="D88" s="61" t="s">
        <v>321</v>
      </c>
      <c r="E88" s="59" t="s">
        <v>238</v>
      </c>
      <c r="F88" s="62" t="s">
        <v>324</v>
      </c>
      <c r="G88" s="54" t="s">
        <v>37</v>
      </c>
      <c r="H88" s="62" t="s">
        <v>51</v>
      </c>
      <c r="I88" s="42">
        <v>6900</v>
      </c>
      <c r="J88" s="17"/>
      <c r="K88" s="23">
        <f t="shared" si="3"/>
        <v>0</v>
      </c>
      <c r="L88" s="24" t="str">
        <f t="shared" si="2"/>
        <v>OK</v>
      </c>
      <c r="M88" s="100"/>
      <c r="N88" s="100"/>
      <c r="O88" s="101"/>
      <c r="P88" s="101"/>
      <c r="Q88" s="104"/>
      <c r="R88" s="105"/>
      <c r="S88" s="100"/>
      <c r="T88" s="100"/>
      <c r="U88" s="100"/>
      <c r="V88" s="100"/>
      <c r="W88" s="100"/>
      <c r="X88" s="101"/>
      <c r="Y88" s="101"/>
      <c r="Z88" s="101"/>
      <c r="AA88" s="101"/>
      <c r="AB88" s="101"/>
      <c r="AC88" s="101"/>
      <c r="AD88" s="101"/>
      <c r="AE88" s="101"/>
      <c r="AF88" s="101"/>
      <c r="AG88" s="101"/>
      <c r="AH88" s="101"/>
      <c r="AI88" s="101"/>
      <c r="AJ88" s="101"/>
    </row>
    <row r="89" spans="1:36" ht="39.950000000000003" customHeight="1" x14ac:dyDescent="0.25">
      <c r="A89" s="55">
        <v>104</v>
      </c>
      <c r="B89" s="56" t="s">
        <v>126</v>
      </c>
      <c r="C89" s="60" t="s">
        <v>325</v>
      </c>
      <c r="D89" s="61" t="s">
        <v>326</v>
      </c>
      <c r="E89" s="62" t="s">
        <v>124</v>
      </c>
      <c r="F89" s="62" t="s">
        <v>327</v>
      </c>
      <c r="G89" s="54" t="s">
        <v>37</v>
      </c>
      <c r="H89" s="62" t="s">
        <v>51</v>
      </c>
      <c r="I89" s="42">
        <v>2100</v>
      </c>
      <c r="J89" s="17"/>
      <c r="K89" s="23">
        <f t="shared" si="3"/>
        <v>0</v>
      </c>
      <c r="L89" s="24" t="str">
        <f t="shared" si="2"/>
        <v>OK</v>
      </c>
      <c r="M89" s="100"/>
      <c r="N89" s="100"/>
      <c r="O89" s="101"/>
      <c r="P89" s="101"/>
      <c r="Q89" s="104"/>
      <c r="R89" s="105"/>
      <c r="S89" s="100"/>
      <c r="T89" s="100"/>
      <c r="U89" s="100"/>
      <c r="V89" s="100"/>
      <c r="W89" s="100"/>
      <c r="X89" s="101"/>
      <c r="Y89" s="101"/>
      <c r="Z89" s="101"/>
      <c r="AA89" s="101"/>
      <c r="AB89" s="101"/>
      <c r="AC89" s="101"/>
      <c r="AD89" s="101"/>
      <c r="AE89" s="101"/>
      <c r="AF89" s="101"/>
      <c r="AG89" s="101"/>
      <c r="AH89" s="101"/>
      <c r="AI89" s="101"/>
      <c r="AJ89" s="101"/>
    </row>
    <row r="90" spans="1:36" ht="39.950000000000003" customHeight="1" x14ac:dyDescent="0.25">
      <c r="A90" s="55">
        <v>105</v>
      </c>
      <c r="B90" s="56" t="s">
        <v>71</v>
      </c>
      <c r="C90" s="60" t="s">
        <v>328</v>
      </c>
      <c r="D90" s="61" t="s">
        <v>329</v>
      </c>
      <c r="E90" s="53" t="s">
        <v>238</v>
      </c>
      <c r="F90" s="54" t="s">
        <v>330</v>
      </c>
      <c r="G90" s="54" t="s">
        <v>37</v>
      </c>
      <c r="H90" s="54" t="s">
        <v>331</v>
      </c>
      <c r="I90" s="42">
        <v>2351.25</v>
      </c>
      <c r="J90" s="17"/>
      <c r="K90" s="23">
        <f t="shared" si="3"/>
        <v>0</v>
      </c>
      <c r="L90" s="24" t="str">
        <f t="shared" si="2"/>
        <v>OK</v>
      </c>
      <c r="M90" s="100"/>
      <c r="N90" s="100"/>
      <c r="O90" s="101"/>
      <c r="P90" s="101"/>
      <c r="Q90" s="104"/>
      <c r="R90" s="105"/>
      <c r="S90" s="100"/>
      <c r="T90" s="100"/>
      <c r="U90" s="100"/>
      <c r="V90" s="100"/>
      <c r="W90" s="100"/>
      <c r="X90" s="101"/>
      <c r="Y90" s="101"/>
      <c r="Z90" s="101"/>
      <c r="AA90" s="101"/>
      <c r="AB90" s="101"/>
      <c r="AC90" s="101"/>
      <c r="AD90" s="101"/>
      <c r="AE90" s="101"/>
      <c r="AF90" s="101"/>
      <c r="AG90" s="101"/>
      <c r="AH90" s="101"/>
      <c r="AI90" s="101"/>
      <c r="AJ90" s="101"/>
    </row>
    <row r="91" spans="1:36" ht="39.950000000000003" customHeight="1" x14ac:dyDescent="0.25">
      <c r="A91" s="55">
        <v>106</v>
      </c>
      <c r="B91" s="56" t="s">
        <v>332</v>
      </c>
      <c r="C91" s="73" t="s">
        <v>333</v>
      </c>
      <c r="D91" s="74" t="s">
        <v>334</v>
      </c>
      <c r="E91" s="70" t="s">
        <v>335</v>
      </c>
      <c r="F91" s="62" t="s">
        <v>336</v>
      </c>
      <c r="G91" s="54" t="s">
        <v>37</v>
      </c>
      <c r="H91" s="62" t="s">
        <v>21</v>
      </c>
      <c r="I91" s="42">
        <v>19008</v>
      </c>
      <c r="J91" s="17"/>
      <c r="K91" s="23">
        <f t="shared" si="3"/>
        <v>0</v>
      </c>
      <c r="L91" s="24" t="str">
        <f t="shared" si="2"/>
        <v>OK</v>
      </c>
      <c r="M91" s="100"/>
      <c r="N91" s="100"/>
      <c r="O91" s="101"/>
      <c r="P91" s="101"/>
      <c r="Q91" s="104"/>
      <c r="R91" s="105"/>
      <c r="S91" s="100"/>
      <c r="T91" s="100"/>
      <c r="U91" s="100"/>
      <c r="V91" s="100"/>
      <c r="W91" s="100"/>
      <c r="X91" s="101"/>
      <c r="Y91" s="101"/>
      <c r="Z91" s="101"/>
      <c r="AA91" s="101"/>
      <c r="AB91" s="101"/>
      <c r="AC91" s="101"/>
      <c r="AD91" s="101"/>
      <c r="AE91" s="101"/>
      <c r="AF91" s="101"/>
      <c r="AG91" s="101"/>
      <c r="AH91" s="101"/>
      <c r="AI91" s="101"/>
      <c r="AJ91" s="101"/>
    </row>
    <row r="92" spans="1:36" ht="39.950000000000003" customHeight="1" x14ac:dyDescent="0.25">
      <c r="A92" s="55">
        <v>107</v>
      </c>
      <c r="B92" s="56" t="s">
        <v>135</v>
      </c>
      <c r="C92" s="60" t="s">
        <v>337</v>
      </c>
      <c r="D92" s="61" t="s">
        <v>338</v>
      </c>
      <c r="E92" s="62" t="s">
        <v>335</v>
      </c>
      <c r="F92" s="62" t="s">
        <v>336</v>
      </c>
      <c r="G92" s="54" t="s">
        <v>37</v>
      </c>
      <c r="H92" s="62" t="s">
        <v>21</v>
      </c>
      <c r="I92" s="42">
        <v>2370</v>
      </c>
      <c r="J92" s="17"/>
      <c r="K92" s="23">
        <f t="shared" si="3"/>
        <v>0</v>
      </c>
      <c r="L92" s="24" t="str">
        <f t="shared" si="2"/>
        <v>OK</v>
      </c>
      <c r="M92" s="100"/>
      <c r="N92" s="100"/>
      <c r="O92" s="101"/>
      <c r="P92" s="101"/>
      <c r="Q92" s="104"/>
      <c r="R92" s="105"/>
      <c r="S92" s="100"/>
      <c r="T92" s="100"/>
      <c r="U92" s="100"/>
      <c r="V92" s="100"/>
      <c r="W92" s="100"/>
      <c r="X92" s="101"/>
      <c r="Y92" s="101"/>
      <c r="Z92" s="101"/>
      <c r="AA92" s="101"/>
      <c r="AB92" s="101"/>
      <c r="AC92" s="101"/>
      <c r="AD92" s="101"/>
      <c r="AE92" s="101"/>
      <c r="AF92" s="101"/>
      <c r="AG92" s="101"/>
      <c r="AH92" s="101"/>
      <c r="AI92" s="101"/>
      <c r="AJ92" s="101"/>
    </row>
    <row r="93" spans="1:36" ht="39.950000000000003" customHeight="1" x14ac:dyDescent="0.25">
      <c r="A93" s="55">
        <v>110</v>
      </c>
      <c r="B93" s="56" t="s">
        <v>86</v>
      </c>
      <c r="C93" s="77" t="s">
        <v>339</v>
      </c>
      <c r="D93" s="61" t="s">
        <v>340</v>
      </c>
      <c r="E93" s="59" t="s">
        <v>238</v>
      </c>
      <c r="F93" s="62" t="s">
        <v>341</v>
      </c>
      <c r="G93" s="54" t="s">
        <v>37</v>
      </c>
      <c r="H93" s="62" t="s">
        <v>51</v>
      </c>
      <c r="I93" s="42">
        <v>20278</v>
      </c>
      <c r="J93" s="17"/>
      <c r="K93" s="23">
        <f t="shared" si="3"/>
        <v>0</v>
      </c>
      <c r="L93" s="24" t="str">
        <f t="shared" si="2"/>
        <v>OK</v>
      </c>
      <c r="M93" s="100"/>
      <c r="N93" s="100"/>
      <c r="O93" s="101"/>
      <c r="P93" s="101"/>
      <c r="Q93" s="104"/>
      <c r="R93" s="105"/>
      <c r="S93" s="100"/>
      <c r="T93" s="100"/>
      <c r="U93" s="100"/>
      <c r="V93" s="100"/>
      <c r="W93" s="100"/>
      <c r="X93" s="101"/>
      <c r="Y93" s="101"/>
      <c r="Z93" s="101"/>
      <c r="AA93" s="101"/>
      <c r="AB93" s="101"/>
      <c r="AC93" s="101"/>
      <c r="AD93" s="101"/>
      <c r="AE93" s="101"/>
      <c r="AF93" s="101"/>
      <c r="AG93" s="101"/>
      <c r="AH93" s="101"/>
      <c r="AI93" s="101"/>
      <c r="AJ93" s="101"/>
    </row>
    <row r="94" spans="1:36" ht="39.950000000000003" customHeight="1" x14ac:dyDescent="0.25">
      <c r="A94" s="55">
        <v>111</v>
      </c>
      <c r="B94" s="56" t="s">
        <v>43</v>
      </c>
      <c r="C94" s="60" t="s">
        <v>342</v>
      </c>
      <c r="D94" s="61" t="s">
        <v>343</v>
      </c>
      <c r="E94" s="62" t="s">
        <v>124</v>
      </c>
      <c r="F94" s="62" t="s">
        <v>246</v>
      </c>
      <c r="G94" s="54" t="s">
        <v>37</v>
      </c>
      <c r="H94" s="62" t="s">
        <v>81</v>
      </c>
      <c r="I94" s="42">
        <v>1474.8</v>
      </c>
      <c r="J94" s="17"/>
      <c r="K94" s="23">
        <f t="shared" si="3"/>
        <v>0</v>
      </c>
      <c r="L94" s="24" t="str">
        <f t="shared" si="2"/>
        <v>OK</v>
      </c>
      <c r="M94" s="100"/>
      <c r="N94" s="100"/>
      <c r="O94" s="101"/>
      <c r="P94" s="101"/>
      <c r="Q94" s="104"/>
      <c r="R94" s="105"/>
      <c r="S94" s="100"/>
      <c r="T94" s="100"/>
      <c r="U94" s="100"/>
      <c r="V94" s="100"/>
      <c r="W94" s="100"/>
      <c r="X94" s="101"/>
      <c r="Y94" s="101"/>
      <c r="Z94" s="101"/>
      <c r="AA94" s="101"/>
      <c r="AB94" s="101"/>
      <c r="AC94" s="101"/>
      <c r="AD94" s="101"/>
      <c r="AE94" s="101"/>
      <c r="AF94" s="101"/>
      <c r="AG94" s="101"/>
      <c r="AH94" s="101"/>
      <c r="AI94" s="101"/>
      <c r="AJ94" s="101"/>
    </row>
    <row r="95" spans="1:36" ht="39.950000000000003" customHeight="1" x14ac:dyDescent="0.25">
      <c r="A95" s="55">
        <v>112</v>
      </c>
      <c r="B95" s="56" t="s">
        <v>43</v>
      </c>
      <c r="C95" s="60" t="s">
        <v>344</v>
      </c>
      <c r="D95" s="61" t="s">
        <v>345</v>
      </c>
      <c r="E95" s="62" t="s">
        <v>124</v>
      </c>
      <c r="F95" s="62" t="s">
        <v>246</v>
      </c>
      <c r="G95" s="54" t="s">
        <v>37</v>
      </c>
      <c r="H95" s="62" t="s">
        <v>81</v>
      </c>
      <c r="I95" s="42">
        <v>845.2</v>
      </c>
      <c r="J95" s="17"/>
      <c r="K95" s="23">
        <f t="shared" si="3"/>
        <v>0</v>
      </c>
      <c r="L95" s="24" t="str">
        <f t="shared" si="2"/>
        <v>OK</v>
      </c>
      <c r="M95" s="100"/>
      <c r="N95" s="100"/>
      <c r="O95" s="101"/>
      <c r="P95" s="101"/>
      <c r="Q95" s="104"/>
      <c r="R95" s="105"/>
      <c r="S95" s="100"/>
      <c r="T95" s="100"/>
      <c r="U95" s="100"/>
      <c r="V95" s="100"/>
      <c r="W95" s="100"/>
      <c r="X95" s="101"/>
      <c r="Y95" s="101"/>
      <c r="Z95" s="101"/>
      <c r="AA95" s="101"/>
      <c r="AB95" s="101"/>
      <c r="AC95" s="101"/>
      <c r="AD95" s="101"/>
      <c r="AE95" s="101"/>
      <c r="AF95" s="101"/>
      <c r="AG95" s="101"/>
      <c r="AH95" s="101"/>
      <c r="AI95" s="101"/>
      <c r="AJ95" s="101"/>
    </row>
    <row r="96" spans="1:36" ht="39.950000000000003" customHeight="1" x14ac:dyDescent="0.25">
      <c r="A96" s="55">
        <v>113</v>
      </c>
      <c r="B96" s="56" t="s">
        <v>151</v>
      </c>
      <c r="C96" s="60" t="s">
        <v>346</v>
      </c>
      <c r="D96" s="61" t="s">
        <v>347</v>
      </c>
      <c r="E96" s="62" t="s">
        <v>124</v>
      </c>
      <c r="F96" s="62" t="s">
        <v>246</v>
      </c>
      <c r="G96" s="54" t="s">
        <v>37</v>
      </c>
      <c r="H96" s="62" t="s">
        <v>81</v>
      </c>
      <c r="I96" s="42">
        <v>2000</v>
      </c>
      <c r="J96" s="17"/>
      <c r="K96" s="23">
        <f t="shared" si="3"/>
        <v>0</v>
      </c>
      <c r="L96" s="24" t="str">
        <f t="shared" si="2"/>
        <v>OK</v>
      </c>
      <c r="M96" s="100"/>
      <c r="N96" s="100"/>
      <c r="O96" s="101"/>
      <c r="P96" s="101"/>
      <c r="Q96" s="104"/>
      <c r="R96" s="105"/>
      <c r="S96" s="100"/>
      <c r="T96" s="100"/>
      <c r="U96" s="100"/>
      <c r="V96" s="100"/>
      <c r="W96" s="100"/>
      <c r="X96" s="101"/>
      <c r="Y96" s="101"/>
      <c r="Z96" s="101"/>
      <c r="AA96" s="101"/>
      <c r="AB96" s="101"/>
      <c r="AC96" s="101"/>
      <c r="AD96" s="101"/>
      <c r="AE96" s="101"/>
      <c r="AF96" s="101"/>
      <c r="AG96" s="101"/>
      <c r="AH96" s="101"/>
      <c r="AI96" s="101"/>
      <c r="AJ96" s="101"/>
    </row>
    <row r="97" spans="1:36" ht="39.950000000000003" customHeight="1" x14ac:dyDescent="0.25">
      <c r="A97" s="55">
        <v>114</v>
      </c>
      <c r="B97" s="56" t="s">
        <v>38</v>
      </c>
      <c r="C97" s="60" t="s">
        <v>348</v>
      </c>
      <c r="D97" s="61" t="s">
        <v>349</v>
      </c>
      <c r="E97" s="62" t="s">
        <v>124</v>
      </c>
      <c r="F97" s="62" t="s">
        <v>246</v>
      </c>
      <c r="G97" s="54" t="s">
        <v>37</v>
      </c>
      <c r="H97" s="62" t="s">
        <v>81</v>
      </c>
      <c r="I97" s="42">
        <v>856</v>
      </c>
      <c r="J97" s="17"/>
      <c r="K97" s="23">
        <f t="shared" si="3"/>
        <v>0</v>
      </c>
      <c r="L97" s="24" t="str">
        <f t="shared" si="2"/>
        <v>OK</v>
      </c>
      <c r="M97" s="100"/>
      <c r="N97" s="100"/>
      <c r="O97" s="101"/>
      <c r="P97" s="101"/>
      <c r="Q97" s="104"/>
      <c r="R97" s="105"/>
      <c r="S97" s="100"/>
      <c r="T97" s="100"/>
      <c r="U97" s="100"/>
      <c r="V97" s="100"/>
      <c r="W97" s="100"/>
      <c r="X97" s="101"/>
      <c r="Y97" s="101"/>
      <c r="Z97" s="101"/>
      <c r="AA97" s="101"/>
      <c r="AB97" s="101"/>
      <c r="AC97" s="101"/>
      <c r="AD97" s="101"/>
      <c r="AE97" s="101"/>
      <c r="AF97" s="101"/>
      <c r="AG97" s="101"/>
      <c r="AH97" s="101"/>
      <c r="AI97" s="101"/>
      <c r="AJ97" s="101"/>
    </row>
    <row r="98" spans="1:36" ht="39.950000000000003" customHeight="1" x14ac:dyDescent="0.25">
      <c r="A98" s="55">
        <v>115</v>
      </c>
      <c r="B98" s="56" t="s">
        <v>38</v>
      </c>
      <c r="C98" s="60" t="s">
        <v>350</v>
      </c>
      <c r="D98" s="61" t="s">
        <v>351</v>
      </c>
      <c r="E98" s="62" t="s">
        <v>124</v>
      </c>
      <c r="F98" s="62" t="s">
        <v>246</v>
      </c>
      <c r="G98" s="54" t="s">
        <v>37</v>
      </c>
      <c r="H98" s="62" t="s">
        <v>81</v>
      </c>
      <c r="I98" s="42">
        <v>866.2</v>
      </c>
      <c r="J98" s="17"/>
      <c r="K98" s="23">
        <f t="shared" si="3"/>
        <v>0</v>
      </c>
      <c r="L98" s="24" t="str">
        <f t="shared" si="2"/>
        <v>OK</v>
      </c>
      <c r="M98" s="100"/>
      <c r="N98" s="100"/>
      <c r="O98" s="101"/>
      <c r="P98" s="101"/>
      <c r="Q98" s="104"/>
      <c r="R98" s="105"/>
      <c r="S98" s="100"/>
      <c r="T98" s="100"/>
      <c r="U98" s="100"/>
      <c r="V98" s="100"/>
      <c r="W98" s="100"/>
      <c r="X98" s="101"/>
      <c r="Y98" s="101"/>
      <c r="Z98" s="101"/>
      <c r="AA98" s="101"/>
      <c r="AB98" s="101"/>
      <c r="AC98" s="101"/>
      <c r="AD98" s="101"/>
      <c r="AE98" s="101"/>
      <c r="AF98" s="101"/>
      <c r="AG98" s="101"/>
      <c r="AH98" s="101"/>
      <c r="AI98" s="101"/>
      <c r="AJ98" s="101"/>
    </row>
    <row r="99" spans="1:36" ht="39.950000000000003" customHeight="1" x14ac:dyDescent="0.25">
      <c r="A99" s="55">
        <v>116</v>
      </c>
      <c r="B99" s="56" t="s">
        <v>151</v>
      </c>
      <c r="C99" s="60" t="s">
        <v>352</v>
      </c>
      <c r="D99" s="61" t="s">
        <v>353</v>
      </c>
      <c r="E99" s="62" t="s">
        <v>124</v>
      </c>
      <c r="F99" s="62" t="s">
        <v>246</v>
      </c>
      <c r="G99" s="54" t="s">
        <v>37</v>
      </c>
      <c r="H99" s="62" t="s">
        <v>81</v>
      </c>
      <c r="I99" s="42">
        <v>1180</v>
      </c>
      <c r="J99" s="17"/>
      <c r="K99" s="23">
        <f t="shared" si="3"/>
        <v>0</v>
      </c>
      <c r="L99" s="24" t="str">
        <f t="shared" si="2"/>
        <v>OK</v>
      </c>
      <c r="M99" s="100"/>
      <c r="N99" s="100"/>
      <c r="O99" s="101"/>
      <c r="P99" s="101"/>
      <c r="Q99" s="104"/>
      <c r="R99" s="105"/>
      <c r="S99" s="100"/>
      <c r="T99" s="100"/>
      <c r="U99" s="100"/>
      <c r="V99" s="100"/>
      <c r="W99" s="100"/>
      <c r="X99" s="101"/>
      <c r="Y99" s="101"/>
      <c r="Z99" s="101"/>
      <c r="AA99" s="101"/>
      <c r="AB99" s="101"/>
      <c r="AC99" s="101"/>
      <c r="AD99" s="101"/>
      <c r="AE99" s="101"/>
      <c r="AF99" s="101"/>
      <c r="AG99" s="101"/>
      <c r="AH99" s="101"/>
      <c r="AI99" s="101"/>
      <c r="AJ99" s="101"/>
    </row>
    <row r="100" spans="1:36" ht="39.950000000000003" customHeight="1" x14ac:dyDescent="0.25">
      <c r="A100" s="55">
        <v>117</v>
      </c>
      <c r="B100" s="56" t="s">
        <v>33</v>
      </c>
      <c r="C100" s="78" t="s">
        <v>354</v>
      </c>
      <c r="D100" s="79" t="s">
        <v>355</v>
      </c>
      <c r="E100" s="59" t="s">
        <v>356</v>
      </c>
      <c r="F100" s="62" t="s">
        <v>357</v>
      </c>
      <c r="G100" s="54" t="s">
        <v>37</v>
      </c>
      <c r="H100" s="62" t="s">
        <v>81</v>
      </c>
      <c r="I100" s="42">
        <v>2020</v>
      </c>
      <c r="J100" s="17"/>
      <c r="K100" s="23">
        <f t="shared" si="3"/>
        <v>0</v>
      </c>
      <c r="L100" s="24" t="str">
        <f t="shared" si="2"/>
        <v>OK</v>
      </c>
      <c r="M100" s="100"/>
      <c r="N100" s="100"/>
      <c r="O100" s="101"/>
      <c r="P100" s="101"/>
      <c r="Q100" s="104"/>
      <c r="R100" s="105"/>
      <c r="S100" s="100"/>
      <c r="T100" s="100"/>
      <c r="U100" s="100"/>
      <c r="V100" s="100"/>
      <c r="W100" s="100"/>
      <c r="X100" s="101"/>
      <c r="Y100" s="101"/>
      <c r="Z100" s="101"/>
      <c r="AA100" s="101"/>
      <c r="AB100" s="101"/>
      <c r="AC100" s="101"/>
      <c r="AD100" s="101"/>
      <c r="AE100" s="101"/>
      <c r="AF100" s="101"/>
      <c r="AG100" s="101"/>
      <c r="AH100" s="101"/>
      <c r="AI100" s="101"/>
      <c r="AJ100" s="101"/>
    </row>
    <row r="101" spans="1:36" ht="39.950000000000003" customHeight="1" x14ac:dyDescent="0.25">
      <c r="A101" s="55">
        <v>118</v>
      </c>
      <c r="B101" s="56" t="s">
        <v>126</v>
      </c>
      <c r="C101" s="60" t="s">
        <v>358</v>
      </c>
      <c r="D101" s="61" t="s">
        <v>359</v>
      </c>
      <c r="E101" s="62" t="s">
        <v>292</v>
      </c>
      <c r="F101" s="62" t="s">
        <v>360</v>
      </c>
      <c r="G101" s="54" t="s">
        <v>37</v>
      </c>
      <c r="H101" s="62" t="s">
        <v>81</v>
      </c>
      <c r="I101" s="42">
        <v>200</v>
      </c>
      <c r="J101" s="17"/>
      <c r="K101" s="23">
        <f t="shared" si="3"/>
        <v>0</v>
      </c>
      <c r="L101" s="24" t="str">
        <f t="shared" si="2"/>
        <v>OK</v>
      </c>
      <c r="M101" s="100"/>
      <c r="N101" s="100"/>
      <c r="O101" s="101"/>
      <c r="P101" s="101"/>
      <c r="Q101" s="104"/>
      <c r="R101" s="105"/>
      <c r="S101" s="100"/>
      <c r="T101" s="100"/>
      <c r="U101" s="100"/>
      <c r="V101" s="100"/>
      <c r="W101" s="100"/>
      <c r="X101" s="101"/>
      <c r="Y101" s="101"/>
      <c r="Z101" s="101"/>
      <c r="AA101" s="101"/>
      <c r="AB101" s="101"/>
      <c r="AC101" s="101"/>
      <c r="AD101" s="101"/>
      <c r="AE101" s="101"/>
      <c r="AF101" s="101"/>
      <c r="AG101" s="101"/>
      <c r="AH101" s="101"/>
      <c r="AI101" s="101"/>
      <c r="AJ101" s="101"/>
    </row>
    <row r="102" spans="1:36" ht="39.950000000000003" customHeight="1" x14ac:dyDescent="0.25">
      <c r="A102" s="55">
        <v>120</v>
      </c>
      <c r="B102" s="56" t="s">
        <v>126</v>
      </c>
      <c r="C102" s="68" t="s">
        <v>361</v>
      </c>
      <c r="D102" s="69" t="s">
        <v>362</v>
      </c>
      <c r="E102" s="65">
        <v>5607</v>
      </c>
      <c r="F102" s="65" t="s">
        <v>363</v>
      </c>
      <c r="G102" s="54" t="s">
        <v>37</v>
      </c>
      <c r="H102" s="62" t="s">
        <v>25</v>
      </c>
      <c r="I102" s="42">
        <v>14.3</v>
      </c>
      <c r="J102" s="17">
        <v>10</v>
      </c>
      <c r="K102" s="23">
        <f t="shared" si="3"/>
        <v>0</v>
      </c>
      <c r="L102" s="24" t="str">
        <f t="shared" si="2"/>
        <v>OK</v>
      </c>
      <c r="M102" s="100"/>
      <c r="N102" s="100"/>
      <c r="O102" s="101"/>
      <c r="P102" s="101"/>
      <c r="Q102" s="104"/>
      <c r="R102" s="105"/>
      <c r="S102" s="100"/>
      <c r="T102" s="100"/>
      <c r="U102" s="100"/>
      <c r="V102" s="100"/>
      <c r="W102" s="100"/>
      <c r="X102" s="101"/>
      <c r="Y102" s="101"/>
      <c r="Z102" s="101"/>
      <c r="AA102" s="101"/>
      <c r="AB102" s="101"/>
      <c r="AC102" s="101"/>
      <c r="AD102" s="101"/>
      <c r="AE102" s="101"/>
      <c r="AF102" s="130">
        <v>10</v>
      </c>
      <c r="AG102" s="101"/>
      <c r="AH102" s="101"/>
      <c r="AI102" s="101"/>
      <c r="AJ102" s="101"/>
    </row>
    <row r="103" spans="1:36" ht="39.950000000000003" customHeight="1" x14ac:dyDescent="0.25">
      <c r="A103" s="55">
        <v>121</v>
      </c>
      <c r="B103" s="56" t="s">
        <v>126</v>
      </c>
      <c r="C103" s="68" t="s">
        <v>364</v>
      </c>
      <c r="D103" s="69" t="s">
        <v>365</v>
      </c>
      <c r="E103" s="65">
        <v>5607</v>
      </c>
      <c r="F103" s="65" t="s">
        <v>366</v>
      </c>
      <c r="G103" s="54" t="s">
        <v>37</v>
      </c>
      <c r="H103" s="62" t="s">
        <v>25</v>
      </c>
      <c r="I103" s="42">
        <v>21</v>
      </c>
      <c r="J103" s="17">
        <v>4</v>
      </c>
      <c r="K103" s="23">
        <f t="shared" si="3"/>
        <v>0</v>
      </c>
      <c r="L103" s="24" t="str">
        <f t="shared" si="2"/>
        <v>OK</v>
      </c>
      <c r="M103" s="100"/>
      <c r="N103" s="100"/>
      <c r="O103" s="101"/>
      <c r="P103" s="101"/>
      <c r="Q103" s="104"/>
      <c r="R103" s="105"/>
      <c r="S103" s="100"/>
      <c r="T103" s="100"/>
      <c r="U103" s="100"/>
      <c r="V103" s="100"/>
      <c r="W103" s="100"/>
      <c r="X103" s="101"/>
      <c r="Y103" s="101"/>
      <c r="Z103" s="101"/>
      <c r="AA103" s="101"/>
      <c r="AB103" s="101"/>
      <c r="AC103" s="101"/>
      <c r="AD103" s="101"/>
      <c r="AE103" s="101"/>
      <c r="AF103" s="130">
        <v>4</v>
      </c>
      <c r="AG103" s="101"/>
      <c r="AH103" s="101"/>
      <c r="AI103" s="101"/>
      <c r="AJ103" s="101"/>
    </row>
    <row r="104" spans="1:36" ht="39.950000000000003" customHeight="1" x14ac:dyDescent="0.25">
      <c r="A104" s="55">
        <v>122</v>
      </c>
      <c r="B104" s="56" t="s">
        <v>126</v>
      </c>
      <c r="C104" s="68" t="s">
        <v>367</v>
      </c>
      <c r="D104" s="69" t="s">
        <v>368</v>
      </c>
      <c r="E104" s="65">
        <v>5607</v>
      </c>
      <c r="F104" s="65" t="s">
        <v>369</v>
      </c>
      <c r="G104" s="54" t="s">
        <v>37</v>
      </c>
      <c r="H104" s="62" t="s">
        <v>25</v>
      </c>
      <c r="I104" s="42">
        <v>21</v>
      </c>
      <c r="J104" s="17">
        <v>4</v>
      </c>
      <c r="K104" s="23">
        <f t="shared" si="3"/>
        <v>0</v>
      </c>
      <c r="L104" s="24" t="str">
        <f t="shared" si="2"/>
        <v>OK</v>
      </c>
      <c r="M104" s="100"/>
      <c r="N104" s="100"/>
      <c r="O104" s="101"/>
      <c r="P104" s="101"/>
      <c r="Q104" s="104"/>
      <c r="R104" s="105"/>
      <c r="S104" s="100"/>
      <c r="T104" s="100"/>
      <c r="U104" s="100"/>
      <c r="V104" s="100"/>
      <c r="W104" s="100"/>
      <c r="X104" s="101"/>
      <c r="Y104" s="101"/>
      <c r="Z104" s="101"/>
      <c r="AA104" s="101"/>
      <c r="AB104" s="101"/>
      <c r="AC104" s="101"/>
      <c r="AD104" s="101"/>
      <c r="AE104" s="101"/>
      <c r="AF104" s="130">
        <v>4</v>
      </c>
      <c r="AG104" s="101"/>
      <c r="AH104" s="101"/>
      <c r="AI104" s="101"/>
      <c r="AJ104" s="101"/>
    </row>
    <row r="105" spans="1:36" ht="39.950000000000003" customHeight="1" x14ac:dyDescent="0.25">
      <c r="A105" s="55">
        <v>123</v>
      </c>
      <c r="B105" s="56" t="s">
        <v>370</v>
      </c>
      <c r="C105" s="66" t="s">
        <v>371</v>
      </c>
      <c r="D105" s="67" t="s">
        <v>372</v>
      </c>
      <c r="E105" s="59" t="s">
        <v>238</v>
      </c>
      <c r="F105" s="54" t="s">
        <v>373</v>
      </c>
      <c r="G105" s="54" t="s">
        <v>37</v>
      </c>
      <c r="H105" s="54">
        <v>44905233</v>
      </c>
      <c r="I105" s="42">
        <v>113000</v>
      </c>
      <c r="J105" s="17"/>
      <c r="K105" s="23">
        <f t="shared" si="3"/>
        <v>0</v>
      </c>
      <c r="L105" s="24" t="str">
        <f t="shared" si="2"/>
        <v>OK</v>
      </c>
      <c r="M105" s="100"/>
      <c r="N105" s="100"/>
      <c r="O105" s="101"/>
      <c r="P105" s="101"/>
      <c r="Q105" s="104"/>
      <c r="R105" s="105"/>
      <c r="S105" s="100"/>
      <c r="T105" s="100"/>
      <c r="U105" s="100"/>
      <c r="V105" s="100"/>
      <c r="W105" s="100"/>
      <c r="X105" s="101"/>
      <c r="Y105" s="101"/>
      <c r="Z105" s="101"/>
      <c r="AA105" s="101"/>
      <c r="AB105" s="101"/>
      <c r="AC105" s="101"/>
      <c r="AD105" s="101"/>
      <c r="AE105" s="101"/>
      <c r="AF105" s="101"/>
      <c r="AG105" s="101"/>
      <c r="AH105" s="101"/>
      <c r="AI105" s="101"/>
      <c r="AJ105" s="101"/>
    </row>
    <row r="106" spans="1:36" ht="39.950000000000003" customHeight="1" x14ac:dyDescent="0.25">
      <c r="A106" s="55">
        <v>124</v>
      </c>
      <c r="B106" s="56" t="s">
        <v>71</v>
      </c>
      <c r="C106" s="66" t="s">
        <v>374</v>
      </c>
      <c r="D106" s="67" t="s">
        <v>375</v>
      </c>
      <c r="E106" s="53" t="s">
        <v>376</v>
      </c>
      <c r="F106" s="54" t="s">
        <v>377</v>
      </c>
      <c r="G106" s="54" t="s">
        <v>378</v>
      </c>
      <c r="H106" s="54" t="s">
        <v>26</v>
      </c>
      <c r="I106" s="42">
        <v>990</v>
      </c>
      <c r="J106" s="17"/>
      <c r="K106" s="23">
        <f t="shared" si="3"/>
        <v>0</v>
      </c>
      <c r="L106" s="24" t="str">
        <f t="shared" si="2"/>
        <v>OK</v>
      </c>
      <c r="M106" s="100"/>
      <c r="N106" s="100"/>
      <c r="O106" s="101"/>
      <c r="P106" s="101"/>
      <c r="Q106" s="104"/>
      <c r="R106" s="105"/>
      <c r="S106" s="100"/>
      <c r="T106" s="100"/>
      <c r="U106" s="100"/>
      <c r="V106" s="100"/>
      <c r="W106" s="100"/>
      <c r="X106" s="101"/>
      <c r="Y106" s="101"/>
      <c r="Z106" s="101"/>
      <c r="AA106" s="101"/>
      <c r="AB106" s="101"/>
      <c r="AC106" s="101"/>
      <c r="AD106" s="101"/>
      <c r="AE106" s="101"/>
      <c r="AF106" s="101"/>
      <c r="AG106" s="101"/>
      <c r="AH106" s="101"/>
      <c r="AI106" s="101"/>
      <c r="AJ106" s="101"/>
    </row>
    <row r="107" spans="1:36" ht="39.950000000000003" customHeight="1" x14ac:dyDescent="0.25">
      <c r="A107" s="55">
        <v>125</v>
      </c>
      <c r="B107" s="56" t="s">
        <v>151</v>
      </c>
      <c r="C107" s="60" t="s">
        <v>379</v>
      </c>
      <c r="D107" s="67" t="s">
        <v>380</v>
      </c>
      <c r="E107" s="62" t="s">
        <v>62</v>
      </c>
      <c r="F107" s="62" t="s">
        <v>381</v>
      </c>
      <c r="G107" s="54" t="s">
        <v>37</v>
      </c>
      <c r="H107" s="62" t="s">
        <v>201</v>
      </c>
      <c r="I107" s="42">
        <v>7999.99</v>
      </c>
      <c r="J107" s="17"/>
      <c r="K107" s="23">
        <f t="shared" si="3"/>
        <v>0</v>
      </c>
      <c r="L107" s="24" t="str">
        <f t="shared" si="2"/>
        <v>OK</v>
      </c>
      <c r="M107" s="100"/>
      <c r="N107" s="100"/>
      <c r="O107" s="101"/>
      <c r="P107" s="101"/>
      <c r="Q107" s="104"/>
      <c r="R107" s="105"/>
      <c r="S107" s="100"/>
      <c r="T107" s="100"/>
      <c r="U107" s="100"/>
      <c r="V107" s="100"/>
      <c r="W107" s="100"/>
      <c r="X107" s="101"/>
      <c r="Y107" s="101"/>
      <c r="Z107" s="101"/>
      <c r="AA107" s="101"/>
      <c r="AB107" s="101"/>
      <c r="AC107" s="101"/>
      <c r="AD107" s="101"/>
      <c r="AE107" s="101"/>
      <c r="AF107" s="101"/>
      <c r="AG107" s="101"/>
      <c r="AH107" s="101"/>
      <c r="AI107" s="101"/>
      <c r="AJ107" s="101"/>
    </row>
    <row r="108" spans="1:36" ht="39.950000000000003" customHeight="1" x14ac:dyDescent="0.25">
      <c r="A108" s="55">
        <v>126</v>
      </c>
      <c r="B108" s="56" t="s">
        <v>151</v>
      </c>
      <c r="C108" s="60" t="s">
        <v>382</v>
      </c>
      <c r="D108" s="61" t="s">
        <v>383</v>
      </c>
      <c r="E108" s="62" t="s">
        <v>62</v>
      </c>
      <c r="F108" s="62" t="s">
        <v>381</v>
      </c>
      <c r="G108" s="54" t="s">
        <v>37</v>
      </c>
      <c r="H108" s="62" t="s">
        <v>201</v>
      </c>
      <c r="I108" s="42">
        <v>9400</v>
      </c>
      <c r="J108" s="17"/>
      <c r="K108" s="23">
        <f t="shared" si="3"/>
        <v>0</v>
      </c>
      <c r="L108" s="24" t="str">
        <f t="shared" si="2"/>
        <v>OK</v>
      </c>
      <c r="M108" s="100"/>
      <c r="N108" s="100"/>
      <c r="O108" s="101"/>
      <c r="P108" s="101"/>
      <c r="Q108" s="104"/>
      <c r="R108" s="105"/>
      <c r="S108" s="100"/>
      <c r="T108" s="100"/>
      <c r="U108" s="100"/>
      <c r="V108" s="100"/>
      <c r="W108" s="100"/>
      <c r="X108" s="101"/>
      <c r="Y108" s="101"/>
      <c r="Z108" s="101"/>
      <c r="AA108" s="101"/>
      <c r="AB108" s="101"/>
      <c r="AC108" s="101"/>
      <c r="AD108" s="101"/>
      <c r="AE108" s="101"/>
      <c r="AF108" s="101"/>
      <c r="AG108" s="101"/>
      <c r="AH108" s="101"/>
      <c r="AI108" s="101"/>
      <c r="AJ108" s="101"/>
    </row>
    <row r="109" spans="1:36" ht="39.950000000000003" customHeight="1" x14ac:dyDescent="0.25">
      <c r="A109" s="55">
        <v>127</v>
      </c>
      <c r="B109" s="56" t="s">
        <v>47</v>
      </c>
      <c r="C109" s="60" t="s">
        <v>384</v>
      </c>
      <c r="D109" s="61" t="s">
        <v>385</v>
      </c>
      <c r="E109" s="53" t="s">
        <v>386</v>
      </c>
      <c r="F109" s="54" t="s">
        <v>387</v>
      </c>
      <c r="G109" s="54" t="s">
        <v>37</v>
      </c>
      <c r="H109" s="54" t="s">
        <v>25</v>
      </c>
      <c r="I109" s="42">
        <v>479</v>
      </c>
      <c r="J109" s="17">
        <v>4</v>
      </c>
      <c r="K109" s="23">
        <f t="shared" si="3"/>
        <v>0</v>
      </c>
      <c r="L109" s="24" t="str">
        <f t="shared" si="2"/>
        <v>OK</v>
      </c>
      <c r="M109" s="100"/>
      <c r="N109" s="100"/>
      <c r="O109" s="101"/>
      <c r="P109" s="101"/>
      <c r="Q109" s="104"/>
      <c r="R109" s="105"/>
      <c r="S109" s="100"/>
      <c r="T109" s="100"/>
      <c r="U109" s="100"/>
      <c r="V109" s="100"/>
      <c r="W109" s="100"/>
      <c r="X109" s="130">
        <v>4</v>
      </c>
      <c r="Y109" s="101"/>
      <c r="Z109" s="101"/>
      <c r="AA109" s="101"/>
      <c r="AB109" s="101"/>
      <c r="AC109" s="101"/>
      <c r="AD109" s="101"/>
      <c r="AE109" s="101"/>
      <c r="AF109" s="101"/>
      <c r="AG109" s="101"/>
      <c r="AH109" s="101"/>
      <c r="AI109" s="101"/>
      <c r="AJ109" s="101"/>
    </row>
    <row r="110" spans="1:36" ht="39.950000000000003" customHeight="1" x14ac:dyDescent="0.25">
      <c r="A110" s="55">
        <v>129</v>
      </c>
      <c r="B110" s="56" t="s">
        <v>86</v>
      </c>
      <c r="C110" s="60" t="s">
        <v>388</v>
      </c>
      <c r="D110" s="61" t="s">
        <v>389</v>
      </c>
      <c r="E110" s="62" t="s">
        <v>390</v>
      </c>
      <c r="F110" s="62" t="s">
        <v>391</v>
      </c>
      <c r="G110" s="54" t="s">
        <v>37</v>
      </c>
      <c r="H110" s="62" t="s">
        <v>81</v>
      </c>
      <c r="I110" s="42">
        <v>500.42</v>
      </c>
      <c r="J110" s="17">
        <v>2</v>
      </c>
      <c r="K110" s="23">
        <f t="shared" si="3"/>
        <v>0</v>
      </c>
      <c r="L110" s="24" t="str">
        <f t="shared" si="2"/>
        <v>OK</v>
      </c>
      <c r="M110" s="100"/>
      <c r="N110" s="100"/>
      <c r="O110" s="101"/>
      <c r="P110" s="101"/>
      <c r="Q110" s="104"/>
      <c r="R110" s="105"/>
      <c r="S110" s="100"/>
      <c r="T110" s="100"/>
      <c r="U110" s="100"/>
      <c r="V110" s="100"/>
      <c r="W110" s="100"/>
      <c r="X110" s="101"/>
      <c r="Y110" s="101"/>
      <c r="Z110" s="101"/>
      <c r="AA110" s="101"/>
      <c r="AB110" s="101"/>
      <c r="AC110" s="101"/>
      <c r="AD110" s="101"/>
      <c r="AE110" s="101"/>
      <c r="AF110" s="101"/>
      <c r="AG110" s="101"/>
      <c r="AH110" s="101"/>
      <c r="AI110" s="130">
        <v>2</v>
      </c>
      <c r="AJ110" s="101"/>
    </row>
    <row r="111" spans="1:36" ht="39.950000000000003" customHeight="1" x14ac:dyDescent="0.25">
      <c r="A111" s="55">
        <v>130</v>
      </c>
      <c r="B111" s="56" t="s">
        <v>55</v>
      </c>
      <c r="C111" s="78" t="s">
        <v>392</v>
      </c>
      <c r="D111" s="79" t="s">
        <v>393</v>
      </c>
      <c r="E111" s="59" t="s">
        <v>192</v>
      </c>
      <c r="F111" s="62" t="s">
        <v>394</v>
      </c>
      <c r="G111" s="54" t="s">
        <v>37</v>
      </c>
      <c r="H111" s="62" t="s">
        <v>81</v>
      </c>
      <c r="I111" s="42">
        <v>730</v>
      </c>
      <c r="J111" s="17"/>
      <c r="K111" s="23">
        <f t="shared" si="3"/>
        <v>0</v>
      </c>
      <c r="L111" s="24" t="str">
        <f t="shared" si="2"/>
        <v>OK</v>
      </c>
      <c r="M111" s="100"/>
      <c r="N111" s="100"/>
      <c r="O111" s="101"/>
      <c r="P111" s="101"/>
      <c r="Q111" s="104"/>
      <c r="R111" s="105"/>
      <c r="S111" s="100"/>
      <c r="T111" s="100"/>
      <c r="U111" s="100"/>
      <c r="V111" s="100"/>
      <c r="W111" s="100"/>
      <c r="X111" s="101"/>
      <c r="Y111" s="101"/>
      <c r="Z111" s="101"/>
      <c r="AA111" s="101"/>
      <c r="AB111" s="101"/>
      <c r="AC111" s="101"/>
      <c r="AD111" s="101"/>
      <c r="AE111" s="101"/>
      <c r="AF111" s="101"/>
      <c r="AG111" s="101"/>
      <c r="AH111" s="101"/>
      <c r="AI111" s="101"/>
      <c r="AJ111" s="101"/>
    </row>
    <row r="112" spans="1:36" ht="39.950000000000003" customHeight="1" x14ac:dyDescent="0.25">
      <c r="A112" s="55">
        <v>131</v>
      </c>
      <c r="B112" s="56" t="s">
        <v>55</v>
      </c>
      <c r="C112" s="60" t="s">
        <v>395</v>
      </c>
      <c r="D112" s="61" t="s">
        <v>396</v>
      </c>
      <c r="E112" s="53" t="s">
        <v>179</v>
      </c>
      <c r="F112" s="54" t="s">
        <v>397</v>
      </c>
      <c r="G112" s="54" t="s">
        <v>37</v>
      </c>
      <c r="H112" s="54" t="s">
        <v>21</v>
      </c>
      <c r="I112" s="42">
        <v>11498</v>
      </c>
      <c r="J112" s="17">
        <v>1</v>
      </c>
      <c r="K112" s="23">
        <f t="shared" si="3"/>
        <v>0</v>
      </c>
      <c r="L112" s="24" t="str">
        <f t="shared" si="2"/>
        <v>OK</v>
      </c>
      <c r="M112" s="100"/>
      <c r="N112" s="100"/>
      <c r="O112" s="101"/>
      <c r="P112" s="101"/>
      <c r="Q112" s="130">
        <v>1</v>
      </c>
      <c r="R112" s="105"/>
      <c r="S112" s="100"/>
      <c r="T112" s="100"/>
      <c r="U112" s="100"/>
      <c r="V112" s="100"/>
      <c r="W112" s="100"/>
      <c r="X112" s="101"/>
      <c r="Y112" s="101"/>
      <c r="Z112" s="101"/>
      <c r="AA112" s="101"/>
      <c r="AB112" s="101"/>
      <c r="AC112" s="101"/>
      <c r="AD112" s="101"/>
      <c r="AE112" s="101"/>
      <c r="AF112" s="101"/>
      <c r="AG112" s="101"/>
      <c r="AH112" s="101"/>
      <c r="AI112" s="101"/>
      <c r="AJ112" s="101"/>
    </row>
    <row r="113" spans="1:36" ht="39.950000000000003" customHeight="1" x14ac:dyDescent="0.25">
      <c r="A113" s="55">
        <v>132</v>
      </c>
      <c r="B113" s="56" t="s">
        <v>151</v>
      </c>
      <c r="C113" s="60" t="s">
        <v>398</v>
      </c>
      <c r="D113" s="61" t="s">
        <v>399</v>
      </c>
      <c r="E113" s="53" t="s">
        <v>192</v>
      </c>
      <c r="F113" s="54" t="s">
        <v>299</v>
      </c>
      <c r="G113" s="54" t="s">
        <v>37</v>
      </c>
      <c r="H113" s="54" t="s">
        <v>51</v>
      </c>
      <c r="I113" s="42">
        <v>2200</v>
      </c>
      <c r="J113" s="17"/>
      <c r="K113" s="23">
        <f t="shared" si="3"/>
        <v>0</v>
      </c>
      <c r="L113" s="24" t="str">
        <f t="shared" si="2"/>
        <v>OK</v>
      </c>
      <c r="M113" s="100"/>
      <c r="N113" s="100"/>
      <c r="O113" s="101"/>
      <c r="P113" s="101"/>
      <c r="Q113" s="104"/>
      <c r="R113" s="105"/>
      <c r="S113" s="100"/>
      <c r="T113" s="100"/>
      <c r="U113" s="100"/>
      <c r="V113" s="100"/>
      <c r="W113" s="100"/>
      <c r="X113" s="101"/>
      <c r="Y113" s="101"/>
      <c r="Z113" s="101"/>
      <c r="AA113" s="101"/>
      <c r="AB113" s="101"/>
      <c r="AC113" s="101"/>
      <c r="AD113" s="101"/>
      <c r="AE113" s="101"/>
      <c r="AF113" s="101"/>
      <c r="AG113" s="101"/>
      <c r="AH113" s="101"/>
      <c r="AI113" s="101"/>
      <c r="AJ113" s="101"/>
    </row>
    <row r="114" spans="1:36" ht="39.950000000000003" customHeight="1" x14ac:dyDescent="0.25">
      <c r="A114" s="55">
        <v>133</v>
      </c>
      <c r="B114" s="56" t="s">
        <v>71</v>
      </c>
      <c r="C114" s="68" t="s">
        <v>400</v>
      </c>
      <c r="D114" s="69" t="s">
        <v>401</v>
      </c>
      <c r="E114" s="65">
        <v>2401</v>
      </c>
      <c r="F114" s="65" t="s">
        <v>402</v>
      </c>
      <c r="G114" s="54" t="s">
        <v>37</v>
      </c>
      <c r="H114" s="54" t="s">
        <v>51</v>
      </c>
      <c r="I114" s="42">
        <v>4731.21</v>
      </c>
      <c r="J114" s="17">
        <v>1</v>
      </c>
      <c r="K114" s="23">
        <f t="shared" si="3"/>
        <v>0</v>
      </c>
      <c r="L114" s="24" t="str">
        <f t="shared" si="2"/>
        <v>OK</v>
      </c>
      <c r="M114" s="100"/>
      <c r="N114" s="100"/>
      <c r="O114" s="101"/>
      <c r="P114" s="101"/>
      <c r="Q114" s="104"/>
      <c r="R114" s="105"/>
      <c r="S114" s="100"/>
      <c r="T114" s="100"/>
      <c r="U114" s="100"/>
      <c r="V114" s="100"/>
      <c r="W114" s="100"/>
      <c r="X114" s="101"/>
      <c r="Y114" s="101"/>
      <c r="Z114" s="101"/>
      <c r="AA114" s="101"/>
      <c r="AB114" s="101"/>
      <c r="AC114" s="101"/>
      <c r="AD114" s="101"/>
      <c r="AE114" s="101"/>
      <c r="AF114" s="101"/>
      <c r="AG114" s="130">
        <v>1</v>
      </c>
      <c r="AH114" s="101"/>
      <c r="AI114" s="101"/>
      <c r="AJ114" s="101"/>
    </row>
    <row r="115" spans="1:36" ht="39.950000000000003" customHeight="1" x14ac:dyDescent="0.25">
      <c r="A115" s="55">
        <v>134</v>
      </c>
      <c r="B115" s="56" t="s">
        <v>24</v>
      </c>
      <c r="C115" s="57" t="s">
        <v>403</v>
      </c>
      <c r="D115" s="58" t="s">
        <v>404</v>
      </c>
      <c r="E115" s="53" t="s">
        <v>238</v>
      </c>
      <c r="F115" s="80" t="s">
        <v>405</v>
      </c>
      <c r="G115" s="54" t="s">
        <v>37</v>
      </c>
      <c r="H115" s="54" t="s">
        <v>51</v>
      </c>
      <c r="I115" s="42">
        <v>4340</v>
      </c>
      <c r="J115" s="17"/>
      <c r="K115" s="23">
        <f t="shared" si="3"/>
        <v>0</v>
      </c>
      <c r="L115" s="24" t="str">
        <f t="shared" si="2"/>
        <v>OK</v>
      </c>
      <c r="M115" s="100"/>
      <c r="N115" s="100"/>
      <c r="O115" s="101"/>
      <c r="P115" s="101"/>
      <c r="Q115" s="104"/>
      <c r="R115" s="105"/>
      <c r="S115" s="100"/>
      <c r="T115" s="100"/>
      <c r="U115" s="100"/>
      <c r="V115" s="100"/>
      <c r="W115" s="100"/>
      <c r="X115" s="101"/>
      <c r="Y115" s="101"/>
      <c r="Z115" s="101"/>
      <c r="AA115" s="101"/>
      <c r="AB115" s="101"/>
      <c r="AC115" s="101"/>
      <c r="AD115" s="101"/>
      <c r="AE115" s="101"/>
      <c r="AF115" s="101"/>
      <c r="AG115" s="101"/>
      <c r="AH115" s="101"/>
      <c r="AI115" s="101"/>
      <c r="AJ115" s="101"/>
    </row>
    <row r="116" spans="1:36" ht="39.950000000000003" customHeight="1" x14ac:dyDescent="0.25">
      <c r="A116" s="55">
        <v>135</v>
      </c>
      <c r="B116" s="56" t="s">
        <v>93</v>
      </c>
      <c r="C116" s="60" t="s">
        <v>406</v>
      </c>
      <c r="D116" s="61" t="s">
        <v>407</v>
      </c>
      <c r="E116" s="59" t="s">
        <v>62</v>
      </c>
      <c r="F116" s="70">
        <v>12360053</v>
      </c>
      <c r="G116" s="54" t="s">
        <v>37</v>
      </c>
      <c r="H116" s="54">
        <v>44905233</v>
      </c>
      <c r="I116" s="42">
        <v>3500</v>
      </c>
      <c r="J116" s="17"/>
      <c r="K116" s="23">
        <f t="shared" si="3"/>
        <v>0</v>
      </c>
      <c r="L116" s="24" t="str">
        <f t="shared" si="2"/>
        <v>OK</v>
      </c>
      <c r="M116" s="100"/>
      <c r="N116" s="100"/>
      <c r="O116" s="101"/>
      <c r="P116" s="101"/>
      <c r="Q116" s="104"/>
      <c r="R116" s="105"/>
      <c r="S116" s="100"/>
      <c r="T116" s="100"/>
      <c r="U116" s="100"/>
      <c r="V116" s="100"/>
      <c r="W116" s="100"/>
      <c r="X116" s="101"/>
      <c r="Y116" s="101"/>
      <c r="Z116" s="101"/>
      <c r="AA116" s="101"/>
      <c r="AB116" s="101"/>
      <c r="AC116" s="101"/>
      <c r="AD116" s="101"/>
      <c r="AE116" s="101"/>
      <c r="AF116" s="101"/>
      <c r="AG116" s="101"/>
      <c r="AH116" s="101"/>
      <c r="AI116" s="101"/>
      <c r="AJ116" s="101"/>
    </row>
    <row r="117" spans="1:36" ht="39.950000000000003" customHeight="1" x14ac:dyDescent="0.25">
      <c r="A117" s="55">
        <v>136</v>
      </c>
      <c r="B117" s="56" t="s">
        <v>24</v>
      </c>
      <c r="C117" s="60" t="s">
        <v>408</v>
      </c>
      <c r="D117" s="61" t="s">
        <v>409</v>
      </c>
      <c r="E117" s="59" t="s">
        <v>62</v>
      </c>
      <c r="F117" s="70">
        <v>114332019</v>
      </c>
      <c r="G117" s="54" t="s">
        <v>37</v>
      </c>
      <c r="H117" s="54">
        <v>44905233</v>
      </c>
      <c r="I117" s="42">
        <v>4990</v>
      </c>
      <c r="J117" s="17"/>
      <c r="K117" s="23">
        <f t="shared" si="3"/>
        <v>0</v>
      </c>
      <c r="L117" s="24" t="str">
        <f t="shared" si="2"/>
        <v>OK</v>
      </c>
      <c r="M117" s="100"/>
      <c r="N117" s="100"/>
      <c r="O117" s="101"/>
      <c r="P117" s="101"/>
      <c r="Q117" s="104"/>
      <c r="R117" s="105"/>
      <c r="S117" s="100"/>
      <c r="T117" s="100"/>
      <c r="U117" s="100"/>
      <c r="V117" s="100"/>
      <c r="W117" s="100"/>
      <c r="X117" s="101"/>
      <c r="Y117" s="101"/>
      <c r="Z117" s="101"/>
      <c r="AA117" s="101"/>
      <c r="AB117" s="101"/>
      <c r="AC117" s="101"/>
      <c r="AD117" s="101"/>
      <c r="AE117" s="101"/>
      <c r="AF117" s="101"/>
      <c r="AG117" s="101"/>
      <c r="AH117" s="101"/>
      <c r="AI117" s="101"/>
      <c r="AJ117" s="101"/>
    </row>
    <row r="118" spans="1:36" ht="39.950000000000003" customHeight="1" x14ac:dyDescent="0.25">
      <c r="A118" s="55">
        <v>137</v>
      </c>
      <c r="B118" s="56" t="s">
        <v>370</v>
      </c>
      <c r="C118" s="60" t="s">
        <v>410</v>
      </c>
      <c r="D118" s="61" t="s">
        <v>411</v>
      </c>
      <c r="E118" s="62" t="s">
        <v>242</v>
      </c>
      <c r="F118" s="62" t="s">
        <v>412</v>
      </c>
      <c r="G118" s="54" t="s">
        <v>37</v>
      </c>
      <c r="H118" s="62" t="s">
        <v>51</v>
      </c>
      <c r="I118" s="42">
        <v>7000</v>
      </c>
      <c r="J118" s="17">
        <v>1</v>
      </c>
      <c r="K118" s="23">
        <f t="shared" si="3"/>
        <v>0</v>
      </c>
      <c r="L118" s="24" t="str">
        <f t="shared" si="2"/>
        <v>OK</v>
      </c>
      <c r="M118" s="100"/>
      <c r="N118" s="100"/>
      <c r="O118" s="101"/>
      <c r="P118" s="101"/>
      <c r="Q118" s="104"/>
      <c r="R118" s="105"/>
      <c r="S118" s="100"/>
      <c r="T118" s="100">
        <v>1</v>
      </c>
      <c r="U118" s="100"/>
      <c r="V118" s="100"/>
      <c r="W118" s="100"/>
      <c r="X118" s="101"/>
      <c r="Y118" s="101"/>
      <c r="Z118" s="101"/>
      <c r="AA118" s="101"/>
      <c r="AB118" s="101"/>
      <c r="AC118" s="101"/>
      <c r="AD118" s="101"/>
      <c r="AE118" s="101"/>
      <c r="AF118" s="101"/>
      <c r="AG118" s="101"/>
      <c r="AH118" s="101"/>
      <c r="AI118" s="101"/>
      <c r="AJ118" s="101"/>
    </row>
    <row r="119" spans="1:36" ht="39.950000000000003" customHeight="1" x14ac:dyDescent="0.25">
      <c r="A119" s="55">
        <v>138</v>
      </c>
      <c r="B119" s="56" t="s">
        <v>93</v>
      </c>
      <c r="C119" s="60" t="s">
        <v>413</v>
      </c>
      <c r="D119" s="61" t="s">
        <v>414</v>
      </c>
      <c r="E119" s="59" t="s">
        <v>62</v>
      </c>
      <c r="F119" s="70">
        <v>114332024</v>
      </c>
      <c r="G119" s="54" t="s">
        <v>37</v>
      </c>
      <c r="H119" s="54">
        <v>44905233</v>
      </c>
      <c r="I119" s="42">
        <v>2720</v>
      </c>
      <c r="J119" s="17">
        <v>1</v>
      </c>
      <c r="K119" s="23">
        <f t="shared" si="3"/>
        <v>0</v>
      </c>
      <c r="L119" s="24" t="str">
        <f t="shared" si="2"/>
        <v>OK</v>
      </c>
      <c r="M119" s="100"/>
      <c r="N119" s="100"/>
      <c r="O119" s="101"/>
      <c r="P119" s="101"/>
      <c r="Q119" s="104"/>
      <c r="R119" s="105"/>
      <c r="S119" s="100">
        <v>1</v>
      </c>
      <c r="T119" s="100"/>
      <c r="U119" s="100"/>
      <c r="V119" s="100"/>
      <c r="W119" s="100"/>
      <c r="X119" s="101"/>
      <c r="Y119" s="101"/>
      <c r="Z119" s="101"/>
      <c r="AA119" s="101"/>
      <c r="AB119" s="101"/>
      <c r="AC119" s="101"/>
      <c r="AD119" s="101"/>
      <c r="AE119" s="101"/>
      <c r="AF119" s="101"/>
      <c r="AG119" s="101"/>
      <c r="AH119" s="101"/>
      <c r="AI119" s="101"/>
      <c r="AJ119" s="101"/>
    </row>
    <row r="120" spans="1:36" ht="39.950000000000003" customHeight="1" x14ac:dyDescent="0.25">
      <c r="A120" s="55">
        <v>139</v>
      </c>
      <c r="B120" s="56" t="s">
        <v>55</v>
      </c>
      <c r="C120" s="57" t="s">
        <v>415</v>
      </c>
      <c r="D120" s="58" t="s">
        <v>416</v>
      </c>
      <c r="E120" s="53" t="s">
        <v>238</v>
      </c>
      <c r="F120" s="80" t="s">
        <v>417</v>
      </c>
      <c r="G120" s="54" t="s">
        <v>37</v>
      </c>
      <c r="H120" s="54" t="s">
        <v>51</v>
      </c>
      <c r="I120" s="42">
        <v>1970</v>
      </c>
      <c r="J120" s="17"/>
      <c r="K120" s="23">
        <f t="shared" si="3"/>
        <v>0</v>
      </c>
      <c r="L120" s="24" t="str">
        <f t="shared" si="2"/>
        <v>OK</v>
      </c>
      <c r="M120" s="100"/>
      <c r="N120" s="100"/>
      <c r="O120" s="101"/>
      <c r="P120" s="101"/>
      <c r="Q120" s="104"/>
      <c r="R120" s="105"/>
      <c r="S120" s="100"/>
      <c r="T120" s="100"/>
      <c r="U120" s="100"/>
      <c r="V120" s="100"/>
      <c r="W120" s="100"/>
      <c r="X120" s="101"/>
      <c r="Y120" s="101"/>
      <c r="Z120" s="101"/>
      <c r="AA120" s="101"/>
      <c r="AB120" s="101"/>
      <c r="AC120" s="101"/>
      <c r="AD120" s="101"/>
      <c r="AE120" s="101"/>
      <c r="AF120" s="101"/>
      <c r="AG120" s="101"/>
      <c r="AH120" s="101"/>
      <c r="AI120" s="101"/>
      <c r="AJ120" s="101"/>
    </row>
    <row r="121" spans="1:36" ht="39.950000000000003" customHeight="1" x14ac:dyDescent="0.25">
      <c r="A121" s="55">
        <v>140</v>
      </c>
      <c r="B121" s="56" t="s">
        <v>24</v>
      </c>
      <c r="C121" s="66" t="s">
        <v>418</v>
      </c>
      <c r="D121" s="67" t="s">
        <v>419</v>
      </c>
      <c r="E121" s="53" t="s">
        <v>238</v>
      </c>
      <c r="F121" s="54" t="s">
        <v>417</v>
      </c>
      <c r="G121" s="54" t="s">
        <v>37</v>
      </c>
      <c r="H121" s="54" t="s">
        <v>51</v>
      </c>
      <c r="I121" s="42">
        <v>5099</v>
      </c>
      <c r="J121" s="17"/>
      <c r="K121" s="23">
        <f t="shared" si="3"/>
        <v>0</v>
      </c>
      <c r="L121" s="24" t="str">
        <f t="shared" si="2"/>
        <v>OK</v>
      </c>
      <c r="M121" s="100"/>
      <c r="N121" s="100"/>
      <c r="O121" s="101"/>
      <c r="P121" s="101"/>
      <c r="Q121" s="104"/>
      <c r="R121" s="105"/>
      <c r="S121" s="100"/>
      <c r="T121" s="100"/>
      <c r="U121" s="100"/>
      <c r="V121" s="100"/>
      <c r="W121" s="100"/>
      <c r="X121" s="101"/>
      <c r="Y121" s="101"/>
      <c r="Z121" s="101"/>
      <c r="AA121" s="101"/>
      <c r="AB121" s="101"/>
      <c r="AC121" s="101"/>
      <c r="AD121" s="101"/>
      <c r="AE121" s="101"/>
      <c r="AF121" s="101"/>
      <c r="AG121" s="101"/>
      <c r="AH121" s="101"/>
      <c r="AI121" s="101"/>
      <c r="AJ121" s="101"/>
    </row>
    <row r="122" spans="1:36" ht="39.950000000000003" customHeight="1" x14ac:dyDescent="0.25">
      <c r="A122" s="55">
        <v>141</v>
      </c>
      <c r="B122" s="56" t="s">
        <v>186</v>
      </c>
      <c r="C122" s="81" t="s">
        <v>420</v>
      </c>
      <c r="D122" s="67" t="s">
        <v>421</v>
      </c>
      <c r="E122" s="53" t="s">
        <v>238</v>
      </c>
      <c r="F122" s="54" t="s">
        <v>417</v>
      </c>
      <c r="G122" s="54" t="s">
        <v>37</v>
      </c>
      <c r="H122" s="54" t="s">
        <v>51</v>
      </c>
      <c r="I122" s="42">
        <v>1875</v>
      </c>
      <c r="J122" s="17"/>
      <c r="K122" s="23">
        <f t="shared" si="3"/>
        <v>0</v>
      </c>
      <c r="L122" s="24" t="str">
        <f t="shared" si="2"/>
        <v>OK</v>
      </c>
      <c r="M122" s="100"/>
      <c r="N122" s="100"/>
      <c r="O122" s="101"/>
      <c r="P122" s="101"/>
      <c r="Q122" s="104"/>
      <c r="R122" s="105"/>
      <c r="S122" s="100"/>
      <c r="T122" s="100"/>
      <c r="U122" s="100"/>
      <c r="V122" s="100"/>
      <c r="W122" s="100"/>
      <c r="X122" s="101"/>
      <c r="Y122" s="101"/>
      <c r="Z122" s="101"/>
      <c r="AA122" s="101"/>
      <c r="AB122" s="101"/>
      <c r="AC122" s="101"/>
      <c r="AD122" s="101"/>
      <c r="AE122" s="101"/>
      <c r="AF122" s="101"/>
      <c r="AG122" s="101"/>
      <c r="AH122" s="101"/>
      <c r="AI122" s="101"/>
      <c r="AJ122" s="101"/>
    </row>
    <row r="123" spans="1:36" ht="39.950000000000003" customHeight="1" x14ac:dyDescent="0.25">
      <c r="A123" s="55">
        <v>142</v>
      </c>
      <c r="B123" s="56" t="s">
        <v>86</v>
      </c>
      <c r="C123" s="60" t="s">
        <v>422</v>
      </c>
      <c r="D123" s="61" t="s">
        <v>423</v>
      </c>
      <c r="E123" s="62" t="s">
        <v>424</v>
      </c>
      <c r="F123" s="62" t="s">
        <v>425</v>
      </c>
      <c r="G123" s="54" t="s">
        <v>37</v>
      </c>
      <c r="H123" s="62" t="s">
        <v>81</v>
      </c>
      <c r="I123" s="42">
        <v>1289.94</v>
      </c>
      <c r="J123" s="17"/>
      <c r="K123" s="23">
        <f t="shared" si="3"/>
        <v>0</v>
      </c>
      <c r="L123" s="24" t="str">
        <f t="shared" si="2"/>
        <v>OK</v>
      </c>
      <c r="M123" s="100"/>
      <c r="N123" s="100"/>
      <c r="O123" s="101"/>
      <c r="P123" s="101"/>
      <c r="Q123" s="104"/>
      <c r="R123" s="105"/>
      <c r="S123" s="100"/>
      <c r="T123" s="100"/>
      <c r="U123" s="100"/>
      <c r="V123" s="100"/>
      <c r="W123" s="100"/>
      <c r="X123" s="101"/>
      <c r="Y123" s="101"/>
      <c r="Z123" s="101"/>
      <c r="AA123" s="101"/>
      <c r="AB123" s="101"/>
      <c r="AC123" s="101"/>
      <c r="AD123" s="101"/>
      <c r="AE123" s="101"/>
      <c r="AF123" s="101"/>
      <c r="AG123" s="101"/>
      <c r="AH123" s="101"/>
      <c r="AI123" s="101"/>
      <c r="AJ123" s="101"/>
    </row>
    <row r="124" spans="1:36" ht="39.950000000000003" customHeight="1" x14ac:dyDescent="0.25">
      <c r="A124" s="55">
        <v>143</v>
      </c>
      <c r="B124" s="56" t="s">
        <v>86</v>
      </c>
      <c r="C124" s="60" t="s">
        <v>426</v>
      </c>
      <c r="D124" s="61" t="s">
        <v>427</v>
      </c>
      <c r="E124" s="62" t="s">
        <v>424</v>
      </c>
      <c r="F124" s="62" t="s">
        <v>425</v>
      </c>
      <c r="G124" s="54" t="s">
        <v>37</v>
      </c>
      <c r="H124" s="62" t="s">
        <v>81</v>
      </c>
      <c r="I124" s="42">
        <v>387.82</v>
      </c>
      <c r="J124" s="17"/>
      <c r="K124" s="23">
        <f t="shared" si="3"/>
        <v>0</v>
      </c>
      <c r="L124" s="24" t="str">
        <f t="shared" si="2"/>
        <v>OK</v>
      </c>
      <c r="M124" s="100"/>
      <c r="N124" s="100"/>
      <c r="O124" s="101"/>
      <c r="P124" s="101"/>
      <c r="Q124" s="104"/>
      <c r="R124" s="105"/>
      <c r="S124" s="100"/>
      <c r="T124" s="100"/>
      <c r="U124" s="100"/>
      <c r="V124" s="100"/>
      <c r="W124" s="100"/>
      <c r="X124" s="101"/>
      <c r="Y124" s="101"/>
      <c r="Z124" s="101"/>
      <c r="AA124" s="101"/>
      <c r="AB124" s="101"/>
      <c r="AC124" s="101"/>
      <c r="AD124" s="101"/>
      <c r="AE124" s="101"/>
      <c r="AF124" s="101"/>
      <c r="AG124" s="101"/>
      <c r="AH124" s="101"/>
      <c r="AI124" s="101"/>
      <c r="AJ124" s="101"/>
    </row>
    <row r="125" spans="1:36" ht="39.950000000000003" customHeight="1" x14ac:dyDescent="0.25">
      <c r="A125" s="55">
        <v>145</v>
      </c>
      <c r="B125" s="56" t="s">
        <v>126</v>
      </c>
      <c r="C125" s="60" t="s">
        <v>428</v>
      </c>
      <c r="D125" s="61" t="s">
        <v>429</v>
      </c>
      <c r="E125" s="62" t="s">
        <v>124</v>
      </c>
      <c r="F125" s="62" t="s">
        <v>125</v>
      </c>
      <c r="G125" s="54" t="s">
        <v>37</v>
      </c>
      <c r="H125" s="62" t="s">
        <v>51</v>
      </c>
      <c r="I125" s="42">
        <v>5100</v>
      </c>
      <c r="J125" s="17"/>
      <c r="K125" s="23">
        <f t="shared" si="3"/>
        <v>0</v>
      </c>
      <c r="L125" s="24" t="str">
        <f t="shared" si="2"/>
        <v>OK</v>
      </c>
      <c r="M125" s="100"/>
      <c r="N125" s="100"/>
      <c r="O125" s="101"/>
      <c r="P125" s="101"/>
      <c r="Q125" s="104"/>
      <c r="R125" s="105"/>
      <c r="S125" s="100"/>
      <c r="T125" s="100"/>
      <c r="U125" s="100"/>
      <c r="V125" s="100"/>
      <c r="W125" s="100"/>
      <c r="X125" s="101"/>
      <c r="Y125" s="101"/>
      <c r="Z125" s="101"/>
      <c r="AA125" s="101"/>
      <c r="AB125" s="101"/>
      <c r="AC125" s="101"/>
      <c r="AD125" s="101"/>
      <c r="AE125" s="101"/>
      <c r="AF125" s="101"/>
      <c r="AG125" s="101"/>
      <c r="AH125" s="101"/>
      <c r="AI125" s="101"/>
      <c r="AJ125" s="101"/>
    </row>
    <row r="126" spans="1:36" ht="39.950000000000003" customHeight="1" x14ac:dyDescent="0.25">
      <c r="A126" s="55">
        <v>146</v>
      </c>
      <c r="B126" s="56" t="s">
        <v>86</v>
      </c>
      <c r="C126" s="51" t="s">
        <v>430</v>
      </c>
      <c r="D126" s="61" t="s">
        <v>431</v>
      </c>
      <c r="E126" s="53" t="s">
        <v>432</v>
      </c>
      <c r="F126" s="54" t="s">
        <v>433</v>
      </c>
      <c r="G126" s="54" t="s">
        <v>37</v>
      </c>
      <c r="H126" s="54" t="s">
        <v>168</v>
      </c>
      <c r="I126" s="42">
        <v>338.6</v>
      </c>
      <c r="J126" s="17"/>
      <c r="K126" s="23">
        <f t="shared" si="3"/>
        <v>0</v>
      </c>
      <c r="L126" s="24" t="str">
        <f t="shared" si="2"/>
        <v>OK</v>
      </c>
      <c r="M126" s="100"/>
      <c r="N126" s="100"/>
      <c r="O126" s="101"/>
      <c r="P126" s="101"/>
      <c r="Q126" s="104"/>
      <c r="R126" s="105"/>
      <c r="S126" s="100"/>
      <c r="T126" s="100"/>
      <c r="U126" s="100"/>
      <c r="V126" s="100"/>
      <c r="W126" s="100"/>
      <c r="X126" s="101"/>
      <c r="Y126" s="101"/>
      <c r="Z126" s="101"/>
      <c r="AA126" s="101"/>
      <c r="AB126" s="101"/>
      <c r="AC126" s="101"/>
      <c r="AD126" s="101"/>
      <c r="AE126" s="101"/>
      <c r="AF126" s="101"/>
      <c r="AG126" s="101"/>
      <c r="AH126" s="101"/>
      <c r="AI126" s="101"/>
      <c r="AJ126" s="101"/>
    </row>
    <row r="127" spans="1:36" ht="39.950000000000003" customHeight="1" x14ac:dyDescent="0.25">
      <c r="A127" s="55">
        <v>147</v>
      </c>
      <c r="B127" s="56" t="s">
        <v>126</v>
      </c>
      <c r="C127" s="51" t="s">
        <v>434</v>
      </c>
      <c r="D127" s="52" t="s">
        <v>435</v>
      </c>
      <c r="E127" s="53" t="s">
        <v>129</v>
      </c>
      <c r="F127" s="54" t="s">
        <v>436</v>
      </c>
      <c r="G127" s="54" t="s">
        <v>37</v>
      </c>
      <c r="H127" s="54" t="s">
        <v>51</v>
      </c>
      <c r="I127" s="42">
        <v>130</v>
      </c>
      <c r="J127" s="17"/>
      <c r="K127" s="23">
        <f t="shared" si="3"/>
        <v>0</v>
      </c>
      <c r="L127" s="24" t="str">
        <f t="shared" si="2"/>
        <v>OK</v>
      </c>
      <c r="M127" s="100"/>
      <c r="N127" s="100"/>
      <c r="O127" s="101"/>
      <c r="P127" s="101"/>
      <c r="Q127" s="104"/>
      <c r="R127" s="105"/>
      <c r="S127" s="100"/>
      <c r="T127" s="100"/>
      <c r="U127" s="100"/>
      <c r="V127" s="100"/>
      <c r="W127" s="100"/>
      <c r="X127" s="101"/>
      <c r="Y127" s="101"/>
      <c r="Z127" s="101"/>
      <c r="AA127" s="101"/>
      <c r="AB127" s="101"/>
      <c r="AC127" s="101"/>
      <c r="AD127" s="101"/>
      <c r="AE127" s="101"/>
      <c r="AF127" s="101"/>
      <c r="AG127" s="101"/>
      <c r="AH127" s="101"/>
      <c r="AI127" s="101"/>
      <c r="AJ127" s="101"/>
    </row>
    <row r="128" spans="1:36" ht="39.950000000000003" customHeight="1" x14ac:dyDescent="0.25">
      <c r="A128" s="55">
        <v>150</v>
      </c>
      <c r="B128" s="56" t="s">
        <v>86</v>
      </c>
      <c r="C128" s="73" t="s">
        <v>437</v>
      </c>
      <c r="D128" s="74" t="s">
        <v>438</v>
      </c>
      <c r="E128" s="53" t="s">
        <v>439</v>
      </c>
      <c r="F128" s="62" t="s">
        <v>440</v>
      </c>
      <c r="G128" s="54" t="s">
        <v>37</v>
      </c>
      <c r="H128" s="62" t="s">
        <v>168</v>
      </c>
      <c r="I128" s="42">
        <v>549.99</v>
      </c>
      <c r="J128" s="17"/>
      <c r="K128" s="23">
        <f t="shared" si="3"/>
        <v>0</v>
      </c>
      <c r="L128" s="24" t="str">
        <f t="shared" si="2"/>
        <v>OK</v>
      </c>
      <c r="M128" s="100"/>
      <c r="N128" s="100"/>
      <c r="O128" s="101"/>
      <c r="P128" s="101"/>
      <c r="Q128" s="104"/>
      <c r="R128" s="105"/>
      <c r="S128" s="100"/>
      <c r="T128" s="100"/>
      <c r="U128" s="100"/>
      <c r="V128" s="100"/>
      <c r="W128" s="100"/>
      <c r="X128" s="101"/>
      <c r="Y128" s="101"/>
      <c r="Z128" s="101"/>
      <c r="AA128" s="101"/>
      <c r="AB128" s="101"/>
      <c r="AC128" s="101"/>
      <c r="AD128" s="101"/>
      <c r="AE128" s="101"/>
      <c r="AF128" s="101"/>
      <c r="AG128" s="101"/>
      <c r="AH128" s="101"/>
      <c r="AI128" s="101"/>
      <c r="AJ128" s="101"/>
    </row>
    <row r="129" spans="1:36" ht="39.950000000000003" customHeight="1" x14ac:dyDescent="0.25">
      <c r="A129" s="55">
        <v>152</v>
      </c>
      <c r="B129" s="56" t="s">
        <v>86</v>
      </c>
      <c r="C129" s="60" t="s">
        <v>441</v>
      </c>
      <c r="D129" s="61" t="s">
        <v>442</v>
      </c>
      <c r="E129" s="59" t="s">
        <v>292</v>
      </c>
      <c r="F129" s="70" t="s">
        <v>391</v>
      </c>
      <c r="G129" s="54" t="s">
        <v>37</v>
      </c>
      <c r="H129" s="54">
        <v>44905233</v>
      </c>
      <c r="I129" s="42">
        <v>1354.16</v>
      </c>
      <c r="J129" s="17"/>
      <c r="K129" s="23">
        <f t="shared" si="3"/>
        <v>0</v>
      </c>
      <c r="L129" s="24" t="str">
        <f t="shared" si="2"/>
        <v>OK</v>
      </c>
      <c r="M129" s="100"/>
      <c r="N129" s="100"/>
      <c r="O129" s="101"/>
      <c r="P129" s="101"/>
      <c r="Q129" s="104"/>
      <c r="R129" s="105"/>
      <c r="S129" s="100"/>
      <c r="T129" s="100"/>
      <c r="U129" s="100"/>
      <c r="V129" s="100"/>
      <c r="W129" s="100"/>
      <c r="X129" s="101"/>
      <c r="Y129" s="101"/>
      <c r="Z129" s="101"/>
      <c r="AA129" s="101"/>
      <c r="AB129" s="101"/>
      <c r="AC129" s="101"/>
      <c r="AD129" s="101"/>
      <c r="AE129" s="101"/>
      <c r="AF129" s="101"/>
      <c r="AG129" s="101"/>
      <c r="AH129" s="101"/>
      <c r="AI129" s="101"/>
      <c r="AJ129" s="101"/>
    </row>
    <row r="130" spans="1:36" ht="39.950000000000003" customHeight="1" x14ac:dyDescent="0.25">
      <c r="A130" s="55">
        <v>153</v>
      </c>
      <c r="B130" s="56" t="s">
        <v>443</v>
      </c>
      <c r="C130" s="60" t="s">
        <v>444</v>
      </c>
      <c r="D130" s="61" t="s">
        <v>445</v>
      </c>
      <c r="E130" s="59" t="s">
        <v>164</v>
      </c>
      <c r="F130" s="70" t="s">
        <v>446</v>
      </c>
      <c r="G130" s="54" t="s">
        <v>37</v>
      </c>
      <c r="H130" s="54">
        <v>44905235</v>
      </c>
      <c r="I130" s="42">
        <v>19484</v>
      </c>
      <c r="J130" s="17"/>
      <c r="K130" s="23">
        <f t="shared" si="3"/>
        <v>0</v>
      </c>
      <c r="L130" s="24" t="str">
        <f t="shared" si="2"/>
        <v>OK</v>
      </c>
      <c r="M130" s="100"/>
      <c r="N130" s="100"/>
      <c r="O130" s="101"/>
      <c r="P130" s="101"/>
      <c r="Q130" s="104"/>
      <c r="R130" s="105"/>
      <c r="S130" s="100"/>
      <c r="T130" s="100"/>
      <c r="U130" s="100"/>
      <c r="V130" s="100"/>
      <c r="W130" s="100"/>
      <c r="X130" s="101"/>
      <c r="Y130" s="101"/>
      <c r="Z130" s="101"/>
      <c r="AA130" s="101"/>
      <c r="AB130" s="101"/>
      <c r="AC130" s="101"/>
      <c r="AD130" s="101"/>
      <c r="AE130" s="101"/>
      <c r="AF130" s="101"/>
      <c r="AG130" s="101"/>
      <c r="AH130" s="101"/>
      <c r="AI130" s="101"/>
      <c r="AJ130" s="101"/>
    </row>
    <row r="131" spans="1:36" ht="39.950000000000003" customHeight="1" x14ac:dyDescent="0.25">
      <c r="A131" s="55">
        <v>154</v>
      </c>
      <c r="B131" s="56" t="s">
        <v>86</v>
      </c>
      <c r="C131" s="60" t="s">
        <v>447</v>
      </c>
      <c r="D131" s="61" t="s">
        <v>448</v>
      </c>
      <c r="E131" s="59" t="s">
        <v>62</v>
      </c>
      <c r="F131" s="62" t="s">
        <v>449</v>
      </c>
      <c r="G131" s="54" t="s">
        <v>37</v>
      </c>
      <c r="H131" s="62" t="s">
        <v>51</v>
      </c>
      <c r="I131" s="42">
        <v>2498.19</v>
      </c>
      <c r="J131" s="17"/>
      <c r="K131" s="23">
        <f t="shared" si="3"/>
        <v>0</v>
      </c>
      <c r="L131" s="24" t="str">
        <f t="shared" si="2"/>
        <v>OK</v>
      </c>
      <c r="M131" s="100"/>
      <c r="N131" s="100"/>
      <c r="O131" s="101"/>
      <c r="P131" s="101"/>
      <c r="Q131" s="104"/>
      <c r="R131" s="105"/>
      <c r="S131" s="100"/>
      <c r="T131" s="100"/>
      <c r="U131" s="100"/>
      <c r="V131" s="100"/>
      <c r="W131" s="100"/>
      <c r="X131" s="101"/>
      <c r="Y131" s="101"/>
      <c r="Z131" s="101"/>
      <c r="AA131" s="101"/>
      <c r="AB131" s="101"/>
      <c r="AC131" s="101"/>
      <c r="AD131" s="101"/>
      <c r="AE131" s="101"/>
      <c r="AF131" s="101"/>
      <c r="AG131" s="101"/>
      <c r="AH131" s="101"/>
      <c r="AI131" s="101"/>
      <c r="AJ131" s="101"/>
    </row>
    <row r="132" spans="1:36" ht="39.950000000000003" customHeight="1" x14ac:dyDescent="0.25">
      <c r="A132" s="55">
        <v>155</v>
      </c>
      <c r="B132" s="56" t="s">
        <v>450</v>
      </c>
      <c r="C132" s="77" t="s">
        <v>451</v>
      </c>
      <c r="D132" s="61" t="s">
        <v>452</v>
      </c>
      <c r="E132" s="59" t="s">
        <v>238</v>
      </c>
      <c r="F132" s="62" t="s">
        <v>453</v>
      </c>
      <c r="G132" s="54" t="s">
        <v>37</v>
      </c>
      <c r="H132" s="62" t="s">
        <v>51</v>
      </c>
      <c r="I132" s="42">
        <v>38300</v>
      </c>
      <c r="J132" s="17"/>
      <c r="K132" s="23">
        <f t="shared" si="3"/>
        <v>0</v>
      </c>
      <c r="L132" s="24" t="str">
        <f t="shared" ref="L132:L136" si="4">IF(K132&lt;0,"ATENÇÃO","OK")</f>
        <v>OK</v>
      </c>
      <c r="M132" s="100"/>
      <c r="N132" s="100"/>
      <c r="O132" s="101"/>
      <c r="P132" s="101"/>
      <c r="Q132" s="104"/>
      <c r="R132" s="105"/>
      <c r="S132" s="100"/>
      <c r="T132" s="100"/>
      <c r="U132" s="100"/>
      <c r="V132" s="100"/>
      <c r="W132" s="100"/>
      <c r="X132" s="101"/>
      <c r="Y132" s="101"/>
      <c r="Z132" s="101"/>
      <c r="AA132" s="101"/>
      <c r="AB132" s="101"/>
      <c r="AC132" s="101"/>
      <c r="AD132" s="101"/>
      <c r="AE132" s="101"/>
      <c r="AF132" s="101"/>
      <c r="AG132" s="101"/>
      <c r="AH132" s="101"/>
      <c r="AI132" s="101"/>
      <c r="AJ132" s="101"/>
    </row>
    <row r="133" spans="1:36" ht="39.950000000000003" customHeight="1" x14ac:dyDescent="0.25">
      <c r="A133" s="55">
        <v>156</v>
      </c>
      <c r="B133" s="56" t="s">
        <v>114</v>
      </c>
      <c r="C133" s="60" t="s">
        <v>454</v>
      </c>
      <c r="D133" s="61" t="s">
        <v>455</v>
      </c>
      <c r="E133" s="62" t="s">
        <v>129</v>
      </c>
      <c r="F133" s="62" t="s">
        <v>456</v>
      </c>
      <c r="G133" s="54" t="s">
        <v>37</v>
      </c>
      <c r="H133" s="62" t="s">
        <v>81</v>
      </c>
      <c r="I133" s="42">
        <v>327.5</v>
      </c>
      <c r="J133" s="17">
        <v>2</v>
      </c>
      <c r="K133" s="23">
        <f t="shared" ref="K133:K136" si="5">J133-(SUM(M133:AJ133))</f>
        <v>0</v>
      </c>
      <c r="L133" s="24" t="str">
        <f t="shared" si="4"/>
        <v>OK</v>
      </c>
      <c r="M133" s="100"/>
      <c r="N133" s="100"/>
      <c r="O133" s="101"/>
      <c r="P133" s="101"/>
      <c r="Q133" s="104"/>
      <c r="R133" s="105"/>
      <c r="S133" s="100"/>
      <c r="T133" s="100"/>
      <c r="U133" s="100"/>
      <c r="V133" s="100"/>
      <c r="W133" s="100"/>
      <c r="X133" s="101"/>
      <c r="Y133" s="101"/>
      <c r="Z133" s="101"/>
      <c r="AA133" s="101"/>
      <c r="AB133" s="101"/>
      <c r="AC133" s="101"/>
      <c r="AD133" s="130">
        <v>2</v>
      </c>
      <c r="AE133" s="101"/>
      <c r="AF133" s="101"/>
      <c r="AG133" s="101"/>
      <c r="AH133" s="101"/>
      <c r="AI133" s="101"/>
      <c r="AJ133" s="101"/>
    </row>
    <row r="134" spans="1:36" ht="39.950000000000003" customHeight="1" x14ac:dyDescent="0.25">
      <c r="A134" s="55">
        <v>158</v>
      </c>
      <c r="B134" s="56" t="s">
        <v>38</v>
      </c>
      <c r="C134" s="60" t="s">
        <v>457</v>
      </c>
      <c r="D134" s="61" t="s">
        <v>458</v>
      </c>
      <c r="E134" s="62">
        <v>2407</v>
      </c>
      <c r="F134" s="62" t="s">
        <v>459</v>
      </c>
      <c r="G134" s="54" t="s">
        <v>37</v>
      </c>
      <c r="H134" s="62" t="s">
        <v>81</v>
      </c>
      <c r="I134" s="42">
        <v>1240</v>
      </c>
      <c r="J134" s="17"/>
      <c r="K134" s="23">
        <f t="shared" si="5"/>
        <v>0</v>
      </c>
      <c r="L134" s="24" t="str">
        <f t="shared" si="4"/>
        <v>OK</v>
      </c>
      <c r="M134" s="100"/>
      <c r="N134" s="100"/>
      <c r="O134" s="101"/>
      <c r="P134" s="101"/>
      <c r="Q134" s="104"/>
      <c r="R134" s="105"/>
      <c r="S134" s="100"/>
      <c r="T134" s="100"/>
      <c r="U134" s="100"/>
      <c r="V134" s="100"/>
      <c r="W134" s="100"/>
      <c r="X134" s="101"/>
      <c r="Y134" s="101"/>
      <c r="Z134" s="101"/>
      <c r="AA134" s="101"/>
      <c r="AB134" s="101"/>
      <c r="AC134" s="101"/>
      <c r="AD134" s="101"/>
      <c r="AE134" s="101"/>
      <c r="AF134" s="101"/>
      <c r="AG134" s="101"/>
      <c r="AH134" s="101"/>
      <c r="AI134" s="101"/>
      <c r="AJ134" s="101"/>
    </row>
    <row r="135" spans="1:36" ht="39.950000000000003" customHeight="1" x14ac:dyDescent="0.25">
      <c r="A135" s="55">
        <v>159</v>
      </c>
      <c r="B135" s="56" t="s">
        <v>86</v>
      </c>
      <c r="C135" s="60" t="s">
        <v>460</v>
      </c>
      <c r="D135" s="61" t="s">
        <v>461</v>
      </c>
      <c r="E135" s="62">
        <v>2407</v>
      </c>
      <c r="F135" s="62" t="s">
        <v>459</v>
      </c>
      <c r="G135" s="54" t="s">
        <v>37</v>
      </c>
      <c r="H135" s="62" t="s">
        <v>81</v>
      </c>
      <c r="I135" s="42">
        <v>376.13</v>
      </c>
      <c r="J135" s="17"/>
      <c r="K135" s="23">
        <f t="shared" si="5"/>
        <v>0</v>
      </c>
      <c r="L135" s="24" t="str">
        <f t="shared" si="4"/>
        <v>OK</v>
      </c>
      <c r="M135" s="100"/>
      <c r="N135" s="100"/>
      <c r="O135" s="101"/>
      <c r="P135" s="101"/>
      <c r="Q135" s="104"/>
      <c r="R135" s="105"/>
      <c r="S135" s="100"/>
      <c r="T135" s="100"/>
      <c r="U135" s="100"/>
      <c r="V135" s="100"/>
      <c r="W135" s="100"/>
      <c r="X135" s="101"/>
      <c r="Y135" s="101"/>
      <c r="Z135" s="101"/>
      <c r="AA135" s="101"/>
      <c r="AB135" s="101"/>
      <c r="AC135" s="101"/>
      <c r="AD135" s="101"/>
      <c r="AE135" s="101"/>
      <c r="AF135" s="101"/>
      <c r="AG135" s="101"/>
      <c r="AH135" s="101"/>
      <c r="AI135" s="101"/>
      <c r="AJ135" s="101"/>
    </row>
    <row r="136" spans="1:36" ht="39.950000000000003" customHeight="1" x14ac:dyDescent="0.25">
      <c r="A136" s="55">
        <v>161</v>
      </c>
      <c r="B136" s="56" t="s">
        <v>38</v>
      </c>
      <c r="C136" s="60" t="s">
        <v>462</v>
      </c>
      <c r="D136" s="61" t="s">
        <v>463</v>
      </c>
      <c r="E136" s="62" t="s">
        <v>292</v>
      </c>
      <c r="F136" s="62" t="s">
        <v>464</v>
      </c>
      <c r="G136" s="54" t="s">
        <v>37</v>
      </c>
      <c r="H136" s="62" t="s">
        <v>81</v>
      </c>
      <c r="I136" s="42">
        <v>485.5</v>
      </c>
      <c r="J136" s="17">
        <v>2</v>
      </c>
      <c r="K136" s="23">
        <f t="shared" si="5"/>
        <v>0</v>
      </c>
      <c r="L136" s="24" t="str">
        <f t="shared" si="4"/>
        <v>OK</v>
      </c>
      <c r="M136" s="100"/>
      <c r="N136" s="100"/>
      <c r="O136" s="101"/>
      <c r="P136" s="101"/>
      <c r="Q136" s="104"/>
      <c r="R136" s="105"/>
      <c r="S136" s="100"/>
      <c r="T136" s="100"/>
      <c r="U136" s="100"/>
      <c r="V136" s="100"/>
      <c r="W136" s="100"/>
      <c r="X136" s="101"/>
      <c r="Y136" s="101"/>
      <c r="Z136" s="101"/>
      <c r="AA136" s="101"/>
      <c r="AB136" s="101"/>
      <c r="AC136" s="101"/>
      <c r="AD136" s="101"/>
      <c r="AE136" s="101"/>
      <c r="AF136" s="101"/>
      <c r="AG136" s="101"/>
      <c r="AH136" s="101"/>
      <c r="AI136" s="101"/>
      <c r="AJ136" s="130">
        <v>2</v>
      </c>
    </row>
    <row r="137" spans="1:36" x14ac:dyDescent="0.25">
      <c r="J137" s="4">
        <f>SUM(J4:J136)</f>
        <v>111</v>
      </c>
      <c r="K137" s="4">
        <f>SUM(K4:K136)</f>
        <v>3</v>
      </c>
      <c r="M137" s="111">
        <f t="shared" ref="M137:AJ137" si="6">SUMPRODUCT($I$4:$I$136,M4:M136)</f>
        <v>2180</v>
      </c>
      <c r="N137" s="111">
        <f t="shared" si="6"/>
        <v>400</v>
      </c>
      <c r="O137" s="111">
        <f t="shared" si="6"/>
        <v>837</v>
      </c>
      <c r="P137" s="111">
        <f t="shared" si="6"/>
        <v>4423</v>
      </c>
      <c r="Q137" s="111">
        <f t="shared" si="6"/>
        <v>11498</v>
      </c>
      <c r="R137" s="111">
        <f t="shared" si="6"/>
        <v>810</v>
      </c>
      <c r="S137" s="111">
        <f t="shared" si="6"/>
        <v>2720</v>
      </c>
      <c r="T137" s="111">
        <f t="shared" si="6"/>
        <v>7000</v>
      </c>
      <c r="U137" s="111">
        <f t="shared" si="6"/>
        <v>8085</v>
      </c>
      <c r="V137" s="111">
        <f t="shared" si="6"/>
        <v>21611.7</v>
      </c>
      <c r="W137" s="111">
        <f t="shared" si="6"/>
        <v>9385</v>
      </c>
      <c r="X137" s="111">
        <f t="shared" si="6"/>
        <v>1916</v>
      </c>
      <c r="Y137" s="111">
        <f t="shared" si="6"/>
        <v>5700</v>
      </c>
      <c r="Z137" s="111">
        <f t="shared" si="6"/>
        <v>1972.25</v>
      </c>
      <c r="AA137" s="111">
        <f t="shared" si="6"/>
        <v>5450</v>
      </c>
      <c r="AB137" s="111">
        <f t="shared" si="6"/>
        <v>978.8</v>
      </c>
      <c r="AC137" s="111">
        <f t="shared" si="6"/>
        <v>247.5</v>
      </c>
      <c r="AD137" s="111">
        <f t="shared" si="6"/>
        <v>11135</v>
      </c>
      <c r="AE137" s="111">
        <f t="shared" si="6"/>
        <v>3180</v>
      </c>
      <c r="AF137" s="111">
        <f t="shared" si="6"/>
        <v>311</v>
      </c>
      <c r="AG137" s="111">
        <f t="shared" si="6"/>
        <v>7029.6900000000005</v>
      </c>
      <c r="AH137" s="111">
        <f t="shared" si="6"/>
        <v>5078</v>
      </c>
      <c r="AI137" s="111">
        <f t="shared" si="6"/>
        <v>1000.84</v>
      </c>
      <c r="AJ137" s="111">
        <f t="shared" si="6"/>
        <v>971</v>
      </c>
    </row>
    <row r="138" spans="1:36" ht="39.950000000000003" customHeight="1" x14ac:dyDescent="0.25"/>
    <row r="139" spans="1:36" ht="39.950000000000003" customHeight="1" x14ac:dyDescent="0.25"/>
    <row r="140" spans="1:36" ht="39.950000000000003" customHeight="1" x14ac:dyDescent="0.25"/>
    <row r="141" spans="1:36" ht="39.950000000000003" customHeight="1" x14ac:dyDescent="0.25"/>
    <row r="142" spans="1:36" ht="39.950000000000003" customHeight="1" x14ac:dyDescent="0.25"/>
    <row r="143" spans="1:36" ht="39.950000000000003" customHeight="1" x14ac:dyDescent="0.25"/>
    <row r="144" spans="1:36"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mergeCells count="28">
    <mergeCell ref="O1:O2"/>
    <mergeCell ref="A1:B1"/>
    <mergeCell ref="C1:I1"/>
    <mergeCell ref="J1:L1"/>
    <mergeCell ref="M1:M2"/>
    <mergeCell ref="N1:N2"/>
    <mergeCell ref="AB1:AB2"/>
    <mergeCell ref="AC1:AC2"/>
    <mergeCell ref="AD1:AD2"/>
    <mergeCell ref="A2:L2"/>
    <mergeCell ref="V1:V2"/>
    <mergeCell ref="W1:W2"/>
    <mergeCell ref="X1:X2"/>
    <mergeCell ref="Y1:Y2"/>
    <mergeCell ref="Z1:Z2"/>
    <mergeCell ref="AA1:AA2"/>
    <mergeCell ref="P1:P2"/>
    <mergeCell ref="Q1:Q2"/>
    <mergeCell ref="R1:R2"/>
    <mergeCell ref="S1:S2"/>
    <mergeCell ref="T1:T2"/>
    <mergeCell ref="U1:U2"/>
    <mergeCell ref="AJ1:AJ2"/>
    <mergeCell ref="AE1:AE2"/>
    <mergeCell ref="AF1:AF2"/>
    <mergeCell ref="AG1:AG2"/>
    <mergeCell ref="AH1:AH2"/>
    <mergeCell ref="AI1:AI2"/>
  </mergeCells>
  <conditionalFormatting sqref="R4:W136 M4:N136">
    <cfRule type="cellIs" dxfId="25" priority="1" stopIfTrue="1" operator="greaterThan">
      <formula>0</formula>
    </cfRule>
    <cfRule type="cellIs" dxfId="24" priority="2" stopIfTrue="1" operator="greaterThan">
      <formula>0</formula>
    </cfRule>
    <cfRule type="cellIs" dxfId="23" priority="3" stopIfTrue="1" operator="greaterThan">
      <formula>0</formula>
    </cfRule>
  </conditionalFormatting>
  <hyperlinks>
    <hyperlink ref="D577" r:id="rId1" display="https://www.havan.com.br/mangueira-para-gas-de-cozinha-glp-1-20m-durin-05207.html" xr:uid="{A6495E1E-916D-490D-822E-972ADE3356CD}"/>
  </hyperlinks>
  <pageMargins left="0.511811024" right="0.511811024" top="0.78740157499999996" bottom="0.78740157499999996" header="0.31496062000000002" footer="0.31496062000000002"/>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D137"/>
  <sheetViews>
    <sheetView zoomScale="80" zoomScaleNormal="80" workbookViewId="0">
      <pane xSplit="12" topLeftCell="M1" activePane="topRight" state="frozen"/>
      <selection pane="topRight" activeCell="A116" sqref="A116"/>
    </sheetView>
  </sheetViews>
  <sheetFormatPr defaultColWidth="9.7109375" defaultRowHeight="39.950000000000003" customHeight="1" x14ac:dyDescent="0.25"/>
  <cols>
    <col min="1" max="1" width="7" style="31" customWidth="1"/>
    <col min="2" max="2" width="28.85546875" style="1" customWidth="1"/>
    <col min="3" max="3" width="28.140625" style="35" customWidth="1"/>
    <col min="4" max="4" width="20.28515625" style="36" customWidth="1"/>
    <col min="5" max="5" width="13.28515625" style="36" customWidth="1"/>
    <col min="6" max="7" width="10" style="1" customWidth="1"/>
    <col min="8" max="8" width="16.7109375" style="1" customWidth="1"/>
    <col min="9" max="9" width="16.140625" style="27" bestFit="1" customWidth="1"/>
    <col min="10" max="10" width="13.85546875" style="4" customWidth="1"/>
    <col min="11" max="11" width="13.28515625" style="26" customWidth="1"/>
    <col min="12" max="12" width="12.5703125" style="5" customWidth="1"/>
    <col min="13" max="13" width="13.7109375" style="6" customWidth="1"/>
    <col min="14" max="14" width="16.42578125" style="6" customWidth="1"/>
    <col min="15" max="20" width="13.7109375" style="6" customWidth="1"/>
    <col min="21" max="21" width="16.140625" style="6" customWidth="1"/>
    <col min="22" max="24" width="13.7109375" style="6" customWidth="1"/>
    <col min="25" max="30" width="13.7109375" style="2" customWidth="1"/>
    <col min="31" max="16384" width="9.7109375" style="2"/>
  </cols>
  <sheetData>
    <row r="1" spans="1:30" ht="39.950000000000003" customHeight="1" x14ac:dyDescent="0.25">
      <c r="A1" s="230" t="s">
        <v>27</v>
      </c>
      <c r="B1" s="230"/>
      <c r="C1" s="230" t="s">
        <v>28</v>
      </c>
      <c r="D1" s="230"/>
      <c r="E1" s="230"/>
      <c r="F1" s="230"/>
      <c r="G1" s="230"/>
      <c r="H1" s="230"/>
      <c r="I1" s="230"/>
      <c r="J1" s="230" t="s">
        <v>492</v>
      </c>
      <c r="K1" s="230"/>
      <c r="L1" s="230"/>
      <c r="M1" s="232" t="s">
        <v>468</v>
      </c>
      <c r="N1" s="234" t="s">
        <v>469</v>
      </c>
      <c r="O1" s="234" t="s">
        <v>470</v>
      </c>
      <c r="P1" s="234" t="s">
        <v>471</v>
      </c>
      <c r="Q1" s="234" t="s">
        <v>472</v>
      </c>
      <c r="R1" s="234" t="s">
        <v>473</v>
      </c>
      <c r="S1" s="235" t="s">
        <v>474</v>
      </c>
      <c r="T1" s="232" t="s">
        <v>475</v>
      </c>
      <c r="U1" s="233" t="s">
        <v>488</v>
      </c>
      <c r="V1" s="231" t="s">
        <v>29</v>
      </c>
      <c r="W1" s="231" t="s">
        <v>29</v>
      </c>
      <c r="X1" s="231" t="s">
        <v>29</v>
      </c>
      <c r="Y1" s="231" t="s">
        <v>29</v>
      </c>
      <c r="Z1" s="231" t="s">
        <v>29</v>
      </c>
      <c r="AA1" s="231" t="s">
        <v>29</v>
      </c>
      <c r="AB1" s="231" t="s">
        <v>29</v>
      </c>
      <c r="AC1" s="231" t="s">
        <v>29</v>
      </c>
      <c r="AD1" s="231" t="s">
        <v>29</v>
      </c>
    </row>
    <row r="2" spans="1:30" ht="39.950000000000003" customHeight="1" x14ac:dyDescent="0.25">
      <c r="A2" s="230" t="s">
        <v>12</v>
      </c>
      <c r="B2" s="230"/>
      <c r="C2" s="230"/>
      <c r="D2" s="230"/>
      <c r="E2" s="230"/>
      <c r="F2" s="230"/>
      <c r="G2" s="230"/>
      <c r="H2" s="230"/>
      <c r="I2" s="230"/>
      <c r="J2" s="230"/>
      <c r="K2" s="230"/>
      <c r="L2" s="230"/>
      <c r="M2" s="232"/>
      <c r="N2" s="234"/>
      <c r="O2" s="234"/>
      <c r="P2" s="234"/>
      <c r="Q2" s="234"/>
      <c r="R2" s="234"/>
      <c r="S2" s="235"/>
      <c r="T2" s="232"/>
      <c r="U2" s="233"/>
      <c r="V2" s="231"/>
      <c r="W2" s="231"/>
      <c r="X2" s="231"/>
      <c r="Y2" s="231"/>
      <c r="Z2" s="231"/>
      <c r="AA2" s="231"/>
      <c r="AB2" s="231"/>
      <c r="AC2" s="231"/>
      <c r="AD2" s="231"/>
    </row>
    <row r="3" spans="1:30" s="3" customFormat="1" ht="57.2" customHeight="1" x14ac:dyDescent="0.2">
      <c r="A3" s="32" t="s">
        <v>18</v>
      </c>
      <c r="B3" s="33" t="s">
        <v>13</v>
      </c>
      <c r="C3" s="32" t="s">
        <v>14</v>
      </c>
      <c r="D3" s="32" t="s">
        <v>23</v>
      </c>
      <c r="E3" s="33" t="s">
        <v>30</v>
      </c>
      <c r="F3" s="33" t="s">
        <v>31</v>
      </c>
      <c r="G3" s="33" t="s">
        <v>32</v>
      </c>
      <c r="H3" s="33" t="s">
        <v>15</v>
      </c>
      <c r="I3" s="34" t="s">
        <v>19</v>
      </c>
      <c r="J3" s="33" t="s">
        <v>20</v>
      </c>
      <c r="K3" s="37" t="s">
        <v>0</v>
      </c>
      <c r="L3" s="38" t="s">
        <v>2</v>
      </c>
      <c r="M3" s="99">
        <v>45314</v>
      </c>
      <c r="N3" s="99">
        <v>45314</v>
      </c>
      <c r="O3" s="99">
        <v>45314</v>
      </c>
      <c r="P3" s="99">
        <v>45314</v>
      </c>
      <c r="Q3" s="99">
        <v>45314</v>
      </c>
      <c r="R3" s="99">
        <v>45314</v>
      </c>
      <c r="S3" s="99">
        <v>45314</v>
      </c>
      <c r="T3" s="99">
        <v>45341</v>
      </c>
      <c r="U3" s="110">
        <v>45373</v>
      </c>
      <c r="V3" s="44" t="s">
        <v>1</v>
      </c>
      <c r="W3" s="44" t="s">
        <v>1</v>
      </c>
      <c r="X3" s="44" t="s">
        <v>1</v>
      </c>
      <c r="Y3" s="44" t="s">
        <v>1</v>
      </c>
      <c r="Z3" s="44" t="s">
        <v>1</v>
      </c>
      <c r="AA3" s="44" t="s">
        <v>1</v>
      </c>
      <c r="AB3" s="44" t="s">
        <v>1</v>
      </c>
      <c r="AC3" s="44" t="s">
        <v>1</v>
      </c>
      <c r="AD3" s="44" t="s">
        <v>1</v>
      </c>
    </row>
    <row r="4" spans="1:30" ht="39.950000000000003" customHeight="1" x14ac:dyDescent="0.25">
      <c r="A4" s="55">
        <v>1</v>
      </c>
      <c r="B4" s="56" t="s">
        <v>33</v>
      </c>
      <c r="C4" s="60" t="s">
        <v>34</v>
      </c>
      <c r="D4" s="61" t="s">
        <v>35</v>
      </c>
      <c r="E4" s="59" t="s">
        <v>36</v>
      </c>
      <c r="F4" s="70">
        <v>117366023</v>
      </c>
      <c r="G4" s="54" t="s">
        <v>37</v>
      </c>
      <c r="H4" s="54">
        <v>33903035</v>
      </c>
      <c r="I4" s="42">
        <v>54</v>
      </c>
      <c r="J4" s="17"/>
      <c r="K4" s="23">
        <f t="shared" ref="K4:K67" si="0">J4-(SUM(M4:AD4))</f>
        <v>0</v>
      </c>
      <c r="L4" s="24" t="str">
        <f t="shared" ref="L4:L67" si="1">IF(K4&lt;0,"ATENÇÃO","OK")</f>
        <v>OK</v>
      </c>
      <c r="M4" s="100"/>
      <c r="N4" s="100"/>
      <c r="O4" s="100"/>
      <c r="P4" s="100"/>
      <c r="Q4" s="101"/>
      <c r="R4" s="101"/>
      <c r="S4" s="101"/>
      <c r="T4" s="101"/>
      <c r="U4" s="46"/>
      <c r="V4" s="46"/>
      <c r="W4" s="46"/>
      <c r="X4" s="46"/>
      <c r="Y4" s="47"/>
      <c r="Z4" s="47"/>
      <c r="AA4" s="47"/>
      <c r="AB4" s="47"/>
      <c r="AC4" s="47"/>
      <c r="AD4" s="47"/>
    </row>
    <row r="5" spans="1:30" ht="39.950000000000003" customHeight="1" x14ac:dyDescent="0.25">
      <c r="A5" s="55">
        <v>2</v>
      </c>
      <c r="B5" s="56" t="s">
        <v>38</v>
      </c>
      <c r="C5" s="60" t="s">
        <v>39</v>
      </c>
      <c r="D5" s="61" t="s">
        <v>40</v>
      </c>
      <c r="E5" s="53" t="s">
        <v>41</v>
      </c>
      <c r="F5" s="54" t="s">
        <v>42</v>
      </c>
      <c r="G5" s="54" t="s">
        <v>37</v>
      </c>
      <c r="H5" s="54">
        <v>33903029</v>
      </c>
      <c r="I5" s="42">
        <v>1262.5999999999999</v>
      </c>
      <c r="J5" s="17"/>
      <c r="K5" s="23">
        <f t="shared" si="0"/>
        <v>0</v>
      </c>
      <c r="L5" s="24" t="str">
        <f t="shared" si="1"/>
        <v>OK</v>
      </c>
      <c r="M5" s="100"/>
      <c r="N5" s="100"/>
      <c r="O5" s="100"/>
      <c r="P5" s="100"/>
      <c r="Q5" s="101"/>
      <c r="R5" s="101"/>
      <c r="S5" s="101"/>
      <c r="T5" s="101"/>
      <c r="U5" s="46"/>
      <c r="V5" s="46"/>
      <c r="W5" s="46"/>
      <c r="X5" s="46"/>
      <c r="Y5" s="47"/>
      <c r="Z5" s="47"/>
      <c r="AA5" s="47"/>
      <c r="AB5" s="47"/>
      <c r="AC5" s="47"/>
      <c r="AD5" s="47"/>
    </row>
    <row r="6" spans="1:30" ht="39.950000000000003" customHeight="1" x14ac:dyDescent="0.25">
      <c r="A6" s="55">
        <v>3</v>
      </c>
      <c r="B6" s="56" t="s">
        <v>43</v>
      </c>
      <c r="C6" s="60" t="s">
        <v>44</v>
      </c>
      <c r="D6" s="61" t="s">
        <v>45</v>
      </c>
      <c r="E6" s="59" t="s">
        <v>46</v>
      </c>
      <c r="F6" s="70">
        <v>79812016</v>
      </c>
      <c r="G6" s="54" t="s">
        <v>37</v>
      </c>
      <c r="H6" s="54">
        <v>33903017</v>
      </c>
      <c r="I6" s="42">
        <v>70.59</v>
      </c>
      <c r="J6" s="17"/>
      <c r="K6" s="23">
        <f t="shared" si="0"/>
        <v>0</v>
      </c>
      <c r="L6" s="24" t="str">
        <f t="shared" si="1"/>
        <v>OK</v>
      </c>
      <c r="M6" s="100"/>
      <c r="N6" s="100"/>
      <c r="O6" s="100"/>
      <c r="P6" s="100"/>
      <c r="Q6" s="101"/>
      <c r="R6" s="101"/>
      <c r="S6" s="101"/>
      <c r="T6" s="101"/>
      <c r="U6" s="46"/>
      <c r="V6" s="46"/>
      <c r="W6" s="46"/>
      <c r="X6" s="46"/>
      <c r="Y6" s="47"/>
      <c r="Z6" s="47"/>
      <c r="AA6" s="47"/>
      <c r="AB6" s="47"/>
      <c r="AC6" s="47"/>
      <c r="AD6" s="47"/>
    </row>
    <row r="7" spans="1:30" ht="39.950000000000003" customHeight="1" x14ac:dyDescent="0.25">
      <c r="A7" s="55">
        <v>4</v>
      </c>
      <c r="B7" s="56" t="s">
        <v>47</v>
      </c>
      <c r="C7" s="68" t="s">
        <v>48</v>
      </c>
      <c r="D7" s="69" t="s">
        <v>49</v>
      </c>
      <c r="E7" s="65">
        <v>2401</v>
      </c>
      <c r="F7" s="65" t="s">
        <v>50</v>
      </c>
      <c r="G7" s="54" t="s">
        <v>37</v>
      </c>
      <c r="H7" s="54" t="s">
        <v>51</v>
      </c>
      <c r="I7" s="42">
        <v>2050</v>
      </c>
      <c r="J7" s="17"/>
      <c r="K7" s="23">
        <f t="shared" si="0"/>
        <v>0</v>
      </c>
      <c r="L7" s="24" t="str">
        <f t="shared" si="1"/>
        <v>OK</v>
      </c>
      <c r="M7" s="100"/>
      <c r="N7" s="100"/>
      <c r="O7" s="100"/>
      <c r="P7" s="100"/>
      <c r="Q7" s="101"/>
      <c r="R7" s="101"/>
      <c r="S7" s="101"/>
      <c r="T7" s="101"/>
      <c r="U7" s="46"/>
      <c r="V7" s="46"/>
      <c r="W7" s="46"/>
      <c r="X7" s="46"/>
      <c r="Y7" s="47"/>
      <c r="Z7" s="47"/>
      <c r="AA7" s="47"/>
      <c r="AB7" s="47"/>
      <c r="AC7" s="47"/>
      <c r="AD7" s="47"/>
    </row>
    <row r="8" spans="1:30" ht="39.950000000000003" customHeight="1" x14ac:dyDescent="0.25">
      <c r="A8" s="55">
        <v>5</v>
      </c>
      <c r="B8" s="56" t="s">
        <v>43</v>
      </c>
      <c r="C8" s="60" t="s">
        <v>52</v>
      </c>
      <c r="D8" s="61" t="s">
        <v>53</v>
      </c>
      <c r="E8" s="62" t="s">
        <v>46</v>
      </c>
      <c r="F8" s="62" t="s">
        <v>54</v>
      </c>
      <c r="G8" s="54" t="s">
        <v>37</v>
      </c>
      <c r="H8" s="62" t="s">
        <v>51</v>
      </c>
      <c r="I8" s="42">
        <v>1426.25</v>
      </c>
      <c r="J8" s="17"/>
      <c r="K8" s="23">
        <f t="shared" si="0"/>
        <v>0</v>
      </c>
      <c r="L8" s="24" t="str">
        <f t="shared" si="1"/>
        <v>OK</v>
      </c>
      <c r="M8" s="100"/>
      <c r="N8" s="100"/>
      <c r="O8" s="100"/>
      <c r="P8" s="100"/>
      <c r="Q8" s="101"/>
      <c r="R8" s="101"/>
      <c r="S8" s="101"/>
      <c r="T8" s="101"/>
      <c r="U8" s="46"/>
      <c r="V8" s="46"/>
      <c r="W8" s="46"/>
      <c r="X8" s="46"/>
      <c r="Y8" s="47"/>
      <c r="Z8" s="47"/>
      <c r="AA8" s="47"/>
      <c r="AB8" s="47"/>
      <c r="AC8" s="47"/>
      <c r="AD8" s="47"/>
    </row>
    <row r="9" spans="1:30" ht="39.950000000000003" customHeight="1" x14ac:dyDescent="0.25">
      <c r="A9" s="93">
        <v>6</v>
      </c>
      <c r="B9" s="94" t="s">
        <v>55</v>
      </c>
      <c r="C9" s="81" t="s">
        <v>480</v>
      </c>
      <c r="D9" s="95" t="s">
        <v>57</v>
      </c>
      <c r="E9" s="107" t="s">
        <v>58</v>
      </c>
      <c r="F9" s="97" t="s">
        <v>59</v>
      </c>
      <c r="G9" s="97" t="s">
        <v>37</v>
      </c>
      <c r="H9" s="97" t="s">
        <v>482</v>
      </c>
      <c r="I9" s="98">
        <v>12556.89</v>
      </c>
      <c r="J9" s="17">
        <v>1</v>
      </c>
      <c r="K9" s="23">
        <f t="shared" si="0"/>
        <v>0</v>
      </c>
      <c r="L9" s="24" t="str">
        <f t="shared" si="1"/>
        <v>OK</v>
      </c>
      <c r="M9" s="102">
        <v>1</v>
      </c>
      <c r="N9" s="102"/>
      <c r="O9" s="102"/>
      <c r="P9" s="102"/>
      <c r="Q9" s="102"/>
      <c r="R9" s="102"/>
      <c r="S9" s="102"/>
      <c r="T9" s="102"/>
      <c r="U9" s="46"/>
      <c r="V9" s="46"/>
      <c r="W9" s="46"/>
      <c r="X9" s="46"/>
      <c r="Y9" s="47"/>
      <c r="Z9" s="47"/>
      <c r="AA9" s="47"/>
      <c r="AB9" s="47"/>
      <c r="AC9" s="47"/>
      <c r="AD9" s="47"/>
    </row>
    <row r="10" spans="1:30" ht="39.950000000000003" customHeight="1" x14ac:dyDescent="0.25">
      <c r="A10" s="55">
        <v>7</v>
      </c>
      <c r="B10" s="56" t="s">
        <v>38</v>
      </c>
      <c r="C10" s="66" t="s">
        <v>60</v>
      </c>
      <c r="D10" s="67" t="s">
        <v>61</v>
      </c>
      <c r="E10" s="59" t="s">
        <v>62</v>
      </c>
      <c r="F10" s="54" t="s">
        <v>63</v>
      </c>
      <c r="G10" s="54" t="s">
        <v>37</v>
      </c>
      <c r="H10" s="54">
        <v>44905233</v>
      </c>
      <c r="I10" s="42">
        <v>1170</v>
      </c>
      <c r="J10" s="17">
        <v>1</v>
      </c>
      <c r="K10" s="23">
        <f t="shared" si="0"/>
        <v>0</v>
      </c>
      <c r="L10" s="24" t="str">
        <f t="shared" si="1"/>
        <v>OK</v>
      </c>
      <c r="M10" s="102"/>
      <c r="N10" s="102"/>
      <c r="O10" s="102"/>
      <c r="P10" s="102"/>
      <c r="Q10" s="102"/>
      <c r="R10" s="102"/>
      <c r="S10" s="102">
        <v>1</v>
      </c>
      <c r="T10" s="102"/>
      <c r="U10" s="46"/>
      <c r="V10" s="46"/>
      <c r="W10" s="46"/>
      <c r="X10" s="46"/>
      <c r="Y10" s="47"/>
      <c r="Z10" s="47"/>
      <c r="AA10" s="47"/>
      <c r="AB10" s="47"/>
      <c r="AC10" s="47"/>
      <c r="AD10" s="47"/>
    </row>
    <row r="11" spans="1:30" ht="39.950000000000003" customHeight="1" x14ac:dyDescent="0.25">
      <c r="A11" s="55">
        <v>8</v>
      </c>
      <c r="B11" s="56" t="s">
        <v>64</v>
      </c>
      <c r="C11" s="68" t="s">
        <v>65</v>
      </c>
      <c r="D11" s="69" t="s">
        <v>66</v>
      </c>
      <c r="E11" s="62">
        <v>2402</v>
      </c>
      <c r="F11" s="82" t="s">
        <v>67</v>
      </c>
      <c r="G11" s="54" t="s">
        <v>37</v>
      </c>
      <c r="H11" s="54" t="s">
        <v>51</v>
      </c>
      <c r="I11" s="42">
        <v>1617</v>
      </c>
      <c r="J11" s="17"/>
      <c r="K11" s="23">
        <f t="shared" si="0"/>
        <v>0</v>
      </c>
      <c r="L11" s="24" t="str">
        <f t="shared" si="1"/>
        <v>OK</v>
      </c>
      <c r="M11" s="102"/>
      <c r="N11" s="102"/>
      <c r="O11" s="102"/>
      <c r="P11" s="102"/>
      <c r="Q11" s="102"/>
      <c r="R11" s="102"/>
      <c r="S11" s="102"/>
      <c r="T11" s="102"/>
      <c r="U11" s="46"/>
      <c r="V11" s="46"/>
      <c r="W11" s="46"/>
      <c r="X11" s="46"/>
      <c r="Y11" s="47"/>
      <c r="Z11" s="47"/>
      <c r="AA11" s="47"/>
      <c r="AB11" s="47"/>
      <c r="AC11" s="47"/>
      <c r="AD11" s="47"/>
    </row>
    <row r="12" spans="1:30" ht="39.950000000000003" customHeight="1" x14ac:dyDescent="0.25">
      <c r="A12" s="55">
        <v>10</v>
      </c>
      <c r="B12" s="56" t="s">
        <v>33</v>
      </c>
      <c r="C12" s="60" t="s">
        <v>68</v>
      </c>
      <c r="D12" s="61" t="s">
        <v>69</v>
      </c>
      <c r="E12" s="62">
        <v>5506</v>
      </c>
      <c r="F12" s="62" t="s">
        <v>70</v>
      </c>
      <c r="G12" s="54" t="s">
        <v>37</v>
      </c>
      <c r="H12" s="62" t="s">
        <v>25</v>
      </c>
      <c r="I12" s="42">
        <v>134.99</v>
      </c>
      <c r="J12" s="17"/>
      <c r="K12" s="23">
        <f t="shared" si="0"/>
        <v>0</v>
      </c>
      <c r="L12" s="24" t="str">
        <f t="shared" si="1"/>
        <v>OK</v>
      </c>
      <c r="M12" s="102"/>
      <c r="N12" s="102"/>
      <c r="O12" s="102"/>
      <c r="P12" s="102"/>
      <c r="Q12" s="102"/>
      <c r="R12" s="102"/>
      <c r="S12" s="102"/>
      <c r="T12" s="102"/>
      <c r="U12" s="46"/>
      <c r="V12" s="46"/>
      <c r="W12" s="46"/>
      <c r="X12" s="46"/>
      <c r="Y12" s="47"/>
      <c r="Z12" s="47"/>
      <c r="AA12" s="47"/>
      <c r="AB12" s="47"/>
      <c r="AC12" s="47"/>
      <c r="AD12" s="47"/>
    </row>
    <row r="13" spans="1:30" ht="39.950000000000003" customHeight="1" x14ac:dyDescent="0.25">
      <c r="A13" s="55">
        <v>11</v>
      </c>
      <c r="B13" s="56" t="s">
        <v>71</v>
      </c>
      <c r="C13" s="60" t="s">
        <v>72</v>
      </c>
      <c r="D13" s="61" t="s">
        <v>73</v>
      </c>
      <c r="E13" s="53" t="s">
        <v>41</v>
      </c>
      <c r="F13" s="54" t="s">
        <v>74</v>
      </c>
      <c r="G13" s="54" t="s">
        <v>37</v>
      </c>
      <c r="H13" s="54" t="s">
        <v>75</v>
      </c>
      <c r="I13" s="42">
        <v>860.99</v>
      </c>
      <c r="J13" s="17"/>
      <c r="K13" s="23">
        <f t="shared" si="0"/>
        <v>0</v>
      </c>
      <c r="L13" s="24" t="str">
        <f t="shared" si="1"/>
        <v>OK</v>
      </c>
      <c r="M13" s="102"/>
      <c r="N13" s="102"/>
      <c r="O13" s="102"/>
      <c r="P13" s="102"/>
      <c r="Q13" s="102"/>
      <c r="R13" s="102"/>
      <c r="S13" s="102"/>
      <c r="T13" s="102"/>
      <c r="U13" s="46"/>
      <c r="V13" s="46"/>
      <c r="W13" s="46"/>
      <c r="X13" s="46"/>
      <c r="Y13" s="47"/>
      <c r="Z13" s="47"/>
      <c r="AA13" s="47"/>
      <c r="AB13" s="47"/>
      <c r="AC13" s="47"/>
      <c r="AD13" s="47"/>
    </row>
    <row r="14" spans="1:30" ht="85.7" customHeight="1" x14ac:dyDescent="0.25">
      <c r="A14" s="55">
        <v>12</v>
      </c>
      <c r="B14" s="56" t="s">
        <v>76</v>
      </c>
      <c r="C14" s="60" t="s">
        <v>77</v>
      </c>
      <c r="D14" s="61" t="s">
        <v>78</v>
      </c>
      <c r="E14" s="62" t="s">
        <v>79</v>
      </c>
      <c r="F14" s="62" t="s">
        <v>80</v>
      </c>
      <c r="G14" s="54" t="s">
        <v>37</v>
      </c>
      <c r="H14" s="62" t="s">
        <v>81</v>
      </c>
      <c r="I14" s="42">
        <v>350</v>
      </c>
      <c r="J14" s="17"/>
      <c r="K14" s="23">
        <f t="shared" si="0"/>
        <v>0</v>
      </c>
      <c r="L14" s="24" t="str">
        <f t="shared" si="1"/>
        <v>OK</v>
      </c>
      <c r="M14" s="102"/>
      <c r="N14" s="102"/>
      <c r="O14" s="102"/>
      <c r="P14" s="102"/>
      <c r="Q14" s="102"/>
      <c r="R14" s="102"/>
      <c r="S14" s="102"/>
      <c r="T14" s="102"/>
      <c r="U14" s="46"/>
      <c r="V14" s="46"/>
      <c r="W14" s="46"/>
      <c r="X14" s="46"/>
      <c r="Y14" s="47"/>
      <c r="Z14" s="47"/>
      <c r="AA14" s="47"/>
      <c r="AB14" s="47"/>
      <c r="AC14" s="47"/>
      <c r="AD14" s="47"/>
    </row>
    <row r="15" spans="1:30" ht="39.950000000000003" customHeight="1" x14ac:dyDescent="0.25">
      <c r="A15" s="55">
        <v>14</v>
      </c>
      <c r="B15" s="56" t="s">
        <v>33</v>
      </c>
      <c r="C15" s="60" t="s">
        <v>82</v>
      </c>
      <c r="D15" s="61" t="s">
        <v>83</v>
      </c>
      <c r="E15" s="62" t="s">
        <v>84</v>
      </c>
      <c r="F15" s="62" t="s">
        <v>85</v>
      </c>
      <c r="G15" s="54" t="s">
        <v>37</v>
      </c>
      <c r="H15" s="62" t="s">
        <v>81</v>
      </c>
      <c r="I15" s="42">
        <v>108.63</v>
      </c>
      <c r="J15" s="17"/>
      <c r="K15" s="23">
        <f t="shared" si="0"/>
        <v>0</v>
      </c>
      <c r="L15" s="24" t="str">
        <f t="shared" si="1"/>
        <v>OK</v>
      </c>
      <c r="M15" s="102"/>
      <c r="N15" s="102"/>
      <c r="O15" s="102"/>
      <c r="P15" s="102"/>
      <c r="Q15" s="102"/>
      <c r="R15" s="102"/>
      <c r="S15" s="102"/>
      <c r="T15" s="102"/>
      <c r="U15" s="46"/>
      <c r="V15" s="46"/>
      <c r="W15" s="46"/>
      <c r="X15" s="46"/>
      <c r="Y15" s="47"/>
      <c r="Z15" s="47"/>
      <c r="AA15" s="47"/>
      <c r="AB15" s="47"/>
      <c r="AC15" s="47"/>
      <c r="AD15" s="47"/>
    </row>
    <row r="16" spans="1:30" ht="39.950000000000003" customHeight="1" x14ac:dyDescent="0.25">
      <c r="A16" s="55">
        <v>15</v>
      </c>
      <c r="B16" s="56" t="s">
        <v>86</v>
      </c>
      <c r="C16" s="83" t="s">
        <v>87</v>
      </c>
      <c r="D16" s="54" t="s">
        <v>88</v>
      </c>
      <c r="E16" s="59" t="s">
        <v>41</v>
      </c>
      <c r="F16" s="54" t="s">
        <v>89</v>
      </c>
      <c r="G16" s="54" t="s">
        <v>37</v>
      </c>
      <c r="H16" s="54" t="s">
        <v>81</v>
      </c>
      <c r="I16" s="42">
        <v>112.33</v>
      </c>
      <c r="J16" s="17"/>
      <c r="K16" s="23">
        <f t="shared" si="0"/>
        <v>0</v>
      </c>
      <c r="L16" s="24" t="str">
        <f t="shared" si="1"/>
        <v>OK</v>
      </c>
      <c r="M16" s="102"/>
      <c r="N16" s="102"/>
      <c r="O16" s="102"/>
      <c r="P16" s="102"/>
      <c r="Q16" s="102"/>
      <c r="R16" s="102"/>
      <c r="S16" s="102"/>
      <c r="T16" s="102"/>
      <c r="U16" s="46"/>
      <c r="V16" s="46"/>
      <c r="W16" s="46"/>
      <c r="X16" s="46"/>
      <c r="Y16" s="47"/>
      <c r="Z16" s="47"/>
      <c r="AA16" s="47"/>
      <c r="AB16" s="47"/>
      <c r="AC16" s="47"/>
      <c r="AD16" s="47"/>
    </row>
    <row r="17" spans="1:30" ht="39.950000000000003" customHeight="1" x14ac:dyDescent="0.25">
      <c r="A17" s="55">
        <v>16</v>
      </c>
      <c r="B17" s="56" t="s">
        <v>55</v>
      </c>
      <c r="C17" s="60" t="s">
        <v>90</v>
      </c>
      <c r="D17" s="61" t="s">
        <v>91</v>
      </c>
      <c r="E17" s="59" t="s">
        <v>92</v>
      </c>
      <c r="F17" s="70">
        <v>105570006</v>
      </c>
      <c r="G17" s="54" t="s">
        <v>37</v>
      </c>
      <c r="H17" s="54">
        <v>33903017</v>
      </c>
      <c r="I17" s="42">
        <v>256</v>
      </c>
      <c r="J17" s="17"/>
      <c r="K17" s="23">
        <f t="shared" si="0"/>
        <v>0</v>
      </c>
      <c r="L17" s="24" t="str">
        <f t="shared" si="1"/>
        <v>OK</v>
      </c>
      <c r="M17" s="102"/>
      <c r="N17" s="102"/>
      <c r="O17" s="102"/>
      <c r="P17" s="102"/>
      <c r="Q17" s="102"/>
      <c r="R17" s="102"/>
      <c r="S17" s="102"/>
      <c r="T17" s="102"/>
      <c r="U17" s="46"/>
      <c r="V17" s="46"/>
      <c r="W17" s="46"/>
      <c r="X17" s="46"/>
      <c r="Y17" s="47"/>
      <c r="Z17" s="47"/>
      <c r="AA17" s="47"/>
      <c r="AB17" s="47"/>
      <c r="AC17" s="47"/>
      <c r="AD17" s="47"/>
    </row>
    <row r="18" spans="1:30" ht="39.950000000000003" customHeight="1" x14ac:dyDescent="0.25">
      <c r="A18" s="55">
        <v>17</v>
      </c>
      <c r="B18" s="56" t="s">
        <v>93</v>
      </c>
      <c r="C18" s="68" t="s">
        <v>94</v>
      </c>
      <c r="D18" s="69" t="s">
        <v>95</v>
      </c>
      <c r="E18" s="65">
        <v>2401</v>
      </c>
      <c r="F18" s="65" t="s">
        <v>96</v>
      </c>
      <c r="G18" s="54" t="s">
        <v>37</v>
      </c>
      <c r="H18" s="62" t="s">
        <v>81</v>
      </c>
      <c r="I18" s="42">
        <v>91.9</v>
      </c>
      <c r="J18" s="17"/>
      <c r="K18" s="23">
        <f t="shared" si="0"/>
        <v>0</v>
      </c>
      <c r="L18" s="24" t="str">
        <f t="shared" si="1"/>
        <v>OK</v>
      </c>
      <c r="M18" s="102"/>
      <c r="N18" s="102"/>
      <c r="O18" s="102"/>
      <c r="P18" s="102"/>
      <c r="Q18" s="102"/>
      <c r="R18" s="102"/>
      <c r="S18" s="102"/>
      <c r="T18" s="102"/>
      <c r="U18" s="46"/>
      <c r="V18" s="46"/>
      <c r="W18" s="46"/>
      <c r="X18" s="46"/>
      <c r="Y18" s="47"/>
      <c r="Z18" s="47"/>
      <c r="AA18" s="47"/>
      <c r="AB18" s="47"/>
      <c r="AC18" s="47"/>
      <c r="AD18" s="47"/>
    </row>
    <row r="19" spans="1:30" ht="39.950000000000003" customHeight="1" x14ac:dyDescent="0.25">
      <c r="A19" s="55">
        <v>19</v>
      </c>
      <c r="B19" s="56" t="s">
        <v>43</v>
      </c>
      <c r="C19" s="60" t="s">
        <v>97</v>
      </c>
      <c r="D19" s="61" t="s">
        <v>98</v>
      </c>
      <c r="E19" s="59" t="s">
        <v>62</v>
      </c>
      <c r="F19" s="70">
        <v>104159010</v>
      </c>
      <c r="G19" s="54" t="s">
        <v>37</v>
      </c>
      <c r="H19" s="54">
        <v>33903029</v>
      </c>
      <c r="I19" s="42">
        <v>37.5</v>
      </c>
      <c r="J19" s="17"/>
      <c r="K19" s="23">
        <f t="shared" si="0"/>
        <v>0</v>
      </c>
      <c r="L19" s="24" t="str">
        <f t="shared" si="1"/>
        <v>OK</v>
      </c>
      <c r="M19" s="102"/>
      <c r="N19" s="102"/>
      <c r="O19" s="102"/>
      <c r="P19" s="102"/>
      <c r="Q19" s="102"/>
      <c r="R19" s="102"/>
      <c r="S19" s="102"/>
      <c r="T19" s="102"/>
      <c r="U19" s="46"/>
      <c r="V19" s="46"/>
      <c r="W19" s="46"/>
      <c r="X19" s="46"/>
      <c r="Y19" s="47"/>
      <c r="Z19" s="47"/>
      <c r="AA19" s="47"/>
      <c r="AB19" s="47"/>
      <c r="AC19" s="47"/>
      <c r="AD19" s="47"/>
    </row>
    <row r="20" spans="1:30" ht="39.950000000000003" customHeight="1" x14ac:dyDescent="0.25">
      <c r="A20" s="55">
        <v>23</v>
      </c>
      <c r="B20" s="56" t="s">
        <v>93</v>
      </c>
      <c r="C20" s="60" t="s">
        <v>99</v>
      </c>
      <c r="D20" s="61" t="s">
        <v>100</v>
      </c>
      <c r="E20" s="62" t="s">
        <v>101</v>
      </c>
      <c r="F20" s="62" t="s">
        <v>102</v>
      </c>
      <c r="G20" s="54" t="s">
        <v>37</v>
      </c>
      <c r="H20" s="62" t="s">
        <v>81</v>
      </c>
      <c r="I20" s="42">
        <v>75</v>
      </c>
      <c r="J20" s="17"/>
      <c r="K20" s="23">
        <f t="shared" si="0"/>
        <v>0</v>
      </c>
      <c r="L20" s="24" t="str">
        <f t="shared" si="1"/>
        <v>OK</v>
      </c>
      <c r="M20" s="102"/>
      <c r="N20" s="102"/>
      <c r="O20" s="102"/>
      <c r="P20" s="102"/>
      <c r="Q20" s="102"/>
      <c r="R20" s="102"/>
      <c r="S20" s="102"/>
      <c r="T20" s="102"/>
      <c r="U20" s="46"/>
      <c r="V20" s="46"/>
      <c r="W20" s="46"/>
      <c r="X20" s="46"/>
      <c r="Y20" s="47"/>
      <c r="Z20" s="47"/>
      <c r="AA20" s="47"/>
      <c r="AB20" s="47"/>
      <c r="AC20" s="47"/>
      <c r="AD20" s="47"/>
    </row>
    <row r="21" spans="1:30" ht="39.950000000000003" customHeight="1" x14ac:dyDescent="0.25">
      <c r="A21" s="55">
        <v>24</v>
      </c>
      <c r="B21" s="56" t="s">
        <v>43</v>
      </c>
      <c r="C21" s="68" t="s">
        <v>103</v>
      </c>
      <c r="D21" s="69" t="s">
        <v>104</v>
      </c>
      <c r="E21" s="65">
        <v>1305</v>
      </c>
      <c r="F21" s="65" t="s">
        <v>105</v>
      </c>
      <c r="G21" s="54" t="s">
        <v>37</v>
      </c>
      <c r="H21" s="62" t="s">
        <v>22</v>
      </c>
      <c r="I21" s="42">
        <v>247.5</v>
      </c>
      <c r="J21" s="17"/>
      <c r="K21" s="23">
        <f t="shared" si="0"/>
        <v>0</v>
      </c>
      <c r="L21" s="24" t="str">
        <f t="shared" si="1"/>
        <v>OK</v>
      </c>
      <c r="M21" s="102"/>
      <c r="N21" s="102"/>
      <c r="O21" s="102"/>
      <c r="P21" s="102"/>
      <c r="Q21" s="102"/>
      <c r="R21" s="102"/>
      <c r="S21" s="102"/>
      <c r="T21" s="102"/>
      <c r="U21" s="46"/>
      <c r="V21" s="46"/>
      <c r="W21" s="46"/>
      <c r="X21" s="46"/>
      <c r="Y21" s="47"/>
      <c r="Z21" s="47"/>
      <c r="AA21" s="47"/>
      <c r="AB21" s="47"/>
      <c r="AC21" s="47"/>
      <c r="AD21" s="47"/>
    </row>
    <row r="22" spans="1:30" ht="39.950000000000003" customHeight="1" x14ac:dyDescent="0.25">
      <c r="A22" s="55">
        <v>25</v>
      </c>
      <c r="B22" s="56" t="s">
        <v>24</v>
      </c>
      <c r="C22" s="60" t="s">
        <v>106</v>
      </c>
      <c r="D22" s="61" t="s">
        <v>107</v>
      </c>
      <c r="E22" s="59" t="s">
        <v>108</v>
      </c>
      <c r="F22" s="62" t="s">
        <v>109</v>
      </c>
      <c r="G22" s="54" t="s">
        <v>37</v>
      </c>
      <c r="H22" s="62" t="s">
        <v>110</v>
      </c>
      <c r="I22" s="42">
        <v>2088</v>
      </c>
      <c r="J22" s="17"/>
      <c r="K22" s="23">
        <f t="shared" si="0"/>
        <v>0</v>
      </c>
      <c r="L22" s="24" t="str">
        <f t="shared" si="1"/>
        <v>OK</v>
      </c>
      <c r="M22" s="102"/>
      <c r="N22" s="102"/>
      <c r="O22" s="102"/>
      <c r="P22" s="102"/>
      <c r="Q22" s="102"/>
      <c r="R22" s="102"/>
      <c r="S22" s="102"/>
      <c r="T22" s="102"/>
      <c r="U22" s="46"/>
      <c r="V22" s="46"/>
      <c r="W22" s="46"/>
      <c r="X22" s="46"/>
      <c r="Y22" s="47"/>
      <c r="Z22" s="47"/>
      <c r="AA22" s="47"/>
      <c r="AB22" s="47"/>
      <c r="AC22" s="47"/>
      <c r="AD22" s="47"/>
    </row>
    <row r="23" spans="1:30" ht="39.950000000000003" customHeight="1" x14ac:dyDescent="0.25">
      <c r="A23" s="55">
        <v>26</v>
      </c>
      <c r="B23" s="56" t="s">
        <v>38</v>
      </c>
      <c r="C23" s="68" t="s">
        <v>111</v>
      </c>
      <c r="D23" s="69" t="s">
        <v>112</v>
      </c>
      <c r="E23" s="65">
        <v>2407</v>
      </c>
      <c r="F23" s="65" t="s">
        <v>113</v>
      </c>
      <c r="G23" s="54" t="s">
        <v>37</v>
      </c>
      <c r="H23" s="54" t="s">
        <v>51</v>
      </c>
      <c r="I23" s="42">
        <v>910.8</v>
      </c>
      <c r="J23" s="17"/>
      <c r="K23" s="23">
        <f t="shared" si="0"/>
        <v>0</v>
      </c>
      <c r="L23" s="24" t="str">
        <f t="shared" si="1"/>
        <v>OK</v>
      </c>
      <c r="M23" s="102"/>
      <c r="N23" s="102"/>
      <c r="O23" s="102"/>
      <c r="P23" s="102"/>
      <c r="Q23" s="102"/>
      <c r="R23" s="102"/>
      <c r="S23" s="102"/>
      <c r="T23" s="102"/>
      <c r="U23" s="46"/>
      <c r="V23" s="46"/>
      <c r="W23" s="46"/>
      <c r="X23" s="46"/>
      <c r="Y23" s="47"/>
      <c r="Z23" s="47"/>
      <c r="AA23" s="47"/>
      <c r="AB23" s="47"/>
      <c r="AC23" s="47"/>
      <c r="AD23" s="47"/>
    </row>
    <row r="24" spans="1:30" ht="39.950000000000003" customHeight="1" x14ac:dyDescent="0.25">
      <c r="A24" s="55">
        <v>27</v>
      </c>
      <c r="B24" s="56" t="s">
        <v>114</v>
      </c>
      <c r="C24" s="68" t="s">
        <v>115</v>
      </c>
      <c r="D24" s="69" t="s">
        <v>116</v>
      </c>
      <c r="E24" s="65">
        <v>2407</v>
      </c>
      <c r="F24" s="65" t="s">
        <v>113</v>
      </c>
      <c r="G24" s="54" t="s">
        <v>37</v>
      </c>
      <c r="H24" s="54" t="s">
        <v>51</v>
      </c>
      <c r="I24" s="42">
        <v>2240</v>
      </c>
      <c r="J24" s="17"/>
      <c r="K24" s="23">
        <f t="shared" si="0"/>
        <v>0</v>
      </c>
      <c r="L24" s="24" t="str">
        <f t="shared" si="1"/>
        <v>OK</v>
      </c>
      <c r="M24" s="102"/>
      <c r="N24" s="102"/>
      <c r="O24" s="102"/>
      <c r="P24" s="102"/>
      <c r="Q24" s="102"/>
      <c r="R24" s="102"/>
      <c r="S24" s="102"/>
      <c r="T24" s="102"/>
      <c r="U24" s="46"/>
      <c r="V24" s="46"/>
      <c r="W24" s="46"/>
      <c r="X24" s="46"/>
      <c r="Y24" s="47"/>
      <c r="Z24" s="47"/>
      <c r="AA24" s="47"/>
      <c r="AB24" s="47"/>
      <c r="AC24" s="47"/>
      <c r="AD24" s="47"/>
    </row>
    <row r="25" spans="1:30" ht="39.950000000000003" customHeight="1" x14ac:dyDescent="0.25">
      <c r="A25" s="55">
        <v>28</v>
      </c>
      <c r="B25" s="56" t="s">
        <v>117</v>
      </c>
      <c r="C25" s="60" t="s">
        <v>118</v>
      </c>
      <c r="D25" s="61" t="s">
        <v>119</v>
      </c>
      <c r="E25" s="59" t="s">
        <v>108</v>
      </c>
      <c r="F25" s="62" t="s">
        <v>109</v>
      </c>
      <c r="G25" s="54" t="s">
        <v>37</v>
      </c>
      <c r="H25" s="62" t="s">
        <v>110</v>
      </c>
      <c r="I25" s="42">
        <v>810</v>
      </c>
      <c r="J25" s="17"/>
      <c r="K25" s="23">
        <f t="shared" si="0"/>
        <v>0</v>
      </c>
      <c r="L25" s="24" t="str">
        <f t="shared" si="1"/>
        <v>OK</v>
      </c>
      <c r="M25" s="102"/>
      <c r="N25" s="102"/>
      <c r="O25" s="102"/>
      <c r="P25" s="102"/>
      <c r="Q25" s="102"/>
      <c r="R25" s="102"/>
      <c r="S25" s="102"/>
      <c r="T25" s="102"/>
      <c r="U25" s="46"/>
      <c r="V25" s="46"/>
      <c r="W25" s="46"/>
      <c r="X25" s="46"/>
      <c r="Y25" s="47"/>
      <c r="Z25" s="47"/>
      <c r="AA25" s="47"/>
      <c r="AB25" s="47"/>
      <c r="AC25" s="47"/>
      <c r="AD25" s="47"/>
    </row>
    <row r="26" spans="1:30" ht="39.950000000000003" customHeight="1" x14ac:dyDescent="0.25">
      <c r="A26" s="55">
        <v>29</v>
      </c>
      <c r="B26" s="56" t="s">
        <v>24</v>
      </c>
      <c r="C26" s="60" t="s">
        <v>120</v>
      </c>
      <c r="D26" s="61" t="s">
        <v>121</v>
      </c>
      <c r="E26" s="62">
        <v>2411</v>
      </c>
      <c r="F26" s="62" t="s">
        <v>109</v>
      </c>
      <c r="G26" s="54" t="s">
        <v>37</v>
      </c>
      <c r="H26" s="62" t="s">
        <v>110</v>
      </c>
      <c r="I26" s="42">
        <v>4998</v>
      </c>
      <c r="J26" s="17"/>
      <c r="K26" s="23">
        <f t="shared" si="0"/>
        <v>0</v>
      </c>
      <c r="L26" s="24" t="str">
        <f t="shared" si="1"/>
        <v>OK</v>
      </c>
      <c r="M26" s="102"/>
      <c r="N26" s="102"/>
      <c r="O26" s="102"/>
      <c r="P26" s="102"/>
      <c r="Q26" s="102"/>
      <c r="R26" s="102"/>
      <c r="S26" s="102"/>
      <c r="T26" s="102"/>
      <c r="U26" s="46"/>
      <c r="V26" s="46"/>
      <c r="W26" s="46"/>
      <c r="X26" s="46"/>
      <c r="Y26" s="47"/>
      <c r="Z26" s="47"/>
      <c r="AA26" s="47"/>
      <c r="AB26" s="47"/>
      <c r="AC26" s="47"/>
      <c r="AD26" s="47"/>
    </row>
    <row r="27" spans="1:30" ht="57.2" customHeight="1" x14ac:dyDescent="0.25">
      <c r="A27" s="55">
        <v>30</v>
      </c>
      <c r="B27" s="56" t="s">
        <v>38</v>
      </c>
      <c r="C27" s="60" t="s">
        <v>122</v>
      </c>
      <c r="D27" s="61" t="s">
        <v>123</v>
      </c>
      <c r="E27" s="62" t="s">
        <v>124</v>
      </c>
      <c r="F27" s="62" t="s">
        <v>125</v>
      </c>
      <c r="G27" s="54" t="s">
        <v>37</v>
      </c>
      <c r="H27" s="62" t="s">
        <v>51</v>
      </c>
      <c r="I27" s="42">
        <v>495</v>
      </c>
      <c r="J27" s="17"/>
      <c r="K27" s="23">
        <f t="shared" si="0"/>
        <v>0</v>
      </c>
      <c r="L27" s="24" t="str">
        <f t="shared" si="1"/>
        <v>OK</v>
      </c>
      <c r="M27" s="102"/>
      <c r="N27" s="102"/>
      <c r="O27" s="102"/>
      <c r="P27" s="102"/>
      <c r="Q27" s="102"/>
      <c r="R27" s="102"/>
      <c r="S27" s="102"/>
      <c r="T27" s="102"/>
      <c r="U27" s="46"/>
      <c r="V27" s="46"/>
      <c r="W27" s="46"/>
      <c r="X27" s="46"/>
      <c r="Y27" s="47"/>
      <c r="Z27" s="47"/>
      <c r="AA27" s="47"/>
      <c r="AB27" s="47"/>
      <c r="AC27" s="47"/>
      <c r="AD27" s="47"/>
    </row>
    <row r="28" spans="1:30" ht="57.2" customHeight="1" x14ac:dyDescent="0.25">
      <c r="A28" s="55">
        <v>31</v>
      </c>
      <c r="B28" s="56" t="s">
        <v>126</v>
      </c>
      <c r="C28" s="51" t="s">
        <v>127</v>
      </c>
      <c r="D28" s="52" t="s">
        <v>128</v>
      </c>
      <c r="E28" s="53" t="s">
        <v>129</v>
      </c>
      <c r="F28" s="54" t="s">
        <v>130</v>
      </c>
      <c r="G28" s="54" t="s">
        <v>37</v>
      </c>
      <c r="H28" s="54" t="s">
        <v>51</v>
      </c>
      <c r="I28" s="42">
        <v>2360</v>
      </c>
      <c r="J28" s="17"/>
      <c r="K28" s="23">
        <f t="shared" si="0"/>
        <v>0</v>
      </c>
      <c r="L28" s="24" t="str">
        <f t="shared" si="1"/>
        <v>OK</v>
      </c>
      <c r="M28" s="102"/>
      <c r="N28" s="102"/>
      <c r="O28" s="102"/>
      <c r="P28" s="102"/>
      <c r="Q28" s="102"/>
      <c r="R28" s="102"/>
      <c r="S28" s="102"/>
      <c r="T28" s="102"/>
      <c r="U28" s="46"/>
      <c r="V28" s="46"/>
      <c r="W28" s="46"/>
      <c r="X28" s="46"/>
      <c r="Y28" s="47"/>
      <c r="Z28" s="47"/>
      <c r="AA28" s="47"/>
      <c r="AB28" s="47"/>
      <c r="AC28" s="47"/>
      <c r="AD28" s="47"/>
    </row>
    <row r="29" spans="1:30" ht="57.2" customHeight="1" x14ac:dyDescent="0.25">
      <c r="A29" s="55">
        <v>32</v>
      </c>
      <c r="B29" s="56" t="s">
        <v>47</v>
      </c>
      <c r="C29" s="57" t="s">
        <v>131</v>
      </c>
      <c r="D29" s="58" t="s">
        <v>132</v>
      </c>
      <c r="E29" s="59" t="s">
        <v>133</v>
      </c>
      <c r="F29" s="54" t="s">
        <v>134</v>
      </c>
      <c r="G29" s="54" t="s">
        <v>37</v>
      </c>
      <c r="H29" s="54" t="s">
        <v>51</v>
      </c>
      <c r="I29" s="42">
        <v>290</v>
      </c>
      <c r="J29" s="17"/>
      <c r="K29" s="23">
        <f t="shared" si="0"/>
        <v>0</v>
      </c>
      <c r="L29" s="24" t="str">
        <f t="shared" si="1"/>
        <v>OK</v>
      </c>
      <c r="M29" s="102"/>
      <c r="N29" s="102"/>
      <c r="O29" s="102"/>
      <c r="P29" s="102"/>
      <c r="Q29" s="102"/>
      <c r="R29" s="102"/>
      <c r="S29" s="102"/>
      <c r="T29" s="102"/>
      <c r="U29" s="46"/>
      <c r="V29" s="46"/>
      <c r="W29" s="46"/>
      <c r="X29" s="46"/>
      <c r="Y29" s="47"/>
      <c r="Z29" s="47"/>
      <c r="AA29" s="47"/>
      <c r="AB29" s="47"/>
      <c r="AC29" s="47"/>
      <c r="AD29" s="47"/>
    </row>
    <row r="30" spans="1:30" ht="69" customHeight="1" x14ac:dyDescent="0.25">
      <c r="A30" s="55">
        <v>33</v>
      </c>
      <c r="B30" s="56" t="s">
        <v>135</v>
      </c>
      <c r="C30" s="60" t="s">
        <v>136</v>
      </c>
      <c r="D30" s="61" t="s">
        <v>137</v>
      </c>
      <c r="E30" s="62">
        <v>2402</v>
      </c>
      <c r="F30" s="62" t="s">
        <v>138</v>
      </c>
      <c r="G30" s="54" t="s">
        <v>37</v>
      </c>
      <c r="H30" s="62" t="s">
        <v>51</v>
      </c>
      <c r="I30" s="42">
        <v>5700</v>
      </c>
      <c r="J30" s="17"/>
      <c r="K30" s="23">
        <f t="shared" si="0"/>
        <v>0</v>
      </c>
      <c r="L30" s="24" t="str">
        <f t="shared" si="1"/>
        <v>OK</v>
      </c>
      <c r="M30" s="102"/>
      <c r="N30" s="102"/>
      <c r="O30" s="102"/>
      <c r="P30" s="102"/>
      <c r="Q30" s="102"/>
      <c r="R30" s="102"/>
      <c r="S30" s="102"/>
      <c r="T30" s="102"/>
      <c r="U30" s="46"/>
      <c r="V30" s="46"/>
      <c r="W30" s="46"/>
      <c r="X30" s="46"/>
      <c r="Y30" s="47"/>
      <c r="Z30" s="47"/>
      <c r="AA30" s="47"/>
      <c r="AB30" s="47"/>
      <c r="AC30" s="47"/>
      <c r="AD30" s="47"/>
    </row>
    <row r="31" spans="1:30" ht="39.950000000000003" customHeight="1" x14ac:dyDescent="0.25">
      <c r="A31" s="55">
        <v>34</v>
      </c>
      <c r="B31" s="56" t="s">
        <v>93</v>
      </c>
      <c r="C31" s="63" t="s">
        <v>139</v>
      </c>
      <c r="D31" s="64" t="s">
        <v>140</v>
      </c>
      <c r="E31" s="65">
        <v>2402</v>
      </c>
      <c r="F31" s="65" t="s">
        <v>141</v>
      </c>
      <c r="G31" s="54" t="s">
        <v>37</v>
      </c>
      <c r="H31" s="54" t="s">
        <v>51</v>
      </c>
      <c r="I31" s="42">
        <v>2180</v>
      </c>
      <c r="J31" s="17">
        <v>4</v>
      </c>
      <c r="K31" s="23">
        <f t="shared" si="0"/>
        <v>0</v>
      </c>
      <c r="L31" s="24" t="str">
        <f t="shared" si="1"/>
        <v>OK</v>
      </c>
      <c r="M31" s="102"/>
      <c r="N31" s="102"/>
      <c r="O31" s="102"/>
      <c r="P31" s="102"/>
      <c r="Q31" s="102">
        <v>4</v>
      </c>
      <c r="R31" s="102"/>
      <c r="S31" s="102"/>
      <c r="T31" s="102"/>
      <c r="U31" s="46"/>
      <c r="V31" s="46"/>
      <c r="W31" s="46"/>
      <c r="X31" s="46"/>
      <c r="Y31" s="47"/>
      <c r="Z31" s="47"/>
      <c r="AA31" s="47"/>
      <c r="AB31" s="47"/>
      <c r="AC31" s="47"/>
      <c r="AD31" s="47"/>
    </row>
    <row r="32" spans="1:30" ht="39.950000000000003" customHeight="1" x14ac:dyDescent="0.25">
      <c r="A32" s="55">
        <v>35</v>
      </c>
      <c r="B32" s="56" t="s">
        <v>93</v>
      </c>
      <c r="C32" s="66" t="s">
        <v>142</v>
      </c>
      <c r="D32" s="67" t="s">
        <v>143</v>
      </c>
      <c r="E32" s="59" t="s">
        <v>41</v>
      </c>
      <c r="F32" s="54" t="s">
        <v>138</v>
      </c>
      <c r="G32" s="54" t="s">
        <v>37</v>
      </c>
      <c r="H32" s="54">
        <v>44905233</v>
      </c>
      <c r="I32" s="42">
        <v>4785</v>
      </c>
      <c r="J32" s="17"/>
      <c r="K32" s="23">
        <f t="shared" si="0"/>
        <v>0</v>
      </c>
      <c r="L32" s="24" t="str">
        <f t="shared" si="1"/>
        <v>OK</v>
      </c>
      <c r="M32" s="102"/>
      <c r="N32" s="102"/>
      <c r="O32" s="102"/>
      <c r="P32" s="102"/>
      <c r="Q32" s="102"/>
      <c r="R32" s="102"/>
      <c r="S32" s="102"/>
      <c r="T32" s="102"/>
      <c r="U32" s="46"/>
      <c r="V32" s="46"/>
      <c r="W32" s="46"/>
      <c r="X32" s="46"/>
      <c r="Y32" s="47"/>
      <c r="Z32" s="47"/>
      <c r="AA32" s="47"/>
      <c r="AB32" s="47"/>
      <c r="AC32" s="47"/>
      <c r="AD32" s="47"/>
    </row>
    <row r="33" spans="1:30" ht="39.950000000000003" customHeight="1" x14ac:dyDescent="0.25">
      <c r="A33" s="55">
        <v>36</v>
      </c>
      <c r="B33" s="56" t="s">
        <v>93</v>
      </c>
      <c r="C33" s="60" t="s">
        <v>144</v>
      </c>
      <c r="D33" s="61" t="s">
        <v>145</v>
      </c>
      <c r="E33" s="62">
        <v>2402</v>
      </c>
      <c r="F33" s="62" t="s">
        <v>138</v>
      </c>
      <c r="G33" s="54" t="s">
        <v>37</v>
      </c>
      <c r="H33" s="62" t="s">
        <v>51</v>
      </c>
      <c r="I33" s="42">
        <v>3150</v>
      </c>
      <c r="J33" s="17"/>
      <c r="K33" s="23">
        <f t="shared" si="0"/>
        <v>0</v>
      </c>
      <c r="L33" s="24" t="str">
        <f t="shared" si="1"/>
        <v>OK</v>
      </c>
      <c r="M33" s="102"/>
      <c r="N33" s="102"/>
      <c r="O33" s="102"/>
      <c r="P33" s="102"/>
      <c r="Q33" s="102"/>
      <c r="R33" s="102"/>
      <c r="S33" s="102"/>
      <c r="T33" s="102"/>
      <c r="U33" s="46"/>
      <c r="V33" s="46"/>
      <c r="W33" s="46"/>
      <c r="X33" s="46"/>
      <c r="Y33" s="47"/>
      <c r="Z33" s="47"/>
      <c r="AA33" s="47"/>
      <c r="AB33" s="47"/>
      <c r="AC33" s="47"/>
      <c r="AD33" s="47"/>
    </row>
    <row r="34" spans="1:30" ht="39.950000000000003" customHeight="1" x14ac:dyDescent="0.25">
      <c r="A34" s="55">
        <v>37</v>
      </c>
      <c r="B34" s="56" t="s">
        <v>71</v>
      </c>
      <c r="C34" s="68" t="s">
        <v>146</v>
      </c>
      <c r="D34" s="69" t="s">
        <v>147</v>
      </c>
      <c r="E34" s="54">
        <v>2402</v>
      </c>
      <c r="F34" s="54" t="s">
        <v>148</v>
      </c>
      <c r="G34" s="54" t="s">
        <v>37</v>
      </c>
      <c r="H34" s="54" t="s">
        <v>51</v>
      </c>
      <c r="I34" s="42">
        <v>8890.2000000000007</v>
      </c>
      <c r="J34" s="17"/>
      <c r="K34" s="23">
        <f t="shared" si="0"/>
        <v>0</v>
      </c>
      <c r="L34" s="24" t="str">
        <f t="shared" si="1"/>
        <v>OK</v>
      </c>
      <c r="M34" s="102"/>
      <c r="N34" s="102"/>
      <c r="O34" s="102"/>
      <c r="P34" s="102"/>
      <c r="Q34" s="102"/>
      <c r="R34" s="102"/>
      <c r="S34" s="102"/>
      <c r="T34" s="102"/>
      <c r="U34" s="46"/>
      <c r="V34" s="46"/>
      <c r="W34" s="46"/>
      <c r="X34" s="46"/>
      <c r="Y34" s="47"/>
      <c r="Z34" s="47"/>
      <c r="AA34" s="47"/>
      <c r="AB34" s="47"/>
      <c r="AC34" s="47"/>
      <c r="AD34" s="47"/>
    </row>
    <row r="35" spans="1:30" ht="39.950000000000003" customHeight="1" x14ac:dyDescent="0.25">
      <c r="A35" s="55">
        <v>39</v>
      </c>
      <c r="B35" s="56" t="s">
        <v>38</v>
      </c>
      <c r="C35" s="57" t="s">
        <v>149</v>
      </c>
      <c r="D35" s="58" t="s">
        <v>150</v>
      </c>
      <c r="E35" s="53" t="s">
        <v>41</v>
      </c>
      <c r="F35" s="54" t="s">
        <v>138</v>
      </c>
      <c r="G35" s="54" t="s">
        <v>37</v>
      </c>
      <c r="H35" s="54" t="s">
        <v>51</v>
      </c>
      <c r="I35" s="42">
        <v>4920</v>
      </c>
      <c r="J35" s="17"/>
      <c r="K35" s="23">
        <f t="shared" si="0"/>
        <v>0</v>
      </c>
      <c r="L35" s="24" t="str">
        <f t="shared" si="1"/>
        <v>OK</v>
      </c>
      <c r="M35" s="102"/>
      <c r="N35" s="102"/>
      <c r="O35" s="102"/>
      <c r="P35" s="102"/>
      <c r="Q35" s="102"/>
      <c r="R35" s="102"/>
      <c r="S35" s="102"/>
      <c r="T35" s="102"/>
      <c r="U35" s="46"/>
      <c r="V35" s="46"/>
      <c r="W35" s="46"/>
      <c r="X35" s="46"/>
      <c r="Y35" s="47"/>
      <c r="Z35" s="47"/>
      <c r="AA35" s="47"/>
      <c r="AB35" s="47"/>
      <c r="AC35" s="47"/>
      <c r="AD35" s="47"/>
    </row>
    <row r="36" spans="1:30" ht="39.950000000000003" customHeight="1" x14ac:dyDescent="0.25">
      <c r="A36" s="55">
        <v>40</v>
      </c>
      <c r="B36" s="56" t="s">
        <v>151</v>
      </c>
      <c r="C36" s="60" t="s">
        <v>152</v>
      </c>
      <c r="D36" s="61" t="s">
        <v>153</v>
      </c>
      <c r="E36" s="59" t="s">
        <v>41</v>
      </c>
      <c r="F36" s="54" t="s">
        <v>138</v>
      </c>
      <c r="G36" s="54" t="s">
        <v>37</v>
      </c>
      <c r="H36" s="54" t="s">
        <v>154</v>
      </c>
      <c r="I36" s="42">
        <v>10035</v>
      </c>
      <c r="J36" s="17"/>
      <c r="K36" s="23">
        <f t="shared" si="0"/>
        <v>0</v>
      </c>
      <c r="L36" s="24" t="str">
        <f t="shared" si="1"/>
        <v>OK</v>
      </c>
      <c r="M36" s="102"/>
      <c r="N36" s="102"/>
      <c r="O36" s="102"/>
      <c r="P36" s="102"/>
      <c r="Q36" s="102"/>
      <c r="R36" s="102"/>
      <c r="S36" s="102"/>
      <c r="T36" s="102"/>
      <c r="U36" s="46"/>
      <c r="V36" s="46"/>
      <c r="W36" s="46"/>
      <c r="X36" s="46"/>
      <c r="Y36" s="47"/>
      <c r="Z36" s="47"/>
      <c r="AA36" s="47"/>
      <c r="AB36" s="47"/>
      <c r="AC36" s="47"/>
      <c r="AD36" s="47"/>
    </row>
    <row r="37" spans="1:30" ht="39.950000000000003" customHeight="1" x14ac:dyDescent="0.25">
      <c r="A37" s="55">
        <v>41</v>
      </c>
      <c r="B37" s="56" t="s">
        <v>24</v>
      </c>
      <c r="C37" s="60" t="s">
        <v>155</v>
      </c>
      <c r="D37" s="61" t="s">
        <v>156</v>
      </c>
      <c r="E37" s="62" t="s">
        <v>157</v>
      </c>
      <c r="F37" s="62" t="s">
        <v>158</v>
      </c>
      <c r="G37" s="54" t="s">
        <v>37</v>
      </c>
      <c r="H37" s="62" t="s">
        <v>81</v>
      </c>
      <c r="I37" s="42">
        <v>40</v>
      </c>
      <c r="J37" s="17"/>
      <c r="K37" s="23">
        <f t="shared" si="0"/>
        <v>0</v>
      </c>
      <c r="L37" s="24" t="str">
        <f t="shared" si="1"/>
        <v>OK</v>
      </c>
      <c r="M37" s="102"/>
      <c r="N37" s="102"/>
      <c r="O37" s="102"/>
      <c r="P37" s="102"/>
      <c r="Q37" s="102"/>
      <c r="R37" s="102"/>
      <c r="S37" s="102"/>
      <c r="T37" s="102"/>
      <c r="U37" s="46"/>
      <c r="V37" s="46"/>
      <c r="W37" s="46"/>
      <c r="X37" s="46"/>
      <c r="Y37" s="47"/>
      <c r="Z37" s="47"/>
      <c r="AA37" s="47"/>
      <c r="AB37" s="47"/>
      <c r="AC37" s="47"/>
      <c r="AD37" s="47"/>
    </row>
    <row r="38" spans="1:30" ht="39.950000000000003" customHeight="1" x14ac:dyDescent="0.25">
      <c r="A38" s="55">
        <v>42</v>
      </c>
      <c r="B38" s="56" t="s">
        <v>71</v>
      </c>
      <c r="C38" s="60" t="s">
        <v>159</v>
      </c>
      <c r="D38" s="61" t="s">
        <v>160</v>
      </c>
      <c r="E38" s="62" t="s">
        <v>157</v>
      </c>
      <c r="F38" s="62" t="s">
        <v>161</v>
      </c>
      <c r="G38" s="54" t="s">
        <v>37</v>
      </c>
      <c r="H38" s="62" t="s">
        <v>81</v>
      </c>
      <c r="I38" s="42">
        <v>84.99</v>
      </c>
      <c r="J38" s="17"/>
      <c r="K38" s="23">
        <f t="shared" si="0"/>
        <v>0</v>
      </c>
      <c r="L38" s="24" t="str">
        <f t="shared" si="1"/>
        <v>OK</v>
      </c>
      <c r="M38" s="102"/>
      <c r="N38" s="102"/>
      <c r="O38" s="102"/>
      <c r="P38" s="102"/>
      <c r="Q38" s="102"/>
      <c r="R38" s="102"/>
      <c r="S38" s="102"/>
      <c r="T38" s="102"/>
      <c r="U38" s="46"/>
      <c r="V38" s="46"/>
      <c r="W38" s="46"/>
      <c r="X38" s="46"/>
      <c r="Y38" s="47"/>
      <c r="Z38" s="47"/>
      <c r="AA38" s="47"/>
      <c r="AB38" s="47"/>
      <c r="AC38" s="47"/>
      <c r="AD38" s="47"/>
    </row>
    <row r="39" spans="1:30" ht="39.950000000000003" customHeight="1" x14ac:dyDescent="0.25">
      <c r="A39" s="55">
        <v>43</v>
      </c>
      <c r="B39" s="56" t="s">
        <v>24</v>
      </c>
      <c r="C39" s="60" t="s">
        <v>162</v>
      </c>
      <c r="D39" s="61" t="s">
        <v>163</v>
      </c>
      <c r="E39" s="59" t="s">
        <v>164</v>
      </c>
      <c r="F39" s="70">
        <v>28738071</v>
      </c>
      <c r="G39" s="54" t="s">
        <v>37</v>
      </c>
      <c r="H39" s="54">
        <v>33903017</v>
      </c>
      <c r="I39" s="42">
        <v>350</v>
      </c>
      <c r="J39" s="17"/>
      <c r="K39" s="23">
        <f t="shared" si="0"/>
        <v>0</v>
      </c>
      <c r="L39" s="24" t="str">
        <f t="shared" si="1"/>
        <v>OK</v>
      </c>
      <c r="M39" s="102"/>
      <c r="N39" s="102"/>
      <c r="O39" s="102"/>
      <c r="P39" s="102"/>
      <c r="Q39" s="102"/>
      <c r="R39" s="102"/>
      <c r="S39" s="102"/>
      <c r="T39" s="102"/>
      <c r="U39" s="46"/>
      <c r="V39" s="46"/>
      <c r="W39" s="46"/>
      <c r="X39" s="46"/>
      <c r="Y39" s="47"/>
      <c r="Z39" s="47"/>
      <c r="AA39" s="47"/>
      <c r="AB39" s="47"/>
      <c r="AC39" s="47"/>
      <c r="AD39" s="47"/>
    </row>
    <row r="40" spans="1:30" ht="39.950000000000003" customHeight="1" x14ac:dyDescent="0.25">
      <c r="A40" s="55">
        <v>44</v>
      </c>
      <c r="B40" s="56" t="s">
        <v>114</v>
      </c>
      <c r="C40" s="68" t="s">
        <v>165</v>
      </c>
      <c r="D40" s="69" t="s">
        <v>166</v>
      </c>
      <c r="E40" s="65">
        <v>2103</v>
      </c>
      <c r="F40" s="65" t="s">
        <v>167</v>
      </c>
      <c r="G40" s="54" t="s">
        <v>37</v>
      </c>
      <c r="H40" s="54" t="s">
        <v>168</v>
      </c>
      <c r="I40" s="42">
        <v>3000</v>
      </c>
      <c r="J40" s="17"/>
      <c r="K40" s="23">
        <f t="shared" si="0"/>
        <v>0</v>
      </c>
      <c r="L40" s="24" t="str">
        <f t="shared" si="1"/>
        <v>OK</v>
      </c>
      <c r="M40" s="102"/>
      <c r="N40" s="102"/>
      <c r="O40" s="102"/>
      <c r="P40" s="102"/>
      <c r="Q40" s="102"/>
      <c r="R40" s="102"/>
      <c r="S40" s="102"/>
      <c r="T40" s="102"/>
      <c r="U40" s="46"/>
      <c r="V40" s="46"/>
      <c r="W40" s="46"/>
      <c r="X40" s="46"/>
      <c r="Y40" s="47"/>
      <c r="Z40" s="47"/>
      <c r="AA40" s="47"/>
      <c r="AB40" s="47"/>
      <c r="AC40" s="47"/>
      <c r="AD40" s="47"/>
    </row>
    <row r="41" spans="1:30" ht="39.950000000000003" customHeight="1" x14ac:dyDescent="0.25">
      <c r="A41" s="55">
        <v>46</v>
      </c>
      <c r="B41" s="56" t="s">
        <v>93</v>
      </c>
      <c r="C41" s="60" t="s">
        <v>169</v>
      </c>
      <c r="D41" s="61" t="s">
        <v>170</v>
      </c>
      <c r="E41" s="62" t="s">
        <v>171</v>
      </c>
      <c r="F41" s="62" t="s">
        <v>172</v>
      </c>
      <c r="G41" s="54" t="s">
        <v>37</v>
      </c>
      <c r="H41" s="62" t="s">
        <v>173</v>
      </c>
      <c r="I41" s="42">
        <v>2150</v>
      </c>
      <c r="J41" s="17"/>
      <c r="K41" s="23">
        <f t="shared" si="0"/>
        <v>0</v>
      </c>
      <c r="L41" s="24" t="str">
        <f t="shared" si="1"/>
        <v>OK</v>
      </c>
      <c r="M41" s="102"/>
      <c r="N41" s="102"/>
      <c r="O41" s="102"/>
      <c r="P41" s="102"/>
      <c r="Q41" s="102"/>
      <c r="R41" s="102"/>
      <c r="S41" s="102"/>
      <c r="T41" s="102"/>
      <c r="U41" s="46"/>
      <c r="V41" s="46"/>
      <c r="W41" s="46"/>
      <c r="X41" s="46"/>
      <c r="Y41" s="47"/>
      <c r="Z41" s="47"/>
      <c r="AA41" s="47"/>
      <c r="AB41" s="47"/>
      <c r="AC41" s="47"/>
      <c r="AD41" s="47"/>
    </row>
    <row r="42" spans="1:30" ht="39.950000000000003" customHeight="1" x14ac:dyDescent="0.25">
      <c r="A42" s="55">
        <v>48</v>
      </c>
      <c r="B42" s="56" t="s">
        <v>114</v>
      </c>
      <c r="C42" s="60" t="s">
        <v>174</v>
      </c>
      <c r="D42" s="61" t="s">
        <v>175</v>
      </c>
      <c r="E42" s="59" t="s">
        <v>62</v>
      </c>
      <c r="F42" s="70">
        <v>12629002</v>
      </c>
      <c r="G42" s="54" t="s">
        <v>37</v>
      </c>
      <c r="H42" s="54">
        <v>44905233</v>
      </c>
      <c r="I42" s="42">
        <v>90</v>
      </c>
      <c r="J42" s="17"/>
      <c r="K42" s="23">
        <f t="shared" si="0"/>
        <v>0</v>
      </c>
      <c r="L42" s="24" t="str">
        <f t="shared" si="1"/>
        <v>OK</v>
      </c>
      <c r="M42" s="102"/>
      <c r="N42" s="102"/>
      <c r="O42" s="102"/>
      <c r="P42" s="102"/>
      <c r="Q42" s="102"/>
      <c r="R42" s="102"/>
      <c r="S42" s="102"/>
      <c r="T42" s="102"/>
      <c r="U42" s="46"/>
      <c r="V42" s="46"/>
      <c r="W42" s="46"/>
      <c r="X42" s="46"/>
      <c r="Y42" s="47"/>
      <c r="Z42" s="47"/>
      <c r="AA42" s="47"/>
      <c r="AB42" s="47"/>
      <c r="AC42" s="47"/>
      <c r="AD42" s="47"/>
    </row>
    <row r="43" spans="1:30" ht="39.950000000000003" customHeight="1" x14ac:dyDescent="0.25">
      <c r="A43" s="55">
        <v>49</v>
      </c>
      <c r="B43" s="56" t="s">
        <v>176</v>
      </c>
      <c r="C43" s="60" t="s">
        <v>177</v>
      </c>
      <c r="D43" s="61" t="s">
        <v>178</v>
      </c>
      <c r="E43" s="53" t="s">
        <v>179</v>
      </c>
      <c r="F43" s="54" t="s">
        <v>180</v>
      </c>
      <c r="G43" s="54" t="s">
        <v>37</v>
      </c>
      <c r="H43" s="54" t="s">
        <v>21</v>
      </c>
      <c r="I43" s="42">
        <v>4423</v>
      </c>
      <c r="J43" s="17"/>
      <c r="K43" s="23">
        <f t="shared" si="0"/>
        <v>0</v>
      </c>
      <c r="L43" s="24" t="str">
        <f t="shared" si="1"/>
        <v>OK</v>
      </c>
      <c r="M43" s="102"/>
      <c r="N43" s="102"/>
      <c r="O43" s="102"/>
      <c r="P43" s="102"/>
      <c r="Q43" s="102"/>
      <c r="R43" s="102"/>
      <c r="S43" s="102"/>
      <c r="T43" s="102"/>
      <c r="U43" s="46"/>
      <c r="V43" s="46"/>
      <c r="W43" s="46"/>
      <c r="X43" s="46"/>
      <c r="Y43" s="47"/>
      <c r="Z43" s="47"/>
      <c r="AA43" s="47"/>
      <c r="AB43" s="47"/>
      <c r="AC43" s="47"/>
      <c r="AD43" s="47"/>
    </row>
    <row r="44" spans="1:30" ht="39.950000000000003" customHeight="1" x14ac:dyDescent="0.25">
      <c r="A44" s="55">
        <v>51</v>
      </c>
      <c r="B44" s="56" t="s">
        <v>24</v>
      </c>
      <c r="C44" s="60" t="s">
        <v>181</v>
      </c>
      <c r="D44" s="61" t="s">
        <v>182</v>
      </c>
      <c r="E44" s="53" t="s">
        <v>183</v>
      </c>
      <c r="F44" s="54" t="s">
        <v>184</v>
      </c>
      <c r="G44" s="54" t="s">
        <v>37</v>
      </c>
      <c r="H44" s="54" t="s">
        <v>185</v>
      </c>
      <c r="I44" s="42">
        <v>5500</v>
      </c>
      <c r="J44" s="17"/>
      <c r="K44" s="23">
        <f t="shared" si="0"/>
        <v>0</v>
      </c>
      <c r="L44" s="24" t="str">
        <f t="shared" si="1"/>
        <v>OK</v>
      </c>
      <c r="M44" s="102"/>
      <c r="N44" s="102"/>
      <c r="O44" s="102"/>
      <c r="P44" s="102"/>
      <c r="Q44" s="102"/>
      <c r="R44" s="102"/>
      <c r="S44" s="102"/>
      <c r="T44" s="102"/>
      <c r="U44" s="46"/>
      <c r="V44" s="46"/>
      <c r="W44" s="46"/>
      <c r="X44" s="46"/>
      <c r="Y44" s="47"/>
      <c r="Z44" s="47"/>
      <c r="AA44" s="47"/>
      <c r="AB44" s="47"/>
      <c r="AC44" s="47"/>
      <c r="AD44" s="47"/>
    </row>
    <row r="45" spans="1:30" ht="39.950000000000003" customHeight="1" x14ac:dyDescent="0.25">
      <c r="A45" s="55">
        <v>52</v>
      </c>
      <c r="B45" s="56" t="s">
        <v>186</v>
      </c>
      <c r="C45" s="60" t="s">
        <v>187</v>
      </c>
      <c r="D45" s="61" t="s">
        <v>188</v>
      </c>
      <c r="E45" s="59" t="s">
        <v>189</v>
      </c>
      <c r="F45" s="70">
        <v>122238001</v>
      </c>
      <c r="G45" s="54" t="s">
        <v>37</v>
      </c>
      <c r="H45" s="54">
        <v>44905202</v>
      </c>
      <c r="I45" s="42">
        <v>23199</v>
      </c>
      <c r="J45" s="17"/>
      <c r="K45" s="23">
        <f t="shared" si="0"/>
        <v>0</v>
      </c>
      <c r="L45" s="24" t="str">
        <f t="shared" si="1"/>
        <v>OK</v>
      </c>
      <c r="M45" s="102"/>
      <c r="N45" s="102"/>
      <c r="O45" s="102"/>
      <c r="P45" s="102"/>
      <c r="Q45" s="102"/>
      <c r="R45" s="102"/>
      <c r="S45" s="102"/>
      <c r="T45" s="102"/>
      <c r="U45" s="46"/>
      <c r="V45" s="46"/>
      <c r="W45" s="46"/>
      <c r="X45" s="46"/>
      <c r="Y45" s="47"/>
      <c r="Z45" s="47"/>
      <c r="AA45" s="47"/>
      <c r="AB45" s="47"/>
      <c r="AC45" s="47"/>
      <c r="AD45" s="47"/>
    </row>
    <row r="46" spans="1:30" ht="39.950000000000003" customHeight="1" x14ac:dyDescent="0.25">
      <c r="A46" s="55">
        <v>53</v>
      </c>
      <c r="B46" s="56" t="s">
        <v>43</v>
      </c>
      <c r="C46" s="71" t="s">
        <v>190</v>
      </c>
      <c r="D46" s="72" t="s">
        <v>191</v>
      </c>
      <c r="E46" s="59" t="s">
        <v>192</v>
      </c>
      <c r="F46" s="62" t="s">
        <v>193</v>
      </c>
      <c r="G46" s="54" t="s">
        <v>37</v>
      </c>
      <c r="H46" s="62" t="s">
        <v>81</v>
      </c>
      <c r="I46" s="42">
        <v>170</v>
      </c>
      <c r="J46" s="17"/>
      <c r="K46" s="23">
        <f t="shared" si="0"/>
        <v>0</v>
      </c>
      <c r="L46" s="24" t="str">
        <f t="shared" si="1"/>
        <v>OK</v>
      </c>
      <c r="M46" s="102"/>
      <c r="N46" s="102"/>
      <c r="O46" s="102"/>
      <c r="P46" s="102"/>
      <c r="Q46" s="102"/>
      <c r="R46" s="102"/>
      <c r="S46" s="102"/>
      <c r="T46" s="102"/>
      <c r="U46" s="46"/>
      <c r="V46" s="46"/>
      <c r="W46" s="46"/>
      <c r="X46" s="46"/>
      <c r="Y46" s="47"/>
      <c r="Z46" s="47"/>
      <c r="AA46" s="47"/>
      <c r="AB46" s="47"/>
      <c r="AC46" s="47"/>
      <c r="AD46" s="47"/>
    </row>
    <row r="47" spans="1:30" ht="39.950000000000003" customHeight="1" x14ac:dyDescent="0.25">
      <c r="A47" s="55">
        <v>54</v>
      </c>
      <c r="B47" s="56" t="s">
        <v>55</v>
      </c>
      <c r="C47" s="73" t="s">
        <v>194</v>
      </c>
      <c r="D47" s="74" t="s">
        <v>195</v>
      </c>
      <c r="E47" s="74">
        <v>4104</v>
      </c>
      <c r="F47" s="74" t="s">
        <v>196</v>
      </c>
      <c r="G47" s="74" t="s">
        <v>37</v>
      </c>
      <c r="H47" s="74" t="s">
        <v>197</v>
      </c>
      <c r="I47" s="42">
        <v>499</v>
      </c>
      <c r="J47" s="17"/>
      <c r="K47" s="23">
        <f t="shared" si="0"/>
        <v>0</v>
      </c>
      <c r="L47" s="24" t="str">
        <f t="shared" si="1"/>
        <v>OK</v>
      </c>
      <c r="M47" s="102"/>
      <c r="N47" s="102"/>
      <c r="O47" s="102"/>
      <c r="P47" s="102"/>
      <c r="Q47" s="102"/>
      <c r="R47" s="102"/>
      <c r="S47" s="102"/>
      <c r="T47" s="102"/>
      <c r="U47" s="46"/>
      <c r="V47" s="46"/>
      <c r="W47" s="46"/>
      <c r="X47" s="46"/>
      <c r="Y47" s="47"/>
      <c r="Z47" s="47"/>
      <c r="AA47" s="47"/>
      <c r="AB47" s="47"/>
      <c r="AC47" s="47"/>
      <c r="AD47" s="47"/>
    </row>
    <row r="48" spans="1:30" ht="39.950000000000003" customHeight="1" x14ac:dyDescent="0.25">
      <c r="A48" s="55">
        <v>55</v>
      </c>
      <c r="B48" s="56" t="s">
        <v>38</v>
      </c>
      <c r="C48" s="73" t="s">
        <v>198</v>
      </c>
      <c r="D48" s="74" t="s">
        <v>199</v>
      </c>
      <c r="E48" s="75" t="s">
        <v>129</v>
      </c>
      <c r="F48" s="74" t="s">
        <v>200</v>
      </c>
      <c r="G48" s="74" t="s">
        <v>37</v>
      </c>
      <c r="H48" s="74" t="s">
        <v>201</v>
      </c>
      <c r="I48" s="42">
        <v>1943</v>
      </c>
      <c r="J48" s="17"/>
      <c r="K48" s="23">
        <f t="shared" si="0"/>
        <v>0</v>
      </c>
      <c r="L48" s="24" t="str">
        <f t="shared" si="1"/>
        <v>OK</v>
      </c>
      <c r="M48" s="102"/>
      <c r="N48" s="102"/>
      <c r="O48" s="102"/>
      <c r="P48" s="102"/>
      <c r="Q48" s="102"/>
      <c r="R48" s="102"/>
      <c r="S48" s="102"/>
      <c r="T48" s="102"/>
      <c r="U48" s="46"/>
      <c r="V48" s="46"/>
      <c r="W48" s="46"/>
      <c r="X48" s="46"/>
      <c r="Y48" s="47"/>
      <c r="Z48" s="47"/>
      <c r="AA48" s="47"/>
      <c r="AB48" s="47"/>
      <c r="AC48" s="47"/>
      <c r="AD48" s="47"/>
    </row>
    <row r="49" spans="1:30" ht="39.950000000000003" customHeight="1" x14ac:dyDescent="0.25">
      <c r="A49" s="55">
        <v>56</v>
      </c>
      <c r="B49" s="56" t="s">
        <v>202</v>
      </c>
      <c r="C49" s="66" t="s">
        <v>203</v>
      </c>
      <c r="D49" s="67" t="s">
        <v>204</v>
      </c>
      <c r="E49" s="53" t="s">
        <v>41</v>
      </c>
      <c r="F49" s="54" t="s">
        <v>205</v>
      </c>
      <c r="G49" s="54" t="s">
        <v>37</v>
      </c>
      <c r="H49" s="54" t="s">
        <v>51</v>
      </c>
      <c r="I49" s="42">
        <v>20700</v>
      </c>
      <c r="J49" s="17"/>
      <c r="K49" s="23">
        <f t="shared" si="0"/>
        <v>0</v>
      </c>
      <c r="L49" s="24" t="str">
        <f t="shared" si="1"/>
        <v>OK</v>
      </c>
      <c r="M49" s="102"/>
      <c r="N49" s="102"/>
      <c r="O49" s="102"/>
      <c r="P49" s="102"/>
      <c r="Q49" s="102"/>
      <c r="R49" s="102"/>
      <c r="S49" s="102"/>
      <c r="T49" s="102"/>
      <c r="U49" s="46"/>
      <c r="V49" s="46"/>
      <c r="W49" s="46"/>
      <c r="X49" s="46"/>
      <c r="Y49" s="47"/>
      <c r="Z49" s="47"/>
      <c r="AA49" s="47"/>
      <c r="AB49" s="47"/>
      <c r="AC49" s="47"/>
      <c r="AD49" s="47"/>
    </row>
    <row r="50" spans="1:30" ht="39.950000000000003" customHeight="1" x14ac:dyDescent="0.25">
      <c r="A50" s="55">
        <v>57</v>
      </c>
      <c r="B50" s="56" t="s">
        <v>135</v>
      </c>
      <c r="C50" s="60" t="s">
        <v>206</v>
      </c>
      <c r="D50" s="61" t="s">
        <v>207</v>
      </c>
      <c r="E50" s="62" t="s">
        <v>208</v>
      </c>
      <c r="F50" s="62" t="s">
        <v>209</v>
      </c>
      <c r="G50" s="54" t="s">
        <v>37</v>
      </c>
      <c r="H50" s="62" t="s">
        <v>51</v>
      </c>
      <c r="I50" s="42">
        <v>9385</v>
      </c>
      <c r="J50" s="17"/>
      <c r="K50" s="23">
        <f t="shared" si="0"/>
        <v>0</v>
      </c>
      <c r="L50" s="24" t="str">
        <f t="shared" si="1"/>
        <v>OK</v>
      </c>
      <c r="M50" s="102"/>
      <c r="N50" s="102"/>
      <c r="O50" s="102"/>
      <c r="P50" s="102"/>
      <c r="Q50" s="102"/>
      <c r="R50" s="102"/>
      <c r="S50" s="102"/>
      <c r="T50" s="102"/>
      <c r="U50" s="46"/>
      <c r="V50" s="46"/>
      <c r="W50" s="46"/>
      <c r="X50" s="46"/>
      <c r="Y50" s="47"/>
      <c r="Z50" s="47"/>
      <c r="AA50" s="47"/>
      <c r="AB50" s="47"/>
      <c r="AC50" s="47"/>
      <c r="AD50" s="47"/>
    </row>
    <row r="51" spans="1:30" ht="39.950000000000003" customHeight="1" x14ac:dyDescent="0.25">
      <c r="A51" s="55">
        <v>59</v>
      </c>
      <c r="B51" s="56" t="s">
        <v>93</v>
      </c>
      <c r="C51" s="66" t="s">
        <v>210</v>
      </c>
      <c r="D51" s="67" t="s">
        <v>211</v>
      </c>
      <c r="E51" s="59" t="s">
        <v>212</v>
      </c>
      <c r="F51" s="62" t="s">
        <v>213</v>
      </c>
      <c r="G51" s="54" t="s">
        <v>37</v>
      </c>
      <c r="H51" s="62" t="s">
        <v>81</v>
      </c>
      <c r="I51" s="42">
        <v>1140</v>
      </c>
      <c r="J51" s="17"/>
      <c r="K51" s="23">
        <f t="shared" si="0"/>
        <v>0</v>
      </c>
      <c r="L51" s="24" t="str">
        <f t="shared" si="1"/>
        <v>OK</v>
      </c>
      <c r="M51" s="102"/>
      <c r="N51" s="102"/>
      <c r="O51" s="102"/>
      <c r="P51" s="102"/>
      <c r="Q51" s="102"/>
      <c r="R51" s="102"/>
      <c r="S51" s="102"/>
      <c r="T51" s="102"/>
      <c r="U51" s="46"/>
      <c r="V51" s="46"/>
      <c r="W51" s="46"/>
      <c r="X51" s="46"/>
      <c r="Y51" s="47"/>
      <c r="Z51" s="47"/>
      <c r="AA51" s="47"/>
      <c r="AB51" s="47"/>
      <c r="AC51" s="47"/>
      <c r="AD51" s="47"/>
    </row>
    <row r="52" spans="1:30" ht="39.950000000000003" customHeight="1" x14ac:dyDescent="0.25">
      <c r="A52" s="55">
        <v>60</v>
      </c>
      <c r="B52" s="56" t="s">
        <v>93</v>
      </c>
      <c r="C52" s="66" t="s">
        <v>214</v>
      </c>
      <c r="D52" s="67" t="s">
        <v>215</v>
      </c>
      <c r="E52" s="59" t="s">
        <v>212</v>
      </c>
      <c r="F52" s="62" t="s">
        <v>213</v>
      </c>
      <c r="G52" s="54" t="s">
        <v>37</v>
      </c>
      <c r="H52" s="62" t="s">
        <v>81</v>
      </c>
      <c r="I52" s="42">
        <v>685</v>
      </c>
      <c r="J52" s="17"/>
      <c r="K52" s="23">
        <f t="shared" si="0"/>
        <v>0</v>
      </c>
      <c r="L52" s="24" t="str">
        <f t="shared" si="1"/>
        <v>OK</v>
      </c>
      <c r="M52" s="102"/>
      <c r="N52" s="102"/>
      <c r="O52" s="102"/>
      <c r="P52" s="102"/>
      <c r="Q52" s="102"/>
      <c r="R52" s="102"/>
      <c r="S52" s="102"/>
      <c r="T52" s="102"/>
      <c r="U52" s="46"/>
      <c r="V52" s="46"/>
      <c r="W52" s="46"/>
      <c r="X52" s="46"/>
      <c r="Y52" s="47"/>
      <c r="Z52" s="47"/>
      <c r="AA52" s="47"/>
      <c r="AB52" s="47"/>
      <c r="AC52" s="47"/>
      <c r="AD52" s="47"/>
    </row>
    <row r="53" spans="1:30" ht="39.950000000000003" customHeight="1" x14ac:dyDescent="0.25">
      <c r="A53" s="55">
        <v>61</v>
      </c>
      <c r="B53" s="56" t="s">
        <v>71</v>
      </c>
      <c r="C53" s="66" t="s">
        <v>216</v>
      </c>
      <c r="D53" s="67" t="s">
        <v>217</v>
      </c>
      <c r="E53" s="59" t="s">
        <v>212</v>
      </c>
      <c r="F53" s="76" t="s">
        <v>218</v>
      </c>
      <c r="G53" s="54" t="s">
        <v>37</v>
      </c>
      <c r="H53" s="76" t="s">
        <v>81</v>
      </c>
      <c r="I53" s="42">
        <v>2296.8000000000002</v>
      </c>
      <c r="J53" s="17"/>
      <c r="K53" s="23">
        <f t="shared" si="0"/>
        <v>0</v>
      </c>
      <c r="L53" s="24" t="str">
        <f t="shared" si="1"/>
        <v>OK</v>
      </c>
      <c r="M53" s="102"/>
      <c r="N53" s="102"/>
      <c r="O53" s="102"/>
      <c r="P53" s="102"/>
      <c r="Q53" s="102"/>
      <c r="R53" s="102"/>
      <c r="S53" s="102"/>
      <c r="T53" s="102"/>
      <c r="U53" s="46"/>
      <c r="V53" s="46"/>
      <c r="W53" s="46"/>
      <c r="X53" s="46"/>
      <c r="Y53" s="47"/>
      <c r="Z53" s="47"/>
      <c r="AA53" s="47"/>
      <c r="AB53" s="47"/>
      <c r="AC53" s="47"/>
      <c r="AD53" s="47"/>
    </row>
    <row r="54" spans="1:30" ht="39.950000000000003" customHeight="1" x14ac:dyDescent="0.25">
      <c r="A54" s="55">
        <v>62</v>
      </c>
      <c r="B54" s="56" t="s">
        <v>43</v>
      </c>
      <c r="C54" s="60" t="s">
        <v>219</v>
      </c>
      <c r="D54" s="61" t="s">
        <v>220</v>
      </c>
      <c r="E54" s="62" t="s">
        <v>221</v>
      </c>
      <c r="F54" s="62" t="s">
        <v>222</v>
      </c>
      <c r="G54" s="54" t="s">
        <v>37</v>
      </c>
      <c r="H54" s="62" t="s">
        <v>25</v>
      </c>
      <c r="I54" s="42">
        <v>1291</v>
      </c>
      <c r="J54" s="17"/>
      <c r="K54" s="23">
        <f t="shared" si="0"/>
        <v>0</v>
      </c>
      <c r="L54" s="24" t="str">
        <f t="shared" si="1"/>
        <v>OK</v>
      </c>
      <c r="M54" s="102"/>
      <c r="N54" s="102"/>
      <c r="O54" s="102"/>
      <c r="P54" s="102"/>
      <c r="Q54" s="102"/>
      <c r="R54" s="102"/>
      <c r="S54" s="102"/>
      <c r="T54" s="102"/>
      <c r="U54" s="46"/>
      <c r="V54" s="46"/>
      <c r="W54" s="46"/>
      <c r="X54" s="46"/>
      <c r="Y54" s="47"/>
      <c r="Z54" s="47"/>
      <c r="AA54" s="47"/>
      <c r="AB54" s="47"/>
      <c r="AC54" s="47"/>
      <c r="AD54" s="47"/>
    </row>
    <row r="55" spans="1:30" ht="39.950000000000003" customHeight="1" x14ac:dyDescent="0.25">
      <c r="A55" s="55">
        <v>63</v>
      </c>
      <c r="B55" s="56" t="s">
        <v>55</v>
      </c>
      <c r="C55" s="60" t="s">
        <v>223</v>
      </c>
      <c r="D55" s="61" t="s">
        <v>224</v>
      </c>
      <c r="E55" s="62" t="s">
        <v>225</v>
      </c>
      <c r="F55" s="62" t="s">
        <v>226</v>
      </c>
      <c r="G55" s="54" t="s">
        <v>37</v>
      </c>
      <c r="H55" s="62" t="s">
        <v>227</v>
      </c>
      <c r="I55" s="42">
        <v>1785</v>
      </c>
      <c r="J55" s="17"/>
      <c r="K55" s="23">
        <f t="shared" si="0"/>
        <v>0</v>
      </c>
      <c r="L55" s="24" t="str">
        <f t="shared" si="1"/>
        <v>OK</v>
      </c>
      <c r="M55" s="102"/>
      <c r="N55" s="102"/>
      <c r="O55" s="102"/>
      <c r="P55" s="102"/>
      <c r="Q55" s="102"/>
      <c r="R55" s="102"/>
      <c r="S55" s="102"/>
      <c r="T55" s="102"/>
      <c r="U55" s="46"/>
      <c r="V55" s="46"/>
      <c r="W55" s="46"/>
      <c r="X55" s="46"/>
      <c r="Y55" s="47"/>
      <c r="Z55" s="47"/>
      <c r="AA55" s="47"/>
      <c r="AB55" s="47"/>
      <c r="AC55" s="47"/>
      <c r="AD55" s="47"/>
    </row>
    <row r="56" spans="1:30" ht="39.950000000000003" customHeight="1" x14ac:dyDescent="0.25">
      <c r="A56" s="55">
        <v>65</v>
      </c>
      <c r="B56" s="56" t="s">
        <v>86</v>
      </c>
      <c r="C56" s="60" t="s">
        <v>228</v>
      </c>
      <c r="D56" s="61" t="s">
        <v>229</v>
      </c>
      <c r="E56" s="62" t="s">
        <v>230</v>
      </c>
      <c r="F56" s="62" t="s">
        <v>231</v>
      </c>
      <c r="G56" s="54" t="s">
        <v>37</v>
      </c>
      <c r="H56" s="62" t="s">
        <v>232</v>
      </c>
      <c r="I56" s="42">
        <v>2649.99</v>
      </c>
      <c r="J56" s="17"/>
      <c r="K56" s="23">
        <f t="shared" si="0"/>
        <v>0</v>
      </c>
      <c r="L56" s="24" t="str">
        <f t="shared" si="1"/>
        <v>OK</v>
      </c>
      <c r="M56" s="102"/>
      <c r="N56" s="102"/>
      <c r="O56" s="102"/>
      <c r="P56" s="102"/>
      <c r="Q56" s="102"/>
      <c r="R56" s="102"/>
      <c r="S56" s="102"/>
      <c r="T56" s="102"/>
      <c r="U56" s="46"/>
      <c r="V56" s="46"/>
      <c r="W56" s="46"/>
      <c r="X56" s="46"/>
      <c r="Y56" s="47"/>
      <c r="Z56" s="47"/>
      <c r="AA56" s="47"/>
      <c r="AB56" s="47"/>
      <c r="AC56" s="47"/>
      <c r="AD56" s="47"/>
    </row>
    <row r="57" spans="1:30" ht="39.950000000000003" customHeight="1" x14ac:dyDescent="0.25">
      <c r="A57" s="55">
        <v>66</v>
      </c>
      <c r="B57" s="56" t="s">
        <v>176</v>
      </c>
      <c r="C57" s="66" t="s">
        <v>233</v>
      </c>
      <c r="D57" s="67" t="s">
        <v>234</v>
      </c>
      <c r="E57" s="59" t="s">
        <v>62</v>
      </c>
      <c r="F57" s="54" t="s">
        <v>235</v>
      </c>
      <c r="G57" s="54" t="s">
        <v>37</v>
      </c>
      <c r="H57" s="54">
        <v>44900533</v>
      </c>
      <c r="I57" s="42">
        <v>4765</v>
      </c>
      <c r="J57" s="17">
        <v>1</v>
      </c>
      <c r="K57" s="23">
        <f t="shared" si="0"/>
        <v>0</v>
      </c>
      <c r="L57" s="24" t="str">
        <f t="shared" si="1"/>
        <v>OK</v>
      </c>
      <c r="M57" s="102"/>
      <c r="N57" s="102"/>
      <c r="O57" s="102"/>
      <c r="P57" s="102">
        <v>1</v>
      </c>
      <c r="Q57" s="102"/>
      <c r="R57" s="102"/>
      <c r="S57" s="102"/>
      <c r="T57" s="102"/>
      <c r="U57" s="46"/>
      <c r="V57" s="46"/>
      <c r="W57" s="46"/>
      <c r="X57" s="46"/>
      <c r="Y57" s="47"/>
      <c r="Z57" s="47"/>
      <c r="AA57" s="47"/>
      <c r="AB57" s="47"/>
      <c r="AC57" s="47"/>
      <c r="AD57" s="47"/>
    </row>
    <row r="58" spans="1:30" ht="39.950000000000003" customHeight="1" x14ac:dyDescent="0.25">
      <c r="A58" s="55">
        <v>68</v>
      </c>
      <c r="B58" s="56" t="s">
        <v>38</v>
      </c>
      <c r="C58" s="66" t="s">
        <v>236</v>
      </c>
      <c r="D58" s="67" t="s">
        <v>237</v>
      </c>
      <c r="E58" s="53" t="s">
        <v>238</v>
      </c>
      <c r="F58" s="54" t="s">
        <v>239</v>
      </c>
      <c r="G58" s="54" t="s">
        <v>37</v>
      </c>
      <c r="H58" s="54" t="s">
        <v>51</v>
      </c>
      <c r="I58" s="42">
        <v>673</v>
      </c>
      <c r="J58" s="17"/>
      <c r="K58" s="23">
        <f t="shared" si="0"/>
        <v>0</v>
      </c>
      <c r="L58" s="24" t="str">
        <f t="shared" si="1"/>
        <v>OK</v>
      </c>
      <c r="M58" s="102"/>
      <c r="N58" s="102"/>
      <c r="O58" s="102"/>
      <c r="P58" s="102"/>
      <c r="Q58" s="102"/>
      <c r="R58" s="102"/>
      <c r="S58" s="102"/>
      <c r="T58" s="102"/>
      <c r="U58" s="46"/>
      <c r="V58" s="46"/>
      <c r="W58" s="46"/>
      <c r="X58" s="46"/>
      <c r="Y58" s="47"/>
      <c r="Z58" s="47"/>
      <c r="AA58" s="47"/>
      <c r="AB58" s="47"/>
      <c r="AC58" s="47"/>
      <c r="AD58" s="47"/>
    </row>
    <row r="59" spans="1:30" ht="39.950000000000003" customHeight="1" x14ac:dyDescent="0.25">
      <c r="A59" s="55">
        <v>69</v>
      </c>
      <c r="B59" s="56" t="s">
        <v>71</v>
      </c>
      <c r="C59" s="60" t="s">
        <v>240</v>
      </c>
      <c r="D59" s="61" t="s">
        <v>241</v>
      </c>
      <c r="E59" s="62" t="s">
        <v>242</v>
      </c>
      <c r="F59" s="62" t="s">
        <v>239</v>
      </c>
      <c r="G59" s="54" t="s">
        <v>37</v>
      </c>
      <c r="H59" s="62" t="s">
        <v>51</v>
      </c>
      <c r="I59" s="42">
        <v>2128.5</v>
      </c>
      <c r="J59" s="17"/>
      <c r="K59" s="23">
        <f t="shared" si="0"/>
        <v>0</v>
      </c>
      <c r="L59" s="24" t="str">
        <f t="shared" si="1"/>
        <v>OK</v>
      </c>
      <c r="M59" s="102"/>
      <c r="N59" s="102"/>
      <c r="O59" s="102"/>
      <c r="P59" s="102"/>
      <c r="Q59" s="102"/>
      <c r="R59" s="102"/>
      <c r="S59" s="102"/>
      <c r="T59" s="102"/>
      <c r="U59" s="46"/>
      <c r="V59" s="46"/>
      <c r="W59" s="46"/>
      <c r="X59" s="46"/>
      <c r="Y59" s="47"/>
      <c r="Z59" s="47"/>
      <c r="AA59" s="47"/>
      <c r="AB59" s="47"/>
      <c r="AC59" s="47"/>
      <c r="AD59" s="47"/>
    </row>
    <row r="60" spans="1:30" ht="39.950000000000003" customHeight="1" x14ac:dyDescent="0.25">
      <c r="A60" s="55">
        <v>70</v>
      </c>
      <c r="B60" s="56" t="s">
        <v>243</v>
      </c>
      <c r="C60" s="60" t="s">
        <v>244</v>
      </c>
      <c r="D60" s="61" t="s">
        <v>245</v>
      </c>
      <c r="E60" s="62" t="s">
        <v>124</v>
      </c>
      <c r="F60" s="62" t="s">
        <v>246</v>
      </c>
      <c r="G60" s="54" t="s">
        <v>37</v>
      </c>
      <c r="H60" s="62" t="s">
        <v>81</v>
      </c>
      <c r="I60" s="42">
        <v>3800</v>
      </c>
      <c r="J60" s="17"/>
      <c r="K60" s="23">
        <f t="shared" si="0"/>
        <v>0</v>
      </c>
      <c r="L60" s="24" t="str">
        <f t="shared" si="1"/>
        <v>OK</v>
      </c>
      <c r="M60" s="102"/>
      <c r="N60" s="102"/>
      <c r="O60" s="102"/>
      <c r="P60" s="102"/>
      <c r="Q60" s="102"/>
      <c r="R60" s="102"/>
      <c r="S60" s="102"/>
      <c r="T60" s="102"/>
      <c r="U60" s="46"/>
      <c r="V60" s="46"/>
      <c r="W60" s="46"/>
      <c r="X60" s="46"/>
      <c r="Y60" s="47"/>
      <c r="Z60" s="47"/>
      <c r="AA60" s="47"/>
      <c r="AB60" s="47"/>
      <c r="AC60" s="47"/>
      <c r="AD60" s="47"/>
    </row>
    <row r="61" spans="1:30" ht="39.950000000000003" customHeight="1" x14ac:dyDescent="0.25">
      <c r="A61" s="55">
        <v>71</v>
      </c>
      <c r="B61" s="56" t="s">
        <v>64</v>
      </c>
      <c r="C61" s="60" t="s">
        <v>247</v>
      </c>
      <c r="D61" s="61" t="s">
        <v>248</v>
      </c>
      <c r="E61" s="62" t="s">
        <v>124</v>
      </c>
      <c r="F61" s="62" t="s">
        <v>246</v>
      </c>
      <c r="G61" s="54" t="s">
        <v>37</v>
      </c>
      <c r="H61" s="62" t="s">
        <v>81</v>
      </c>
      <c r="I61" s="42">
        <v>5700</v>
      </c>
      <c r="J61" s="17"/>
      <c r="K61" s="23">
        <f t="shared" si="0"/>
        <v>0</v>
      </c>
      <c r="L61" s="24" t="str">
        <f t="shared" si="1"/>
        <v>OK</v>
      </c>
      <c r="M61" s="102"/>
      <c r="N61" s="102"/>
      <c r="O61" s="102"/>
      <c r="P61" s="102"/>
      <c r="Q61" s="102"/>
      <c r="R61" s="102"/>
      <c r="S61" s="102"/>
      <c r="T61" s="102"/>
      <c r="U61" s="46"/>
      <c r="V61" s="46"/>
      <c r="W61" s="46"/>
      <c r="X61" s="46"/>
      <c r="Y61" s="47"/>
      <c r="Z61" s="47"/>
      <c r="AA61" s="47"/>
      <c r="AB61" s="47"/>
      <c r="AC61" s="47"/>
      <c r="AD61" s="47"/>
    </row>
    <row r="62" spans="1:30" ht="39.950000000000003" customHeight="1" x14ac:dyDescent="0.25">
      <c r="A62" s="55">
        <v>73</v>
      </c>
      <c r="B62" s="56" t="s">
        <v>126</v>
      </c>
      <c r="C62" s="60" t="s">
        <v>249</v>
      </c>
      <c r="D62" s="61" t="s">
        <v>250</v>
      </c>
      <c r="E62" s="59" t="s">
        <v>62</v>
      </c>
      <c r="F62" s="70">
        <v>17418028</v>
      </c>
      <c r="G62" s="54" t="s">
        <v>37</v>
      </c>
      <c r="H62" s="54" t="s">
        <v>251</v>
      </c>
      <c r="I62" s="42">
        <v>2825</v>
      </c>
      <c r="J62" s="17"/>
      <c r="K62" s="23">
        <f t="shared" si="0"/>
        <v>0</v>
      </c>
      <c r="L62" s="24" t="str">
        <f t="shared" si="1"/>
        <v>OK</v>
      </c>
      <c r="M62" s="102"/>
      <c r="N62" s="102"/>
      <c r="O62" s="102"/>
      <c r="P62" s="102"/>
      <c r="Q62" s="102"/>
      <c r="R62" s="102"/>
      <c r="S62" s="102"/>
      <c r="T62" s="102"/>
      <c r="U62" s="46"/>
      <c r="V62" s="46"/>
      <c r="W62" s="46"/>
      <c r="X62" s="46"/>
      <c r="Y62" s="47"/>
      <c r="Z62" s="47"/>
      <c r="AA62" s="47"/>
      <c r="AB62" s="47"/>
      <c r="AC62" s="47"/>
      <c r="AD62" s="47"/>
    </row>
    <row r="63" spans="1:30" ht="39.950000000000003" customHeight="1" x14ac:dyDescent="0.25">
      <c r="A63" s="55">
        <v>74</v>
      </c>
      <c r="B63" s="56" t="s">
        <v>126</v>
      </c>
      <c r="C63" s="57" t="s">
        <v>252</v>
      </c>
      <c r="D63" s="58" t="s">
        <v>253</v>
      </c>
      <c r="E63" s="59" t="s">
        <v>46</v>
      </c>
      <c r="F63" s="54" t="s">
        <v>254</v>
      </c>
      <c r="G63" s="54" t="s">
        <v>37</v>
      </c>
      <c r="H63" s="54" t="s">
        <v>487</v>
      </c>
      <c r="I63" s="84">
        <v>5480</v>
      </c>
      <c r="J63" s="17">
        <v>2</v>
      </c>
      <c r="K63" s="23">
        <f t="shared" si="0"/>
        <v>0</v>
      </c>
      <c r="L63" s="24" t="str">
        <f t="shared" si="1"/>
        <v>OK</v>
      </c>
      <c r="M63" s="102"/>
      <c r="N63" s="102"/>
      <c r="O63" s="102">
        <v>1</v>
      </c>
      <c r="P63" s="102"/>
      <c r="Q63" s="102"/>
      <c r="R63" s="102"/>
      <c r="S63" s="102"/>
      <c r="T63" s="102"/>
      <c r="U63" s="46">
        <v>1</v>
      </c>
      <c r="V63" s="46"/>
      <c r="W63" s="46"/>
      <c r="X63" s="46"/>
      <c r="Y63" s="47"/>
      <c r="Z63" s="47"/>
      <c r="AA63" s="47"/>
      <c r="AB63" s="47"/>
      <c r="AC63" s="47"/>
      <c r="AD63" s="47"/>
    </row>
    <row r="64" spans="1:30" ht="39.950000000000003" customHeight="1" x14ac:dyDescent="0.25">
      <c r="A64" s="55">
        <v>75</v>
      </c>
      <c r="B64" s="56" t="s">
        <v>71</v>
      </c>
      <c r="C64" s="60" t="s">
        <v>255</v>
      </c>
      <c r="D64" s="61" t="s">
        <v>256</v>
      </c>
      <c r="E64" s="62" t="s">
        <v>129</v>
      </c>
      <c r="F64" s="62" t="s">
        <v>257</v>
      </c>
      <c r="G64" s="54" t="s">
        <v>37</v>
      </c>
      <c r="H64" s="62" t="s">
        <v>81</v>
      </c>
      <c r="I64" s="42">
        <v>1373.13</v>
      </c>
      <c r="J64" s="17"/>
      <c r="K64" s="23">
        <f t="shared" si="0"/>
        <v>0</v>
      </c>
      <c r="L64" s="24" t="str">
        <f t="shared" si="1"/>
        <v>OK</v>
      </c>
      <c r="M64" s="102"/>
      <c r="N64" s="102"/>
      <c r="O64" s="102"/>
      <c r="P64" s="102"/>
      <c r="Q64" s="102"/>
      <c r="R64" s="102"/>
      <c r="S64" s="102"/>
      <c r="T64" s="102"/>
      <c r="U64" s="46"/>
      <c r="V64" s="46"/>
      <c r="W64" s="46"/>
      <c r="X64" s="46"/>
      <c r="Y64" s="47"/>
      <c r="Z64" s="47"/>
      <c r="AA64" s="47"/>
      <c r="AB64" s="47"/>
      <c r="AC64" s="47"/>
      <c r="AD64" s="47"/>
    </row>
    <row r="65" spans="1:30" ht="39.950000000000003" customHeight="1" x14ac:dyDescent="0.25">
      <c r="A65" s="55">
        <v>76</v>
      </c>
      <c r="B65" s="56" t="s">
        <v>38</v>
      </c>
      <c r="C65" s="60" t="s">
        <v>258</v>
      </c>
      <c r="D65" s="61" t="s">
        <v>259</v>
      </c>
      <c r="E65" s="53" t="s">
        <v>129</v>
      </c>
      <c r="F65" s="54" t="s">
        <v>260</v>
      </c>
      <c r="G65" s="54" t="s">
        <v>37</v>
      </c>
      <c r="H65" s="54" t="s">
        <v>261</v>
      </c>
      <c r="I65" s="42">
        <v>1946.5</v>
      </c>
      <c r="J65" s="17"/>
      <c r="K65" s="23">
        <f t="shared" si="0"/>
        <v>0</v>
      </c>
      <c r="L65" s="24" t="str">
        <f t="shared" si="1"/>
        <v>OK</v>
      </c>
      <c r="M65" s="102"/>
      <c r="N65" s="102"/>
      <c r="O65" s="102"/>
      <c r="P65" s="102"/>
      <c r="Q65" s="102"/>
      <c r="R65" s="102"/>
      <c r="S65" s="102"/>
      <c r="T65" s="102"/>
      <c r="U65" s="46"/>
      <c r="V65" s="46"/>
      <c r="W65" s="46"/>
      <c r="X65" s="46"/>
      <c r="Y65" s="47"/>
      <c r="Z65" s="47"/>
      <c r="AA65" s="47"/>
      <c r="AB65" s="47"/>
      <c r="AC65" s="47"/>
      <c r="AD65" s="47"/>
    </row>
    <row r="66" spans="1:30" ht="39.950000000000003" customHeight="1" x14ac:dyDescent="0.25">
      <c r="A66" s="55">
        <v>78</v>
      </c>
      <c r="B66" s="56" t="s">
        <v>55</v>
      </c>
      <c r="C66" s="68" t="s">
        <v>262</v>
      </c>
      <c r="D66" s="69" t="s">
        <v>263</v>
      </c>
      <c r="E66" s="65">
        <v>1301</v>
      </c>
      <c r="F66" s="65" t="s">
        <v>264</v>
      </c>
      <c r="G66" s="54" t="s">
        <v>37</v>
      </c>
      <c r="H66" s="54" t="s">
        <v>21</v>
      </c>
      <c r="I66" s="42">
        <v>169</v>
      </c>
      <c r="J66" s="17"/>
      <c r="K66" s="23">
        <f t="shared" si="0"/>
        <v>0</v>
      </c>
      <c r="L66" s="24" t="str">
        <f t="shared" si="1"/>
        <v>OK</v>
      </c>
      <c r="M66" s="102"/>
      <c r="N66" s="102"/>
      <c r="O66" s="102"/>
      <c r="P66" s="102"/>
      <c r="Q66" s="102"/>
      <c r="R66" s="102"/>
      <c r="S66" s="102"/>
      <c r="T66" s="102"/>
      <c r="U66" s="46"/>
      <c r="V66" s="46"/>
      <c r="W66" s="46"/>
      <c r="X66" s="46"/>
      <c r="Y66" s="47"/>
      <c r="Z66" s="47"/>
      <c r="AA66" s="47"/>
      <c r="AB66" s="47"/>
      <c r="AC66" s="47"/>
      <c r="AD66" s="47"/>
    </row>
    <row r="67" spans="1:30" ht="39.950000000000003" customHeight="1" x14ac:dyDescent="0.25">
      <c r="A67" s="55">
        <v>79</v>
      </c>
      <c r="B67" s="56" t="s">
        <v>93</v>
      </c>
      <c r="C67" s="60" t="s">
        <v>265</v>
      </c>
      <c r="D67" s="61" t="s">
        <v>266</v>
      </c>
      <c r="E67" s="62" t="s">
        <v>267</v>
      </c>
      <c r="F67" s="62" t="s">
        <v>268</v>
      </c>
      <c r="G67" s="54" t="s">
        <v>37</v>
      </c>
      <c r="H67" s="62" t="s">
        <v>81</v>
      </c>
      <c r="I67" s="42">
        <v>795</v>
      </c>
      <c r="J67" s="17"/>
      <c r="K67" s="23">
        <f t="shared" si="0"/>
        <v>0</v>
      </c>
      <c r="L67" s="24" t="str">
        <f t="shared" si="1"/>
        <v>OK</v>
      </c>
      <c r="M67" s="102"/>
      <c r="N67" s="102"/>
      <c r="O67" s="102"/>
      <c r="P67" s="102"/>
      <c r="Q67" s="102"/>
      <c r="R67" s="102"/>
      <c r="S67" s="102"/>
      <c r="T67" s="102"/>
      <c r="U67" s="46"/>
      <c r="V67" s="46"/>
      <c r="W67" s="46"/>
      <c r="X67" s="46"/>
      <c r="Y67" s="47"/>
      <c r="Z67" s="47"/>
      <c r="AA67" s="47"/>
      <c r="AB67" s="47"/>
      <c r="AC67" s="47"/>
      <c r="AD67" s="47"/>
    </row>
    <row r="68" spans="1:30" ht="39.950000000000003" customHeight="1" x14ac:dyDescent="0.25">
      <c r="A68" s="55">
        <v>80</v>
      </c>
      <c r="B68" s="56" t="s">
        <v>71</v>
      </c>
      <c r="C68" s="68" t="s">
        <v>269</v>
      </c>
      <c r="D68" s="69" t="s">
        <v>270</v>
      </c>
      <c r="E68" s="54">
        <v>2407</v>
      </c>
      <c r="F68" s="54" t="s">
        <v>271</v>
      </c>
      <c r="G68" s="54" t="s">
        <v>37</v>
      </c>
      <c r="H68" s="54" t="s">
        <v>51</v>
      </c>
      <c r="I68" s="42">
        <v>12721.5</v>
      </c>
      <c r="J68" s="17"/>
      <c r="K68" s="23">
        <f t="shared" ref="K68:K131" si="2">J68-(SUM(M68:AD68))</f>
        <v>0</v>
      </c>
      <c r="L68" s="24" t="str">
        <f t="shared" ref="L68:L131" si="3">IF(K68&lt;0,"ATENÇÃO","OK")</f>
        <v>OK</v>
      </c>
      <c r="M68" s="102"/>
      <c r="N68" s="102"/>
      <c r="O68" s="102"/>
      <c r="P68" s="102"/>
      <c r="Q68" s="102"/>
      <c r="R68" s="102"/>
      <c r="S68" s="102"/>
      <c r="T68" s="102"/>
      <c r="U68" s="46"/>
      <c r="V68" s="46"/>
      <c r="W68" s="46"/>
      <c r="X68" s="46"/>
      <c r="Y68" s="47"/>
      <c r="Z68" s="47"/>
      <c r="AA68" s="47"/>
      <c r="AB68" s="47"/>
      <c r="AC68" s="47"/>
      <c r="AD68" s="47"/>
    </row>
    <row r="69" spans="1:30" ht="39.950000000000003" customHeight="1" x14ac:dyDescent="0.25">
      <c r="A69" s="55">
        <v>81</v>
      </c>
      <c r="B69" s="56" t="s">
        <v>151</v>
      </c>
      <c r="C69" s="60" t="s">
        <v>272</v>
      </c>
      <c r="D69" s="61" t="s">
        <v>273</v>
      </c>
      <c r="E69" s="53" t="s">
        <v>129</v>
      </c>
      <c r="F69" s="54" t="s">
        <v>274</v>
      </c>
      <c r="G69" s="54" t="s">
        <v>37</v>
      </c>
      <c r="H69" s="54" t="s">
        <v>275</v>
      </c>
      <c r="I69" s="42">
        <v>1537</v>
      </c>
      <c r="J69" s="17"/>
      <c r="K69" s="23">
        <f t="shared" si="2"/>
        <v>0</v>
      </c>
      <c r="L69" s="24" t="str">
        <f t="shared" si="3"/>
        <v>OK</v>
      </c>
      <c r="M69" s="102"/>
      <c r="N69" s="102"/>
      <c r="O69" s="102"/>
      <c r="P69" s="102"/>
      <c r="Q69" s="102"/>
      <c r="R69" s="102"/>
      <c r="S69" s="102"/>
      <c r="T69" s="102"/>
      <c r="U69" s="46"/>
      <c r="V69" s="46"/>
      <c r="W69" s="46"/>
      <c r="X69" s="46"/>
      <c r="Y69" s="47"/>
      <c r="Z69" s="47"/>
      <c r="AA69" s="47"/>
      <c r="AB69" s="47"/>
      <c r="AC69" s="47"/>
      <c r="AD69" s="47"/>
    </row>
    <row r="70" spans="1:30" ht="39.950000000000003" customHeight="1" x14ac:dyDescent="0.25">
      <c r="A70" s="55">
        <v>82</v>
      </c>
      <c r="B70" s="56" t="s">
        <v>176</v>
      </c>
      <c r="C70" s="73" t="s">
        <v>276</v>
      </c>
      <c r="D70" s="74" t="s">
        <v>277</v>
      </c>
      <c r="E70" s="59" t="s">
        <v>62</v>
      </c>
      <c r="F70" s="54" t="s">
        <v>278</v>
      </c>
      <c r="G70" s="54" t="s">
        <v>37</v>
      </c>
      <c r="H70" s="54">
        <v>44905233</v>
      </c>
      <c r="I70" s="42">
        <v>19125.66</v>
      </c>
      <c r="J70" s="17"/>
      <c r="K70" s="23">
        <f t="shared" si="2"/>
        <v>0</v>
      </c>
      <c r="L70" s="24" t="str">
        <f t="shared" si="3"/>
        <v>OK</v>
      </c>
      <c r="M70" s="102"/>
      <c r="N70" s="102"/>
      <c r="O70" s="102"/>
      <c r="P70" s="102"/>
      <c r="Q70" s="102"/>
      <c r="R70" s="102"/>
      <c r="S70" s="102"/>
      <c r="T70" s="102"/>
      <c r="U70" s="46"/>
      <c r="V70" s="46"/>
      <c r="W70" s="46"/>
      <c r="X70" s="46"/>
      <c r="Y70" s="47"/>
      <c r="Z70" s="47"/>
      <c r="AA70" s="47"/>
      <c r="AB70" s="47"/>
      <c r="AC70" s="47"/>
      <c r="AD70" s="47"/>
    </row>
    <row r="71" spans="1:30" ht="39.950000000000003" customHeight="1" x14ac:dyDescent="0.25">
      <c r="A71" s="55">
        <v>84</v>
      </c>
      <c r="B71" s="56" t="s">
        <v>47</v>
      </c>
      <c r="C71" s="60" t="s">
        <v>279</v>
      </c>
      <c r="D71" s="61" t="s">
        <v>280</v>
      </c>
      <c r="E71" s="62" t="s">
        <v>101</v>
      </c>
      <c r="F71" s="62" t="s">
        <v>281</v>
      </c>
      <c r="G71" s="54" t="s">
        <v>37</v>
      </c>
      <c r="H71" s="62" t="s">
        <v>51</v>
      </c>
      <c r="I71" s="42">
        <v>1350</v>
      </c>
      <c r="J71" s="17"/>
      <c r="K71" s="23">
        <f t="shared" si="2"/>
        <v>0</v>
      </c>
      <c r="L71" s="24" t="str">
        <f t="shared" si="3"/>
        <v>OK</v>
      </c>
      <c r="M71" s="102"/>
      <c r="N71" s="102"/>
      <c r="O71" s="102"/>
      <c r="P71" s="102"/>
      <c r="Q71" s="102"/>
      <c r="R71" s="102"/>
      <c r="S71" s="102"/>
      <c r="T71" s="102"/>
      <c r="U71" s="46"/>
      <c r="V71" s="46"/>
      <c r="W71" s="46"/>
      <c r="X71" s="46"/>
      <c r="Y71" s="47"/>
      <c r="Z71" s="47"/>
      <c r="AA71" s="47"/>
      <c r="AB71" s="47"/>
      <c r="AC71" s="47"/>
      <c r="AD71" s="47"/>
    </row>
    <row r="72" spans="1:30" ht="39.950000000000003" customHeight="1" x14ac:dyDescent="0.25">
      <c r="A72" s="55">
        <v>85</v>
      </c>
      <c r="B72" s="56" t="s">
        <v>126</v>
      </c>
      <c r="C72" s="66" t="s">
        <v>282</v>
      </c>
      <c r="D72" s="67" t="s">
        <v>283</v>
      </c>
      <c r="E72" s="59" t="s">
        <v>238</v>
      </c>
      <c r="F72" s="54" t="s">
        <v>284</v>
      </c>
      <c r="G72" s="54" t="s">
        <v>37</v>
      </c>
      <c r="H72" s="54">
        <v>44905233</v>
      </c>
      <c r="I72" s="42">
        <v>3700</v>
      </c>
      <c r="J72" s="17">
        <v>1</v>
      </c>
      <c r="K72" s="23">
        <f t="shared" si="2"/>
        <v>0</v>
      </c>
      <c r="L72" s="24" t="str">
        <f t="shared" si="3"/>
        <v>OK</v>
      </c>
      <c r="M72" s="102"/>
      <c r="N72" s="102"/>
      <c r="O72" s="102"/>
      <c r="P72" s="102"/>
      <c r="Q72" s="102"/>
      <c r="R72" s="102"/>
      <c r="S72" s="102"/>
      <c r="T72" s="102">
        <v>1</v>
      </c>
      <c r="U72" s="46"/>
      <c r="V72" s="46"/>
      <c r="W72" s="46"/>
      <c r="X72" s="46"/>
      <c r="Y72" s="47"/>
      <c r="Z72" s="47"/>
      <c r="AA72" s="47"/>
      <c r="AB72" s="47"/>
      <c r="AC72" s="47"/>
      <c r="AD72" s="47"/>
    </row>
    <row r="73" spans="1:30" ht="39.950000000000003" customHeight="1" x14ac:dyDescent="0.25">
      <c r="A73" s="55">
        <v>86</v>
      </c>
      <c r="B73" s="56" t="s">
        <v>47</v>
      </c>
      <c r="C73" s="60" t="s">
        <v>285</v>
      </c>
      <c r="D73" s="61" t="s">
        <v>286</v>
      </c>
      <c r="E73" s="62" t="s">
        <v>101</v>
      </c>
      <c r="F73" s="62" t="s">
        <v>281</v>
      </c>
      <c r="G73" s="54" t="s">
        <v>37</v>
      </c>
      <c r="H73" s="62" t="s">
        <v>51</v>
      </c>
      <c r="I73" s="42">
        <v>4900</v>
      </c>
      <c r="J73" s="17"/>
      <c r="K73" s="23">
        <f t="shared" si="2"/>
        <v>0</v>
      </c>
      <c r="L73" s="24" t="str">
        <f t="shared" si="3"/>
        <v>OK</v>
      </c>
      <c r="M73" s="102"/>
      <c r="N73" s="102"/>
      <c r="O73" s="102"/>
      <c r="P73" s="102"/>
      <c r="Q73" s="102"/>
      <c r="R73" s="102"/>
      <c r="S73" s="102"/>
      <c r="T73" s="102"/>
      <c r="U73" s="46"/>
      <c r="V73" s="46"/>
      <c r="W73" s="46"/>
      <c r="X73" s="46"/>
      <c r="Y73" s="47"/>
      <c r="Z73" s="47"/>
      <c r="AA73" s="47"/>
      <c r="AB73" s="47"/>
      <c r="AC73" s="47"/>
      <c r="AD73" s="47"/>
    </row>
    <row r="74" spans="1:30" ht="39.950000000000003" customHeight="1" x14ac:dyDescent="0.25">
      <c r="A74" s="55">
        <v>88</v>
      </c>
      <c r="B74" s="56" t="s">
        <v>47</v>
      </c>
      <c r="C74" s="51" t="s">
        <v>287</v>
      </c>
      <c r="D74" s="52" t="s">
        <v>288</v>
      </c>
      <c r="E74" s="53" t="s">
        <v>129</v>
      </c>
      <c r="F74" s="54" t="s">
        <v>289</v>
      </c>
      <c r="G74" s="54" t="s">
        <v>37</v>
      </c>
      <c r="H74" s="54" t="s">
        <v>81</v>
      </c>
      <c r="I74" s="42">
        <v>600</v>
      </c>
      <c r="J74" s="17"/>
      <c r="K74" s="23">
        <f t="shared" si="2"/>
        <v>0</v>
      </c>
      <c r="L74" s="24" t="str">
        <f t="shared" si="3"/>
        <v>OK</v>
      </c>
      <c r="M74" s="102"/>
      <c r="N74" s="102"/>
      <c r="O74" s="102"/>
      <c r="P74" s="102"/>
      <c r="Q74" s="102"/>
      <c r="R74" s="102"/>
      <c r="S74" s="102"/>
      <c r="T74" s="102"/>
      <c r="U74" s="46"/>
      <c r="V74" s="46"/>
      <c r="W74" s="46"/>
      <c r="X74" s="46"/>
      <c r="Y74" s="47"/>
      <c r="Z74" s="47"/>
      <c r="AA74" s="47"/>
      <c r="AB74" s="47"/>
      <c r="AC74" s="47"/>
      <c r="AD74" s="47"/>
    </row>
    <row r="75" spans="1:30" ht="39.950000000000003" customHeight="1" x14ac:dyDescent="0.25">
      <c r="A75" s="55">
        <v>89</v>
      </c>
      <c r="B75" s="56" t="s">
        <v>71</v>
      </c>
      <c r="C75" s="60" t="s">
        <v>290</v>
      </c>
      <c r="D75" s="61" t="s">
        <v>291</v>
      </c>
      <c r="E75" s="62" t="s">
        <v>292</v>
      </c>
      <c r="F75" s="62" t="s">
        <v>293</v>
      </c>
      <c r="G75" s="54" t="s">
        <v>37</v>
      </c>
      <c r="H75" s="62" t="s">
        <v>81</v>
      </c>
      <c r="I75" s="42">
        <v>3316.5</v>
      </c>
      <c r="J75" s="17"/>
      <c r="K75" s="23">
        <f t="shared" si="2"/>
        <v>0</v>
      </c>
      <c r="L75" s="24" t="str">
        <f t="shared" si="3"/>
        <v>OK</v>
      </c>
      <c r="M75" s="102"/>
      <c r="N75" s="102"/>
      <c r="O75" s="102"/>
      <c r="P75" s="102"/>
      <c r="Q75" s="102"/>
      <c r="R75" s="102"/>
      <c r="S75" s="102"/>
      <c r="T75" s="102"/>
      <c r="U75" s="46"/>
      <c r="V75" s="46"/>
      <c r="W75" s="46"/>
      <c r="X75" s="46"/>
      <c r="Y75" s="47"/>
      <c r="Z75" s="47"/>
      <c r="AA75" s="47"/>
      <c r="AB75" s="47"/>
      <c r="AC75" s="47"/>
      <c r="AD75" s="47"/>
    </row>
    <row r="76" spans="1:30" ht="39.950000000000003" customHeight="1" x14ac:dyDescent="0.25">
      <c r="A76" s="55">
        <v>90</v>
      </c>
      <c r="B76" s="56" t="s">
        <v>151</v>
      </c>
      <c r="C76" s="60" t="s">
        <v>294</v>
      </c>
      <c r="D76" s="61" t="s">
        <v>295</v>
      </c>
      <c r="E76" s="62" t="s">
        <v>124</v>
      </c>
      <c r="F76" s="62" t="s">
        <v>296</v>
      </c>
      <c r="G76" s="54" t="s">
        <v>37</v>
      </c>
      <c r="H76" s="62" t="s">
        <v>81</v>
      </c>
      <c r="I76" s="42">
        <v>3100</v>
      </c>
      <c r="J76" s="17"/>
      <c r="K76" s="23">
        <f t="shared" si="2"/>
        <v>0</v>
      </c>
      <c r="L76" s="24" t="str">
        <f t="shared" si="3"/>
        <v>OK</v>
      </c>
      <c r="M76" s="102"/>
      <c r="N76" s="102"/>
      <c r="O76" s="102"/>
      <c r="P76" s="102"/>
      <c r="Q76" s="102"/>
      <c r="R76" s="102"/>
      <c r="S76" s="102"/>
      <c r="T76" s="102"/>
      <c r="U76" s="46"/>
      <c r="V76" s="46"/>
      <c r="W76" s="46"/>
      <c r="X76" s="46"/>
      <c r="Y76" s="47"/>
      <c r="Z76" s="47"/>
      <c r="AA76" s="47"/>
      <c r="AB76" s="47"/>
      <c r="AC76" s="47"/>
      <c r="AD76" s="47"/>
    </row>
    <row r="77" spans="1:30" ht="60.4" customHeight="1" x14ac:dyDescent="0.25">
      <c r="A77" s="55">
        <v>91</v>
      </c>
      <c r="B77" s="56" t="s">
        <v>93</v>
      </c>
      <c r="C77" s="66" t="s">
        <v>297</v>
      </c>
      <c r="D77" s="67" t="s">
        <v>298</v>
      </c>
      <c r="E77" s="53" t="s">
        <v>192</v>
      </c>
      <c r="F77" s="54" t="s">
        <v>299</v>
      </c>
      <c r="G77" s="54" t="s">
        <v>37</v>
      </c>
      <c r="H77" s="54" t="s">
        <v>51</v>
      </c>
      <c r="I77" s="42">
        <v>400</v>
      </c>
      <c r="J77" s="17">
        <v>2</v>
      </c>
      <c r="K77" s="23">
        <f t="shared" si="2"/>
        <v>0</v>
      </c>
      <c r="L77" s="24" t="str">
        <f t="shared" si="3"/>
        <v>OK</v>
      </c>
      <c r="M77" s="102"/>
      <c r="N77" s="102"/>
      <c r="O77" s="102"/>
      <c r="P77" s="102"/>
      <c r="Q77" s="102">
        <v>2</v>
      </c>
      <c r="R77" s="102"/>
      <c r="S77" s="102"/>
      <c r="T77" s="102"/>
      <c r="U77" s="46"/>
      <c r="V77" s="46"/>
      <c r="W77" s="46"/>
      <c r="X77" s="46"/>
      <c r="Y77" s="47"/>
      <c r="Z77" s="47"/>
      <c r="AA77" s="47"/>
      <c r="AB77" s="47"/>
      <c r="AC77" s="47"/>
      <c r="AD77" s="47"/>
    </row>
    <row r="78" spans="1:30" ht="39.950000000000003" customHeight="1" x14ac:dyDescent="0.25">
      <c r="A78" s="55">
        <v>92</v>
      </c>
      <c r="B78" s="56" t="s">
        <v>243</v>
      </c>
      <c r="C78" s="60" t="s">
        <v>300</v>
      </c>
      <c r="D78" s="61" t="s">
        <v>301</v>
      </c>
      <c r="E78" s="62" t="s">
        <v>292</v>
      </c>
      <c r="F78" s="62" t="s">
        <v>293</v>
      </c>
      <c r="G78" s="54" t="s">
        <v>37</v>
      </c>
      <c r="H78" s="62" t="s">
        <v>81</v>
      </c>
      <c r="I78" s="42">
        <v>2438</v>
      </c>
      <c r="J78" s="17"/>
      <c r="K78" s="23">
        <f t="shared" si="2"/>
        <v>0</v>
      </c>
      <c r="L78" s="24" t="str">
        <f t="shared" si="3"/>
        <v>OK</v>
      </c>
      <c r="M78" s="102"/>
      <c r="N78" s="102"/>
      <c r="O78" s="102"/>
      <c r="P78" s="102"/>
      <c r="Q78" s="102"/>
      <c r="R78" s="102"/>
      <c r="S78" s="102"/>
      <c r="T78" s="102"/>
      <c r="U78" s="46"/>
      <c r="V78" s="46"/>
      <c r="W78" s="46"/>
      <c r="X78" s="46"/>
      <c r="Y78" s="47"/>
      <c r="Z78" s="47"/>
      <c r="AA78" s="47"/>
      <c r="AB78" s="47"/>
      <c r="AC78" s="47"/>
      <c r="AD78" s="47"/>
    </row>
    <row r="79" spans="1:30" ht="39.950000000000003" customHeight="1" x14ac:dyDescent="0.25">
      <c r="A79" s="55">
        <v>93</v>
      </c>
      <c r="B79" s="56" t="s">
        <v>93</v>
      </c>
      <c r="C79" s="60" t="s">
        <v>302</v>
      </c>
      <c r="D79" s="61" t="s">
        <v>303</v>
      </c>
      <c r="E79" s="62" t="s">
        <v>292</v>
      </c>
      <c r="F79" s="62" t="s">
        <v>293</v>
      </c>
      <c r="G79" s="54" t="s">
        <v>37</v>
      </c>
      <c r="H79" s="62" t="s">
        <v>81</v>
      </c>
      <c r="I79" s="42">
        <v>715</v>
      </c>
      <c r="J79" s="17"/>
      <c r="K79" s="23">
        <f t="shared" si="2"/>
        <v>0</v>
      </c>
      <c r="L79" s="24" t="str">
        <f t="shared" si="3"/>
        <v>OK</v>
      </c>
      <c r="M79" s="102"/>
      <c r="N79" s="102"/>
      <c r="O79" s="102"/>
      <c r="P79" s="102"/>
      <c r="Q79" s="102"/>
      <c r="R79" s="102"/>
      <c r="S79" s="102"/>
      <c r="T79" s="102"/>
      <c r="U79" s="46"/>
      <c r="V79" s="46"/>
      <c r="W79" s="46"/>
      <c r="X79" s="46"/>
      <c r="Y79" s="47"/>
      <c r="Z79" s="47"/>
      <c r="AA79" s="47"/>
      <c r="AB79" s="47"/>
      <c r="AC79" s="47"/>
      <c r="AD79" s="47"/>
    </row>
    <row r="80" spans="1:30" ht="39.950000000000003" customHeight="1" x14ac:dyDescent="0.25">
      <c r="A80" s="55">
        <v>94</v>
      </c>
      <c r="B80" s="56" t="s">
        <v>93</v>
      </c>
      <c r="C80" s="60" t="s">
        <v>304</v>
      </c>
      <c r="D80" s="61" t="s">
        <v>305</v>
      </c>
      <c r="E80" s="62" t="s">
        <v>292</v>
      </c>
      <c r="F80" s="62" t="s">
        <v>293</v>
      </c>
      <c r="G80" s="54" t="s">
        <v>37</v>
      </c>
      <c r="H80" s="62" t="s">
        <v>81</v>
      </c>
      <c r="I80" s="42">
        <v>2850</v>
      </c>
      <c r="J80" s="17"/>
      <c r="K80" s="23">
        <f t="shared" si="2"/>
        <v>0</v>
      </c>
      <c r="L80" s="24" t="str">
        <f t="shared" si="3"/>
        <v>OK</v>
      </c>
      <c r="M80" s="102"/>
      <c r="N80" s="102"/>
      <c r="O80" s="102"/>
      <c r="P80" s="102"/>
      <c r="Q80" s="102"/>
      <c r="R80" s="102"/>
      <c r="S80" s="102"/>
      <c r="T80" s="102"/>
      <c r="U80" s="46"/>
      <c r="V80" s="46"/>
      <c r="W80" s="46"/>
      <c r="X80" s="46"/>
      <c r="Y80" s="47"/>
      <c r="Z80" s="47"/>
      <c r="AA80" s="47"/>
      <c r="AB80" s="47"/>
      <c r="AC80" s="47"/>
      <c r="AD80" s="47"/>
    </row>
    <row r="81" spans="1:30" ht="39.950000000000003" customHeight="1" x14ac:dyDescent="0.25">
      <c r="A81" s="55">
        <v>96</v>
      </c>
      <c r="B81" s="56" t="s">
        <v>47</v>
      </c>
      <c r="C81" s="60" t="s">
        <v>306</v>
      </c>
      <c r="D81" s="61" t="s">
        <v>307</v>
      </c>
      <c r="E81" s="53" t="s">
        <v>129</v>
      </c>
      <c r="F81" s="54" t="s">
        <v>308</v>
      </c>
      <c r="G81" s="54" t="s">
        <v>37</v>
      </c>
      <c r="H81" s="54" t="s">
        <v>81</v>
      </c>
      <c r="I81" s="42">
        <v>2300</v>
      </c>
      <c r="J81" s="17"/>
      <c r="K81" s="23">
        <f t="shared" si="2"/>
        <v>0</v>
      </c>
      <c r="L81" s="24" t="str">
        <f t="shared" si="3"/>
        <v>OK</v>
      </c>
      <c r="M81" s="102"/>
      <c r="N81" s="102"/>
      <c r="O81" s="102"/>
      <c r="P81" s="102"/>
      <c r="Q81" s="102"/>
      <c r="R81" s="102"/>
      <c r="S81" s="102"/>
      <c r="T81" s="102"/>
      <c r="U81" s="46"/>
      <c r="V81" s="46"/>
      <c r="W81" s="46"/>
      <c r="X81" s="46"/>
      <c r="Y81" s="47"/>
      <c r="Z81" s="47"/>
      <c r="AA81" s="47"/>
      <c r="AB81" s="47"/>
      <c r="AC81" s="47"/>
      <c r="AD81" s="47"/>
    </row>
    <row r="82" spans="1:30" ht="39.950000000000003" customHeight="1" x14ac:dyDescent="0.25">
      <c r="A82" s="55">
        <v>97</v>
      </c>
      <c r="B82" s="56" t="s">
        <v>47</v>
      </c>
      <c r="C82" s="60" t="s">
        <v>309</v>
      </c>
      <c r="D82" s="61" t="s">
        <v>310</v>
      </c>
      <c r="E82" s="53" t="s">
        <v>192</v>
      </c>
      <c r="F82" s="70">
        <v>13080064</v>
      </c>
      <c r="G82" s="54" t="s">
        <v>37</v>
      </c>
      <c r="H82" s="54" t="s">
        <v>51</v>
      </c>
      <c r="I82" s="42">
        <v>2280</v>
      </c>
      <c r="J82" s="17"/>
      <c r="K82" s="23">
        <f t="shared" si="2"/>
        <v>0</v>
      </c>
      <c r="L82" s="24" t="str">
        <f t="shared" si="3"/>
        <v>OK</v>
      </c>
      <c r="M82" s="102"/>
      <c r="N82" s="102"/>
      <c r="O82" s="102"/>
      <c r="P82" s="102"/>
      <c r="Q82" s="102"/>
      <c r="R82" s="102"/>
      <c r="S82" s="102"/>
      <c r="T82" s="102"/>
      <c r="U82" s="46"/>
      <c r="V82" s="46"/>
      <c r="W82" s="46"/>
      <c r="X82" s="46"/>
      <c r="Y82" s="47"/>
      <c r="Z82" s="47"/>
      <c r="AA82" s="47"/>
      <c r="AB82" s="47"/>
      <c r="AC82" s="47"/>
      <c r="AD82" s="47"/>
    </row>
    <row r="83" spans="1:30" ht="39.950000000000003" customHeight="1" x14ac:dyDescent="0.25">
      <c r="A83" s="55">
        <v>98</v>
      </c>
      <c r="B83" s="56" t="s">
        <v>135</v>
      </c>
      <c r="C83" s="60" t="s">
        <v>311</v>
      </c>
      <c r="D83" s="61" t="s">
        <v>312</v>
      </c>
      <c r="E83" s="62" t="s">
        <v>124</v>
      </c>
      <c r="F83" s="62" t="s">
        <v>296</v>
      </c>
      <c r="G83" s="54" t="s">
        <v>37</v>
      </c>
      <c r="H83" s="62" t="s">
        <v>81</v>
      </c>
      <c r="I83" s="42">
        <v>3180</v>
      </c>
      <c r="J83" s="17"/>
      <c r="K83" s="23">
        <f t="shared" si="2"/>
        <v>0</v>
      </c>
      <c r="L83" s="24" t="str">
        <f t="shared" si="3"/>
        <v>OK</v>
      </c>
      <c r="M83" s="102"/>
      <c r="N83" s="102"/>
      <c r="O83" s="102"/>
      <c r="P83" s="102"/>
      <c r="Q83" s="102"/>
      <c r="R83" s="102"/>
      <c r="S83" s="102"/>
      <c r="T83" s="102"/>
      <c r="U83" s="46"/>
      <c r="V83" s="46"/>
      <c r="W83" s="46"/>
      <c r="X83" s="46"/>
      <c r="Y83" s="47"/>
      <c r="Z83" s="47"/>
      <c r="AA83" s="47"/>
      <c r="AB83" s="47"/>
      <c r="AC83" s="47"/>
      <c r="AD83" s="47"/>
    </row>
    <row r="84" spans="1:30" ht="39.950000000000003" customHeight="1" x14ac:dyDescent="0.25">
      <c r="A84" s="55">
        <v>99</v>
      </c>
      <c r="B84" s="56" t="s">
        <v>24</v>
      </c>
      <c r="C84" s="68" t="s">
        <v>313</v>
      </c>
      <c r="D84" s="69" t="s">
        <v>314</v>
      </c>
      <c r="E84" s="65">
        <v>2407</v>
      </c>
      <c r="F84" s="65" t="s">
        <v>315</v>
      </c>
      <c r="G84" s="54" t="s">
        <v>37</v>
      </c>
      <c r="H84" s="62" t="s">
        <v>81</v>
      </c>
      <c r="I84" s="42">
        <v>850</v>
      </c>
      <c r="J84" s="17"/>
      <c r="K84" s="23">
        <f t="shared" si="2"/>
        <v>0</v>
      </c>
      <c r="L84" s="24" t="str">
        <f t="shared" si="3"/>
        <v>OK</v>
      </c>
      <c r="M84" s="102"/>
      <c r="N84" s="102"/>
      <c r="O84" s="102"/>
      <c r="P84" s="102"/>
      <c r="Q84" s="102"/>
      <c r="R84" s="102"/>
      <c r="S84" s="102"/>
      <c r="T84" s="102"/>
      <c r="U84" s="46"/>
      <c r="V84" s="46"/>
      <c r="W84" s="46"/>
      <c r="X84" s="46"/>
      <c r="Y84" s="47"/>
      <c r="Z84" s="47"/>
      <c r="AA84" s="47"/>
      <c r="AB84" s="47"/>
      <c r="AC84" s="47"/>
      <c r="AD84" s="47"/>
    </row>
    <row r="85" spans="1:30" ht="39.950000000000003" customHeight="1" x14ac:dyDescent="0.25">
      <c r="A85" s="55">
        <v>100</v>
      </c>
      <c r="B85" s="56" t="s">
        <v>47</v>
      </c>
      <c r="C85" s="60" t="s">
        <v>316</v>
      </c>
      <c r="D85" s="61" t="s">
        <v>317</v>
      </c>
      <c r="E85" s="62" t="s">
        <v>101</v>
      </c>
      <c r="F85" s="62" t="s">
        <v>281</v>
      </c>
      <c r="G85" s="54" t="s">
        <v>37</v>
      </c>
      <c r="H85" s="62" t="s">
        <v>51</v>
      </c>
      <c r="I85" s="42">
        <v>2300</v>
      </c>
      <c r="J85" s="17"/>
      <c r="K85" s="23">
        <f t="shared" si="2"/>
        <v>0</v>
      </c>
      <c r="L85" s="24" t="str">
        <f t="shared" si="3"/>
        <v>OK</v>
      </c>
      <c r="M85" s="102"/>
      <c r="N85" s="102"/>
      <c r="O85" s="102"/>
      <c r="P85" s="102"/>
      <c r="Q85" s="102"/>
      <c r="R85" s="102"/>
      <c r="S85" s="102"/>
      <c r="T85" s="102"/>
      <c r="U85" s="46"/>
      <c r="V85" s="46"/>
      <c r="W85" s="46"/>
      <c r="X85" s="46"/>
      <c r="Y85" s="47"/>
      <c r="Z85" s="47"/>
      <c r="AA85" s="47"/>
      <c r="AB85" s="47"/>
      <c r="AC85" s="47"/>
      <c r="AD85" s="47"/>
    </row>
    <row r="86" spans="1:30" ht="39.950000000000003" customHeight="1" x14ac:dyDescent="0.25">
      <c r="A86" s="55">
        <v>101</v>
      </c>
      <c r="B86" s="56" t="s">
        <v>151</v>
      </c>
      <c r="C86" s="60" t="s">
        <v>318</v>
      </c>
      <c r="D86" s="61" t="s">
        <v>319</v>
      </c>
      <c r="E86" s="62" t="s">
        <v>46</v>
      </c>
      <c r="F86" s="62" t="s">
        <v>54</v>
      </c>
      <c r="G86" s="54" t="s">
        <v>37</v>
      </c>
      <c r="H86" s="62" t="s">
        <v>51</v>
      </c>
      <c r="I86" s="42">
        <v>1900</v>
      </c>
      <c r="J86" s="17"/>
      <c r="K86" s="23">
        <f t="shared" si="2"/>
        <v>0</v>
      </c>
      <c r="L86" s="24" t="str">
        <f t="shared" si="3"/>
        <v>OK</v>
      </c>
      <c r="M86" s="102"/>
      <c r="N86" s="102"/>
      <c r="O86" s="102"/>
      <c r="P86" s="102"/>
      <c r="Q86" s="102"/>
      <c r="R86" s="102"/>
      <c r="S86" s="102"/>
      <c r="T86" s="102"/>
      <c r="U86" s="46"/>
      <c r="V86" s="46"/>
      <c r="W86" s="46"/>
      <c r="X86" s="46"/>
      <c r="Y86" s="47"/>
      <c r="Z86" s="47"/>
      <c r="AA86" s="47"/>
      <c r="AB86" s="47"/>
      <c r="AC86" s="47"/>
      <c r="AD86" s="47"/>
    </row>
    <row r="87" spans="1:30" ht="39.950000000000003" customHeight="1" x14ac:dyDescent="0.25">
      <c r="A87" s="55">
        <v>102</v>
      </c>
      <c r="B87" s="56" t="s">
        <v>114</v>
      </c>
      <c r="C87" s="66" t="s">
        <v>320</v>
      </c>
      <c r="D87" s="67" t="s">
        <v>321</v>
      </c>
      <c r="E87" s="59" t="s">
        <v>62</v>
      </c>
      <c r="F87" s="54" t="s">
        <v>322</v>
      </c>
      <c r="G87" s="54" t="s">
        <v>37</v>
      </c>
      <c r="H87" s="54">
        <v>44905233</v>
      </c>
      <c r="I87" s="42">
        <v>5366</v>
      </c>
      <c r="J87" s="17">
        <v>1</v>
      </c>
      <c r="K87" s="23">
        <f t="shared" si="2"/>
        <v>0</v>
      </c>
      <c r="L87" s="24" t="str">
        <f t="shared" si="3"/>
        <v>OK</v>
      </c>
      <c r="M87" s="102"/>
      <c r="N87" s="102"/>
      <c r="O87" s="102"/>
      <c r="P87" s="102"/>
      <c r="Q87" s="102"/>
      <c r="R87" s="102">
        <v>1</v>
      </c>
      <c r="S87" s="102"/>
      <c r="T87" s="102"/>
      <c r="U87" s="46"/>
      <c r="V87" s="46"/>
      <c r="W87" s="46"/>
      <c r="X87" s="46"/>
      <c r="Y87" s="47"/>
      <c r="Z87" s="47"/>
      <c r="AA87" s="47"/>
      <c r="AB87" s="47"/>
      <c r="AC87" s="47"/>
      <c r="AD87" s="47"/>
    </row>
    <row r="88" spans="1:30" ht="39.950000000000003" customHeight="1" x14ac:dyDescent="0.25">
      <c r="A88" s="55">
        <v>103</v>
      </c>
      <c r="B88" s="56" t="s">
        <v>114</v>
      </c>
      <c r="C88" s="77" t="s">
        <v>323</v>
      </c>
      <c r="D88" s="61" t="s">
        <v>321</v>
      </c>
      <c r="E88" s="59" t="s">
        <v>238</v>
      </c>
      <c r="F88" s="62" t="s">
        <v>324</v>
      </c>
      <c r="G88" s="54" t="s">
        <v>37</v>
      </c>
      <c r="H88" s="62" t="s">
        <v>51</v>
      </c>
      <c r="I88" s="42">
        <v>6900</v>
      </c>
      <c r="J88" s="17"/>
      <c r="K88" s="23">
        <f t="shared" si="2"/>
        <v>0</v>
      </c>
      <c r="L88" s="24" t="str">
        <f t="shared" si="3"/>
        <v>OK</v>
      </c>
      <c r="M88" s="102"/>
      <c r="N88" s="102"/>
      <c r="O88" s="102"/>
      <c r="P88" s="102"/>
      <c r="Q88" s="102"/>
      <c r="R88" s="102"/>
      <c r="S88" s="102"/>
      <c r="T88" s="102"/>
      <c r="U88" s="46"/>
      <c r="V88" s="46"/>
      <c r="W88" s="46"/>
      <c r="X88" s="46"/>
      <c r="Y88" s="47"/>
      <c r="Z88" s="47"/>
      <c r="AA88" s="47"/>
      <c r="AB88" s="47"/>
      <c r="AC88" s="47"/>
      <c r="AD88" s="47"/>
    </row>
    <row r="89" spans="1:30" ht="39.950000000000003" customHeight="1" x14ac:dyDescent="0.25">
      <c r="A89" s="55">
        <v>104</v>
      </c>
      <c r="B89" s="56" t="s">
        <v>126</v>
      </c>
      <c r="C89" s="60" t="s">
        <v>325</v>
      </c>
      <c r="D89" s="61" t="s">
        <v>326</v>
      </c>
      <c r="E89" s="62" t="s">
        <v>124</v>
      </c>
      <c r="F89" s="62" t="s">
        <v>327</v>
      </c>
      <c r="G89" s="54" t="s">
        <v>37</v>
      </c>
      <c r="H89" s="62" t="s">
        <v>51</v>
      </c>
      <c r="I89" s="42">
        <v>2100</v>
      </c>
      <c r="J89" s="17"/>
      <c r="K89" s="23">
        <f t="shared" si="2"/>
        <v>0</v>
      </c>
      <c r="L89" s="24" t="str">
        <f t="shared" si="3"/>
        <v>OK</v>
      </c>
      <c r="M89" s="102"/>
      <c r="N89" s="102"/>
      <c r="O89" s="102"/>
      <c r="P89" s="102"/>
      <c r="Q89" s="102"/>
      <c r="R89" s="102"/>
      <c r="S89" s="102"/>
      <c r="T89" s="102"/>
      <c r="U89" s="46"/>
      <c r="V89" s="46"/>
      <c r="W89" s="46"/>
      <c r="X89" s="46"/>
      <c r="Y89" s="47"/>
      <c r="Z89" s="47"/>
      <c r="AA89" s="47"/>
      <c r="AB89" s="47"/>
      <c r="AC89" s="47"/>
      <c r="AD89" s="47"/>
    </row>
    <row r="90" spans="1:30" ht="39.950000000000003" customHeight="1" x14ac:dyDescent="0.25">
      <c r="A90" s="55">
        <v>105</v>
      </c>
      <c r="B90" s="56" t="s">
        <v>71</v>
      </c>
      <c r="C90" s="60" t="s">
        <v>328</v>
      </c>
      <c r="D90" s="61" t="s">
        <v>329</v>
      </c>
      <c r="E90" s="53" t="s">
        <v>238</v>
      </c>
      <c r="F90" s="54" t="s">
        <v>330</v>
      </c>
      <c r="G90" s="54" t="s">
        <v>37</v>
      </c>
      <c r="H90" s="54" t="s">
        <v>331</v>
      </c>
      <c r="I90" s="42">
        <v>2351.25</v>
      </c>
      <c r="J90" s="17"/>
      <c r="K90" s="23">
        <f t="shared" si="2"/>
        <v>0</v>
      </c>
      <c r="L90" s="24" t="str">
        <f t="shared" si="3"/>
        <v>OK</v>
      </c>
      <c r="M90" s="102"/>
      <c r="N90" s="102"/>
      <c r="O90" s="102"/>
      <c r="P90" s="102"/>
      <c r="Q90" s="102"/>
      <c r="R90" s="102"/>
      <c r="S90" s="102"/>
      <c r="T90" s="102"/>
      <c r="U90" s="46"/>
      <c r="V90" s="46"/>
      <c r="W90" s="46"/>
      <c r="X90" s="46"/>
      <c r="Y90" s="47"/>
      <c r="Z90" s="47"/>
      <c r="AA90" s="47"/>
      <c r="AB90" s="47"/>
      <c r="AC90" s="47"/>
      <c r="AD90" s="47"/>
    </row>
    <row r="91" spans="1:30" ht="39.950000000000003" customHeight="1" x14ac:dyDescent="0.25">
      <c r="A91" s="55">
        <v>106</v>
      </c>
      <c r="B91" s="56" t="s">
        <v>332</v>
      </c>
      <c r="C91" s="73" t="s">
        <v>333</v>
      </c>
      <c r="D91" s="74" t="s">
        <v>334</v>
      </c>
      <c r="E91" s="70" t="s">
        <v>335</v>
      </c>
      <c r="F91" s="62" t="s">
        <v>336</v>
      </c>
      <c r="G91" s="54" t="s">
        <v>37</v>
      </c>
      <c r="H91" s="62" t="s">
        <v>21</v>
      </c>
      <c r="I91" s="42">
        <v>19008</v>
      </c>
      <c r="J91" s="17"/>
      <c r="K91" s="23">
        <f t="shared" si="2"/>
        <v>0</v>
      </c>
      <c r="L91" s="24" t="str">
        <f t="shared" si="3"/>
        <v>OK</v>
      </c>
      <c r="M91" s="102"/>
      <c r="N91" s="102"/>
      <c r="O91" s="102"/>
      <c r="P91" s="102"/>
      <c r="Q91" s="102"/>
      <c r="R91" s="102"/>
      <c r="S91" s="102"/>
      <c r="T91" s="102"/>
      <c r="U91" s="46"/>
      <c r="V91" s="46"/>
      <c r="W91" s="46"/>
      <c r="X91" s="46"/>
      <c r="Y91" s="47"/>
      <c r="Z91" s="47"/>
      <c r="AA91" s="47"/>
      <c r="AB91" s="47"/>
      <c r="AC91" s="47"/>
      <c r="AD91" s="47"/>
    </row>
    <row r="92" spans="1:30" ht="39.950000000000003" customHeight="1" x14ac:dyDescent="0.25">
      <c r="A92" s="55">
        <v>107</v>
      </c>
      <c r="B92" s="56" t="s">
        <v>135</v>
      </c>
      <c r="C92" s="60" t="s">
        <v>337</v>
      </c>
      <c r="D92" s="61" t="s">
        <v>338</v>
      </c>
      <c r="E92" s="62" t="s">
        <v>335</v>
      </c>
      <c r="F92" s="62" t="s">
        <v>336</v>
      </c>
      <c r="G92" s="54" t="s">
        <v>37</v>
      </c>
      <c r="H92" s="62" t="s">
        <v>21</v>
      </c>
      <c r="I92" s="42">
        <v>2370</v>
      </c>
      <c r="J92" s="17"/>
      <c r="K92" s="23">
        <f t="shared" si="2"/>
        <v>0</v>
      </c>
      <c r="L92" s="24" t="str">
        <f t="shared" si="3"/>
        <v>OK</v>
      </c>
      <c r="M92" s="102"/>
      <c r="N92" s="102"/>
      <c r="O92" s="102"/>
      <c r="P92" s="102"/>
      <c r="Q92" s="102"/>
      <c r="R92" s="102"/>
      <c r="S92" s="102"/>
      <c r="T92" s="102"/>
      <c r="U92" s="46"/>
      <c r="V92" s="46"/>
      <c r="W92" s="46"/>
      <c r="X92" s="46"/>
      <c r="Y92" s="47"/>
      <c r="Z92" s="47"/>
      <c r="AA92" s="47"/>
      <c r="AB92" s="47"/>
      <c r="AC92" s="47"/>
      <c r="AD92" s="47"/>
    </row>
    <row r="93" spans="1:30" ht="39.950000000000003" customHeight="1" x14ac:dyDescent="0.25">
      <c r="A93" s="55">
        <v>110</v>
      </c>
      <c r="B93" s="56" t="s">
        <v>86</v>
      </c>
      <c r="C93" s="77" t="s">
        <v>339</v>
      </c>
      <c r="D93" s="61" t="s">
        <v>340</v>
      </c>
      <c r="E93" s="59" t="s">
        <v>238</v>
      </c>
      <c r="F93" s="62" t="s">
        <v>341</v>
      </c>
      <c r="G93" s="54" t="s">
        <v>37</v>
      </c>
      <c r="H93" s="62" t="s">
        <v>51</v>
      </c>
      <c r="I93" s="42">
        <v>20278</v>
      </c>
      <c r="J93" s="17"/>
      <c r="K93" s="23">
        <f t="shared" si="2"/>
        <v>0</v>
      </c>
      <c r="L93" s="24" t="str">
        <f t="shared" si="3"/>
        <v>OK</v>
      </c>
      <c r="M93" s="102"/>
      <c r="N93" s="102"/>
      <c r="O93" s="102"/>
      <c r="P93" s="102"/>
      <c r="Q93" s="102"/>
      <c r="R93" s="102"/>
      <c r="S93" s="102"/>
      <c r="T93" s="102"/>
      <c r="U93" s="46"/>
      <c r="V93" s="46"/>
      <c r="W93" s="46"/>
      <c r="X93" s="46"/>
      <c r="Y93" s="47"/>
      <c r="Z93" s="47"/>
      <c r="AA93" s="47"/>
      <c r="AB93" s="47"/>
      <c r="AC93" s="47"/>
      <c r="AD93" s="47"/>
    </row>
    <row r="94" spans="1:30" ht="39.950000000000003" customHeight="1" x14ac:dyDescent="0.25">
      <c r="A94" s="55">
        <v>111</v>
      </c>
      <c r="B94" s="56" t="s">
        <v>43</v>
      </c>
      <c r="C94" s="60" t="s">
        <v>342</v>
      </c>
      <c r="D94" s="61" t="s">
        <v>343</v>
      </c>
      <c r="E94" s="62" t="s">
        <v>124</v>
      </c>
      <c r="F94" s="62" t="s">
        <v>246</v>
      </c>
      <c r="G94" s="54" t="s">
        <v>37</v>
      </c>
      <c r="H94" s="62" t="s">
        <v>81</v>
      </c>
      <c r="I94" s="42">
        <v>1474.8</v>
      </c>
      <c r="J94" s="17"/>
      <c r="K94" s="23">
        <f t="shared" si="2"/>
        <v>0</v>
      </c>
      <c r="L94" s="24" t="str">
        <f t="shared" si="3"/>
        <v>OK</v>
      </c>
      <c r="M94" s="102"/>
      <c r="N94" s="102"/>
      <c r="O94" s="102"/>
      <c r="P94" s="102"/>
      <c r="Q94" s="102"/>
      <c r="R94" s="102"/>
      <c r="S94" s="102"/>
      <c r="T94" s="102"/>
      <c r="U94" s="46"/>
      <c r="V94" s="46"/>
      <c r="W94" s="46"/>
      <c r="X94" s="46"/>
      <c r="Y94" s="47"/>
      <c r="Z94" s="47"/>
      <c r="AA94" s="47"/>
      <c r="AB94" s="47"/>
      <c r="AC94" s="47"/>
      <c r="AD94" s="47"/>
    </row>
    <row r="95" spans="1:30" ht="39.950000000000003" customHeight="1" x14ac:dyDescent="0.25">
      <c r="A95" s="55">
        <v>112</v>
      </c>
      <c r="B95" s="56" t="s">
        <v>43</v>
      </c>
      <c r="C95" s="60" t="s">
        <v>344</v>
      </c>
      <c r="D95" s="61" t="s">
        <v>345</v>
      </c>
      <c r="E95" s="62" t="s">
        <v>124</v>
      </c>
      <c r="F95" s="62" t="s">
        <v>246</v>
      </c>
      <c r="G95" s="54" t="s">
        <v>37</v>
      </c>
      <c r="H95" s="62" t="s">
        <v>81</v>
      </c>
      <c r="I95" s="42">
        <v>845.2</v>
      </c>
      <c r="J95" s="17"/>
      <c r="K95" s="23">
        <f t="shared" si="2"/>
        <v>0</v>
      </c>
      <c r="L95" s="24" t="str">
        <f t="shared" si="3"/>
        <v>OK</v>
      </c>
      <c r="M95" s="102"/>
      <c r="N95" s="102"/>
      <c r="O95" s="102"/>
      <c r="P95" s="102"/>
      <c r="Q95" s="102"/>
      <c r="R95" s="102"/>
      <c r="S95" s="102"/>
      <c r="T95" s="102"/>
      <c r="U95" s="46"/>
      <c r="V95" s="46"/>
      <c r="W95" s="46"/>
      <c r="X95" s="46"/>
      <c r="Y95" s="47"/>
      <c r="Z95" s="47"/>
      <c r="AA95" s="47"/>
      <c r="AB95" s="47"/>
      <c r="AC95" s="47"/>
      <c r="AD95" s="47"/>
    </row>
    <row r="96" spans="1:30" ht="39.950000000000003" customHeight="1" x14ac:dyDescent="0.25">
      <c r="A96" s="55">
        <v>113</v>
      </c>
      <c r="B96" s="56" t="s">
        <v>151</v>
      </c>
      <c r="C96" s="60" t="s">
        <v>346</v>
      </c>
      <c r="D96" s="61" t="s">
        <v>347</v>
      </c>
      <c r="E96" s="62" t="s">
        <v>124</v>
      </c>
      <c r="F96" s="62" t="s">
        <v>246</v>
      </c>
      <c r="G96" s="54" t="s">
        <v>37</v>
      </c>
      <c r="H96" s="62" t="s">
        <v>81</v>
      </c>
      <c r="I96" s="42">
        <v>2000</v>
      </c>
      <c r="J96" s="17"/>
      <c r="K96" s="23">
        <f t="shared" si="2"/>
        <v>0</v>
      </c>
      <c r="L96" s="24" t="str">
        <f t="shared" si="3"/>
        <v>OK</v>
      </c>
      <c r="M96" s="102"/>
      <c r="N96" s="102"/>
      <c r="O96" s="102"/>
      <c r="P96" s="102"/>
      <c r="Q96" s="102"/>
      <c r="R96" s="102"/>
      <c r="S96" s="102"/>
      <c r="T96" s="102"/>
      <c r="U96" s="46"/>
      <c r="V96" s="46"/>
      <c r="W96" s="46"/>
      <c r="X96" s="46"/>
      <c r="Y96" s="47"/>
      <c r="Z96" s="47"/>
      <c r="AA96" s="47"/>
      <c r="AB96" s="47"/>
      <c r="AC96" s="47"/>
      <c r="AD96" s="47"/>
    </row>
    <row r="97" spans="1:30" ht="39.950000000000003" customHeight="1" x14ac:dyDescent="0.25">
      <c r="A97" s="55">
        <v>114</v>
      </c>
      <c r="B97" s="56" t="s">
        <v>38</v>
      </c>
      <c r="C97" s="60" t="s">
        <v>348</v>
      </c>
      <c r="D97" s="61" t="s">
        <v>349</v>
      </c>
      <c r="E97" s="62" t="s">
        <v>124</v>
      </c>
      <c r="F97" s="62" t="s">
        <v>246</v>
      </c>
      <c r="G97" s="54" t="s">
        <v>37</v>
      </c>
      <c r="H97" s="62" t="s">
        <v>81</v>
      </c>
      <c r="I97" s="42">
        <v>856</v>
      </c>
      <c r="J97" s="17"/>
      <c r="K97" s="23">
        <f t="shared" si="2"/>
        <v>0</v>
      </c>
      <c r="L97" s="24" t="str">
        <f t="shared" si="3"/>
        <v>OK</v>
      </c>
      <c r="M97" s="102"/>
      <c r="N97" s="102"/>
      <c r="O97" s="102"/>
      <c r="P97" s="102"/>
      <c r="Q97" s="102"/>
      <c r="R97" s="102"/>
      <c r="S97" s="102"/>
      <c r="T97" s="102"/>
      <c r="U97" s="46"/>
      <c r="V97" s="46"/>
      <c r="W97" s="46"/>
      <c r="X97" s="46"/>
      <c r="Y97" s="47"/>
      <c r="Z97" s="47"/>
      <c r="AA97" s="47"/>
      <c r="AB97" s="47"/>
      <c r="AC97" s="47"/>
      <c r="AD97" s="47"/>
    </row>
    <row r="98" spans="1:30" ht="39.950000000000003" customHeight="1" x14ac:dyDescent="0.25">
      <c r="A98" s="55">
        <v>115</v>
      </c>
      <c r="B98" s="56" t="s">
        <v>38</v>
      </c>
      <c r="C98" s="60" t="s">
        <v>350</v>
      </c>
      <c r="D98" s="61" t="s">
        <v>351</v>
      </c>
      <c r="E98" s="62" t="s">
        <v>124</v>
      </c>
      <c r="F98" s="62" t="s">
        <v>246</v>
      </c>
      <c r="G98" s="54" t="s">
        <v>37</v>
      </c>
      <c r="H98" s="62" t="s">
        <v>81</v>
      </c>
      <c r="I98" s="42">
        <v>866.2</v>
      </c>
      <c r="J98" s="17"/>
      <c r="K98" s="23">
        <f t="shared" si="2"/>
        <v>0</v>
      </c>
      <c r="L98" s="24" t="str">
        <f t="shared" si="3"/>
        <v>OK</v>
      </c>
      <c r="M98" s="102"/>
      <c r="N98" s="102"/>
      <c r="O98" s="102"/>
      <c r="P98" s="102"/>
      <c r="Q98" s="102"/>
      <c r="R98" s="102"/>
      <c r="S98" s="102"/>
      <c r="T98" s="102"/>
      <c r="U98" s="46"/>
      <c r="V98" s="46"/>
      <c r="W98" s="46"/>
      <c r="X98" s="46"/>
      <c r="Y98" s="47"/>
      <c r="Z98" s="47"/>
      <c r="AA98" s="47"/>
      <c r="AB98" s="47"/>
      <c r="AC98" s="47"/>
      <c r="AD98" s="47"/>
    </row>
    <row r="99" spans="1:30" ht="39.950000000000003" customHeight="1" x14ac:dyDescent="0.25">
      <c r="A99" s="55">
        <v>116</v>
      </c>
      <c r="B99" s="56" t="s">
        <v>151</v>
      </c>
      <c r="C99" s="60" t="s">
        <v>352</v>
      </c>
      <c r="D99" s="61" t="s">
        <v>353</v>
      </c>
      <c r="E99" s="62" t="s">
        <v>124</v>
      </c>
      <c r="F99" s="62" t="s">
        <v>246</v>
      </c>
      <c r="G99" s="54" t="s">
        <v>37</v>
      </c>
      <c r="H99" s="62" t="s">
        <v>81</v>
      </c>
      <c r="I99" s="42">
        <v>1180</v>
      </c>
      <c r="J99" s="17"/>
      <c r="K99" s="23">
        <f t="shared" si="2"/>
        <v>0</v>
      </c>
      <c r="L99" s="24" t="str">
        <f t="shared" si="3"/>
        <v>OK</v>
      </c>
      <c r="M99" s="102"/>
      <c r="N99" s="102"/>
      <c r="O99" s="102"/>
      <c r="P99" s="102"/>
      <c r="Q99" s="102"/>
      <c r="R99" s="102"/>
      <c r="S99" s="102"/>
      <c r="T99" s="102"/>
      <c r="U99" s="46"/>
      <c r="V99" s="46"/>
      <c r="W99" s="46"/>
      <c r="X99" s="46"/>
      <c r="Y99" s="47"/>
      <c r="Z99" s="47"/>
      <c r="AA99" s="47"/>
      <c r="AB99" s="47"/>
      <c r="AC99" s="47"/>
      <c r="AD99" s="47"/>
    </row>
    <row r="100" spans="1:30" ht="39.950000000000003" customHeight="1" x14ac:dyDescent="0.25">
      <c r="A100" s="55">
        <v>117</v>
      </c>
      <c r="B100" s="56" t="s">
        <v>33</v>
      </c>
      <c r="C100" s="78" t="s">
        <v>354</v>
      </c>
      <c r="D100" s="79" t="s">
        <v>355</v>
      </c>
      <c r="E100" s="59" t="s">
        <v>356</v>
      </c>
      <c r="F100" s="62" t="s">
        <v>357</v>
      </c>
      <c r="G100" s="54" t="s">
        <v>37</v>
      </c>
      <c r="H100" s="62" t="s">
        <v>81</v>
      </c>
      <c r="I100" s="42">
        <v>2020</v>
      </c>
      <c r="J100" s="17"/>
      <c r="K100" s="23">
        <f t="shared" si="2"/>
        <v>0</v>
      </c>
      <c r="L100" s="24" t="str">
        <f t="shared" si="3"/>
        <v>OK</v>
      </c>
      <c r="M100" s="102"/>
      <c r="N100" s="102"/>
      <c r="O100" s="102"/>
      <c r="P100" s="102"/>
      <c r="Q100" s="102"/>
      <c r="R100" s="102"/>
      <c r="S100" s="102"/>
      <c r="T100" s="102"/>
      <c r="U100" s="46"/>
      <c r="V100" s="46"/>
      <c r="W100" s="46"/>
      <c r="X100" s="46"/>
      <c r="Y100" s="47"/>
      <c r="Z100" s="47"/>
      <c r="AA100" s="47"/>
      <c r="AB100" s="47"/>
      <c r="AC100" s="47"/>
      <c r="AD100" s="47"/>
    </row>
    <row r="101" spans="1:30" ht="39.950000000000003" customHeight="1" x14ac:dyDescent="0.25">
      <c r="A101" s="55">
        <v>118</v>
      </c>
      <c r="B101" s="56" t="s">
        <v>126</v>
      </c>
      <c r="C101" s="60" t="s">
        <v>358</v>
      </c>
      <c r="D101" s="61" t="s">
        <v>359</v>
      </c>
      <c r="E101" s="62" t="s">
        <v>292</v>
      </c>
      <c r="F101" s="62" t="s">
        <v>360</v>
      </c>
      <c r="G101" s="54" t="s">
        <v>37</v>
      </c>
      <c r="H101" s="62" t="s">
        <v>81</v>
      </c>
      <c r="I101" s="42">
        <v>200</v>
      </c>
      <c r="J101" s="17"/>
      <c r="K101" s="23">
        <f t="shared" si="2"/>
        <v>0</v>
      </c>
      <c r="L101" s="24" t="str">
        <f t="shared" si="3"/>
        <v>OK</v>
      </c>
      <c r="M101" s="102"/>
      <c r="N101" s="102"/>
      <c r="O101" s="102"/>
      <c r="P101" s="102"/>
      <c r="Q101" s="102"/>
      <c r="R101" s="102"/>
      <c r="S101" s="102"/>
      <c r="T101" s="102"/>
      <c r="U101" s="46"/>
      <c r="V101" s="46"/>
      <c r="W101" s="46"/>
      <c r="X101" s="46"/>
      <c r="Y101" s="47"/>
      <c r="Z101" s="47"/>
      <c r="AA101" s="47"/>
      <c r="AB101" s="47"/>
      <c r="AC101" s="47"/>
      <c r="AD101" s="47"/>
    </row>
    <row r="102" spans="1:30" ht="39.950000000000003" customHeight="1" x14ac:dyDescent="0.25">
      <c r="A102" s="55">
        <v>120</v>
      </c>
      <c r="B102" s="56" t="s">
        <v>126</v>
      </c>
      <c r="C102" s="68" t="s">
        <v>361</v>
      </c>
      <c r="D102" s="69" t="s">
        <v>362</v>
      </c>
      <c r="E102" s="65">
        <v>5607</v>
      </c>
      <c r="F102" s="65" t="s">
        <v>363</v>
      </c>
      <c r="G102" s="54" t="s">
        <v>37</v>
      </c>
      <c r="H102" s="62" t="s">
        <v>25</v>
      </c>
      <c r="I102" s="42">
        <v>14.3</v>
      </c>
      <c r="J102" s="17"/>
      <c r="K102" s="23">
        <f t="shared" si="2"/>
        <v>0</v>
      </c>
      <c r="L102" s="24" t="str">
        <f t="shared" si="3"/>
        <v>OK</v>
      </c>
      <c r="M102" s="102"/>
      <c r="N102" s="102"/>
      <c r="O102" s="102"/>
      <c r="P102" s="102"/>
      <c r="Q102" s="102"/>
      <c r="R102" s="102"/>
      <c r="S102" s="102"/>
      <c r="T102" s="102"/>
      <c r="U102" s="46"/>
      <c r="V102" s="46"/>
      <c r="W102" s="46"/>
      <c r="X102" s="46"/>
      <c r="Y102" s="47"/>
      <c r="Z102" s="47"/>
      <c r="AA102" s="47"/>
      <c r="AB102" s="47"/>
      <c r="AC102" s="47"/>
      <c r="AD102" s="47"/>
    </row>
    <row r="103" spans="1:30" ht="39.950000000000003" customHeight="1" x14ac:dyDescent="0.25">
      <c r="A103" s="55">
        <v>121</v>
      </c>
      <c r="B103" s="56" t="s">
        <v>126</v>
      </c>
      <c r="C103" s="68" t="s">
        <v>364</v>
      </c>
      <c r="D103" s="69" t="s">
        <v>365</v>
      </c>
      <c r="E103" s="65">
        <v>5607</v>
      </c>
      <c r="F103" s="65" t="s">
        <v>366</v>
      </c>
      <c r="G103" s="54" t="s">
        <v>37</v>
      </c>
      <c r="H103" s="62" t="s">
        <v>25</v>
      </c>
      <c r="I103" s="42">
        <v>21</v>
      </c>
      <c r="J103" s="17"/>
      <c r="K103" s="23">
        <f t="shared" si="2"/>
        <v>0</v>
      </c>
      <c r="L103" s="24" t="str">
        <f t="shared" si="3"/>
        <v>OK</v>
      </c>
      <c r="M103" s="102"/>
      <c r="N103" s="102"/>
      <c r="O103" s="102"/>
      <c r="P103" s="102"/>
      <c r="Q103" s="102"/>
      <c r="R103" s="102"/>
      <c r="S103" s="102"/>
      <c r="T103" s="102"/>
      <c r="U103" s="46"/>
      <c r="V103" s="46"/>
      <c r="W103" s="46"/>
      <c r="X103" s="46"/>
      <c r="Y103" s="47"/>
      <c r="Z103" s="47"/>
      <c r="AA103" s="47"/>
      <c r="AB103" s="47"/>
      <c r="AC103" s="47"/>
      <c r="AD103" s="47"/>
    </row>
    <row r="104" spans="1:30" ht="39.950000000000003" customHeight="1" x14ac:dyDescent="0.25">
      <c r="A104" s="55">
        <v>122</v>
      </c>
      <c r="B104" s="56" t="s">
        <v>126</v>
      </c>
      <c r="C104" s="68" t="s">
        <v>367</v>
      </c>
      <c r="D104" s="69" t="s">
        <v>368</v>
      </c>
      <c r="E104" s="65">
        <v>5607</v>
      </c>
      <c r="F104" s="65" t="s">
        <v>369</v>
      </c>
      <c r="G104" s="54" t="s">
        <v>37</v>
      </c>
      <c r="H104" s="62" t="s">
        <v>25</v>
      </c>
      <c r="I104" s="42">
        <v>21</v>
      </c>
      <c r="J104" s="17"/>
      <c r="K104" s="23">
        <f t="shared" si="2"/>
        <v>0</v>
      </c>
      <c r="L104" s="24" t="str">
        <f t="shared" si="3"/>
        <v>OK</v>
      </c>
      <c r="M104" s="102"/>
      <c r="N104" s="102"/>
      <c r="O104" s="102"/>
      <c r="P104" s="102"/>
      <c r="Q104" s="102"/>
      <c r="R104" s="102"/>
      <c r="S104" s="102"/>
      <c r="T104" s="102"/>
      <c r="U104" s="46"/>
      <c r="V104" s="46"/>
      <c r="W104" s="46"/>
      <c r="X104" s="46"/>
      <c r="Y104" s="47"/>
      <c r="Z104" s="47"/>
      <c r="AA104" s="47"/>
      <c r="AB104" s="47"/>
      <c r="AC104" s="47"/>
      <c r="AD104" s="47"/>
    </row>
    <row r="105" spans="1:30" ht="39.950000000000003" customHeight="1" x14ac:dyDescent="0.25">
      <c r="A105" s="55">
        <v>123</v>
      </c>
      <c r="B105" s="56" t="s">
        <v>370</v>
      </c>
      <c r="C105" s="66" t="s">
        <v>371</v>
      </c>
      <c r="D105" s="67" t="s">
        <v>372</v>
      </c>
      <c r="E105" s="59" t="s">
        <v>238</v>
      </c>
      <c r="F105" s="54" t="s">
        <v>373</v>
      </c>
      <c r="G105" s="54" t="s">
        <v>37</v>
      </c>
      <c r="H105" s="54">
        <v>44905233</v>
      </c>
      <c r="I105" s="42">
        <v>113000</v>
      </c>
      <c r="J105" s="17">
        <v>1</v>
      </c>
      <c r="K105" s="23">
        <f t="shared" si="2"/>
        <v>0</v>
      </c>
      <c r="L105" s="24" t="str">
        <f t="shared" si="3"/>
        <v>OK</v>
      </c>
      <c r="M105" s="102"/>
      <c r="N105" s="102">
        <v>1</v>
      </c>
      <c r="O105" s="102"/>
      <c r="P105" s="102"/>
      <c r="Q105" s="102"/>
      <c r="R105" s="102"/>
      <c r="S105" s="102"/>
      <c r="T105" s="102"/>
      <c r="U105" s="46"/>
      <c r="V105" s="46"/>
      <c r="W105" s="46"/>
      <c r="X105" s="46"/>
      <c r="Y105" s="47"/>
      <c r="Z105" s="47"/>
      <c r="AA105" s="47"/>
      <c r="AB105" s="47"/>
      <c r="AC105" s="47"/>
      <c r="AD105" s="47"/>
    </row>
    <row r="106" spans="1:30" ht="39.950000000000003" customHeight="1" x14ac:dyDescent="0.25">
      <c r="A106" s="55">
        <v>124</v>
      </c>
      <c r="B106" s="56" t="s">
        <v>71</v>
      </c>
      <c r="C106" s="66" t="s">
        <v>374</v>
      </c>
      <c r="D106" s="67" t="s">
        <v>375</v>
      </c>
      <c r="E106" s="53" t="s">
        <v>376</v>
      </c>
      <c r="F106" s="54" t="s">
        <v>377</v>
      </c>
      <c r="G106" s="54" t="s">
        <v>378</v>
      </c>
      <c r="H106" s="54" t="s">
        <v>26</v>
      </c>
      <c r="I106" s="42">
        <v>990</v>
      </c>
      <c r="J106" s="17"/>
      <c r="K106" s="23">
        <f t="shared" si="2"/>
        <v>0</v>
      </c>
      <c r="L106" s="24" t="str">
        <f t="shared" si="3"/>
        <v>OK</v>
      </c>
      <c r="M106" s="103"/>
      <c r="N106" s="103"/>
      <c r="O106" s="100"/>
      <c r="P106" s="100"/>
      <c r="Q106" s="101"/>
      <c r="R106" s="101"/>
      <c r="S106" s="104"/>
      <c r="T106" s="105"/>
      <c r="U106" s="46"/>
      <c r="V106" s="46"/>
      <c r="W106" s="46"/>
      <c r="X106" s="46"/>
      <c r="Y106" s="47"/>
      <c r="Z106" s="47"/>
      <c r="AA106" s="47"/>
      <c r="AB106" s="47"/>
      <c r="AC106" s="47"/>
      <c r="AD106" s="47"/>
    </row>
    <row r="107" spans="1:30" ht="39.950000000000003" customHeight="1" x14ac:dyDescent="0.25">
      <c r="A107" s="55">
        <v>125</v>
      </c>
      <c r="B107" s="56" t="s">
        <v>151</v>
      </c>
      <c r="C107" s="60" t="s">
        <v>379</v>
      </c>
      <c r="D107" s="67" t="s">
        <v>380</v>
      </c>
      <c r="E107" s="62" t="s">
        <v>62</v>
      </c>
      <c r="F107" s="62" t="s">
        <v>381</v>
      </c>
      <c r="G107" s="54" t="s">
        <v>37</v>
      </c>
      <c r="H107" s="62" t="s">
        <v>201</v>
      </c>
      <c r="I107" s="42">
        <v>7999.99</v>
      </c>
      <c r="J107" s="17"/>
      <c r="K107" s="23">
        <f t="shared" si="2"/>
        <v>0</v>
      </c>
      <c r="L107" s="24" t="str">
        <f t="shared" si="3"/>
        <v>OK</v>
      </c>
      <c r="M107" s="103"/>
      <c r="N107" s="103"/>
      <c r="O107" s="100"/>
      <c r="P107" s="100"/>
      <c r="Q107" s="101"/>
      <c r="R107" s="101"/>
      <c r="S107" s="104"/>
      <c r="T107" s="105"/>
      <c r="U107" s="46"/>
      <c r="V107" s="46"/>
      <c r="W107" s="46"/>
      <c r="X107" s="46"/>
      <c r="Y107" s="47"/>
      <c r="Z107" s="47"/>
      <c r="AA107" s="47"/>
      <c r="AB107" s="47"/>
      <c r="AC107" s="47"/>
      <c r="AD107" s="47"/>
    </row>
    <row r="108" spans="1:30" ht="39.950000000000003" customHeight="1" x14ac:dyDescent="0.25">
      <c r="A108" s="55">
        <v>126</v>
      </c>
      <c r="B108" s="56" t="s">
        <v>151</v>
      </c>
      <c r="C108" s="60" t="s">
        <v>382</v>
      </c>
      <c r="D108" s="61" t="s">
        <v>383</v>
      </c>
      <c r="E108" s="62" t="s">
        <v>62</v>
      </c>
      <c r="F108" s="62" t="s">
        <v>381</v>
      </c>
      <c r="G108" s="54" t="s">
        <v>37</v>
      </c>
      <c r="H108" s="62" t="s">
        <v>201</v>
      </c>
      <c r="I108" s="42">
        <v>9400</v>
      </c>
      <c r="J108" s="17"/>
      <c r="K108" s="23">
        <f t="shared" si="2"/>
        <v>0</v>
      </c>
      <c r="L108" s="24" t="str">
        <f t="shared" si="3"/>
        <v>OK</v>
      </c>
      <c r="M108" s="103"/>
      <c r="N108" s="103"/>
      <c r="O108" s="100"/>
      <c r="P108" s="100"/>
      <c r="Q108" s="101"/>
      <c r="R108" s="101"/>
      <c r="S108" s="104"/>
      <c r="T108" s="105"/>
      <c r="U108" s="46"/>
      <c r="V108" s="46"/>
      <c r="W108" s="46"/>
      <c r="X108" s="46"/>
      <c r="Y108" s="47"/>
      <c r="Z108" s="47"/>
      <c r="AA108" s="47"/>
      <c r="AB108" s="47"/>
      <c r="AC108" s="47"/>
      <c r="AD108" s="47"/>
    </row>
    <row r="109" spans="1:30" ht="39.950000000000003" customHeight="1" x14ac:dyDescent="0.25">
      <c r="A109" s="55">
        <v>127</v>
      </c>
      <c r="B109" s="56" t="s">
        <v>47</v>
      </c>
      <c r="C109" s="60" t="s">
        <v>384</v>
      </c>
      <c r="D109" s="61" t="s">
        <v>385</v>
      </c>
      <c r="E109" s="53" t="s">
        <v>386</v>
      </c>
      <c r="F109" s="54" t="s">
        <v>387</v>
      </c>
      <c r="G109" s="54" t="s">
        <v>37</v>
      </c>
      <c r="H109" s="54" t="s">
        <v>25</v>
      </c>
      <c r="I109" s="42">
        <v>479</v>
      </c>
      <c r="J109" s="17"/>
      <c r="K109" s="23">
        <f t="shared" si="2"/>
        <v>0</v>
      </c>
      <c r="L109" s="24" t="str">
        <f t="shared" si="3"/>
        <v>OK</v>
      </c>
      <c r="M109" s="103"/>
      <c r="N109" s="103"/>
      <c r="O109" s="100"/>
      <c r="P109" s="100"/>
      <c r="Q109" s="101"/>
      <c r="R109" s="101"/>
      <c r="S109" s="104"/>
      <c r="T109" s="105"/>
      <c r="U109" s="46"/>
      <c r="V109" s="46"/>
      <c r="W109" s="46"/>
      <c r="X109" s="46"/>
      <c r="Y109" s="47"/>
      <c r="Z109" s="47"/>
      <c r="AA109" s="47"/>
      <c r="AB109" s="47"/>
      <c r="AC109" s="47"/>
      <c r="AD109" s="47"/>
    </row>
    <row r="110" spans="1:30" ht="39.950000000000003" customHeight="1" x14ac:dyDescent="0.25">
      <c r="A110" s="55">
        <v>129</v>
      </c>
      <c r="B110" s="56" t="s">
        <v>86</v>
      </c>
      <c r="C110" s="60" t="s">
        <v>388</v>
      </c>
      <c r="D110" s="61" t="s">
        <v>389</v>
      </c>
      <c r="E110" s="62" t="s">
        <v>390</v>
      </c>
      <c r="F110" s="62" t="s">
        <v>391</v>
      </c>
      <c r="G110" s="54" t="s">
        <v>37</v>
      </c>
      <c r="H110" s="62" t="s">
        <v>81</v>
      </c>
      <c r="I110" s="42">
        <v>500.42</v>
      </c>
      <c r="J110" s="17"/>
      <c r="K110" s="23">
        <f t="shared" si="2"/>
        <v>0</v>
      </c>
      <c r="L110" s="24" t="str">
        <f t="shared" si="3"/>
        <v>OK</v>
      </c>
      <c r="M110" s="103"/>
      <c r="N110" s="103"/>
      <c r="O110" s="100"/>
      <c r="P110" s="100"/>
      <c r="Q110" s="101"/>
      <c r="R110" s="101"/>
      <c r="S110" s="104"/>
      <c r="T110" s="105"/>
      <c r="U110" s="46"/>
      <c r="V110" s="46"/>
      <c r="W110" s="46"/>
      <c r="X110" s="46"/>
      <c r="Y110" s="47"/>
      <c r="Z110" s="47"/>
      <c r="AA110" s="47"/>
      <c r="AB110" s="47"/>
      <c r="AC110" s="47"/>
      <c r="AD110" s="47"/>
    </row>
    <row r="111" spans="1:30" ht="39.950000000000003" customHeight="1" x14ac:dyDescent="0.25">
      <c r="A111" s="55">
        <v>130</v>
      </c>
      <c r="B111" s="56" t="s">
        <v>55</v>
      </c>
      <c r="C111" s="78" t="s">
        <v>392</v>
      </c>
      <c r="D111" s="79" t="s">
        <v>393</v>
      </c>
      <c r="E111" s="59" t="s">
        <v>192</v>
      </c>
      <c r="F111" s="62" t="s">
        <v>394</v>
      </c>
      <c r="G111" s="54" t="s">
        <v>37</v>
      </c>
      <c r="H111" s="62" t="s">
        <v>81</v>
      </c>
      <c r="I111" s="42">
        <v>730</v>
      </c>
      <c r="J111" s="17"/>
      <c r="K111" s="23">
        <f t="shared" si="2"/>
        <v>0</v>
      </c>
      <c r="L111" s="24" t="str">
        <f t="shared" si="3"/>
        <v>OK</v>
      </c>
      <c r="M111" s="103"/>
      <c r="N111" s="103"/>
      <c r="O111" s="100"/>
      <c r="P111" s="100"/>
      <c r="Q111" s="101"/>
      <c r="R111" s="101"/>
      <c r="S111" s="104"/>
      <c r="T111" s="105"/>
      <c r="U111" s="46"/>
      <c r="V111" s="46"/>
      <c r="W111" s="46"/>
      <c r="X111" s="46"/>
      <c r="Y111" s="47"/>
      <c r="Z111" s="47"/>
      <c r="AA111" s="47"/>
      <c r="AB111" s="47"/>
      <c r="AC111" s="47"/>
      <c r="AD111" s="47"/>
    </row>
    <row r="112" spans="1:30" ht="39.950000000000003" customHeight="1" x14ac:dyDescent="0.25">
      <c r="A112" s="55">
        <v>131</v>
      </c>
      <c r="B112" s="56" t="s">
        <v>55</v>
      </c>
      <c r="C112" s="60" t="s">
        <v>395</v>
      </c>
      <c r="D112" s="61" t="s">
        <v>396</v>
      </c>
      <c r="E112" s="53" t="s">
        <v>179</v>
      </c>
      <c r="F112" s="54" t="s">
        <v>397</v>
      </c>
      <c r="G112" s="54" t="s">
        <v>37</v>
      </c>
      <c r="H112" s="54" t="s">
        <v>21</v>
      </c>
      <c r="I112" s="42">
        <v>11498</v>
      </c>
      <c r="J112" s="17"/>
      <c r="K112" s="23">
        <f t="shared" si="2"/>
        <v>0</v>
      </c>
      <c r="L112" s="24" t="str">
        <f t="shared" si="3"/>
        <v>OK</v>
      </c>
      <c r="M112" s="103"/>
      <c r="N112" s="103"/>
      <c r="O112" s="100"/>
      <c r="P112" s="100"/>
      <c r="Q112" s="101"/>
      <c r="R112" s="101"/>
      <c r="S112" s="104"/>
      <c r="T112" s="105"/>
      <c r="U112" s="46"/>
      <c r="V112" s="46"/>
      <c r="W112" s="46"/>
      <c r="X112" s="46"/>
      <c r="Y112" s="47"/>
      <c r="Z112" s="47"/>
      <c r="AA112" s="47"/>
      <c r="AB112" s="47"/>
      <c r="AC112" s="47"/>
      <c r="AD112" s="47"/>
    </row>
    <row r="113" spans="1:30" ht="39.950000000000003" customHeight="1" x14ac:dyDescent="0.25">
      <c r="A113" s="55">
        <v>132</v>
      </c>
      <c r="B113" s="56" t="s">
        <v>151</v>
      </c>
      <c r="C113" s="60" t="s">
        <v>398</v>
      </c>
      <c r="D113" s="61" t="s">
        <v>399</v>
      </c>
      <c r="E113" s="53" t="s">
        <v>192</v>
      </c>
      <c r="F113" s="54" t="s">
        <v>299</v>
      </c>
      <c r="G113" s="54" t="s">
        <v>37</v>
      </c>
      <c r="H113" s="54" t="s">
        <v>51</v>
      </c>
      <c r="I113" s="42">
        <v>2200</v>
      </c>
      <c r="J113" s="17"/>
      <c r="K113" s="23">
        <f t="shared" si="2"/>
        <v>0</v>
      </c>
      <c r="L113" s="24" t="str">
        <f t="shared" si="3"/>
        <v>OK</v>
      </c>
      <c r="M113" s="103"/>
      <c r="N113" s="103"/>
      <c r="O113" s="100"/>
      <c r="P113" s="100"/>
      <c r="Q113" s="101"/>
      <c r="R113" s="101"/>
      <c r="S113" s="104"/>
      <c r="T113" s="105"/>
      <c r="U113" s="46"/>
      <c r="V113" s="46"/>
      <c r="W113" s="46"/>
      <c r="X113" s="46"/>
      <c r="Y113" s="47"/>
      <c r="Z113" s="47"/>
      <c r="AA113" s="47"/>
      <c r="AB113" s="47"/>
      <c r="AC113" s="47"/>
      <c r="AD113" s="47"/>
    </row>
    <row r="114" spans="1:30" ht="39.950000000000003" customHeight="1" x14ac:dyDescent="0.25">
      <c r="A114" s="55">
        <v>133</v>
      </c>
      <c r="B114" s="56" t="s">
        <v>71</v>
      </c>
      <c r="C114" s="68" t="s">
        <v>400</v>
      </c>
      <c r="D114" s="69" t="s">
        <v>401</v>
      </c>
      <c r="E114" s="65">
        <v>2401</v>
      </c>
      <c r="F114" s="65" t="s">
        <v>402</v>
      </c>
      <c r="G114" s="54" t="s">
        <v>37</v>
      </c>
      <c r="H114" s="54" t="s">
        <v>51</v>
      </c>
      <c r="I114" s="42">
        <v>4731.21</v>
      </c>
      <c r="J114" s="17"/>
      <c r="K114" s="23">
        <f t="shared" si="2"/>
        <v>0</v>
      </c>
      <c r="L114" s="24" t="str">
        <f t="shared" si="3"/>
        <v>OK</v>
      </c>
      <c r="M114" s="103"/>
      <c r="N114" s="103"/>
      <c r="O114" s="100"/>
      <c r="P114" s="100"/>
      <c r="Q114" s="101"/>
      <c r="R114" s="101"/>
      <c r="S114" s="104"/>
      <c r="T114" s="105"/>
      <c r="U114" s="46"/>
      <c r="V114" s="46"/>
      <c r="W114" s="46"/>
      <c r="X114" s="46"/>
      <c r="Y114" s="47"/>
      <c r="Z114" s="47"/>
      <c r="AA114" s="47"/>
      <c r="AB114" s="47"/>
      <c r="AC114" s="47"/>
      <c r="AD114" s="47"/>
    </row>
    <row r="115" spans="1:30" ht="39.950000000000003" customHeight="1" x14ac:dyDescent="0.25">
      <c r="A115" s="55">
        <v>134</v>
      </c>
      <c r="B115" s="56" t="s">
        <v>24</v>
      </c>
      <c r="C115" s="57" t="s">
        <v>403</v>
      </c>
      <c r="D115" s="58" t="s">
        <v>404</v>
      </c>
      <c r="E115" s="53" t="s">
        <v>238</v>
      </c>
      <c r="F115" s="80" t="s">
        <v>405</v>
      </c>
      <c r="G115" s="54" t="s">
        <v>37</v>
      </c>
      <c r="H115" s="54" t="s">
        <v>51</v>
      </c>
      <c r="I115" s="42">
        <v>4340</v>
      </c>
      <c r="J115" s="17"/>
      <c r="K115" s="23">
        <f t="shared" si="2"/>
        <v>0</v>
      </c>
      <c r="L115" s="24" t="str">
        <f t="shared" si="3"/>
        <v>OK</v>
      </c>
      <c r="M115" s="103"/>
      <c r="N115" s="103"/>
      <c r="O115" s="100"/>
      <c r="P115" s="100"/>
      <c r="Q115" s="101"/>
      <c r="R115" s="101"/>
      <c r="S115" s="104"/>
      <c r="T115" s="105"/>
      <c r="U115" s="46"/>
      <c r="V115" s="46"/>
      <c r="W115" s="46"/>
      <c r="X115" s="46"/>
      <c r="Y115" s="47"/>
      <c r="Z115" s="47"/>
      <c r="AA115" s="47"/>
      <c r="AB115" s="47"/>
      <c r="AC115" s="47"/>
      <c r="AD115" s="47"/>
    </row>
    <row r="116" spans="1:30" ht="39.950000000000003" customHeight="1" x14ac:dyDescent="0.25">
      <c r="A116" s="55">
        <v>135</v>
      </c>
      <c r="B116" s="56" t="s">
        <v>93</v>
      </c>
      <c r="C116" s="60" t="s">
        <v>406</v>
      </c>
      <c r="D116" s="61" t="s">
        <v>407</v>
      </c>
      <c r="E116" s="59" t="s">
        <v>62</v>
      </c>
      <c r="F116" s="70">
        <v>12360053</v>
      </c>
      <c r="G116" s="54" t="s">
        <v>37</v>
      </c>
      <c r="H116" s="54">
        <v>44905233</v>
      </c>
      <c r="I116" s="42">
        <v>3500</v>
      </c>
      <c r="J116" s="17"/>
      <c r="K116" s="23">
        <f t="shared" si="2"/>
        <v>0</v>
      </c>
      <c r="L116" s="24" t="str">
        <f t="shared" si="3"/>
        <v>OK</v>
      </c>
      <c r="M116" s="103"/>
      <c r="N116" s="103"/>
      <c r="O116" s="100"/>
      <c r="P116" s="100"/>
      <c r="Q116" s="101"/>
      <c r="R116" s="101"/>
      <c r="S116" s="104"/>
      <c r="T116" s="105"/>
      <c r="U116" s="46"/>
      <c r="V116" s="46"/>
      <c r="W116" s="46"/>
      <c r="X116" s="46"/>
      <c r="Y116" s="47"/>
      <c r="Z116" s="47"/>
      <c r="AA116" s="47"/>
      <c r="AB116" s="47"/>
      <c r="AC116" s="47"/>
      <c r="AD116" s="47"/>
    </row>
    <row r="117" spans="1:30" ht="39.950000000000003" customHeight="1" x14ac:dyDescent="0.25">
      <c r="A117" s="55">
        <v>136</v>
      </c>
      <c r="B117" s="56" t="s">
        <v>24</v>
      </c>
      <c r="C117" s="60" t="s">
        <v>408</v>
      </c>
      <c r="D117" s="61" t="s">
        <v>409</v>
      </c>
      <c r="E117" s="59" t="s">
        <v>62</v>
      </c>
      <c r="F117" s="70">
        <v>114332019</v>
      </c>
      <c r="G117" s="54" t="s">
        <v>37</v>
      </c>
      <c r="H117" s="54">
        <v>44905233</v>
      </c>
      <c r="I117" s="42">
        <v>4990</v>
      </c>
      <c r="J117" s="17"/>
      <c r="K117" s="23">
        <f t="shared" si="2"/>
        <v>0</v>
      </c>
      <c r="L117" s="24" t="str">
        <f t="shared" si="3"/>
        <v>OK</v>
      </c>
      <c r="M117" s="103"/>
      <c r="N117" s="103"/>
      <c r="O117" s="100"/>
      <c r="P117" s="100"/>
      <c r="Q117" s="101"/>
      <c r="R117" s="101"/>
      <c r="S117" s="104"/>
      <c r="T117" s="105"/>
      <c r="U117" s="46"/>
      <c r="V117" s="46"/>
      <c r="W117" s="46"/>
      <c r="X117" s="46"/>
      <c r="Y117" s="47"/>
      <c r="Z117" s="47"/>
      <c r="AA117" s="47"/>
      <c r="AB117" s="47"/>
      <c r="AC117" s="47"/>
      <c r="AD117" s="47"/>
    </row>
    <row r="118" spans="1:30" ht="39.950000000000003" customHeight="1" x14ac:dyDescent="0.25">
      <c r="A118" s="55">
        <v>137</v>
      </c>
      <c r="B118" s="56" t="s">
        <v>370</v>
      </c>
      <c r="C118" s="60" t="s">
        <v>410</v>
      </c>
      <c r="D118" s="61" t="s">
        <v>411</v>
      </c>
      <c r="E118" s="62" t="s">
        <v>242</v>
      </c>
      <c r="F118" s="62" t="s">
        <v>412</v>
      </c>
      <c r="G118" s="54" t="s">
        <v>37</v>
      </c>
      <c r="H118" s="62" t="s">
        <v>51</v>
      </c>
      <c r="I118" s="42">
        <v>7000</v>
      </c>
      <c r="J118" s="17"/>
      <c r="K118" s="23">
        <f t="shared" si="2"/>
        <v>0</v>
      </c>
      <c r="L118" s="24" t="str">
        <f t="shared" si="3"/>
        <v>OK</v>
      </c>
      <c r="M118" s="103"/>
      <c r="N118" s="103"/>
      <c r="O118" s="100"/>
      <c r="P118" s="100"/>
      <c r="Q118" s="101"/>
      <c r="R118" s="101"/>
      <c r="S118" s="104"/>
      <c r="T118" s="105"/>
      <c r="U118" s="46"/>
      <c r="V118" s="46"/>
      <c r="W118" s="46"/>
      <c r="X118" s="46"/>
      <c r="Y118" s="47"/>
      <c r="Z118" s="47"/>
      <c r="AA118" s="47"/>
      <c r="AB118" s="47"/>
      <c r="AC118" s="47"/>
      <c r="AD118" s="47"/>
    </row>
    <row r="119" spans="1:30" ht="39.950000000000003" customHeight="1" x14ac:dyDescent="0.25">
      <c r="A119" s="55">
        <v>138</v>
      </c>
      <c r="B119" s="56" t="s">
        <v>93</v>
      </c>
      <c r="C119" s="60" t="s">
        <v>413</v>
      </c>
      <c r="D119" s="61" t="s">
        <v>414</v>
      </c>
      <c r="E119" s="59" t="s">
        <v>62</v>
      </c>
      <c r="F119" s="70">
        <v>114332024</v>
      </c>
      <c r="G119" s="54" t="s">
        <v>37</v>
      </c>
      <c r="H119" s="54">
        <v>44905233</v>
      </c>
      <c r="I119" s="42">
        <v>2720</v>
      </c>
      <c r="J119" s="17"/>
      <c r="K119" s="23">
        <f t="shared" si="2"/>
        <v>0</v>
      </c>
      <c r="L119" s="24" t="str">
        <f t="shared" si="3"/>
        <v>OK</v>
      </c>
      <c r="M119" s="103"/>
      <c r="N119" s="103"/>
      <c r="O119" s="100"/>
      <c r="P119" s="100"/>
      <c r="Q119" s="101"/>
      <c r="R119" s="101"/>
      <c r="S119" s="104"/>
      <c r="T119" s="105"/>
      <c r="U119" s="46"/>
      <c r="V119" s="46"/>
      <c r="W119" s="46"/>
      <c r="X119" s="46"/>
      <c r="Y119" s="47"/>
      <c r="Z119" s="47"/>
      <c r="AA119" s="47"/>
      <c r="AB119" s="47"/>
      <c r="AC119" s="47"/>
      <c r="AD119" s="47"/>
    </row>
    <row r="120" spans="1:30" ht="39.950000000000003" customHeight="1" x14ac:dyDescent="0.25">
      <c r="A120" s="55">
        <v>139</v>
      </c>
      <c r="B120" s="56" t="s">
        <v>55</v>
      </c>
      <c r="C120" s="57" t="s">
        <v>415</v>
      </c>
      <c r="D120" s="58" t="s">
        <v>416</v>
      </c>
      <c r="E120" s="53" t="s">
        <v>238</v>
      </c>
      <c r="F120" s="80" t="s">
        <v>417</v>
      </c>
      <c r="G120" s="54" t="s">
        <v>37</v>
      </c>
      <c r="H120" s="54" t="s">
        <v>51</v>
      </c>
      <c r="I120" s="42">
        <v>1970</v>
      </c>
      <c r="J120" s="17"/>
      <c r="K120" s="23">
        <f t="shared" si="2"/>
        <v>0</v>
      </c>
      <c r="L120" s="24" t="str">
        <f t="shared" si="3"/>
        <v>OK</v>
      </c>
      <c r="M120" s="103"/>
      <c r="N120" s="103"/>
      <c r="O120" s="100"/>
      <c r="P120" s="100"/>
      <c r="Q120" s="101"/>
      <c r="R120" s="101"/>
      <c r="S120" s="104"/>
      <c r="T120" s="105"/>
      <c r="U120" s="46"/>
      <c r="V120" s="46"/>
      <c r="W120" s="46"/>
      <c r="X120" s="46"/>
      <c r="Y120" s="47"/>
      <c r="Z120" s="47"/>
      <c r="AA120" s="47"/>
      <c r="AB120" s="47"/>
      <c r="AC120" s="47"/>
      <c r="AD120" s="47"/>
    </row>
    <row r="121" spans="1:30" ht="39.950000000000003" customHeight="1" x14ac:dyDescent="0.25">
      <c r="A121" s="55">
        <v>140</v>
      </c>
      <c r="B121" s="56" t="s">
        <v>24</v>
      </c>
      <c r="C121" s="66" t="s">
        <v>418</v>
      </c>
      <c r="D121" s="67" t="s">
        <v>419</v>
      </c>
      <c r="E121" s="53" t="s">
        <v>238</v>
      </c>
      <c r="F121" s="54" t="s">
        <v>417</v>
      </c>
      <c r="G121" s="54" t="s">
        <v>37</v>
      </c>
      <c r="H121" s="54" t="s">
        <v>51</v>
      </c>
      <c r="I121" s="42">
        <v>5099</v>
      </c>
      <c r="J121" s="17"/>
      <c r="K121" s="23">
        <f t="shared" si="2"/>
        <v>0</v>
      </c>
      <c r="L121" s="24" t="str">
        <f t="shared" si="3"/>
        <v>OK</v>
      </c>
      <c r="M121" s="103"/>
      <c r="N121" s="103"/>
      <c r="O121" s="100"/>
      <c r="P121" s="100"/>
      <c r="Q121" s="101"/>
      <c r="R121" s="101"/>
      <c r="S121" s="104"/>
      <c r="T121" s="105"/>
      <c r="U121" s="46"/>
      <c r="V121" s="46"/>
      <c r="W121" s="46"/>
      <c r="X121" s="46"/>
      <c r="Y121" s="47"/>
      <c r="Z121" s="47"/>
      <c r="AA121" s="47"/>
      <c r="AB121" s="47"/>
      <c r="AC121" s="47"/>
      <c r="AD121" s="47"/>
    </row>
    <row r="122" spans="1:30" ht="39.950000000000003" customHeight="1" x14ac:dyDescent="0.25">
      <c r="A122" s="55">
        <v>141</v>
      </c>
      <c r="B122" s="56" t="s">
        <v>186</v>
      </c>
      <c r="C122" s="81" t="s">
        <v>420</v>
      </c>
      <c r="D122" s="67" t="s">
        <v>421</v>
      </c>
      <c r="E122" s="53" t="s">
        <v>238</v>
      </c>
      <c r="F122" s="54" t="s">
        <v>417</v>
      </c>
      <c r="G122" s="54" t="s">
        <v>37</v>
      </c>
      <c r="H122" s="54" t="s">
        <v>51</v>
      </c>
      <c r="I122" s="42">
        <v>1875</v>
      </c>
      <c r="J122" s="17"/>
      <c r="K122" s="23">
        <f t="shared" si="2"/>
        <v>0</v>
      </c>
      <c r="L122" s="24" t="str">
        <f t="shared" si="3"/>
        <v>OK</v>
      </c>
      <c r="M122" s="103"/>
      <c r="N122" s="103"/>
      <c r="O122" s="100"/>
      <c r="P122" s="100"/>
      <c r="Q122" s="101"/>
      <c r="R122" s="101"/>
      <c r="S122" s="104"/>
      <c r="T122" s="105"/>
      <c r="U122" s="46"/>
      <c r="V122" s="46"/>
      <c r="W122" s="46"/>
      <c r="X122" s="46"/>
      <c r="Y122" s="47"/>
      <c r="Z122" s="47"/>
      <c r="AA122" s="47"/>
      <c r="AB122" s="47"/>
      <c r="AC122" s="47"/>
      <c r="AD122" s="47"/>
    </row>
    <row r="123" spans="1:30" ht="39.950000000000003" customHeight="1" x14ac:dyDescent="0.25">
      <c r="A123" s="55">
        <v>142</v>
      </c>
      <c r="B123" s="56" t="s">
        <v>86</v>
      </c>
      <c r="C123" s="60" t="s">
        <v>422</v>
      </c>
      <c r="D123" s="61" t="s">
        <v>423</v>
      </c>
      <c r="E123" s="62" t="s">
        <v>424</v>
      </c>
      <c r="F123" s="62" t="s">
        <v>425</v>
      </c>
      <c r="G123" s="54" t="s">
        <v>37</v>
      </c>
      <c r="H123" s="62" t="s">
        <v>81</v>
      </c>
      <c r="I123" s="42">
        <v>1289.94</v>
      </c>
      <c r="J123" s="17"/>
      <c r="K123" s="23">
        <f t="shared" si="2"/>
        <v>0</v>
      </c>
      <c r="L123" s="24" t="str">
        <f t="shared" si="3"/>
        <v>OK</v>
      </c>
      <c r="M123" s="103"/>
      <c r="N123" s="103"/>
      <c r="O123" s="100"/>
      <c r="P123" s="100"/>
      <c r="Q123" s="101"/>
      <c r="R123" s="101"/>
      <c r="S123" s="104"/>
      <c r="T123" s="105"/>
      <c r="U123" s="46"/>
      <c r="V123" s="46"/>
      <c r="W123" s="46"/>
      <c r="X123" s="46"/>
      <c r="Y123" s="47"/>
      <c r="Z123" s="47"/>
      <c r="AA123" s="47"/>
      <c r="AB123" s="47"/>
      <c r="AC123" s="47"/>
      <c r="AD123" s="47"/>
    </row>
    <row r="124" spans="1:30" ht="39.950000000000003" customHeight="1" x14ac:dyDescent="0.25">
      <c r="A124" s="55">
        <v>143</v>
      </c>
      <c r="B124" s="56" t="s">
        <v>86</v>
      </c>
      <c r="C124" s="60" t="s">
        <v>426</v>
      </c>
      <c r="D124" s="61" t="s">
        <v>427</v>
      </c>
      <c r="E124" s="62" t="s">
        <v>424</v>
      </c>
      <c r="F124" s="62" t="s">
        <v>425</v>
      </c>
      <c r="G124" s="54" t="s">
        <v>37</v>
      </c>
      <c r="H124" s="62" t="s">
        <v>81</v>
      </c>
      <c r="I124" s="42">
        <v>387.82</v>
      </c>
      <c r="J124" s="17"/>
      <c r="K124" s="23">
        <f t="shared" si="2"/>
        <v>0</v>
      </c>
      <c r="L124" s="24" t="str">
        <f t="shared" si="3"/>
        <v>OK</v>
      </c>
      <c r="M124" s="103"/>
      <c r="N124" s="103"/>
      <c r="O124" s="100"/>
      <c r="P124" s="100"/>
      <c r="Q124" s="101"/>
      <c r="R124" s="101"/>
      <c r="S124" s="104"/>
      <c r="T124" s="105"/>
      <c r="U124" s="46"/>
      <c r="V124" s="46"/>
      <c r="W124" s="46"/>
      <c r="X124" s="46"/>
      <c r="Y124" s="47"/>
      <c r="Z124" s="47"/>
      <c r="AA124" s="47"/>
      <c r="AB124" s="47"/>
      <c r="AC124" s="47"/>
      <c r="AD124" s="47"/>
    </row>
    <row r="125" spans="1:30" ht="39.950000000000003" customHeight="1" x14ac:dyDescent="0.25">
      <c r="A125" s="55">
        <v>145</v>
      </c>
      <c r="B125" s="56" t="s">
        <v>126</v>
      </c>
      <c r="C125" s="60" t="s">
        <v>428</v>
      </c>
      <c r="D125" s="61" t="s">
        <v>429</v>
      </c>
      <c r="E125" s="62" t="s">
        <v>124</v>
      </c>
      <c r="F125" s="62" t="s">
        <v>125</v>
      </c>
      <c r="G125" s="54" t="s">
        <v>37</v>
      </c>
      <c r="H125" s="62" t="s">
        <v>51</v>
      </c>
      <c r="I125" s="42">
        <v>5100</v>
      </c>
      <c r="J125" s="17"/>
      <c r="K125" s="23">
        <f t="shared" si="2"/>
        <v>0</v>
      </c>
      <c r="L125" s="24" t="str">
        <f t="shared" si="3"/>
        <v>OK</v>
      </c>
      <c r="M125" s="103"/>
      <c r="N125" s="103"/>
      <c r="O125" s="100"/>
      <c r="P125" s="100"/>
      <c r="Q125" s="101"/>
      <c r="R125" s="101"/>
      <c r="S125" s="104"/>
      <c r="T125" s="105"/>
      <c r="U125" s="46"/>
      <c r="V125" s="46"/>
      <c r="W125" s="46"/>
      <c r="X125" s="46"/>
      <c r="Y125" s="47"/>
      <c r="Z125" s="47"/>
      <c r="AA125" s="47"/>
      <c r="AB125" s="47"/>
      <c r="AC125" s="47"/>
      <c r="AD125" s="47"/>
    </row>
    <row r="126" spans="1:30" ht="39.950000000000003" customHeight="1" x14ac:dyDescent="0.25">
      <c r="A126" s="55">
        <v>146</v>
      </c>
      <c r="B126" s="56" t="s">
        <v>86</v>
      </c>
      <c r="C126" s="51" t="s">
        <v>430</v>
      </c>
      <c r="D126" s="61" t="s">
        <v>431</v>
      </c>
      <c r="E126" s="53" t="s">
        <v>432</v>
      </c>
      <c r="F126" s="54" t="s">
        <v>433</v>
      </c>
      <c r="G126" s="54" t="s">
        <v>37</v>
      </c>
      <c r="H126" s="54" t="s">
        <v>168</v>
      </c>
      <c r="I126" s="42">
        <v>338.6</v>
      </c>
      <c r="J126" s="17"/>
      <c r="K126" s="23">
        <f t="shared" si="2"/>
        <v>0</v>
      </c>
      <c r="L126" s="24" t="str">
        <f t="shared" si="3"/>
        <v>OK</v>
      </c>
      <c r="M126" s="103"/>
      <c r="N126" s="103"/>
      <c r="O126" s="100"/>
      <c r="P126" s="100"/>
      <c r="Q126" s="101"/>
      <c r="R126" s="101"/>
      <c r="S126" s="104"/>
      <c r="T126" s="105"/>
      <c r="U126" s="46"/>
      <c r="V126" s="46"/>
      <c r="W126" s="46"/>
      <c r="X126" s="46"/>
      <c r="Y126" s="47"/>
      <c r="Z126" s="47"/>
      <c r="AA126" s="47"/>
      <c r="AB126" s="47"/>
      <c r="AC126" s="47"/>
      <c r="AD126" s="47"/>
    </row>
    <row r="127" spans="1:30" ht="39.950000000000003" customHeight="1" x14ac:dyDescent="0.25">
      <c r="A127" s="55">
        <v>147</v>
      </c>
      <c r="B127" s="56" t="s">
        <v>126</v>
      </c>
      <c r="C127" s="51" t="s">
        <v>434</v>
      </c>
      <c r="D127" s="52" t="s">
        <v>435</v>
      </c>
      <c r="E127" s="53" t="s">
        <v>129</v>
      </c>
      <c r="F127" s="54" t="s">
        <v>436</v>
      </c>
      <c r="G127" s="54" t="s">
        <v>37</v>
      </c>
      <c r="H127" s="54" t="s">
        <v>51</v>
      </c>
      <c r="I127" s="42">
        <v>130</v>
      </c>
      <c r="J127" s="17"/>
      <c r="K127" s="23">
        <f t="shared" si="2"/>
        <v>0</v>
      </c>
      <c r="L127" s="24" t="str">
        <f t="shared" si="3"/>
        <v>OK</v>
      </c>
      <c r="M127" s="103"/>
      <c r="N127" s="103"/>
      <c r="O127" s="100"/>
      <c r="P127" s="100"/>
      <c r="Q127" s="101"/>
      <c r="R127" s="101"/>
      <c r="S127" s="104"/>
      <c r="T127" s="105"/>
      <c r="U127" s="46"/>
      <c r="V127" s="46"/>
      <c r="W127" s="46"/>
      <c r="X127" s="46"/>
      <c r="Y127" s="47"/>
      <c r="Z127" s="47"/>
      <c r="AA127" s="47"/>
      <c r="AB127" s="47"/>
      <c r="AC127" s="47"/>
      <c r="AD127" s="47"/>
    </row>
    <row r="128" spans="1:30" ht="39.950000000000003" customHeight="1" x14ac:dyDescent="0.25">
      <c r="A128" s="55">
        <v>150</v>
      </c>
      <c r="B128" s="56" t="s">
        <v>86</v>
      </c>
      <c r="C128" s="73" t="s">
        <v>437</v>
      </c>
      <c r="D128" s="74" t="s">
        <v>438</v>
      </c>
      <c r="E128" s="53" t="s">
        <v>439</v>
      </c>
      <c r="F128" s="62" t="s">
        <v>440</v>
      </c>
      <c r="G128" s="54" t="s">
        <v>37</v>
      </c>
      <c r="H128" s="62" t="s">
        <v>168</v>
      </c>
      <c r="I128" s="42">
        <v>549.99</v>
      </c>
      <c r="J128" s="17"/>
      <c r="K128" s="23">
        <f t="shared" si="2"/>
        <v>0</v>
      </c>
      <c r="L128" s="24" t="str">
        <f t="shared" si="3"/>
        <v>OK</v>
      </c>
      <c r="M128" s="103"/>
      <c r="N128" s="103"/>
      <c r="O128" s="100"/>
      <c r="P128" s="100"/>
      <c r="Q128" s="101"/>
      <c r="R128" s="101"/>
      <c r="S128" s="104"/>
      <c r="T128" s="105"/>
      <c r="U128" s="46"/>
      <c r="V128" s="46"/>
      <c r="W128" s="46"/>
      <c r="X128" s="46"/>
      <c r="Y128" s="47"/>
      <c r="Z128" s="47"/>
      <c r="AA128" s="47"/>
      <c r="AB128" s="47"/>
      <c r="AC128" s="47"/>
      <c r="AD128" s="47"/>
    </row>
    <row r="129" spans="1:30" ht="39.950000000000003" customHeight="1" x14ac:dyDescent="0.25">
      <c r="A129" s="55">
        <v>152</v>
      </c>
      <c r="B129" s="56" t="s">
        <v>86</v>
      </c>
      <c r="C129" s="60" t="s">
        <v>441</v>
      </c>
      <c r="D129" s="61" t="s">
        <v>442</v>
      </c>
      <c r="E129" s="59" t="s">
        <v>292</v>
      </c>
      <c r="F129" s="70" t="s">
        <v>391</v>
      </c>
      <c r="G129" s="54" t="s">
        <v>37</v>
      </c>
      <c r="H129" s="54">
        <v>44905233</v>
      </c>
      <c r="I129" s="42">
        <v>1354.16</v>
      </c>
      <c r="J129" s="17"/>
      <c r="K129" s="23">
        <f t="shared" si="2"/>
        <v>0</v>
      </c>
      <c r="L129" s="24" t="str">
        <f t="shared" si="3"/>
        <v>OK</v>
      </c>
      <c r="M129" s="103"/>
      <c r="N129" s="103"/>
      <c r="O129" s="100"/>
      <c r="P129" s="100"/>
      <c r="Q129" s="101"/>
      <c r="R129" s="101"/>
      <c r="S129" s="104"/>
      <c r="T129" s="105"/>
      <c r="U129" s="46"/>
      <c r="V129" s="46"/>
      <c r="W129" s="46"/>
      <c r="X129" s="46"/>
      <c r="Y129" s="47"/>
      <c r="Z129" s="47"/>
      <c r="AA129" s="47"/>
      <c r="AB129" s="47"/>
      <c r="AC129" s="47"/>
      <c r="AD129" s="47"/>
    </row>
    <row r="130" spans="1:30" ht="39.950000000000003" customHeight="1" x14ac:dyDescent="0.25">
      <c r="A130" s="55">
        <v>153</v>
      </c>
      <c r="B130" s="56" t="s">
        <v>443</v>
      </c>
      <c r="C130" s="60" t="s">
        <v>444</v>
      </c>
      <c r="D130" s="61" t="s">
        <v>445</v>
      </c>
      <c r="E130" s="59" t="s">
        <v>164</v>
      </c>
      <c r="F130" s="70" t="s">
        <v>446</v>
      </c>
      <c r="G130" s="54" t="s">
        <v>37</v>
      </c>
      <c r="H130" s="54">
        <v>44905235</v>
      </c>
      <c r="I130" s="42">
        <v>19484</v>
      </c>
      <c r="J130" s="17"/>
      <c r="K130" s="23">
        <f t="shared" si="2"/>
        <v>0</v>
      </c>
      <c r="L130" s="24" t="str">
        <f t="shared" si="3"/>
        <v>OK</v>
      </c>
      <c r="M130" s="103"/>
      <c r="N130" s="103"/>
      <c r="O130" s="100"/>
      <c r="P130" s="100"/>
      <c r="Q130" s="101"/>
      <c r="R130" s="101"/>
      <c r="S130" s="104"/>
      <c r="T130" s="105"/>
      <c r="U130" s="46"/>
      <c r="V130" s="46"/>
      <c r="W130" s="46"/>
      <c r="X130" s="46"/>
      <c r="Y130" s="47"/>
      <c r="Z130" s="47"/>
      <c r="AA130" s="47"/>
      <c r="AB130" s="47"/>
      <c r="AC130" s="47"/>
      <c r="AD130" s="47"/>
    </row>
    <row r="131" spans="1:30" ht="39.950000000000003" customHeight="1" x14ac:dyDescent="0.25">
      <c r="A131" s="55">
        <v>154</v>
      </c>
      <c r="B131" s="56" t="s">
        <v>86</v>
      </c>
      <c r="C131" s="60" t="s">
        <v>447</v>
      </c>
      <c r="D131" s="61" t="s">
        <v>448</v>
      </c>
      <c r="E131" s="59" t="s">
        <v>62</v>
      </c>
      <c r="F131" s="62" t="s">
        <v>449</v>
      </c>
      <c r="G131" s="54" t="s">
        <v>37</v>
      </c>
      <c r="H131" s="62" t="s">
        <v>51</v>
      </c>
      <c r="I131" s="42">
        <v>2498.19</v>
      </c>
      <c r="J131" s="17"/>
      <c r="K131" s="23">
        <f t="shared" si="2"/>
        <v>0</v>
      </c>
      <c r="L131" s="24" t="str">
        <f t="shared" si="3"/>
        <v>OK</v>
      </c>
      <c r="M131" s="103"/>
      <c r="N131" s="103"/>
      <c r="O131" s="100"/>
      <c r="P131" s="100"/>
      <c r="Q131" s="101"/>
      <c r="R131" s="101"/>
      <c r="S131" s="104"/>
      <c r="T131" s="105"/>
      <c r="U131" s="46"/>
      <c r="V131" s="46"/>
      <c r="W131" s="46"/>
      <c r="X131" s="46"/>
      <c r="Y131" s="47"/>
      <c r="Z131" s="47"/>
      <c r="AA131" s="47"/>
      <c r="AB131" s="47"/>
      <c r="AC131" s="47"/>
      <c r="AD131" s="47"/>
    </row>
    <row r="132" spans="1:30" ht="39.950000000000003" customHeight="1" x14ac:dyDescent="0.25">
      <c r="A132" s="55">
        <v>155</v>
      </c>
      <c r="B132" s="56" t="s">
        <v>450</v>
      </c>
      <c r="C132" s="77" t="s">
        <v>451</v>
      </c>
      <c r="D132" s="61" t="s">
        <v>452</v>
      </c>
      <c r="E132" s="59" t="s">
        <v>238</v>
      </c>
      <c r="F132" s="62" t="s">
        <v>453</v>
      </c>
      <c r="G132" s="54" t="s">
        <v>37</v>
      </c>
      <c r="H132" s="62" t="s">
        <v>51</v>
      </c>
      <c r="I132" s="42">
        <v>38300</v>
      </c>
      <c r="J132" s="17"/>
      <c r="K132" s="23">
        <f t="shared" ref="K132:K135" si="4">J132-(SUM(M132:AD132))</f>
        <v>0</v>
      </c>
      <c r="L132" s="24" t="str">
        <f t="shared" ref="L132:L136" si="5">IF(K132&lt;0,"ATENÇÃO","OK")</f>
        <v>OK</v>
      </c>
      <c r="M132" s="103"/>
      <c r="N132" s="103"/>
      <c r="O132" s="100"/>
      <c r="P132" s="100"/>
      <c r="Q132" s="101"/>
      <c r="R132" s="101"/>
      <c r="S132" s="104"/>
      <c r="T132" s="105"/>
      <c r="U132" s="46"/>
      <c r="V132" s="46"/>
      <c r="W132" s="46"/>
      <c r="X132" s="46"/>
      <c r="Y132" s="47"/>
      <c r="Z132" s="47"/>
      <c r="AA132" s="47"/>
      <c r="AB132" s="47"/>
      <c r="AC132" s="47"/>
      <c r="AD132" s="47"/>
    </row>
    <row r="133" spans="1:30" ht="39.950000000000003" customHeight="1" x14ac:dyDescent="0.25">
      <c r="A133" s="55">
        <v>156</v>
      </c>
      <c r="B133" s="56" t="s">
        <v>114</v>
      </c>
      <c r="C133" s="60" t="s">
        <v>454</v>
      </c>
      <c r="D133" s="61" t="s">
        <v>455</v>
      </c>
      <c r="E133" s="62" t="s">
        <v>129</v>
      </c>
      <c r="F133" s="62" t="s">
        <v>456</v>
      </c>
      <c r="G133" s="54" t="s">
        <v>37</v>
      </c>
      <c r="H133" s="62" t="s">
        <v>81</v>
      </c>
      <c r="I133" s="42">
        <v>327.5</v>
      </c>
      <c r="J133" s="17"/>
      <c r="K133" s="23">
        <f t="shared" si="4"/>
        <v>0</v>
      </c>
      <c r="L133" s="24" t="str">
        <f t="shared" si="5"/>
        <v>OK</v>
      </c>
      <c r="M133" s="103"/>
      <c r="N133" s="103"/>
      <c r="O133" s="100"/>
      <c r="P133" s="100"/>
      <c r="Q133" s="101"/>
      <c r="R133" s="101"/>
      <c r="S133" s="104"/>
      <c r="T133" s="105"/>
      <c r="U133" s="46"/>
      <c r="V133" s="46"/>
      <c r="W133" s="46"/>
      <c r="X133" s="46"/>
      <c r="Y133" s="47"/>
      <c r="Z133" s="47"/>
      <c r="AA133" s="47"/>
      <c r="AB133" s="47"/>
      <c r="AC133" s="47"/>
      <c r="AD133" s="47"/>
    </row>
    <row r="134" spans="1:30" ht="39.950000000000003" customHeight="1" x14ac:dyDescent="0.25">
      <c r="A134" s="55">
        <v>158</v>
      </c>
      <c r="B134" s="56" t="s">
        <v>38</v>
      </c>
      <c r="C134" s="60" t="s">
        <v>457</v>
      </c>
      <c r="D134" s="61" t="s">
        <v>458</v>
      </c>
      <c r="E134" s="62">
        <v>2407</v>
      </c>
      <c r="F134" s="62" t="s">
        <v>459</v>
      </c>
      <c r="G134" s="54" t="s">
        <v>37</v>
      </c>
      <c r="H134" s="62" t="s">
        <v>81</v>
      </c>
      <c r="I134" s="42">
        <v>1240</v>
      </c>
      <c r="J134" s="17"/>
      <c r="K134" s="23">
        <f t="shared" si="4"/>
        <v>0</v>
      </c>
      <c r="L134" s="24" t="str">
        <f t="shared" si="5"/>
        <v>OK</v>
      </c>
      <c r="M134" s="103"/>
      <c r="N134" s="103"/>
      <c r="O134" s="100"/>
      <c r="P134" s="100"/>
      <c r="Q134" s="101"/>
      <c r="R134" s="101"/>
      <c r="S134" s="104"/>
      <c r="T134" s="105"/>
      <c r="U134" s="46"/>
      <c r="V134" s="46"/>
      <c r="W134" s="46"/>
      <c r="X134" s="46"/>
      <c r="Y134" s="47"/>
      <c r="Z134" s="47"/>
      <c r="AA134" s="47"/>
      <c r="AB134" s="47"/>
      <c r="AC134" s="47"/>
      <c r="AD134" s="47"/>
    </row>
    <row r="135" spans="1:30" ht="39.950000000000003" customHeight="1" x14ac:dyDescent="0.25">
      <c r="A135" s="55">
        <v>159</v>
      </c>
      <c r="B135" s="56" t="s">
        <v>86</v>
      </c>
      <c r="C135" s="60" t="s">
        <v>460</v>
      </c>
      <c r="D135" s="61" t="s">
        <v>461</v>
      </c>
      <c r="E135" s="62">
        <v>2407</v>
      </c>
      <c r="F135" s="62" t="s">
        <v>459</v>
      </c>
      <c r="G135" s="54" t="s">
        <v>37</v>
      </c>
      <c r="H135" s="62" t="s">
        <v>81</v>
      </c>
      <c r="I135" s="42">
        <v>376.13</v>
      </c>
      <c r="J135" s="17"/>
      <c r="K135" s="23">
        <f t="shared" si="4"/>
        <v>0</v>
      </c>
      <c r="L135" s="24" t="str">
        <f t="shared" si="5"/>
        <v>OK</v>
      </c>
      <c r="M135" s="103"/>
      <c r="N135" s="103"/>
      <c r="O135" s="100"/>
      <c r="P135" s="100"/>
      <c r="Q135" s="101"/>
      <c r="R135" s="101"/>
      <c r="S135" s="104"/>
      <c r="T135" s="105"/>
      <c r="U135" s="46"/>
      <c r="V135" s="46"/>
      <c r="W135" s="46"/>
      <c r="X135" s="46"/>
      <c r="Y135" s="47"/>
      <c r="Z135" s="47"/>
      <c r="AA135" s="47"/>
      <c r="AB135" s="47"/>
      <c r="AC135" s="47"/>
      <c r="AD135" s="47"/>
    </row>
    <row r="136" spans="1:30" ht="39.950000000000003" customHeight="1" x14ac:dyDescent="0.25">
      <c r="A136" s="55">
        <v>161</v>
      </c>
      <c r="B136" s="56" t="s">
        <v>38</v>
      </c>
      <c r="C136" s="60" t="s">
        <v>462</v>
      </c>
      <c r="D136" s="61" t="s">
        <v>463</v>
      </c>
      <c r="E136" s="62" t="s">
        <v>292</v>
      </c>
      <c r="F136" s="62" t="s">
        <v>464</v>
      </c>
      <c r="G136" s="54" t="s">
        <v>37</v>
      </c>
      <c r="H136" s="62" t="s">
        <v>81</v>
      </c>
      <c r="I136" s="42">
        <v>485.5</v>
      </c>
      <c r="J136" s="17"/>
      <c r="K136" s="23">
        <f>J136-(SUM(M136:AD136))</f>
        <v>0</v>
      </c>
      <c r="L136" s="24" t="str">
        <f t="shared" si="5"/>
        <v>OK</v>
      </c>
      <c r="M136" s="103"/>
      <c r="N136" s="103"/>
      <c r="O136" s="100"/>
      <c r="P136" s="100"/>
      <c r="Q136" s="101"/>
      <c r="R136" s="101"/>
      <c r="S136" s="104"/>
      <c r="T136" s="105"/>
      <c r="U136" s="46"/>
      <c r="V136" s="46"/>
      <c r="W136" s="46"/>
      <c r="X136" s="46"/>
      <c r="Y136" s="47"/>
      <c r="Z136" s="47"/>
      <c r="AA136" s="47"/>
      <c r="AB136" s="47"/>
      <c r="AC136" s="47"/>
      <c r="AD136" s="47"/>
    </row>
    <row r="137" spans="1:30" ht="39.950000000000003" customHeight="1" x14ac:dyDescent="0.25">
      <c r="M137" s="106">
        <f>SUMPRODUCT($I$4:$I$136,M4:M136)</f>
        <v>12556.89</v>
      </c>
      <c r="N137" s="106">
        <f>SUMPRODUCT($I$4:$I$136,N4:N136)</f>
        <v>113000</v>
      </c>
      <c r="O137" s="106">
        <f t="shared" ref="O137:AD137" si="6">SUMPRODUCT($I$4:$I$136,O4:O136)</f>
        <v>5480</v>
      </c>
      <c r="P137" s="106">
        <f t="shared" si="6"/>
        <v>4765</v>
      </c>
      <c r="Q137" s="106">
        <f t="shared" si="6"/>
        <v>9520</v>
      </c>
      <c r="R137" s="106">
        <f t="shared" si="6"/>
        <v>5366</v>
      </c>
      <c r="S137" s="106">
        <f t="shared" si="6"/>
        <v>1170</v>
      </c>
      <c r="T137" s="106">
        <f t="shared" si="6"/>
        <v>3700</v>
      </c>
      <c r="U137" s="111">
        <f t="shared" si="6"/>
        <v>5480</v>
      </c>
      <c r="V137" s="106">
        <f t="shared" si="6"/>
        <v>0</v>
      </c>
      <c r="W137" s="106">
        <f t="shared" si="6"/>
        <v>0</v>
      </c>
      <c r="X137" s="106">
        <f t="shared" si="6"/>
        <v>0</v>
      </c>
      <c r="Y137" s="106">
        <f t="shared" si="6"/>
        <v>0</v>
      </c>
      <c r="Z137" s="106">
        <f t="shared" si="6"/>
        <v>0</v>
      </c>
      <c r="AA137" s="106">
        <f t="shared" si="6"/>
        <v>0</v>
      </c>
      <c r="AB137" s="106">
        <f t="shared" si="6"/>
        <v>0</v>
      </c>
      <c r="AC137" s="106">
        <f t="shared" si="6"/>
        <v>0</v>
      </c>
      <c r="AD137" s="106">
        <f t="shared" si="6"/>
        <v>0</v>
      </c>
    </row>
  </sheetData>
  <mergeCells count="22">
    <mergeCell ref="AD1:AD2"/>
    <mergeCell ref="A2:L2"/>
    <mergeCell ref="P1:P2"/>
    <mergeCell ref="J1:L1"/>
    <mergeCell ref="AB1:AB2"/>
    <mergeCell ref="AC1:AC2"/>
    <mergeCell ref="N1:N2"/>
    <mergeCell ref="O1:O2"/>
    <mergeCell ref="M1:M2"/>
    <mergeCell ref="A1:B1"/>
    <mergeCell ref="C1:I1"/>
    <mergeCell ref="Q1:Q2"/>
    <mergeCell ref="R1:R2"/>
    <mergeCell ref="S1:S2"/>
    <mergeCell ref="T1:T2"/>
    <mergeCell ref="U1:U2"/>
    <mergeCell ref="AA1:AA2"/>
    <mergeCell ref="V1:V2"/>
    <mergeCell ref="W1:W2"/>
    <mergeCell ref="X1:X2"/>
    <mergeCell ref="Y1:Y2"/>
    <mergeCell ref="Z1:Z2"/>
  </mergeCells>
  <conditionalFormatting sqref="U4:X136">
    <cfRule type="cellIs" dxfId="113" priority="16" stopIfTrue="1" operator="greaterThan">
      <formula>0</formula>
    </cfRule>
    <cfRule type="cellIs" dxfId="112" priority="17" stopIfTrue="1" operator="greaterThan">
      <formula>0</formula>
    </cfRule>
    <cfRule type="cellIs" dxfId="111" priority="18" stopIfTrue="1" operator="greaterThan">
      <formula>0</formula>
    </cfRule>
  </conditionalFormatting>
  <conditionalFormatting sqref="T4:T136 M4:P136 Q9:S105">
    <cfRule type="cellIs" dxfId="110" priority="13" stopIfTrue="1" operator="greaterThan">
      <formula>0</formula>
    </cfRule>
    <cfRule type="cellIs" dxfId="109" priority="14" stopIfTrue="1" operator="greaterThan">
      <formula>0</formula>
    </cfRule>
    <cfRule type="cellIs" dxfId="108" priority="15" stopIfTrue="1" operator="greaterThan">
      <formula>0</formula>
    </cfRule>
  </conditionalFormatting>
  <conditionalFormatting sqref="Q31">
    <cfRule type="cellIs" dxfId="107" priority="10" stopIfTrue="1" operator="greaterThan">
      <formula>0</formula>
    </cfRule>
    <cfRule type="cellIs" dxfId="106" priority="11" stopIfTrue="1" operator="greaterThan">
      <formula>0</formula>
    </cfRule>
    <cfRule type="cellIs" dxfId="105" priority="12" stopIfTrue="1" operator="greaterThan">
      <formula>0</formula>
    </cfRule>
  </conditionalFormatting>
  <conditionalFormatting sqref="Q77">
    <cfRule type="cellIs" dxfId="104" priority="7" stopIfTrue="1" operator="greaterThan">
      <formula>0</formula>
    </cfRule>
    <cfRule type="cellIs" dxfId="103" priority="8" stopIfTrue="1" operator="greaterThan">
      <formula>0</formula>
    </cfRule>
    <cfRule type="cellIs" dxfId="102" priority="9" stopIfTrue="1" operator="greaterThan">
      <formula>0</formula>
    </cfRule>
  </conditionalFormatting>
  <conditionalFormatting sqref="R87">
    <cfRule type="cellIs" dxfId="101" priority="4" stopIfTrue="1" operator="greaterThan">
      <formula>0</formula>
    </cfRule>
    <cfRule type="cellIs" dxfId="100" priority="5" stopIfTrue="1" operator="greaterThan">
      <formula>0</formula>
    </cfRule>
    <cfRule type="cellIs" dxfId="99" priority="6" stopIfTrue="1" operator="greaterThan">
      <formula>0</formula>
    </cfRule>
  </conditionalFormatting>
  <conditionalFormatting sqref="S9:S10">
    <cfRule type="cellIs" dxfId="98" priority="1" stopIfTrue="1" operator="greaterThan">
      <formula>0</formula>
    </cfRule>
    <cfRule type="cellIs" dxfId="97" priority="2" stopIfTrue="1" operator="greaterThan">
      <formula>0</formula>
    </cfRule>
    <cfRule type="cellIs" dxfId="96" priority="3" stopIfTrue="1" operator="greaterThan">
      <formula>0</formula>
    </cfRule>
  </conditionalFormatting>
  <hyperlinks>
    <hyperlink ref="D577" r:id="rId1" display="https://www.havan.com.br/mangueira-para-gas-de-cozinha-glp-1-20m-durin-05207.html" xr:uid="{4369B29A-8CE3-40E4-A79C-6D08B6A708CC}"/>
  </hyperlinks>
  <pageMargins left="0.511811024" right="0.511811024" top="0.78740157499999996" bottom="0.78740157499999996" header="0.31496062000000002" footer="0.31496062000000002"/>
  <pageSetup paperSize="9" orientation="portrait"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9A68E7-931C-4E4D-B809-40F0576F27BB}">
  <sheetPr>
    <tabColor rgb="FFFFC000"/>
  </sheetPr>
  <dimension ref="A1:AD649"/>
  <sheetViews>
    <sheetView topLeftCell="A13" zoomScale="70" zoomScaleNormal="70" workbookViewId="0">
      <selection activeCell="D23" sqref="D23"/>
    </sheetView>
  </sheetViews>
  <sheetFormatPr defaultColWidth="9.7109375" defaultRowHeight="26.25" x14ac:dyDescent="0.25"/>
  <cols>
    <col min="1" max="1" width="7" style="31" customWidth="1"/>
    <col min="2" max="2" width="28.5703125" style="1" customWidth="1"/>
    <col min="3" max="3" width="27.140625" style="35" customWidth="1"/>
    <col min="4" max="4" width="23.28515625" style="36" customWidth="1"/>
    <col min="5" max="5" width="19.42578125" style="36" customWidth="1"/>
    <col min="6" max="7" width="10" style="1" customWidth="1"/>
    <col min="8" max="8" width="16.7109375" style="1" customWidth="1"/>
    <col min="9" max="9" width="16.140625" style="27" bestFit="1" customWidth="1"/>
    <col min="10" max="10" width="13.85546875" style="4" customWidth="1"/>
    <col min="11" max="11" width="13.28515625" style="26" customWidth="1"/>
    <col min="12" max="12" width="12.5703125" style="5" customWidth="1"/>
    <col min="13" max="24" width="13.7109375" style="6" customWidth="1"/>
    <col min="25" max="30" width="13.7109375" style="2" customWidth="1"/>
    <col min="31" max="16384" width="9.7109375" style="2"/>
  </cols>
  <sheetData>
    <row r="1" spans="1:30" ht="39.950000000000003" customHeight="1" x14ac:dyDescent="0.25">
      <c r="A1" s="236" t="s">
        <v>27</v>
      </c>
      <c r="B1" s="236"/>
      <c r="C1" s="236" t="s">
        <v>28</v>
      </c>
      <c r="D1" s="236"/>
      <c r="E1" s="236"/>
      <c r="F1" s="236"/>
      <c r="G1" s="236"/>
      <c r="H1" s="236"/>
      <c r="I1" s="236"/>
      <c r="J1" s="230" t="s">
        <v>492</v>
      </c>
      <c r="K1" s="230"/>
      <c r="L1" s="230"/>
      <c r="M1" s="238" t="s">
        <v>526</v>
      </c>
      <c r="N1" s="238" t="s">
        <v>527</v>
      </c>
      <c r="O1" s="238" t="s">
        <v>528</v>
      </c>
      <c r="P1" s="238" t="s">
        <v>529</v>
      </c>
      <c r="Q1" s="238" t="s">
        <v>530</v>
      </c>
      <c r="R1" s="238" t="s">
        <v>531</v>
      </c>
      <c r="S1" s="238" t="s">
        <v>532</v>
      </c>
      <c r="T1" s="238" t="s">
        <v>533</v>
      </c>
      <c r="U1" s="238" t="s">
        <v>534</v>
      </c>
      <c r="V1" s="238" t="s">
        <v>535</v>
      </c>
      <c r="W1" s="238" t="s">
        <v>536</v>
      </c>
      <c r="X1" s="231" t="s">
        <v>29</v>
      </c>
      <c r="Y1" s="231" t="s">
        <v>29</v>
      </c>
      <c r="Z1" s="231" t="s">
        <v>29</v>
      </c>
      <c r="AA1" s="231" t="s">
        <v>29</v>
      </c>
      <c r="AB1" s="231" t="s">
        <v>29</v>
      </c>
      <c r="AC1" s="231" t="s">
        <v>29</v>
      </c>
      <c r="AD1" s="231" t="s">
        <v>29</v>
      </c>
    </row>
    <row r="2" spans="1:30" ht="39.950000000000003" customHeight="1" x14ac:dyDescent="0.25">
      <c r="A2" s="236" t="s">
        <v>12</v>
      </c>
      <c r="B2" s="236"/>
      <c r="C2" s="236"/>
      <c r="D2" s="236"/>
      <c r="E2" s="236"/>
      <c r="F2" s="236"/>
      <c r="G2" s="236"/>
      <c r="H2" s="236"/>
      <c r="I2" s="236"/>
      <c r="J2" s="236"/>
      <c r="K2" s="236"/>
      <c r="L2" s="236"/>
      <c r="M2" s="238"/>
      <c r="N2" s="238"/>
      <c r="O2" s="238"/>
      <c r="P2" s="238"/>
      <c r="Q2" s="238"/>
      <c r="R2" s="238"/>
      <c r="S2" s="238"/>
      <c r="T2" s="238"/>
      <c r="U2" s="238"/>
      <c r="V2" s="238"/>
      <c r="W2" s="238"/>
      <c r="X2" s="231"/>
      <c r="Y2" s="231"/>
      <c r="Z2" s="231"/>
      <c r="AA2" s="231"/>
      <c r="AB2" s="231"/>
      <c r="AC2" s="231"/>
      <c r="AD2" s="231"/>
    </row>
    <row r="3" spans="1:30" s="3" customFormat="1" ht="57.2" customHeight="1" x14ac:dyDescent="0.2">
      <c r="A3" s="32" t="s">
        <v>18</v>
      </c>
      <c r="B3" s="33" t="s">
        <v>13</v>
      </c>
      <c r="C3" s="32" t="s">
        <v>14</v>
      </c>
      <c r="D3" s="32" t="s">
        <v>23</v>
      </c>
      <c r="E3" s="33" t="s">
        <v>30</v>
      </c>
      <c r="F3" s="33" t="s">
        <v>31</v>
      </c>
      <c r="G3" s="33" t="s">
        <v>32</v>
      </c>
      <c r="H3" s="33" t="s">
        <v>15</v>
      </c>
      <c r="I3" s="34" t="s">
        <v>19</v>
      </c>
      <c r="J3" s="33" t="s">
        <v>20</v>
      </c>
      <c r="K3" s="37" t="s">
        <v>0</v>
      </c>
      <c r="L3" s="38" t="s">
        <v>2</v>
      </c>
      <c r="M3" s="129">
        <v>45435</v>
      </c>
      <c r="N3" s="129">
        <v>45435</v>
      </c>
      <c r="O3" s="129">
        <v>45435</v>
      </c>
      <c r="P3" s="129">
        <v>45435</v>
      </c>
      <c r="Q3" s="129">
        <v>45435</v>
      </c>
      <c r="R3" s="129">
        <v>45435</v>
      </c>
      <c r="S3" s="129">
        <v>45435</v>
      </c>
      <c r="T3" s="129">
        <v>45435</v>
      </c>
      <c r="U3" s="129">
        <v>45435</v>
      </c>
      <c r="V3" s="129">
        <v>45435</v>
      </c>
      <c r="W3" s="129">
        <v>45460</v>
      </c>
      <c r="X3" s="44" t="s">
        <v>1</v>
      </c>
      <c r="Y3" s="44" t="s">
        <v>1</v>
      </c>
      <c r="Z3" s="44" t="s">
        <v>1</v>
      </c>
      <c r="AA3" s="44" t="s">
        <v>1</v>
      </c>
      <c r="AB3" s="44" t="s">
        <v>1</v>
      </c>
      <c r="AC3" s="44" t="s">
        <v>1</v>
      </c>
      <c r="AD3" s="44" t="s">
        <v>1</v>
      </c>
    </row>
    <row r="4" spans="1:30" ht="39.950000000000003" customHeight="1" x14ac:dyDescent="0.25">
      <c r="A4" s="55">
        <v>1</v>
      </c>
      <c r="B4" s="56" t="s">
        <v>33</v>
      </c>
      <c r="C4" s="60" t="s">
        <v>34</v>
      </c>
      <c r="D4" s="61" t="s">
        <v>35</v>
      </c>
      <c r="E4" s="59" t="s">
        <v>36</v>
      </c>
      <c r="F4" s="70">
        <v>117366023</v>
      </c>
      <c r="G4" s="54" t="s">
        <v>37</v>
      </c>
      <c r="H4" s="54">
        <v>33903035</v>
      </c>
      <c r="I4" s="42">
        <v>54</v>
      </c>
      <c r="J4" s="17">
        <v>5</v>
      </c>
      <c r="K4" s="23">
        <f t="shared" ref="K4:K67" si="0">J4-(SUM(M4:AD4))</f>
        <v>0</v>
      </c>
      <c r="L4" s="24" t="str">
        <f t="shared" ref="L4:L67" si="1">IF(K4&lt;0,"ATENÇÃO","OK")</f>
        <v>OK</v>
      </c>
      <c r="M4" s="46"/>
      <c r="N4" s="50"/>
      <c r="O4" s="46"/>
      <c r="P4" s="145">
        <v>5</v>
      </c>
      <c r="Q4" s="47"/>
      <c r="R4" s="47"/>
      <c r="S4" s="47"/>
      <c r="T4" s="46"/>
      <c r="U4" s="46"/>
      <c r="V4" s="46"/>
      <c r="W4" s="46"/>
      <c r="X4" s="46"/>
      <c r="Y4" s="47"/>
      <c r="Z4" s="47"/>
      <c r="AA4" s="47"/>
      <c r="AB4" s="47"/>
      <c r="AC4" s="47"/>
      <c r="AD4" s="47"/>
    </row>
    <row r="5" spans="1:30" ht="39.950000000000003" customHeight="1" x14ac:dyDescent="0.25">
      <c r="A5" s="55">
        <v>2</v>
      </c>
      <c r="B5" s="56" t="s">
        <v>38</v>
      </c>
      <c r="C5" s="60" t="s">
        <v>39</v>
      </c>
      <c r="D5" s="61" t="s">
        <v>40</v>
      </c>
      <c r="E5" s="53" t="s">
        <v>41</v>
      </c>
      <c r="F5" s="54" t="s">
        <v>42</v>
      </c>
      <c r="G5" s="54" t="s">
        <v>37</v>
      </c>
      <c r="H5" s="54">
        <v>33903029</v>
      </c>
      <c r="I5" s="42">
        <v>1262.5999999999999</v>
      </c>
      <c r="J5" s="17"/>
      <c r="K5" s="23">
        <f t="shared" si="0"/>
        <v>0</v>
      </c>
      <c r="L5" s="24" t="str">
        <f t="shared" si="1"/>
        <v>OK</v>
      </c>
      <c r="M5" s="46"/>
      <c r="N5" s="50"/>
      <c r="O5" s="46"/>
      <c r="P5" s="47"/>
      <c r="Q5" s="47"/>
      <c r="R5" s="47"/>
      <c r="S5" s="47"/>
      <c r="T5" s="46"/>
      <c r="U5" s="46"/>
      <c r="V5" s="46"/>
      <c r="W5" s="46"/>
      <c r="X5" s="46"/>
      <c r="Y5" s="47"/>
      <c r="Z5" s="47"/>
      <c r="AA5" s="47"/>
      <c r="AB5" s="47"/>
      <c r="AC5" s="47"/>
      <c r="AD5" s="47"/>
    </row>
    <row r="6" spans="1:30" ht="39.950000000000003" customHeight="1" x14ac:dyDescent="0.25">
      <c r="A6" s="55">
        <v>3</v>
      </c>
      <c r="B6" s="56" t="s">
        <v>43</v>
      </c>
      <c r="C6" s="60" t="s">
        <v>44</v>
      </c>
      <c r="D6" s="61" t="s">
        <v>45</v>
      </c>
      <c r="E6" s="59" t="s">
        <v>46</v>
      </c>
      <c r="F6" s="70">
        <v>79812016</v>
      </c>
      <c r="G6" s="54" t="s">
        <v>37</v>
      </c>
      <c r="H6" s="54">
        <v>33903017</v>
      </c>
      <c r="I6" s="42">
        <v>70.59</v>
      </c>
      <c r="J6" s="17">
        <v>2</v>
      </c>
      <c r="K6" s="23">
        <f t="shared" si="0"/>
        <v>2</v>
      </c>
      <c r="L6" s="24" t="str">
        <f t="shared" si="1"/>
        <v>OK</v>
      </c>
      <c r="M6" s="46"/>
      <c r="N6" s="50"/>
      <c r="O6" s="46"/>
      <c r="P6" s="47"/>
      <c r="Q6" s="47"/>
      <c r="R6" s="47"/>
      <c r="S6" s="47"/>
      <c r="T6" s="46"/>
      <c r="U6" s="46"/>
      <c r="V6" s="46"/>
      <c r="W6" s="46"/>
      <c r="X6" s="46"/>
      <c r="Y6" s="47"/>
      <c r="Z6" s="47"/>
      <c r="AA6" s="47"/>
      <c r="AB6" s="47"/>
      <c r="AC6" s="47"/>
      <c r="AD6" s="47"/>
    </row>
    <row r="7" spans="1:30" ht="39.950000000000003" customHeight="1" x14ac:dyDescent="0.25">
      <c r="A7" s="55">
        <v>4</v>
      </c>
      <c r="B7" s="56" t="s">
        <v>47</v>
      </c>
      <c r="C7" s="68" t="s">
        <v>48</v>
      </c>
      <c r="D7" s="69" t="s">
        <v>49</v>
      </c>
      <c r="E7" s="65">
        <v>2401</v>
      </c>
      <c r="F7" s="65" t="s">
        <v>50</v>
      </c>
      <c r="G7" s="54" t="s">
        <v>37</v>
      </c>
      <c r="H7" s="54" t="s">
        <v>51</v>
      </c>
      <c r="I7" s="42">
        <v>2050</v>
      </c>
      <c r="J7" s="17"/>
      <c r="K7" s="23">
        <f t="shared" si="0"/>
        <v>0</v>
      </c>
      <c r="L7" s="24" t="str">
        <f t="shared" si="1"/>
        <v>OK</v>
      </c>
      <c r="M7" s="46"/>
      <c r="N7" s="50"/>
      <c r="O7" s="46"/>
      <c r="P7" s="47"/>
      <c r="Q7" s="47"/>
      <c r="R7" s="47"/>
      <c r="S7" s="47"/>
      <c r="T7" s="46"/>
      <c r="U7" s="46"/>
      <c r="V7" s="46"/>
      <c r="W7" s="46"/>
      <c r="X7" s="46"/>
      <c r="Y7" s="47"/>
      <c r="Z7" s="47"/>
      <c r="AA7" s="47"/>
      <c r="AB7" s="47"/>
      <c r="AC7" s="47"/>
      <c r="AD7" s="47"/>
    </row>
    <row r="8" spans="1:30" ht="39.950000000000003" customHeight="1" x14ac:dyDescent="0.25">
      <c r="A8" s="55">
        <v>5</v>
      </c>
      <c r="B8" s="56" t="s">
        <v>43</v>
      </c>
      <c r="C8" s="60" t="s">
        <v>52</v>
      </c>
      <c r="D8" s="61" t="s">
        <v>53</v>
      </c>
      <c r="E8" s="62" t="s">
        <v>46</v>
      </c>
      <c r="F8" s="62" t="s">
        <v>54</v>
      </c>
      <c r="G8" s="54" t="s">
        <v>37</v>
      </c>
      <c r="H8" s="62" t="s">
        <v>51</v>
      </c>
      <c r="I8" s="42">
        <v>1426.25</v>
      </c>
      <c r="J8" s="17"/>
      <c r="K8" s="23">
        <f t="shared" si="0"/>
        <v>0</v>
      </c>
      <c r="L8" s="24" t="str">
        <f t="shared" si="1"/>
        <v>OK</v>
      </c>
      <c r="M8" s="46"/>
      <c r="N8" s="50"/>
      <c r="O8" s="46"/>
      <c r="P8" s="47"/>
      <c r="Q8" s="47"/>
      <c r="R8" s="47"/>
      <c r="S8" s="47"/>
      <c r="T8" s="46"/>
      <c r="U8" s="46"/>
      <c r="V8" s="46"/>
      <c r="W8" s="46"/>
      <c r="X8" s="46"/>
      <c r="Y8" s="47"/>
      <c r="Z8" s="47"/>
      <c r="AA8" s="47"/>
      <c r="AB8" s="47"/>
      <c r="AC8" s="47"/>
      <c r="AD8" s="47"/>
    </row>
    <row r="9" spans="1:30" ht="39.950000000000003" customHeight="1" x14ac:dyDescent="0.25">
      <c r="A9" s="55">
        <v>6</v>
      </c>
      <c r="B9" s="56" t="s">
        <v>55</v>
      </c>
      <c r="C9" s="66" t="s">
        <v>56</v>
      </c>
      <c r="D9" s="67" t="s">
        <v>57</v>
      </c>
      <c r="E9" s="59" t="s">
        <v>58</v>
      </c>
      <c r="F9" s="54" t="s">
        <v>59</v>
      </c>
      <c r="G9" s="54" t="s">
        <v>37</v>
      </c>
      <c r="H9" s="54">
        <v>33903030</v>
      </c>
      <c r="I9" s="42">
        <v>12556.89</v>
      </c>
      <c r="J9" s="17"/>
      <c r="K9" s="23">
        <f t="shared" si="0"/>
        <v>0</v>
      </c>
      <c r="L9" s="24" t="str">
        <f t="shared" si="1"/>
        <v>OK</v>
      </c>
      <c r="M9" s="46"/>
      <c r="N9" s="50"/>
      <c r="O9" s="46"/>
      <c r="P9" s="47"/>
      <c r="Q9" s="47"/>
      <c r="R9" s="47"/>
      <c r="S9" s="47"/>
      <c r="T9" s="46"/>
      <c r="U9" s="46"/>
      <c r="V9" s="46"/>
      <c r="W9" s="46"/>
      <c r="X9" s="46"/>
      <c r="Y9" s="47"/>
      <c r="Z9" s="47"/>
      <c r="AA9" s="47"/>
      <c r="AB9" s="47"/>
      <c r="AC9" s="47"/>
      <c r="AD9" s="47"/>
    </row>
    <row r="10" spans="1:30" ht="39.950000000000003" customHeight="1" x14ac:dyDescent="0.25">
      <c r="A10" s="55">
        <v>7</v>
      </c>
      <c r="B10" s="56" t="s">
        <v>38</v>
      </c>
      <c r="C10" s="66" t="s">
        <v>60</v>
      </c>
      <c r="D10" s="67" t="s">
        <v>61</v>
      </c>
      <c r="E10" s="59" t="s">
        <v>62</v>
      </c>
      <c r="F10" s="54" t="s">
        <v>63</v>
      </c>
      <c r="G10" s="54" t="s">
        <v>37</v>
      </c>
      <c r="H10" s="54">
        <v>44905233</v>
      </c>
      <c r="I10" s="42">
        <v>1170</v>
      </c>
      <c r="J10" s="17"/>
      <c r="K10" s="23">
        <f t="shared" si="0"/>
        <v>0</v>
      </c>
      <c r="L10" s="24" t="str">
        <f t="shared" si="1"/>
        <v>OK</v>
      </c>
      <c r="M10" s="46"/>
      <c r="N10" s="50"/>
      <c r="O10" s="46"/>
      <c r="P10" s="47"/>
      <c r="Q10" s="47"/>
      <c r="R10" s="47"/>
      <c r="S10" s="47"/>
      <c r="T10" s="46"/>
      <c r="U10" s="46"/>
      <c r="V10" s="46"/>
      <c r="W10" s="46"/>
      <c r="X10" s="46"/>
      <c r="Y10" s="47"/>
      <c r="Z10" s="47"/>
      <c r="AA10" s="47"/>
      <c r="AB10" s="47"/>
      <c r="AC10" s="47"/>
      <c r="AD10" s="47"/>
    </row>
    <row r="11" spans="1:30" ht="39.950000000000003" customHeight="1" x14ac:dyDescent="0.25">
      <c r="A11" s="55">
        <v>8</v>
      </c>
      <c r="B11" s="56" t="s">
        <v>64</v>
      </c>
      <c r="C11" s="68" t="s">
        <v>65</v>
      </c>
      <c r="D11" s="69" t="s">
        <v>66</v>
      </c>
      <c r="E11" s="62">
        <v>2402</v>
      </c>
      <c r="F11" s="82" t="s">
        <v>67</v>
      </c>
      <c r="G11" s="54" t="s">
        <v>37</v>
      </c>
      <c r="H11" s="54" t="s">
        <v>51</v>
      </c>
      <c r="I11" s="42">
        <v>1617</v>
      </c>
      <c r="J11" s="17"/>
      <c r="K11" s="23">
        <f t="shared" si="0"/>
        <v>0</v>
      </c>
      <c r="L11" s="24" t="str">
        <f t="shared" si="1"/>
        <v>OK</v>
      </c>
      <c r="M11" s="46"/>
      <c r="N11" s="50"/>
      <c r="O11" s="46"/>
      <c r="P11" s="47"/>
      <c r="Q11" s="47"/>
      <c r="R11" s="47"/>
      <c r="S11" s="50"/>
      <c r="T11" s="46"/>
      <c r="U11" s="46"/>
      <c r="V11" s="46"/>
      <c r="W11" s="46"/>
      <c r="X11" s="46"/>
      <c r="Y11" s="47"/>
      <c r="Z11" s="47"/>
      <c r="AA11" s="47"/>
      <c r="AB11" s="47"/>
      <c r="AC11" s="47"/>
      <c r="AD11" s="47"/>
    </row>
    <row r="12" spans="1:30" ht="39.950000000000003" customHeight="1" x14ac:dyDescent="0.25">
      <c r="A12" s="55">
        <v>10</v>
      </c>
      <c r="B12" s="56" t="s">
        <v>33</v>
      </c>
      <c r="C12" s="60" t="s">
        <v>68</v>
      </c>
      <c r="D12" s="61" t="s">
        <v>69</v>
      </c>
      <c r="E12" s="62">
        <v>5506</v>
      </c>
      <c r="F12" s="62" t="s">
        <v>70</v>
      </c>
      <c r="G12" s="54" t="s">
        <v>37</v>
      </c>
      <c r="H12" s="62" t="s">
        <v>25</v>
      </c>
      <c r="I12" s="42">
        <v>134.99</v>
      </c>
      <c r="J12" s="17"/>
      <c r="K12" s="23">
        <f t="shared" si="0"/>
        <v>0</v>
      </c>
      <c r="L12" s="24" t="str">
        <f t="shared" si="1"/>
        <v>OK</v>
      </c>
      <c r="M12" s="46"/>
      <c r="N12" s="50"/>
      <c r="O12" s="46"/>
      <c r="P12" s="47"/>
      <c r="Q12" s="47"/>
      <c r="R12" s="47"/>
      <c r="S12" s="47"/>
      <c r="T12" s="46"/>
      <c r="U12" s="46"/>
      <c r="V12" s="46"/>
      <c r="W12" s="46"/>
      <c r="X12" s="46"/>
      <c r="Y12" s="47"/>
      <c r="Z12" s="47"/>
      <c r="AA12" s="47"/>
      <c r="AB12" s="47"/>
      <c r="AC12" s="47"/>
      <c r="AD12" s="47"/>
    </row>
    <row r="13" spans="1:30" ht="39.950000000000003" customHeight="1" x14ac:dyDescent="0.25">
      <c r="A13" s="55">
        <v>11</v>
      </c>
      <c r="B13" s="56" t="s">
        <v>71</v>
      </c>
      <c r="C13" s="60" t="s">
        <v>72</v>
      </c>
      <c r="D13" s="61" t="s">
        <v>73</v>
      </c>
      <c r="E13" s="53" t="s">
        <v>41</v>
      </c>
      <c r="F13" s="54" t="s">
        <v>74</v>
      </c>
      <c r="G13" s="54" t="s">
        <v>37</v>
      </c>
      <c r="H13" s="54" t="s">
        <v>75</v>
      </c>
      <c r="I13" s="42">
        <v>860.99</v>
      </c>
      <c r="J13" s="17"/>
      <c r="K13" s="23">
        <f t="shared" si="0"/>
        <v>0</v>
      </c>
      <c r="L13" s="24" t="str">
        <f t="shared" si="1"/>
        <v>OK</v>
      </c>
      <c r="M13" s="46"/>
      <c r="N13" s="50"/>
      <c r="O13" s="46"/>
      <c r="P13" s="47"/>
      <c r="Q13" s="47"/>
      <c r="R13" s="47"/>
      <c r="S13" s="47"/>
      <c r="T13" s="46"/>
      <c r="U13" s="46"/>
      <c r="V13" s="46"/>
      <c r="W13" s="46"/>
      <c r="X13" s="46"/>
      <c r="Y13" s="47"/>
      <c r="Z13" s="47"/>
      <c r="AA13" s="47"/>
      <c r="AB13" s="47"/>
      <c r="AC13" s="47"/>
      <c r="AD13" s="47"/>
    </row>
    <row r="14" spans="1:30" ht="105" customHeight="1" x14ac:dyDescent="0.25">
      <c r="A14" s="55">
        <v>12</v>
      </c>
      <c r="B14" s="56" t="s">
        <v>76</v>
      </c>
      <c r="C14" s="60" t="s">
        <v>77</v>
      </c>
      <c r="D14" s="61" t="s">
        <v>78</v>
      </c>
      <c r="E14" s="62" t="s">
        <v>79</v>
      </c>
      <c r="F14" s="62" t="s">
        <v>80</v>
      </c>
      <c r="G14" s="54" t="s">
        <v>37</v>
      </c>
      <c r="H14" s="62" t="s">
        <v>81</v>
      </c>
      <c r="I14" s="42">
        <v>350</v>
      </c>
      <c r="J14" s="17"/>
      <c r="K14" s="23">
        <f t="shared" si="0"/>
        <v>0</v>
      </c>
      <c r="L14" s="24" t="str">
        <f t="shared" si="1"/>
        <v>OK</v>
      </c>
      <c r="M14" s="46"/>
      <c r="N14" s="50"/>
      <c r="O14" s="46"/>
      <c r="P14" s="47"/>
      <c r="Q14" s="49"/>
      <c r="R14" s="48"/>
      <c r="S14" s="47"/>
      <c r="T14" s="46"/>
      <c r="U14" s="46"/>
      <c r="V14" s="46"/>
      <c r="W14" s="46"/>
      <c r="X14" s="46"/>
      <c r="Y14" s="47"/>
      <c r="Z14" s="47"/>
      <c r="AA14" s="47"/>
      <c r="AB14" s="47"/>
      <c r="AC14" s="47"/>
      <c r="AD14" s="47"/>
    </row>
    <row r="15" spans="1:30" ht="39.950000000000003" customHeight="1" x14ac:dyDescent="0.25">
      <c r="A15" s="55">
        <v>14</v>
      </c>
      <c r="B15" s="56" t="s">
        <v>33</v>
      </c>
      <c r="C15" s="60" t="s">
        <v>82</v>
      </c>
      <c r="D15" s="61" t="s">
        <v>83</v>
      </c>
      <c r="E15" s="62" t="s">
        <v>84</v>
      </c>
      <c r="F15" s="62" t="s">
        <v>85</v>
      </c>
      <c r="G15" s="54" t="s">
        <v>37</v>
      </c>
      <c r="H15" s="62" t="s">
        <v>81</v>
      </c>
      <c r="I15" s="42">
        <v>108.63</v>
      </c>
      <c r="J15" s="17">
        <v>3</v>
      </c>
      <c r="K15" s="23">
        <f t="shared" si="0"/>
        <v>0</v>
      </c>
      <c r="L15" s="24" t="str">
        <f t="shared" si="1"/>
        <v>OK</v>
      </c>
      <c r="M15" s="46"/>
      <c r="N15" s="50"/>
      <c r="O15" s="46"/>
      <c r="P15" s="145">
        <v>3</v>
      </c>
      <c r="Q15" s="49"/>
      <c r="R15" s="48"/>
      <c r="S15" s="47"/>
      <c r="T15" s="46"/>
      <c r="U15" s="46"/>
      <c r="V15" s="46"/>
      <c r="W15" s="46"/>
      <c r="X15" s="46"/>
      <c r="Y15" s="47"/>
      <c r="Z15" s="47"/>
      <c r="AA15" s="47"/>
      <c r="AB15" s="47"/>
      <c r="AC15" s="47"/>
      <c r="AD15" s="47"/>
    </row>
    <row r="16" spans="1:30" ht="39.950000000000003" customHeight="1" x14ac:dyDescent="0.25">
      <c r="A16" s="55">
        <v>15</v>
      </c>
      <c r="B16" s="56" t="s">
        <v>86</v>
      </c>
      <c r="C16" s="83" t="s">
        <v>87</v>
      </c>
      <c r="D16" s="54" t="s">
        <v>88</v>
      </c>
      <c r="E16" s="59" t="s">
        <v>41</v>
      </c>
      <c r="F16" s="54" t="s">
        <v>89</v>
      </c>
      <c r="G16" s="54" t="s">
        <v>37</v>
      </c>
      <c r="H16" s="54" t="s">
        <v>81</v>
      </c>
      <c r="I16" s="42">
        <v>112.33</v>
      </c>
      <c r="J16" s="17"/>
      <c r="K16" s="23">
        <f t="shared" si="0"/>
        <v>0</v>
      </c>
      <c r="L16" s="24" t="str">
        <f t="shared" si="1"/>
        <v>OK</v>
      </c>
      <c r="M16" s="46"/>
      <c r="N16" s="50"/>
      <c r="O16" s="46"/>
      <c r="P16" s="47"/>
      <c r="Q16" s="49"/>
      <c r="R16" s="48"/>
      <c r="S16" s="47"/>
      <c r="T16" s="46"/>
      <c r="U16" s="46"/>
      <c r="V16" s="46"/>
      <c r="W16" s="46"/>
      <c r="X16" s="46"/>
      <c r="Y16" s="47"/>
      <c r="Z16" s="47"/>
      <c r="AA16" s="47"/>
      <c r="AB16" s="47"/>
      <c r="AC16" s="47"/>
      <c r="AD16" s="47"/>
    </row>
    <row r="17" spans="1:30" ht="39.950000000000003" customHeight="1" x14ac:dyDescent="0.25">
      <c r="A17" s="55">
        <v>16</v>
      </c>
      <c r="B17" s="56" t="s">
        <v>55</v>
      </c>
      <c r="C17" s="60" t="s">
        <v>90</v>
      </c>
      <c r="D17" s="61" t="s">
        <v>91</v>
      </c>
      <c r="E17" s="59" t="s">
        <v>92</v>
      </c>
      <c r="F17" s="70">
        <v>105570006</v>
      </c>
      <c r="G17" s="54" t="s">
        <v>37</v>
      </c>
      <c r="H17" s="54">
        <v>33903017</v>
      </c>
      <c r="I17" s="144">
        <v>256</v>
      </c>
      <c r="J17" s="17">
        <f>3-1</f>
        <v>2</v>
      </c>
      <c r="K17" s="23">
        <f t="shared" si="0"/>
        <v>-1</v>
      </c>
      <c r="L17" s="24" t="str">
        <f t="shared" si="1"/>
        <v>ATENÇÃO</v>
      </c>
      <c r="M17" s="46">
        <v>3</v>
      </c>
      <c r="N17" s="50"/>
      <c r="O17" s="46"/>
      <c r="P17" s="47"/>
      <c r="Q17" s="49"/>
      <c r="R17" s="48"/>
      <c r="S17" s="47"/>
      <c r="T17" s="46"/>
      <c r="U17" s="46"/>
      <c r="V17" s="46"/>
      <c r="W17" s="46"/>
      <c r="X17" s="46"/>
      <c r="Y17" s="47"/>
      <c r="Z17" s="47"/>
      <c r="AA17" s="47"/>
      <c r="AB17" s="47"/>
      <c r="AC17" s="47"/>
      <c r="AD17" s="47"/>
    </row>
    <row r="18" spans="1:30" ht="39.950000000000003" customHeight="1" x14ac:dyDescent="0.25">
      <c r="A18" s="55">
        <v>17</v>
      </c>
      <c r="B18" s="56" t="s">
        <v>93</v>
      </c>
      <c r="C18" s="68" t="s">
        <v>94</v>
      </c>
      <c r="D18" s="69" t="s">
        <v>95</v>
      </c>
      <c r="E18" s="65">
        <v>2401</v>
      </c>
      <c r="F18" s="65" t="s">
        <v>96</v>
      </c>
      <c r="G18" s="54" t="s">
        <v>37</v>
      </c>
      <c r="H18" s="62" t="s">
        <v>81</v>
      </c>
      <c r="I18" s="42">
        <v>91.9</v>
      </c>
      <c r="J18" s="17"/>
      <c r="K18" s="23">
        <f t="shared" si="0"/>
        <v>0</v>
      </c>
      <c r="L18" s="24" t="str">
        <f t="shared" si="1"/>
        <v>OK</v>
      </c>
      <c r="M18" s="46"/>
      <c r="N18" s="50"/>
      <c r="O18" s="46"/>
      <c r="P18" s="47"/>
      <c r="Q18" s="49"/>
      <c r="R18" s="48"/>
      <c r="S18" s="47"/>
      <c r="T18" s="46"/>
      <c r="U18" s="46"/>
      <c r="V18" s="46"/>
      <c r="W18" s="46"/>
      <c r="X18" s="46"/>
      <c r="Y18" s="47"/>
      <c r="Z18" s="47"/>
      <c r="AA18" s="47"/>
      <c r="AB18" s="47"/>
      <c r="AC18" s="47"/>
      <c r="AD18" s="47"/>
    </row>
    <row r="19" spans="1:30" ht="39.950000000000003" customHeight="1" x14ac:dyDescent="0.25">
      <c r="A19" s="55">
        <v>19</v>
      </c>
      <c r="B19" s="56" t="s">
        <v>43</v>
      </c>
      <c r="C19" s="60" t="s">
        <v>97</v>
      </c>
      <c r="D19" s="61" t="s">
        <v>98</v>
      </c>
      <c r="E19" s="59" t="s">
        <v>62</v>
      </c>
      <c r="F19" s="70">
        <v>104159010</v>
      </c>
      <c r="G19" s="54" t="s">
        <v>37</v>
      </c>
      <c r="H19" s="54">
        <v>33903029</v>
      </c>
      <c r="I19" s="42">
        <v>37.5</v>
      </c>
      <c r="J19" s="17">
        <v>3</v>
      </c>
      <c r="K19" s="23">
        <f t="shared" si="0"/>
        <v>0</v>
      </c>
      <c r="L19" s="24" t="str">
        <f t="shared" si="1"/>
        <v>OK</v>
      </c>
      <c r="M19" s="46"/>
      <c r="N19" s="50"/>
      <c r="O19" s="46"/>
      <c r="P19" s="47"/>
      <c r="Q19" s="49"/>
      <c r="R19" s="48"/>
      <c r="S19" s="47"/>
      <c r="T19" s="46"/>
      <c r="U19" s="46"/>
      <c r="V19" s="46">
        <v>3</v>
      </c>
      <c r="W19" s="46"/>
      <c r="X19" s="46"/>
      <c r="Y19" s="47"/>
      <c r="Z19" s="47"/>
      <c r="AA19" s="47"/>
      <c r="AB19" s="47"/>
      <c r="AC19" s="47"/>
      <c r="AD19" s="47"/>
    </row>
    <row r="20" spans="1:30" ht="39.950000000000003" customHeight="1" x14ac:dyDescent="0.25">
      <c r="A20" s="55">
        <v>23</v>
      </c>
      <c r="B20" s="56" t="s">
        <v>93</v>
      </c>
      <c r="C20" s="60" t="s">
        <v>99</v>
      </c>
      <c r="D20" s="61" t="s">
        <v>100</v>
      </c>
      <c r="E20" s="62" t="s">
        <v>101</v>
      </c>
      <c r="F20" s="62" t="s">
        <v>102</v>
      </c>
      <c r="G20" s="54" t="s">
        <v>37</v>
      </c>
      <c r="H20" s="62" t="s">
        <v>81</v>
      </c>
      <c r="I20" s="42">
        <v>75</v>
      </c>
      <c r="J20" s="17"/>
      <c r="K20" s="23">
        <f t="shared" si="0"/>
        <v>0</v>
      </c>
      <c r="L20" s="24" t="str">
        <f t="shared" si="1"/>
        <v>OK</v>
      </c>
      <c r="M20" s="46"/>
      <c r="N20" s="50"/>
      <c r="O20" s="46"/>
      <c r="P20" s="47"/>
      <c r="Q20" s="49"/>
      <c r="R20" s="48"/>
      <c r="S20" s="47"/>
      <c r="T20" s="46"/>
      <c r="U20" s="46"/>
      <c r="V20" s="46"/>
      <c r="W20" s="46"/>
      <c r="X20" s="46"/>
      <c r="Y20" s="47"/>
      <c r="Z20" s="47"/>
      <c r="AA20" s="47"/>
      <c r="AB20" s="47"/>
      <c r="AC20" s="47"/>
      <c r="AD20" s="47"/>
    </row>
    <row r="21" spans="1:30" ht="39.950000000000003" customHeight="1" x14ac:dyDescent="0.25">
      <c r="A21" s="55">
        <v>24</v>
      </c>
      <c r="B21" s="56" t="s">
        <v>43</v>
      </c>
      <c r="C21" s="68" t="s">
        <v>103</v>
      </c>
      <c r="D21" s="69" t="s">
        <v>104</v>
      </c>
      <c r="E21" s="65">
        <v>1305</v>
      </c>
      <c r="F21" s="65" t="s">
        <v>105</v>
      </c>
      <c r="G21" s="54" t="s">
        <v>37</v>
      </c>
      <c r="H21" s="62" t="s">
        <v>22</v>
      </c>
      <c r="I21" s="42">
        <v>247.5</v>
      </c>
      <c r="J21" s="17"/>
      <c r="K21" s="23">
        <f t="shared" si="0"/>
        <v>0</v>
      </c>
      <c r="L21" s="24" t="str">
        <f t="shared" si="1"/>
        <v>OK</v>
      </c>
      <c r="M21" s="46"/>
      <c r="N21" s="50"/>
      <c r="O21" s="46"/>
      <c r="P21" s="47"/>
      <c r="Q21" s="49"/>
      <c r="R21" s="48"/>
      <c r="S21" s="47"/>
      <c r="T21" s="46"/>
      <c r="U21" s="46"/>
      <c r="V21" s="46"/>
      <c r="W21" s="46"/>
      <c r="X21" s="46"/>
      <c r="Y21" s="47"/>
      <c r="Z21" s="47"/>
      <c r="AA21" s="47"/>
      <c r="AB21" s="47"/>
      <c r="AC21" s="47"/>
      <c r="AD21" s="47"/>
    </row>
    <row r="22" spans="1:30" ht="39.950000000000003" customHeight="1" x14ac:dyDescent="0.25">
      <c r="A22" s="55">
        <v>25</v>
      </c>
      <c r="B22" s="56" t="s">
        <v>24</v>
      </c>
      <c r="C22" s="60" t="s">
        <v>106</v>
      </c>
      <c r="D22" s="61" t="s">
        <v>107</v>
      </c>
      <c r="E22" s="59" t="s">
        <v>108</v>
      </c>
      <c r="F22" s="62" t="s">
        <v>109</v>
      </c>
      <c r="G22" s="54" t="s">
        <v>37</v>
      </c>
      <c r="H22" s="62" t="s">
        <v>110</v>
      </c>
      <c r="I22" s="42">
        <v>2088</v>
      </c>
      <c r="J22" s="17"/>
      <c r="K22" s="23">
        <f t="shared" si="0"/>
        <v>0</v>
      </c>
      <c r="L22" s="24" t="str">
        <f t="shared" si="1"/>
        <v>OK</v>
      </c>
      <c r="M22" s="46"/>
      <c r="N22" s="50"/>
      <c r="O22" s="46"/>
      <c r="P22" s="47"/>
      <c r="Q22" s="49"/>
      <c r="R22" s="48"/>
      <c r="S22" s="47"/>
      <c r="T22" s="46"/>
      <c r="U22" s="46"/>
      <c r="V22" s="46"/>
      <c r="W22" s="46"/>
      <c r="X22" s="46"/>
      <c r="Y22" s="47"/>
      <c r="Z22" s="47"/>
      <c r="AA22" s="47"/>
      <c r="AB22" s="47"/>
      <c r="AC22" s="47"/>
      <c r="AD22" s="47"/>
    </row>
    <row r="23" spans="1:30" ht="39.950000000000003" customHeight="1" x14ac:dyDescent="0.25">
      <c r="A23" s="55">
        <v>26</v>
      </c>
      <c r="B23" s="56" t="s">
        <v>38</v>
      </c>
      <c r="C23" s="68" t="s">
        <v>111</v>
      </c>
      <c r="D23" s="69" t="s">
        <v>112</v>
      </c>
      <c r="E23" s="65">
        <v>2407</v>
      </c>
      <c r="F23" s="65" t="s">
        <v>113</v>
      </c>
      <c r="G23" s="54" t="s">
        <v>37</v>
      </c>
      <c r="H23" s="54" t="s">
        <v>51</v>
      </c>
      <c r="I23" s="42">
        <v>910.8</v>
      </c>
      <c r="J23" s="17"/>
      <c r="K23" s="23">
        <f t="shared" si="0"/>
        <v>0</v>
      </c>
      <c r="L23" s="24" t="str">
        <f t="shared" si="1"/>
        <v>OK</v>
      </c>
      <c r="M23" s="46"/>
      <c r="N23" s="50"/>
      <c r="O23" s="46"/>
      <c r="P23" s="47"/>
      <c r="Q23" s="49"/>
      <c r="R23" s="48"/>
      <c r="S23" s="47"/>
      <c r="T23" s="46"/>
      <c r="U23" s="46"/>
      <c r="V23" s="46"/>
      <c r="W23" s="46"/>
      <c r="X23" s="46"/>
      <c r="Y23" s="47"/>
      <c r="Z23" s="47"/>
      <c r="AA23" s="47"/>
      <c r="AB23" s="47"/>
      <c r="AC23" s="47"/>
      <c r="AD23" s="47"/>
    </row>
    <row r="24" spans="1:30" ht="39.950000000000003" customHeight="1" x14ac:dyDescent="0.25">
      <c r="A24" s="55">
        <v>27</v>
      </c>
      <c r="B24" s="56" t="s">
        <v>114</v>
      </c>
      <c r="C24" s="68" t="s">
        <v>115</v>
      </c>
      <c r="D24" s="69" t="s">
        <v>116</v>
      </c>
      <c r="E24" s="65">
        <v>2407</v>
      </c>
      <c r="F24" s="65" t="s">
        <v>113</v>
      </c>
      <c r="G24" s="54" t="s">
        <v>37</v>
      </c>
      <c r="H24" s="54" t="s">
        <v>51</v>
      </c>
      <c r="I24" s="42">
        <v>2240</v>
      </c>
      <c r="J24" s="17"/>
      <c r="K24" s="23">
        <f t="shared" si="0"/>
        <v>0</v>
      </c>
      <c r="L24" s="24" t="str">
        <f t="shared" si="1"/>
        <v>OK</v>
      </c>
      <c r="M24" s="46"/>
      <c r="N24" s="50"/>
      <c r="O24" s="46"/>
      <c r="P24" s="47"/>
      <c r="Q24" s="49"/>
      <c r="R24" s="48"/>
      <c r="S24" s="47"/>
      <c r="T24" s="46"/>
      <c r="U24" s="46"/>
      <c r="V24" s="46"/>
      <c r="W24" s="46"/>
      <c r="X24" s="46"/>
      <c r="Y24" s="47"/>
      <c r="Z24" s="47"/>
      <c r="AA24" s="47"/>
      <c r="AB24" s="47"/>
      <c r="AC24" s="47"/>
      <c r="AD24" s="47"/>
    </row>
    <row r="25" spans="1:30" ht="39.950000000000003" customHeight="1" x14ac:dyDescent="0.25">
      <c r="A25" s="55">
        <v>28</v>
      </c>
      <c r="B25" s="56" t="s">
        <v>117</v>
      </c>
      <c r="C25" s="60" t="s">
        <v>118</v>
      </c>
      <c r="D25" s="61" t="s">
        <v>119</v>
      </c>
      <c r="E25" s="59" t="s">
        <v>108</v>
      </c>
      <c r="F25" s="62" t="s">
        <v>109</v>
      </c>
      <c r="G25" s="54" t="s">
        <v>37</v>
      </c>
      <c r="H25" s="62" t="s">
        <v>110</v>
      </c>
      <c r="I25" s="42">
        <v>810</v>
      </c>
      <c r="J25" s="17">
        <v>2</v>
      </c>
      <c r="K25" s="23">
        <f t="shared" si="0"/>
        <v>0</v>
      </c>
      <c r="L25" s="24" t="str">
        <f t="shared" si="1"/>
        <v>OK</v>
      </c>
      <c r="M25" s="46"/>
      <c r="N25" s="50"/>
      <c r="O25" s="46"/>
      <c r="P25" s="47"/>
      <c r="Q25" s="49"/>
      <c r="R25" s="50">
        <v>2</v>
      </c>
      <c r="S25" s="47"/>
      <c r="T25" s="46"/>
      <c r="U25" s="46"/>
      <c r="V25" s="46"/>
      <c r="W25" s="46"/>
      <c r="X25" s="46"/>
      <c r="Y25" s="47"/>
      <c r="Z25" s="47"/>
      <c r="AA25" s="47"/>
      <c r="AB25" s="47"/>
      <c r="AC25" s="47"/>
      <c r="AD25" s="47"/>
    </row>
    <row r="26" spans="1:30" ht="39.950000000000003" customHeight="1" x14ac:dyDescent="0.25">
      <c r="A26" s="55">
        <v>29</v>
      </c>
      <c r="B26" s="56" t="s">
        <v>24</v>
      </c>
      <c r="C26" s="60" t="s">
        <v>120</v>
      </c>
      <c r="D26" s="61" t="s">
        <v>121</v>
      </c>
      <c r="E26" s="62">
        <v>2411</v>
      </c>
      <c r="F26" s="62" t="s">
        <v>109</v>
      </c>
      <c r="G26" s="54" t="s">
        <v>37</v>
      </c>
      <c r="H26" s="62" t="s">
        <v>110</v>
      </c>
      <c r="I26" s="42">
        <v>4998</v>
      </c>
      <c r="J26" s="17">
        <v>1</v>
      </c>
      <c r="K26" s="23">
        <f t="shared" si="0"/>
        <v>0</v>
      </c>
      <c r="L26" s="24" t="str">
        <f t="shared" si="1"/>
        <v>OK</v>
      </c>
      <c r="M26" s="46"/>
      <c r="N26" s="50">
        <v>1</v>
      </c>
      <c r="O26" s="46"/>
      <c r="P26" s="47"/>
      <c r="Q26" s="49"/>
      <c r="R26" s="48"/>
      <c r="S26" s="47"/>
      <c r="T26" s="46"/>
      <c r="U26" s="46"/>
      <c r="V26" s="46"/>
      <c r="W26" s="46"/>
      <c r="X26" s="46"/>
      <c r="Y26" s="47"/>
      <c r="Z26" s="47"/>
      <c r="AA26" s="47"/>
      <c r="AB26" s="47"/>
      <c r="AC26" s="47"/>
      <c r="AD26" s="47"/>
    </row>
    <row r="27" spans="1:30" ht="57.2" customHeight="1" x14ac:dyDescent="0.25">
      <c r="A27" s="55">
        <v>30</v>
      </c>
      <c r="B27" s="56" t="s">
        <v>38</v>
      </c>
      <c r="C27" s="60" t="s">
        <v>122</v>
      </c>
      <c r="D27" s="61" t="s">
        <v>123</v>
      </c>
      <c r="E27" s="62" t="s">
        <v>124</v>
      </c>
      <c r="F27" s="62" t="s">
        <v>125</v>
      </c>
      <c r="G27" s="54" t="s">
        <v>37</v>
      </c>
      <c r="H27" s="62" t="s">
        <v>51</v>
      </c>
      <c r="I27" s="42">
        <v>495</v>
      </c>
      <c r="J27" s="17"/>
      <c r="K27" s="23">
        <f t="shared" si="0"/>
        <v>0</v>
      </c>
      <c r="L27" s="24" t="str">
        <f t="shared" si="1"/>
        <v>OK</v>
      </c>
      <c r="M27" s="46"/>
      <c r="N27" s="50"/>
      <c r="O27" s="46"/>
      <c r="P27" s="49"/>
      <c r="Q27" s="47"/>
      <c r="R27" s="47"/>
      <c r="S27" s="47"/>
      <c r="T27" s="46"/>
      <c r="U27" s="46"/>
      <c r="V27" s="46"/>
      <c r="W27" s="46"/>
      <c r="X27" s="46"/>
      <c r="Y27" s="47"/>
      <c r="Z27" s="47"/>
      <c r="AA27" s="47"/>
      <c r="AB27" s="47"/>
      <c r="AC27" s="47"/>
      <c r="AD27" s="47"/>
    </row>
    <row r="28" spans="1:30" ht="57.2" customHeight="1" x14ac:dyDescent="0.25">
      <c r="A28" s="55">
        <v>31</v>
      </c>
      <c r="B28" s="56" t="s">
        <v>126</v>
      </c>
      <c r="C28" s="51" t="s">
        <v>127</v>
      </c>
      <c r="D28" s="52" t="s">
        <v>128</v>
      </c>
      <c r="E28" s="53" t="s">
        <v>129</v>
      </c>
      <c r="F28" s="54" t="s">
        <v>130</v>
      </c>
      <c r="G28" s="54" t="s">
        <v>37</v>
      </c>
      <c r="H28" s="54" t="s">
        <v>51</v>
      </c>
      <c r="I28" s="42">
        <v>2360</v>
      </c>
      <c r="J28" s="17"/>
      <c r="K28" s="23">
        <f t="shared" si="0"/>
        <v>0</v>
      </c>
      <c r="L28" s="24" t="str">
        <f t="shared" si="1"/>
        <v>OK</v>
      </c>
      <c r="M28" s="46"/>
      <c r="N28" s="50"/>
      <c r="O28" s="46"/>
      <c r="P28" s="49"/>
      <c r="Q28" s="47"/>
      <c r="R28" s="47"/>
      <c r="S28" s="47"/>
      <c r="T28" s="46"/>
      <c r="U28" s="46"/>
      <c r="V28" s="46"/>
      <c r="W28" s="46"/>
      <c r="X28" s="46"/>
      <c r="Y28" s="47"/>
      <c r="Z28" s="47"/>
      <c r="AA28" s="47"/>
      <c r="AB28" s="47"/>
      <c r="AC28" s="47"/>
      <c r="AD28" s="47"/>
    </row>
    <row r="29" spans="1:30" ht="57.2" customHeight="1" x14ac:dyDescent="0.25">
      <c r="A29" s="55">
        <v>32</v>
      </c>
      <c r="B29" s="56" t="s">
        <v>47</v>
      </c>
      <c r="C29" s="57" t="s">
        <v>131</v>
      </c>
      <c r="D29" s="58" t="s">
        <v>132</v>
      </c>
      <c r="E29" s="59" t="s">
        <v>133</v>
      </c>
      <c r="F29" s="54" t="s">
        <v>134</v>
      </c>
      <c r="G29" s="54" t="s">
        <v>37</v>
      </c>
      <c r="H29" s="54" t="s">
        <v>51</v>
      </c>
      <c r="I29" s="42">
        <v>290</v>
      </c>
      <c r="J29" s="17"/>
      <c r="K29" s="23">
        <f t="shared" si="0"/>
        <v>0</v>
      </c>
      <c r="L29" s="24" t="str">
        <f t="shared" si="1"/>
        <v>OK</v>
      </c>
      <c r="M29" s="46"/>
      <c r="N29" s="50"/>
      <c r="O29" s="46"/>
      <c r="P29" s="49"/>
      <c r="Q29" s="47"/>
      <c r="R29" s="47"/>
      <c r="S29" s="47"/>
      <c r="T29" s="46"/>
      <c r="U29" s="46"/>
      <c r="V29" s="46"/>
      <c r="W29" s="46"/>
      <c r="X29" s="46"/>
      <c r="Y29" s="47"/>
      <c r="Z29" s="47"/>
      <c r="AA29" s="47"/>
      <c r="AB29" s="47"/>
      <c r="AC29" s="47"/>
      <c r="AD29" s="47"/>
    </row>
    <row r="30" spans="1:30" ht="69" customHeight="1" x14ac:dyDescent="0.25">
      <c r="A30" s="55">
        <v>33</v>
      </c>
      <c r="B30" s="56" t="s">
        <v>135</v>
      </c>
      <c r="C30" s="60" t="s">
        <v>136</v>
      </c>
      <c r="D30" s="61" t="s">
        <v>137</v>
      </c>
      <c r="E30" s="62">
        <v>2402</v>
      </c>
      <c r="F30" s="62" t="s">
        <v>138</v>
      </c>
      <c r="G30" s="54" t="s">
        <v>37</v>
      </c>
      <c r="H30" s="62" t="s">
        <v>51</v>
      </c>
      <c r="I30" s="42">
        <v>5700</v>
      </c>
      <c r="J30" s="17"/>
      <c r="K30" s="23">
        <f t="shared" si="0"/>
        <v>0</v>
      </c>
      <c r="L30" s="24" t="str">
        <f t="shared" si="1"/>
        <v>OK</v>
      </c>
      <c r="M30" s="46"/>
      <c r="N30" s="50"/>
      <c r="O30" s="46"/>
      <c r="P30" s="47"/>
      <c r="Q30" s="47"/>
      <c r="R30" s="47"/>
      <c r="S30" s="47"/>
      <c r="T30" s="46"/>
      <c r="U30" s="46"/>
      <c r="V30" s="46"/>
      <c r="W30" s="46"/>
      <c r="X30" s="46"/>
      <c r="Y30" s="47"/>
      <c r="Z30" s="47"/>
      <c r="AA30" s="47"/>
      <c r="AB30" s="47"/>
      <c r="AC30" s="47"/>
      <c r="AD30" s="47"/>
    </row>
    <row r="31" spans="1:30" ht="39.950000000000003" customHeight="1" x14ac:dyDescent="0.25">
      <c r="A31" s="55">
        <v>34</v>
      </c>
      <c r="B31" s="56" t="s">
        <v>93</v>
      </c>
      <c r="C31" s="63" t="s">
        <v>139</v>
      </c>
      <c r="D31" s="64" t="s">
        <v>140</v>
      </c>
      <c r="E31" s="65">
        <v>2402</v>
      </c>
      <c r="F31" s="65" t="s">
        <v>141</v>
      </c>
      <c r="G31" s="54" t="s">
        <v>37</v>
      </c>
      <c r="H31" s="54" t="s">
        <v>51</v>
      </c>
      <c r="I31" s="42">
        <v>2180</v>
      </c>
      <c r="J31" s="17">
        <v>2</v>
      </c>
      <c r="K31" s="23">
        <f t="shared" si="0"/>
        <v>0</v>
      </c>
      <c r="L31" s="24" t="str">
        <f t="shared" si="1"/>
        <v>OK</v>
      </c>
      <c r="M31" s="46"/>
      <c r="N31" s="50"/>
      <c r="O31" s="46">
        <v>2</v>
      </c>
      <c r="P31" s="47"/>
      <c r="Q31" s="47"/>
      <c r="R31" s="47"/>
      <c r="S31" s="47"/>
      <c r="T31" s="46"/>
      <c r="U31" s="46"/>
      <c r="V31" s="46"/>
      <c r="W31" s="46"/>
      <c r="X31" s="46"/>
      <c r="Y31" s="47"/>
      <c r="Z31" s="47"/>
      <c r="AA31" s="47"/>
      <c r="AB31" s="47"/>
      <c r="AC31" s="47"/>
      <c r="AD31" s="47"/>
    </row>
    <row r="32" spans="1:30" ht="39.950000000000003" customHeight="1" x14ac:dyDescent="0.25">
      <c r="A32" s="55">
        <v>35</v>
      </c>
      <c r="B32" s="56" t="s">
        <v>93</v>
      </c>
      <c r="C32" s="66" t="s">
        <v>142</v>
      </c>
      <c r="D32" s="67" t="s">
        <v>143</v>
      </c>
      <c r="E32" s="59" t="s">
        <v>41</v>
      </c>
      <c r="F32" s="54" t="s">
        <v>138</v>
      </c>
      <c r="G32" s="54" t="s">
        <v>37</v>
      </c>
      <c r="H32" s="54">
        <v>44905233</v>
      </c>
      <c r="I32" s="42">
        <v>4785</v>
      </c>
      <c r="J32" s="17"/>
      <c r="K32" s="23">
        <f t="shared" si="0"/>
        <v>0</v>
      </c>
      <c r="L32" s="24" t="str">
        <f t="shared" si="1"/>
        <v>OK</v>
      </c>
      <c r="M32" s="46"/>
      <c r="N32" s="50"/>
      <c r="O32" s="46"/>
      <c r="P32" s="47"/>
      <c r="Q32" s="47"/>
      <c r="R32" s="47"/>
      <c r="S32" s="47"/>
      <c r="T32" s="46"/>
      <c r="U32" s="46"/>
      <c r="V32" s="46"/>
      <c r="W32" s="46"/>
      <c r="X32" s="46"/>
      <c r="Y32" s="47"/>
      <c r="Z32" s="47"/>
      <c r="AA32" s="47"/>
      <c r="AB32" s="47"/>
      <c r="AC32" s="47"/>
      <c r="AD32" s="47"/>
    </row>
    <row r="33" spans="1:30" ht="39.950000000000003" customHeight="1" x14ac:dyDescent="0.25">
      <c r="A33" s="55">
        <v>36</v>
      </c>
      <c r="B33" s="56" t="s">
        <v>93</v>
      </c>
      <c r="C33" s="60" t="s">
        <v>144</v>
      </c>
      <c r="D33" s="61" t="s">
        <v>145</v>
      </c>
      <c r="E33" s="62">
        <v>2402</v>
      </c>
      <c r="F33" s="62" t="s">
        <v>138</v>
      </c>
      <c r="G33" s="54" t="s">
        <v>37</v>
      </c>
      <c r="H33" s="62" t="s">
        <v>51</v>
      </c>
      <c r="I33" s="42">
        <v>3150</v>
      </c>
      <c r="J33" s="17">
        <v>1</v>
      </c>
      <c r="K33" s="23">
        <f t="shared" si="0"/>
        <v>0</v>
      </c>
      <c r="L33" s="24" t="str">
        <f t="shared" si="1"/>
        <v>OK</v>
      </c>
      <c r="M33" s="46"/>
      <c r="N33" s="50"/>
      <c r="O33" s="46">
        <v>1</v>
      </c>
      <c r="P33" s="47"/>
      <c r="Q33" s="47"/>
      <c r="R33" s="47"/>
      <c r="S33" s="47"/>
      <c r="T33" s="46"/>
      <c r="U33" s="46"/>
      <c r="V33" s="46"/>
      <c r="W33" s="46"/>
      <c r="X33" s="46"/>
      <c r="Y33" s="47"/>
      <c r="Z33" s="47"/>
      <c r="AA33" s="47"/>
      <c r="AB33" s="47"/>
      <c r="AC33" s="47"/>
      <c r="AD33" s="47"/>
    </row>
    <row r="34" spans="1:30" ht="39.950000000000003" customHeight="1" x14ac:dyDescent="0.25">
      <c r="A34" s="55">
        <v>37</v>
      </c>
      <c r="B34" s="56" t="s">
        <v>71</v>
      </c>
      <c r="C34" s="68" t="s">
        <v>146</v>
      </c>
      <c r="D34" s="69" t="s">
        <v>147</v>
      </c>
      <c r="E34" s="54">
        <v>2402</v>
      </c>
      <c r="F34" s="54" t="s">
        <v>148</v>
      </c>
      <c r="G34" s="54" t="s">
        <v>37</v>
      </c>
      <c r="H34" s="54" t="s">
        <v>51</v>
      </c>
      <c r="I34" s="42">
        <v>8890.2000000000007</v>
      </c>
      <c r="J34" s="17"/>
      <c r="K34" s="23">
        <f t="shared" si="0"/>
        <v>0</v>
      </c>
      <c r="L34" s="24" t="str">
        <f t="shared" si="1"/>
        <v>OK</v>
      </c>
      <c r="M34" s="46"/>
      <c r="N34" s="50"/>
      <c r="O34" s="46"/>
      <c r="P34" s="47"/>
      <c r="Q34" s="47"/>
      <c r="R34" s="47"/>
      <c r="S34" s="47"/>
      <c r="T34" s="46"/>
      <c r="U34" s="46"/>
      <c r="V34" s="46"/>
      <c r="W34" s="46"/>
      <c r="X34" s="46"/>
      <c r="Y34" s="47"/>
      <c r="Z34" s="47"/>
      <c r="AA34" s="47"/>
      <c r="AB34" s="47"/>
      <c r="AC34" s="47"/>
      <c r="AD34" s="47"/>
    </row>
    <row r="35" spans="1:30" ht="39.950000000000003" customHeight="1" x14ac:dyDescent="0.25">
      <c r="A35" s="55">
        <v>39</v>
      </c>
      <c r="B35" s="56" t="s">
        <v>38</v>
      </c>
      <c r="C35" s="57" t="s">
        <v>149</v>
      </c>
      <c r="D35" s="58" t="s">
        <v>150</v>
      </c>
      <c r="E35" s="53" t="s">
        <v>41</v>
      </c>
      <c r="F35" s="54" t="s">
        <v>138</v>
      </c>
      <c r="G35" s="54" t="s">
        <v>37</v>
      </c>
      <c r="H35" s="54" t="s">
        <v>51</v>
      </c>
      <c r="I35" s="42">
        <v>4920</v>
      </c>
      <c r="J35" s="17"/>
      <c r="K35" s="23">
        <f t="shared" si="0"/>
        <v>0</v>
      </c>
      <c r="L35" s="24" t="str">
        <f t="shared" si="1"/>
        <v>OK</v>
      </c>
      <c r="M35" s="46"/>
      <c r="N35" s="50"/>
      <c r="O35" s="46"/>
      <c r="P35" s="47"/>
      <c r="Q35" s="47"/>
      <c r="R35" s="47"/>
      <c r="S35" s="47"/>
      <c r="T35" s="46"/>
      <c r="U35" s="46"/>
      <c r="V35" s="46"/>
      <c r="W35" s="46"/>
      <c r="X35" s="46"/>
      <c r="Y35" s="47"/>
      <c r="Z35" s="47"/>
      <c r="AA35" s="47"/>
      <c r="AB35" s="47"/>
      <c r="AC35" s="47"/>
      <c r="AD35" s="47"/>
    </row>
    <row r="36" spans="1:30" ht="39.950000000000003" customHeight="1" x14ac:dyDescent="0.25">
      <c r="A36" s="55">
        <v>40</v>
      </c>
      <c r="B36" s="56" t="s">
        <v>151</v>
      </c>
      <c r="C36" s="60" t="s">
        <v>152</v>
      </c>
      <c r="D36" s="61" t="s">
        <v>153</v>
      </c>
      <c r="E36" s="59" t="s">
        <v>41</v>
      </c>
      <c r="F36" s="54" t="s">
        <v>138</v>
      </c>
      <c r="G36" s="54" t="s">
        <v>37</v>
      </c>
      <c r="H36" s="54" t="s">
        <v>154</v>
      </c>
      <c r="I36" s="42">
        <v>10035</v>
      </c>
      <c r="J36" s="17"/>
      <c r="K36" s="23">
        <f t="shared" si="0"/>
        <v>0</v>
      </c>
      <c r="L36" s="24" t="str">
        <f t="shared" si="1"/>
        <v>OK</v>
      </c>
      <c r="M36" s="46"/>
      <c r="N36" s="50"/>
      <c r="O36" s="46"/>
      <c r="P36" s="47"/>
      <c r="Q36" s="47"/>
      <c r="R36" s="47"/>
      <c r="S36" s="47"/>
      <c r="T36" s="46"/>
      <c r="U36" s="46"/>
      <c r="V36" s="46"/>
      <c r="W36" s="46"/>
      <c r="X36" s="46"/>
      <c r="Y36" s="47"/>
      <c r="Z36" s="47"/>
      <c r="AA36" s="47"/>
      <c r="AB36" s="47"/>
      <c r="AC36" s="47"/>
      <c r="AD36" s="47"/>
    </row>
    <row r="37" spans="1:30" ht="39.950000000000003" customHeight="1" x14ac:dyDescent="0.25">
      <c r="A37" s="55">
        <v>41</v>
      </c>
      <c r="B37" s="56" t="s">
        <v>24</v>
      </c>
      <c r="C37" s="60" t="s">
        <v>155</v>
      </c>
      <c r="D37" s="61" t="s">
        <v>156</v>
      </c>
      <c r="E37" s="62" t="s">
        <v>157</v>
      </c>
      <c r="F37" s="62" t="s">
        <v>158</v>
      </c>
      <c r="G37" s="54" t="s">
        <v>37</v>
      </c>
      <c r="H37" s="62" t="s">
        <v>81</v>
      </c>
      <c r="I37" s="42">
        <v>40</v>
      </c>
      <c r="J37" s="17">
        <v>5</v>
      </c>
      <c r="K37" s="23">
        <f t="shared" si="0"/>
        <v>4</v>
      </c>
      <c r="L37" s="24" t="str">
        <f t="shared" si="1"/>
        <v>OK</v>
      </c>
      <c r="M37" s="46"/>
      <c r="N37" s="50">
        <v>1</v>
      </c>
      <c r="O37" s="46"/>
      <c r="P37" s="47"/>
      <c r="Q37" s="47"/>
      <c r="R37" s="47"/>
      <c r="S37" s="47"/>
      <c r="T37" s="46"/>
      <c r="U37" s="46"/>
      <c r="V37" s="46"/>
      <c r="W37" s="46"/>
      <c r="X37" s="46"/>
      <c r="Y37" s="47"/>
      <c r="Z37" s="47"/>
      <c r="AA37" s="47"/>
      <c r="AB37" s="47"/>
      <c r="AC37" s="47"/>
      <c r="AD37" s="47"/>
    </row>
    <row r="38" spans="1:30" ht="39.950000000000003" customHeight="1" x14ac:dyDescent="0.25">
      <c r="A38" s="55">
        <v>42</v>
      </c>
      <c r="B38" s="56" t="s">
        <v>71</v>
      </c>
      <c r="C38" s="60" t="s">
        <v>159</v>
      </c>
      <c r="D38" s="61" t="s">
        <v>160</v>
      </c>
      <c r="E38" s="62" t="s">
        <v>157</v>
      </c>
      <c r="F38" s="62" t="s">
        <v>161</v>
      </c>
      <c r="G38" s="54" t="s">
        <v>37</v>
      </c>
      <c r="H38" s="62" t="s">
        <v>81</v>
      </c>
      <c r="I38" s="42">
        <v>84.99</v>
      </c>
      <c r="J38" s="17">
        <v>2</v>
      </c>
      <c r="K38" s="23">
        <f t="shared" si="0"/>
        <v>0</v>
      </c>
      <c r="L38" s="24" t="str">
        <f t="shared" si="1"/>
        <v>OK</v>
      </c>
      <c r="M38" s="45"/>
      <c r="N38" s="50"/>
      <c r="O38" s="46"/>
      <c r="P38" s="47"/>
      <c r="Q38" s="50">
        <v>2</v>
      </c>
      <c r="R38" s="50"/>
      <c r="S38" s="48"/>
      <c r="T38" s="46"/>
      <c r="U38" s="46"/>
      <c r="V38" s="46"/>
      <c r="W38" s="46"/>
      <c r="X38" s="46"/>
      <c r="Y38" s="47"/>
      <c r="Z38" s="47"/>
      <c r="AA38" s="47"/>
      <c r="AB38" s="47"/>
      <c r="AC38" s="47"/>
      <c r="AD38" s="47"/>
    </row>
    <row r="39" spans="1:30" ht="39.950000000000003" customHeight="1" x14ac:dyDescent="0.25">
      <c r="A39" s="55">
        <v>43</v>
      </c>
      <c r="B39" s="56" t="s">
        <v>24</v>
      </c>
      <c r="C39" s="60" t="s">
        <v>162</v>
      </c>
      <c r="D39" s="61" t="s">
        <v>163</v>
      </c>
      <c r="E39" s="59" t="s">
        <v>164</v>
      </c>
      <c r="F39" s="70">
        <v>28738071</v>
      </c>
      <c r="G39" s="54" t="s">
        <v>37</v>
      </c>
      <c r="H39" s="54">
        <v>33903017</v>
      </c>
      <c r="I39" s="42">
        <v>350</v>
      </c>
      <c r="J39" s="17">
        <v>2</v>
      </c>
      <c r="K39" s="23">
        <f t="shared" si="0"/>
        <v>1</v>
      </c>
      <c r="L39" s="24" t="str">
        <f t="shared" si="1"/>
        <v>OK</v>
      </c>
      <c r="M39" s="45"/>
      <c r="N39" s="50">
        <v>1</v>
      </c>
      <c r="O39" s="46"/>
      <c r="P39" s="47"/>
      <c r="Q39" s="47"/>
      <c r="R39" s="49"/>
      <c r="S39" s="48"/>
      <c r="T39" s="46"/>
      <c r="U39" s="46"/>
      <c r="V39" s="46"/>
      <c r="W39" s="46"/>
      <c r="X39" s="46"/>
      <c r="Y39" s="47"/>
      <c r="Z39" s="47"/>
      <c r="AA39" s="47"/>
      <c r="AB39" s="47"/>
      <c r="AC39" s="47"/>
      <c r="AD39" s="47"/>
    </row>
    <row r="40" spans="1:30" ht="39.950000000000003" customHeight="1" x14ac:dyDescent="0.25">
      <c r="A40" s="55">
        <v>44</v>
      </c>
      <c r="B40" s="56" t="s">
        <v>114</v>
      </c>
      <c r="C40" s="68" t="s">
        <v>165</v>
      </c>
      <c r="D40" s="69" t="s">
        <v>166</v>
      </c>
      <c r="E40" s="65">
        <v>2103</v>
      </c>
      <c r="F40" s="65" t="s">
        <v>167</v>
      </c>
      <c r="G40" s="54" t="s">
        <v>37</v>
      </c>
      <c r="H40" s="54" t="s">
        <v>168</v>
      </c>
      <c r="I40" s="42">
        <v>3000</v>
      </c>
      <c r="J40" s="17"/>
      <c r="K40" s="23">
        <f t="shared" si="0"/>
        <v>0</v>
      </c>
      <c r="L40" s="24" t="str">
        <f t="shared" si="1"/>
        <v>OK</v>
      </c>
      <c r="M40" s="45"/>
      <c r="N40" s="50"/>
      <c r="O40" s="46"/>
      <c r="P40" s="47"/>
      <c r="Q40" s="47"/>
      <c r="R40" s="49"/>
      <c r="S40" s="48"/>
      <c r="T40" s="46"/>
      <c r="U40" s="46"/>
      <c r="V40" s="46"/>
      <c r="W40" s="46"/>
      <c r="X40" s="46"/>
      <c r="Y40" s="47"/>
      <c r="Z40" s="47"/>
      <c r="AA40" s="47"/>
      <c r="AB40" s="47"/>
      <c r="AC40" s="47"/>
      <c r="AD40" s="47"/>
    </row>
    <row r="41" spans="1:30" ht="39.950000000000003" customHeight="1" x14ac:dyDescent="0.25">
      <c r="A41" s="55">
        <v>46</v>
      </c>
      <c r="B41" s="56" t="s">
        <v>93</v>
      </c>
      <c r="C41" s="60" t="s">
        <v>169</v>
      </c>
      <c r="D41" s="61" t="s">
        <v>170</v>
      </c>
      <c r="E41" s="62" t="s">
        <v>171</v>
      </c>
      <c r="F41" s="62" t="s">
        <v>172</v>
      </c>
      <c r="G41" s="54" t="s">
        <v>37</v>
      </c>
      <c r="H41" s="62" t="s">
        <v>173</v>
      </c>
      <c r="I41" s="42">
        <v>2150</v>
      </c>
      <c r="J41" s="17"/>
      <c r="K41" s="23">
        <f t="shared" si="0"/>
        <v>0</v>
      </c>
      <c r="L41" s="24" t="str">
        <f t="shared" si="1"/>
        <v>OK</v>
      </c>
      <c r="M41" s="45"/>
      <c r="N41" s="50"/>
      <c r="O41" s="46"/>
      <c r="P41" s="47"/>
      <c r="Q41" s="47"/>
      <c r="R41" s="49"/>
      <c r="S41" s="48"/>
      <c r="T41" s="46"/>
      <c r="U41" s="46"/>
      <c r="V41" s="46"/>
      <c r="W41" s="46"/>
      <c r="X41" s="46"/>
      <c r="Y41" s="47"/>
      <c r="Z41" s="47"/>
      <c r="AA41" s="47"/>
      <c r="AB41" s="47"/>
      <c r="AC41" s="47"/>
      <c r="AD41" s="47"/>
    </row>
    <row r="42" spans="1:30" ht="39.950000000000003" customHeight="1" x14ac:dyDescent="0.25">
      <c r="A42" s="55">
        <v>48</v>
      </c>
      <c r="B42" s="56" t="s">
        <v>114</v>
      </c>
      <c r="C42" s="60" t="s">
        <v>174</v>
      </c>
      <c r="D42" s="61" t="s">
        <v>175</v>
      </c>
      <c r="E42" s="59" t="s">
        <v>62</v>
      </c>
      <c r="F42" s="70">
        <v>12629002</v>
      </c>
      <c r="G42" s="54" t="s">
        <v>37</v>
      </c>
      <c r="H42" s="54">
        <v>44905233</v>
      </c>
      <c r="I42" s="42">
        <v>90</v>
      </c>
      <c r="J42" s="17">
        <v>30</v>
      </c>
      <c r="K42" s="23">
        <f t="shared" si="0"/>
        <v>5</v>
      </c>
      <c r="L42" s="24" t="str">
        <f t="shared" si="1"/>
        <v>OK</v>
      </c>
      <c r="M42" s="45"/>
      <c r="N42" s="50"/>
      <c r="O42" s="46"/>
      <c r="P42" s="47"/>
      <c r="Q42" s="47"/>
      <c r="R42" s="49"/>
      <c r="S42" s="48"/>
      <c r="T42" s="46">
        <v>25</v>
      </c>
      <c r="U42" s="46"/>
      <c r="V42" s="46"/>
      <c r="W42" s="46"/>
      <c r="X42" s="46"/>
      <c r="Y42" s="47"/>
      <c r="Z42" s="47"/>
      <c r="AA42" s="47"/>
      <c r="AB42" s="47"/>
      <c r="AC42" s="47"/>
      <c r="AD42" s="47"/>
    </row>
    <row r="43" spans="1:30" ht="39.950000000000003" customHeight="1" x14ac:dyDescent="0.25">
      <c r="A43" s="55">
        <v>49</v>
      </c>
      <c r="B43" s="56" t="s">
        <v>176</v>
      </c>
      <c r="C43" s="60" t="s">
        <v>177</v>
      </c>
      <c r="D43" s="61" t="s">
        <v>178</v>
      </c>
      <c r="E43" s="53" t="s">
        <v>179</v>
      </c>
      <c r="F43" s="54" t="s">
        <v>180</v>
      </c>
      <c r="G43" s="54" t="s">
        <v>37</v>
      </c>
      <c r="H43" s="54" t="s">
        <v>21</v>
      </c>
      <c r="I43" s="42">
        <v>4423</v>
      </c>
      <c r="J43" s="17"/>
      <c r="K43" s="23">
        <f t="shared" si="0"/>
        <v>0</v>
      </c>
      <c r="L43" s="24" t="str">
        <f t="shared" si="1"/>
        <v>OK</v>
      </c>
      <c r="M43" s="45"/>
      <c r="N43" s="50"/>
      <c r="O43" s="46"/>
      <c r="P43" s="47"/>
      <c r="Q43" s="47"/>
      <c r="R43" s="49"/>
      <c r="S43" s="48"/>
      <c r="T43" s="46"/>
      <c r="U43" s="46"/>
      <c r="V43" s="46"/>
      <c r="W43" s="46"/>
      <c r="X43" s="46"/>
      <c r="Y43" s="47"/>
      <c r="Z43" s="47"/>
      <c r="AA43" s="47"/>
      <c r="AB43" s="47"/>
      <c r="AC43" s="47"/>
      <c r="AD43" s="47"/>
    </row>
    <row r="44" spans="1:30" ht="39.950000000000003" customHeight="1" x14ac:dyDescent="0.25">
      <c r="A44" s="55">
        <v>51</v>
      </c>
      <c r="B44" s="56" t="s">
        <v>24</v>
      </c>
      <c r="C44" s="60" t="s">
        <v>181</v>
      </c>
      <c r="D44" s="61" t="s">
        <v>182</v>
      </c>
      <c r="E44" s="53" t="s">
        <v>183</v>
      </c>
      <c r="F44" s="54" t="s">
        <v>184</v>
      </c>
      <c r="G44" s="54" t="s">
        <v>37</v>
      </c>
      <c r="H44" s="54" t="s">
        <v>185</v>
      </c>
      <c r="I44" s="42">
        <v>5500</v>
      </c>
      <c r="J44" s="17">
        <v>1</v>
      </c>
      <c r="K44" s="23">
        <f t="shared" si="0"/>
        <v>0</v>
      </c>
      <c r="L44" s="24" t="str">
        <f t="shared" si="1"/>
        <v>OK</v>
      </c>
      <c r="M44" s="45"/>
      <c r="N44" s="50">
        <v>1</v>
      </c>
      <c r="O44" s="46"/>
      <c r="P44" s="47"/>
      <c r="Q44" s="47"/>
      <c r="R44" s="49"/>
      <c r="S44" s="48"/>
      <c r="T44" s="46"/>
      <c r="U44" s="46"/>
      <c r="V44" s="46"/>
      <c r="W44" s="46"/>
      <c r="X44" s="46"/>
      <c r="Y44" s="47"/>
      <c r="Z44" s="47"/>
      <c r="AA44" s="47"/>
      <c r="AB44" s="47"/>
      <c r="AC44" s="47"/>
      <c r="AD44" s="47"/>
    </row>
    <row r="45" spans="1:30" ht="39.950000000000003" customHeight="1" x14ac:dyDescent="0.25">
      <c r="A45" s="55">
        <v>52</v>
      </c>
      <c r="B45" s="56" t="s">
        <v>186</v>
      </c>
      <c r="C45" s="60" t="s">
        <v>187</v>
      </c>
      <c r="D45" s="61" t="s">
        <v>188</v>
      </c>
      <c r="E45" s="59" t="s">
        <v>189</v>
      </c>
      <c r="F45" s="70">
        <v>122238001</v>
      </c>
      <c r="G45" s="54" t="s">
        <v>37</v>
      </c>
      <c r="H45" s="54">
        <v>44905202</v>
      </c>
      <c r="I45" s="42">
        <v>23199</v>
      </c>
      <c r="J45" s="17"/>
      <c r="K45" s="23">
        <f t="shared" si="0"/>
        <v>0</v>
      </c>
      <c r="L45" s="24" t="str">
        <f t="shared" si="1"/>
        <v>OK</v>
      </c>
      <c r="M45" s="45"/>
      <c r="N45" s="50"/>
      <c r="O45" s="46"/>
      <c r="P45" s="47"/>
      <c r="Q45" s="47"/>
      <c r="R45" s="49"/>
      <c r="S45" s="48"/>
      <c r="T45" s="46"/>
      <c r="U45" s="46"/>
      <c r="V45" s="46"/>
      <c r="W45" s="46"/>
      <c r="X45" s="46"/>
      <c r="Y45" s="47"/>
      <c r="Z45" s="47"/>
      <c r="AA45" s="47"/>
      <c r="AB45" s="47"/>
      <c r="AC45" s="47"/>
      <c r="AD45" s="47"/>
    </row>
    <row r="46" spans="1:30" ht="39.950000000000003" customHeight="1" x14ac:dyDescent="0.25">
      <c r="A46" s="55">
        <v>53</v>
      </c>
      <c r="B46" s="56" t="s">
        <v>43</v>
      </c>
      <c r="C46" s="71" t="s">
        <v>190</v>
      </c>
      <c r="D46" s="72" t="s">
        <v>191</v>
      </c>
      <c r="E46" s="59" t="s">
        <v>192</v>
      </c>
      <c r="F46" s="62" t="s">
        <v>193</v>
      </c>
      <c r="G46" s="54" t="s">
        <v>37</v>
      </c>
      <c r="H46" s="62" t="s">
        <v>81</v>
      </c>
      <c r="I46" s="42">
        <v>170</v>
      </c>
      <c r="J46" s="17"/>
      <c r="K46" s="23">
        <f t="shared" si="0"/>
        <v>0</v>
      </c>
      <c r="L46" s="24" t="str">
        <f t="shared" si="1"/>
        <v>OK</v>
      </c>
      <c r="M46" s="45"/>
      <c r="N46" s="50"/>
      <c r="O46" s="46"/>
      <c r="P46" s="47"/>
      <c r="Q46" s="47"/>
      <c r="R46" s="49"/>
      <c r="S46" s="48"/>
      <c r="T46" s="46"/>
      <c r="U46" s="46"/>
      <c r="V46" s="46"/>
      <c r="W46" s="46"/>
      <c r="X46" s="46"/>
      <c r="Y46" s="47"/>
      <c r="Z46" s="47"/>
      <c r="AA46" s="47"/>
      <c r="AB46" s="47"/>
      <c r="AC46" s="47"/>
      <c r="AD46" s="47"/>
    </row>
    <row r="47" spans="1:30" ht="39.950000000000003" customHeight="1" x14ac:dyDescent="0.25">
      <c r="A47" s="55">
        <v>54</v>
      </c>
      <c r="B47" s="56" t="s">
        <v>55</v>
      </c>
      <c r="C47" s="73" t="s">
        <v>194</v>
      </c>
      <c r="D47" s="74" t="s">
        <v>195</v>
      </c>
      <c r="E47" s="74">
        <v>4104</v>
      </c>
      <c r="F47" s="74" t="s">
        <v>196</v>
      </c>
      <c r="G47" s="74" t="s">
        <v>37</v>
      </c>
      <c r="H47" s="74" t="s">
        <v>197</v>
      </c>
      <c r="I47" s="42">
        <v>499</v>
      </c>
      <c r="J47" s="17">
        <v>2</v>
      </c>
      <c r="K47" s="23">
        <f t="shared" si="0"/>
        <v>0</v>
      </c>
      <c r="L47" s="24" t="str">
        <f t="shared" si="1"/>
        <v>OK</v>
      </c>
      <c r="M47" s="50">
        <v>2</v>
      </c>
      <c r="N47" s="50"/>
      <c r="O47" s="46"/>
      <c r="P47" s="47"/>
      <c r="Q47" s="47"/>
      <c r="R47" s="49"/>
      <c r="S47" s="48"/>
      <c r="T47" s="46"/>
      <c r="U47" s="46"/>
      <c r="V47" s="46"/>
      <c r="W47" s="46"/>
      <c r="X47" s="46"/>
      <c r="Y47" s="47"/>
      <c r="Z47" s="47"/>
      <c r="AA47" s="47"/>
      <c r="AB47" s="47"/>
      <c r="AC47" s="47"/>
      <c r="AD47" s="47"/>
    </row>
    <row r="48" spans="1:30" ht="39.950000000000003" customHeight="1" x14ac:dyDescent="0.25">
      <c r="A48" s="55">
        <v>55</v>
      </c>
      <c r="B48" s="56" t="s">
        <v>38</v>
      </c>
      <c r="C48" s="73" t="s">
        <v>198</v>
      </c>
      <c r="D48" s="74" t="s">
        <v>199</v>
      </c>
      <c r="E48" s="75" t="s">
        <v>129</v>
      </c>
      <c r="F48" s="74" t="s">
        <v>200</v>
      </c>
      <c r="G48" s="74" t="s">
        <v>37</v>
      </c>
      <c r="H48" s="74" t="s">
        <v>201</v>
      </c>
      <c r="I48" s="42">
        <v>1943</v>
      </c>
      <c r="J48" s="17"/>
      <c r="K48" s="23">
        <f t="shared" si="0"/>
        <v>0</v>
      </c>
      <c r="L48" s="24" t="str">
        <f t="shared" si="1"/>
        <v>OK</v>
      </c>
      <c r="M48" s="45"/>
      <c r="N48" s="50"/>
      <c r="O48" s="46"/>
      <c r="P48" s="47"/>
      <c r="Q48" s="47"/>
      <c r="R48" s="49"/>
      <c r="S48" s="48"/>
      <c r="T48" s="46"/>
      <c r="U48" s="46"/>
      <c r="V48" s="46"/>
      <c r="W48" s="46"/>
      <c r="X48" s="46"/>
      <c r="Y48" s="47"/>
      <c r="Z48" s="47"/>
      <c r="AA48" s="47"/>
      <c r="AB48" s="47"/>
      <c r="AC48" s="47"/>
      <c r="AD48" s="47"/>
    </row>
    <row r="49" spans="1:30" ht="39.950000000000003" customHeight="1" x14ac:dyDescent="0.25">
      <c r="A49" s="55">
        <v>56</v>
      </c>
      <c r="B49" s="56" t="s">
        <v>202</v>
      </c>
      <c r="C49" s="66" t="s">
        <v>203</v>
      </c>
      <c r="D49" s="67" t="s">
        <v>204</v>
      </c>
      <c r="E49" s="53" t="s">
        <v>41</v>
      </c>
      <c r="F49" s="54" t="s">
        <v>205</v>
      </c>
      <c r="G49" s="54" t="s">
        <v>37</v>
      </c>
      <c r="H49" s="54" t="s">
        <v>51</v>
      </c>
      <c r="I49" s="42">
        <v>20700</v>
      </c>
      <c r="J49" s="17"/>
      <c r="K49" s="23">
        <f t="shared" si="0"/>
        <v>0</v>
      </c>
      <c r="L49" s="24" t="str">
        <f t="shared" si="1"/>
        <v>OK</v>
      </c>
      <c r="M49" s="45"/>
      <c r="N49" s="50"/>
      <c r="O49" s="46"/>
      <c r="P49" s="47"/>
      <c r="Q49" s="47"/>
      <c r="R49" s="49"/>
      <c r="S49" s="48"/>
      <c r="T49" s="46"/>
      <c r="U49" s="46"/>
      <c r="V49" s="46"/>
      <c r="W49" s="46"/>
      <c r="X49" s="46"/>
      <c r="Y49" s="47"/>
      <c r="Z49" s="47"/>
      <c r="AA49" s="47"/>
      <c r="AB49" s="47"/>
      <c r="AC49" s="47"/>
      <c r="AD49" s="47"/>
    </row>
    <row r="50" spans="1:30" ht="39.950000000000003" customHeight="1" x14ac:dyDescent="0.25">
      <c r="A50" s="55">
        <v>57</v>
      </c>
      <c r="B50" s="56" t="s">
        <v>135</v>
      </c>
      <c r="C50" s="60" t="s">
        <v>206</v>
      </c>
      <c r="D50" s="61" t="s">
        <v>207</v>
      </c>
      <c r="E50" s="62" t="s">
        <v>208</v>
      </c>
      <c r="F50" s="62" t="s">
        <v>209</v>
      </c>
      <c r="G50" s="54" t="s">
        <v>37</v>
      </c>
      <c r="H50" s="62" t="s">
        <v>51</v>
      </c>
      <c r="I50" s="42">
        <v>9385</v>
      </c>
      <c r="J50" s="17">
        <v>1</v>
      </c>
      <c r="K50" s="23">
        <f t="shared" si="0"/>
        <v>1</v>
      </c>
      <c r="L50" s="24" t="str">
        <f t="shared" si="1"/>
        <v>OK</v>
      </c>
      <c r="M50" s="45"/>
      <c r="N50" s="50"/>
      <c r="O50" s="46"/>
      <c r="P50" s="47"/>
      <c r="Q50" s="47"/>
      <c r="R50" s="49"/>
      <c r="S50" s="48"/>
      <c r="T50" s="46"/>
      <c r="U50" s="46"/>
      <c r="V50" s="46"/>
      <c r="W50" s="46"/>
      <c r="X50" s="46"/>
      <c r="Y50" s="47"/>
      <c r="Z50" s="47"/>
      <c r="AA50" s="47"/>
      <c r="AB50" s="47"/>
      <c r="AC50" s="47"/>
      <c r="AD50" s="47"/>
    </row>
    <row r="51" spans="1:30" ht="39.950000000000003" customHeight="1" x14ac:dyDescent="0.25">
      <c r="A51" s="55">
        <v>59</v>
      </c>
      <c r="B51" s="56" t="s">
        <v>93</v>
      </c>
      <c r="C51" s="66" t="s">
        <v>210</v>
      </c>
      <c r="D51" s="67" t="s">
        <v>211</v>
      </c>
      <c r="E51" s="59" t="s">
        <v>212</v>
      </c>
      <c r="F51" s="62" t="s">
        <v>213</v>
      </c>
      <c r="G51" s="54" t="s">
        <v>37</v>
      </c>
      <c r="H51" s="62" t="s">
        <v>81</v>
      </c>
      <c r="I51" s="42">
        <v>1140</v>
      </c>
      <c r="J51" s="17"/>
      <c r="K51" s="23">
        <f t="shared" si="0"/>
        <v>0</v>
      </c>
      <c r="L51" s="24" t="str">
        <f t="shared" si="1"/>
        <v>OK</v>
      </c>
      <c r="M51" s="45"/>
      <c r="N51" s="50"/>
      <c r="O51" s="46"/>
      <c r="P51" s="47"/>
      <c r="Q51" s="47"/>
      <c r="R51" s="49"/>
      <c r="S51" s="48"/>
      <c r="T51" s="46"/>
      <c r="U51" s="46"/>
      <c r="V51" s="46"/>
      <c r="W51" s="46"/>
      <c r="X51" s="46"/>
      <c r="Y51" s="47"/>
      <c r="Z51" s="47"/>
      <c r="AA51" s="47"/>
      <c r="AB51" s="47"/>
      <c r="AC51" s="47"/>
      <c r="AD51" s="47"/>
    </row>
    <row r="52" spans="1:30" ht="39.950000000000003" customHeight="1" x14ac:dyDescent="0.25">
      <c r="A52" s="55">
        <v>60</v>
      </c>
      <c r="B52" s="56" t="s">
        <v>93</v>
      </c>
      <c r="C52" s="66" t="s">
        <v>214</v>
      </c>
      <c r="D52" s="67" t="s">
        <v>215</v>
      </c>
      <c r="E52" s="59" t="s">
        <v>212</v>
      </c>
      <c r="F52" s="62" t="s">
        <v>213</v>
      </c>
      <c r="G52" s="54" t="s">
        <v>37</v>
      </c>
      <c r="H52" s="62" t="s">
        <v>81</v>
      </c>
      <c r="I52" s="42">
        <v>685</v>
      </c>
      <c r="J52" s="17"/>
      <c r="K52" s="23">
        <f t="shared" si="0"/>
        <v>0</v>
      </c>
      <c r="L52" s="24" t="str">
        <f t="shared" si="1"/>
        <v>OK</v>
      </c>
      <c r="M52" s="45"/>
      <c r="N52" s="50"/>
      <c r="O52" s="46"/>
      <c r="P52" s="47"/>
      <c r="Q52" s="47"/>
      <c r="R52" s="49"/>
      <c r="S52" s="48"/>
      <c r="T52" s="46"/>
      <c r="U52" s="46"/>
      <c r="V52" s="46"/>
      <c r="W52" s="46"/>
      <c r="X52" s="46"/>
      <c r="Y52" s="47"/>
      <c r="Z52" s="47"/>
      <c r="AA52" s="47"/>
      <c r="AB52" s="47"/>
      <c r="AC52" s="47"/>
      <c r="AD52" s="47"/>
    </row>
    <row r="53" spans="1:30" ht="39.950000000000003" customHeight="1" x14ac:dyDescent="0.25">
      <c r="A53" s="55">
        <v>61</v>
      </c>
      <c r="B53" s="56" t="s">
        <v>71</v>
      </c>
      <c r="C53" s="66" t="s">
        <v>216</v>
      </c>
      <c r="D53" s="67" t="s">
        <v>217</v>
      </c>
      <c r="E53" s="59" t="s">
        <v>212</v>
      </c>
      <c r="F53" s="76" t="s">
        <v>218</v>
      </c>
      <c r="G53" s="54" t="s">
        <v>37</v>
      </c>
      <c r="H53" s="76" t="s">
        <v>81</v>
      </c>
      <c r="I53" s="42">
        <v>2296.8000000000002</v>
      </c>
      <c r="J53" s="17"/>
      <c r="K53" s="23">
        <f t="shared" si="0"/>
        <v>0</v>
      </c>
      <c r="L53" s="24" t="str">
        <f t="shared" si="1"/>
        <v>OK</v>
      </c>
      <c r="M53" s="45"/>
      <c r="N53" s="50"/>
      <c r="O53" s="46"/>
      <c r="P53" s="47"/>
      <c r="Q53" s="47"/>
      <c r="R53" s="49"/>
      <c r="S53" s="48"/>
      <c r="T53" s="46"/>
      <c r="U53" s="46"/>
      <c r="V53" s="46"/>
      <c r="W53" s="46"/>
      <c r="X53" s="46"/>
      <c r="Y53" s="47"/>
      <c r="Z53" s="47"/>
      <c r="AA53" s="47"/>
      <c r="AB53" s="47"/>
      <c r="AC53" s="47"/>
      <c r="AD53" s="47"/>
    </row>
    <row r="54" spans="1:30" ht="39.950000000000003" customHeight="1" x14ac:dyDescent="0.25">
      <c r="A54" s="55">
        <v>62</v>
      </c>
      <c r="B54" s="56" t="s">
        <v>43</v>
      </c>
      <c r="C54" s="60" t="s">
        <v>219</v>
      </c>
      <c r="D54" s="61" t="s">
        <v>220</v>
      </c>
      <c r="E54" s="62" t="s">
        <v>221</v>
      </c>
      <c r="F54" s="62" t="s">
        <v>222</v>
      </c>
      <c r="G54" s="54" t="s">
        <v>37</v>
      </c>
      <c r="H54" s="62" t="s">
        <v>25</v>
      </c>
      <c r="I54" s="42">
        <v>1291</v>
      </c>
      <c r="J54" s="17"/>
      <c r="K54" s="23">
        <f t="shared" si="0"/>
        <v>0</v>
      </c>
      <c r="L54" s="24" t="str">
        <f t="shared" si="1"/>
        <v>OK</v>
      </c>
      <c r="M54" s="45"/>
      <c r="N54" s="50"/>
      <c r="O54" s="46"/>
      <c r="P54" s="47"/>
      <c r="Q54" s="47"/>
      <c r="R54" s="49"/>
      <c r="S54" s="48"/>
      <c r="T54" s="46"/>
      <c r="U54" s="46"/>
      <c r="V54" s="46"/>
      <c r="W54" s="46"/>
      <c r="X54" s="46"/>
      <c r="Y54" s="47"/>
      <c r="Z54" s="47"/>
      <c r="AA54" s="47"/>
      <c r="AB54" s="47"/>
      <c r="AC54" s="47"/>
      <c r="AD54" s="47"/>
    </row>
    <row r="55" spans="1:30" ht="39.950000000000003" customHeight="1" x14ac:dyDescent="0.25">
      <c r="A55" s="55">
        <v>63</v>
      </c>
      <c r="B55" s="56" t="s">
        <v>55</v>
      </c>
      <c r="C55" s="60" t="s">
        <v>223</v>
      </c>
      <c r="D55" s="61" t="s">
        <v>224</v>
      </c>
      <c r="E55" s="62" t="s">
        <v>225</v>
      </c>
      <c r="F55" s="62" t="s">
        <v>226</v>
      </c>
      <c r="G55" s="54" t="s">
        <v>37</v>
      </c>
      <c r="H55" s="62" t="s">
        <v>227</v>
      </c>
      <c r="I55" s="42">
        <v>1785</v>
      </c>
      <c r="J55" s="17"/>
      <c r="K55" s="23">
        <f t="shared" si="0"/>
        <v>0</v>
      </c>
      <c r="L55" s="24" t="str">
        <f t="shared" si="1"/>
        <v>OK</v>
      </c>
      <c r="M55" s="45"/>
      <c r="N55" s="50"/>
      <c r="O55" s="46"/>
      <c r="P55" s="47"/>
      <c r="Q55" s="47"/>
      <c r="R55" s="49"/>
      <c r="S55" s="48"/>
      <c r="T55" s="46"/>
      <c r="U55" s="46"/>
      <c r="V55" s="46"/>
      <c r="W55" s="46"/>
      <c r="X55" s="46"/>
      <c r="Y55" s="47"/>
      <c r="Z55" s="47"/>
      <c r="AA55" s="47"/>
      <c r="AB55" s="47"/>
      <c r="AC55" s="47"/>
      <c r="AD55" s="47"/>
    </row>
    <row r="56" spans="1:30" ht="39.950000000000003" customHeight="1" x14ac:dyDescent="0.25">
      <c r="A56" s="55">
        <v>65</v>
      </c>
      <c r="B56" s="56" t="s">
        <v>86</v>
      </c>
      <c r="C56" s="60" t="s">
        <v>228</v>
      </c>
      <c r="D56" s="61" t="s">
        <v>229</v>
      </c>
      <c r="E56" s="62" t="s">
        <v>230</v>
      </c>
      <c r="F56" s="62" t="s">
        <v>231</v>
      </c>
      <c r="G56" s="54" t="s">
        <v>37</v>
      </c>
      <c r="H56" s="62" t="s">
        <v>232</v>
      </c>
      <c r="I56" s="42">
        <v>2649.99</v>
      </c>
      <c r="J56" s="17"/>
      <c r="K56" s="23">
        <f t="shared" si="0"/>
        <v>0</v>
      </c>
      <c r="L56" s="24" t="str">
        <f t="shared" si="1"/>
        <v>OK</v>
      </c>
      <c r="M56" s="45"/>
      <c r="N56" s="50"/>
      <c r="O56" s="46"/>
      <c r="P56" s="47"/>
      <c r="Q56" s="47"/>
      <c r="R56" s="49"/>
      <c r="S56" s="48"/>
      <c r="T56" s="46"/>
      <c r="U56" s="46"/>
      <c r="V56" s="46"/>
      <c r="W56" s="46"/>
      <c r="X56" s="46"/>
      <c r="Y56" s="47"/>
      <c r="Z56" s="47"/>
      <c r="AA56" s="47"/>
      <c r="AB56" s="47"/>
      <c r="AC56" s="47"/>
      <c r="AD56" s="47"/>
    </row>
    <row r="57" spans="1:30" ht="39.950000000000003" customHeight="1" x14ac:dyDescent="0.25">
      <c r="A57" s="55">
        <v>66</v>
      </c>
      <c r="B57" s="56" t="s">
        <v>176</v>
      </c>
      <c r="C57" s="66" t="s">
        <v>233</v>
      </c>
      <c r="D57" s="67" t="s">
        <v>234</v>
      </c>
      <c r="E57" s="59" t="s">
        <v>62</v>
      </c>
      <c r="F57" s="54" t="s">
        <v>235</v>
      </c>
      <c r="G57" s="54" t="s">
        <v>37</v>
      </c>
      <c r="H57" s="54">
        <v>44900533</v>
      </c>
      <c r="I57" s="42">
        <v>4765</v>
      </c>
      <c r="J57" s="17"/>
      <c r="K57" s="23">
        <f t="shared" si="0"/>
        <v>0</v>
      </c>
      <c r="L57" s="24" t="str">
        <f t="shared" si="1"/>
        <v>OK</v>
      </c>
      <c r="M57" s="45"/>
      <c r="N57" s="50"/>
      <c r="O57" s="46"/>
      <c r="P57" s="47"/>
      <c r="Q57" s="47"/>
      <c r="R57" s="49"/>
      <c r="S57" s="48"/>
      <c r="T57" s="46"/>
      <c r="U57" s="46"/>
      <c r="V57" s="46"/>
      <c r="W57" s="46"/>
      <c r="X57" s="46"/>
      <c r="Y57" s="47"/>
      <c r="Z57" s="47"/>
      <c r="AA57" s="47"/>
      <c r="AB57" s="47"/>
      <c r="AC57" s="47"/>
      <c r="AD57" s="47"/>
    </row>
    <row r="58" spans="1:30" ht="39.950000000000003" customHeight="1" x14ac:dyDescent="0.25">
      <c r="A58" s="55">
        <v>68</v>
      </c>
      <c r="B58" s="56" t="s">
        <v>38</v>
      </c>
      <c r="C58" s="66" t="s">
        <v>236</v>
      </c>
      <c r="D58" s="67" t="s">
        <v>237</v>
      </c>
      <c r="E58" s="53" t="s">
        <v>238</v>
      </c>
      <c r="F58" s="54" t="s">
        <v>239</v>
      </c>
      <c r="G58" s="54" t="s">
        <v>37</v>
      </c>
      <c r="H58" s="54" t="s">
        <v>51</v>
      </c>
      <c r="I58" s="42">
        <v>673</v>
      </c>
      <c r="J58" s="17"/>
      <c r="K58" s="23">
        <f t="shared" si="0"/>
        <v>0</v>
      </c>
      <c r="L58" s="24" t="str">
        <f t="shared" si="1"/>
        <v>OK</v>
      </c>
      <c r="M58" s="45"/>
      <c r="N58" s="50"/>
      <c r="O58" s="46"/>
      <c r="P58" s="47"/>
      <c r="Q58" s="47"/>
      <c r="R58" s="49"/>
      <c r="S58" s="48"/>
      <c r="T58" s="46"/>
      <c r="U58" s="46"/>
      <c r="V58" s="46"/>
      <c r="W58" s="46"/>
      <c r="X58" s="46"/>
      <c r="Y58" s="47"/>
      <c r="Z58" s="47"/>
      <c r="AA58" s="47"/>
      <c r="AB58" s="47"/>
      <c r="AC58" s="47"/>
      <c r="AD58" s="47"/>
    </row>
    <row r="59" spans="1:30" ht="39.950000000000003" customHeight="1" x14ac:dyDescent="0.25">
      <c r="A59" s="55">
        <v>69</v>
      </c>
      <c r="B59" s="56" t="s">
        <v>71</v>
      </c>
      <c r="C59" s="60" t="s">
        <v>240</v>
      </c>
      <c r="D59" s="61" t="s">
        <v>241</v>
      </c>
      <c r="E59" s="62" t="s">
        <v>242</v>
      </c>
      <c r="F59" s="62" t="s">
        <v>239</v>
      </c>
      <c r="G59" s="54" t="s">
        <v>37</v>
      </c>
      <c r="H59" s="62" t="s">
        <v>51</v>
      </c>
      <c r="I59" s="42">
        <v>2128.5</v>
      </c>
      <c r="J59" s="17">
        <v>1</v>
      </c>
      <c r="K59" s="23">
        <f t="shared" si="0"/>
        <v>1</v>
      </c>
      <c r="L59" s="24" t="str">
        <f t="shared" si="1"/>
        <v>OK</v>
      </c>
      <c r="M59" s="45"/>
      <c r="N59" s="50"/>
      <c r="O59" s="46"/>
      <c r="P59" s="47"/>
      <c r="Q59" s="47"/>
      <c r="R59" s="49"/>
      <c r="S59" s="48"/>
      <c r="T59" s="46"/>
      <c r="U59" s="46"/>
      <c r="V59" s="46"/>
      <c r="W59" s="46"/>
      <c r="X59" s="46"/>
      <c r="Y59" s="47"/>
      <c r="Z59" s="47"/>
      <c r="AA59" s="47"/>
      <c r="AB59" s="47"/>
      <c r="AC59" s="47"/>
      <c r="AD59" s="47"/>
    </row>
    <row r="60" spans="1:30" ht="39.950000000000003" customHeight="1" x14ac:dyDescent="0.25">
      <c r="A60" s="55">
        <v>70</v>
      </c>
      <c r="B60" s="56" t="s">
        <v>243</v>
      </c>
      <c r="C60" s="60" t="s">
        <v>244</v>
      </c>
      <c r="D60" s="61" t="s">
        <v>245</v>
      </c>
      <c r="E60" s="62" t="s">
        <v>124</v>
      </c>
      <c r="F60" s="62" t="s">
        <v>246</v>
      </c>
      <c r="G60" s="54" t="s">
        <v>37</v>
      </c>
      <c r="H60" s="62" t="s">
        <v>81</v>
      </c>
      <c r="I60" s="42">
        <v>3800</v>
      </c>
      <c r="J60" s="17"/>
      <c r="K60" s="23">
        <f t="shared" si="0"/>
        <v>0</v>
      </c>
      <c r="L60" s="24" t="str">
        <f t="shared" si="1"/>
        <v>OK</v>
      </c>
      <c r="M60" s="45"/>
      <c r="N60" s="50"/>
      <c r="O60" s="46"/>
      <c r="P60" s="47"/>
      <c r="Q60" s="47"/>
      <c r="R60" s="49"/>
      <c r="S60" s="48"/>
      <c r="T60" s="46"/>
      <c r="U60" s="46"/>
      <c r="V60" s="46"/>
      <c r="W60" s="46"/>
      <c r="X60" s="46"/>
      <c r="Y60" s="47"/>
      <c r="Z60" s="47"/>
      <c r="AA60" s="47"/>
      <c r="AB60" s="47"/>
      <c r="AC60" s="47"/>
      <c r="AD60" s="47"/>
    </row>
    <row r="61" spans="1:30" ht="39.950000000000003" customHeight="1" x14ac:dyDescent="0.25">
      <c r="A61" s="55">
        <v>71</v>
      </c>
      <c r="B61" s="56" t="s">
        <v>64</v>
      </c>
      <c r="C61" s="60" t="s">
        <v>247</v>
      </c>
      <c r="D61" s="61" t="s">
        <v>248</v>
      </c>
      <c r="E61" s="62" t="s">
        <v>124</v>
      </c>
      <c r="F61" s="62" t="s">
        <v>246</v>
      </c>
      <c r="G61" s="54" t="s">
        <v>37</v>
      </c>
      <c r="H61" s="62" t="s">
        <v>81</v>
      </c>
      <c r="I61" s="42">
        <v>5700</v>
      </c>
      <c r="J61" s="17"/>
      <c r="K61" s="23">
        <f t="shared" si="0"/>
        <v>0</v>
      </c>
      <c r="L61" s="24" t="str">
        <f t="shared" si="1"/>
        <v>OK</v>
      </c>
      <c r="M61" s="45"/>
      <c r="N61" s="50"/>
      <c r="O61" s="46"/>
      <c r="P61" s="47"/>
      <c r="Q61" s="47"/>
      <c r="R61" s="49"/>
      <c r="S61" s="48"/>
      <c r="T61" s="46"/>
      <c r="U61" s="46"/>
      <c r="V61" s="46"/>
      <c r="W61" s="46"/>
      <c r="X61" s="46"/>
      <c r="Y61" s="47"/>
      <c r="Z61" s="47"/>
      <c r="AA61" s="47"/>
      <c r="AB61" s="47"/>
      <c r="AC61" s="47"/>
      <c r="AD61" s="47"/>
    </row>
    <row r="62" spans="1:30" ht="39.950000000000003" customHeight="1" x14ac:dyDescent="0.25">
      <c r="A62" s="55">
        <v>73</v>
      </c>
      <c r="B62" s="56" t="s">
        <v>126</v>
      </c>
      <c r="C62" s="60" t="s">
        <v>249</v>
      </c>
      <c r="D62" s="61" t="s">
        <v>250</v>
      </c>
      <c r="E62" s="59" t="s">
        <v>62</v>
      </c>
      <c r="F62" s="70">
        <v>17418028</v>
      </c>
      <c r="G62" s="54" t="s">
        <v>37</v>
      </c>
      <c r="H62" s="54" t="s">
        <v>251</v>
      </c>
      <c r="I62" s="42">
        <v>2825</v>
      </c>
      <c r="J62" s="17">
        <v>1</v>
      </c>
      <c r="K62" s="23">
        <f t="shared" si="0"/>
        <v>1</v>
      </c>
      <c r="L62" s="24" t="str">
        <f t="shared" si="1"/>
        <v>OK</v>
      </c>
      <c r="M62" s="45"/>
      <c r="N62" s="50"/>
      <c r="O62" s="46"/>
      <c r="P62" s="47"/>
      <c r="Q62" s="47"/>
      <c r="R62" s="49"/>
      <c r="S62" s="48"/>
      <c r="T62" s="46"/>
      <c r="U62" s="46"/>
      <c r="V62" s="46"/>
      <c r="W62" s="46"/>
      <c r="X62" s="46"/>
      <c r="Y62" s="47"/>
      <c r="Z62" s="47"/>
      <c r="AA62" s="47"/>
      <c r="AB62" s="47"/>
      <c r="AC62" s="47"/>
      <c r="AD62" s="47"/>
    </row>
    <row r="63" spans="1:30" ht="39.950000000000003" customHeight="1" x14ac:dyDescent="0.25">
      <c r="A63" s="55">
        <v>74</v>
      </c>
      <c r="B63" s="56" t="s">
        <v>126</v>
      </c>
      <c r="C63" s="57" t="s">
        <v>252</v>
      </c>
      <c r="D63" s="58" t="s">
        <v>253</v>
      </c>
      <c r="E63" s="59" t="s">
        <v>46</v>
      </c>
      <c r="F63" s="54" t="s">
        <v>254</v>
      </c>
      <c r="G63" s="54" t="s">
        <v>37</v>
      </c>
      <c r="H63" s="54">
        <v>44905235</v>
      </c>
      <c r="I63" s="42">
        <v>5480</v>
      </c>
      <c r="J63" s="17"/>
      <c r="K63" s="23">
        <f t="shared" si="0"/>
        <v>0</v>
      </c>
      <c r="L63" s="24" t="str">
        <f t="shared" si="1"/>
        <v>OK</v>
      </c>
      <c r="M63" s="45"/>
      <c r="N63" s="50"/>
      <c r="O63" s="46"/>
      <c r="P63" s="47"/>
      <c r="Q63" s="47"/>
      <c r="R63" s="49"/>
      <c r="S63" s="48"/>
      <c r="T63" s="46"/>
      <c r="U63" s="46"/>
      <c r="V63" s="46"/>
      <c r="W63" s="46"/>
      <c r="X63" s="46"/>
      <c r="Y63" s="47"/>
      <c r="Z63" s="47"/>
      <c r="AA63" s="47"/>
      <c r="AB63" s="47"/>
      <c r="AC63" s="47"/>
      <c r="AD63" s="47"/>
    </row>
    <row r="64" spans="1:30" ht="39.950000000000003" customHeight="1" x14ac:dyDescent="0.25">
      <c r="A64" s="55">
        <v>75</v>
      </c>
      <c r="B64" s="56" t="s">
        <v>71</v>
      </c>
      <c r="C64" s="60" t="s">
        <v>255</v>
      </c>
      <c r="D64" s="61" t="s">
        <v>256</v>
      </c>
      <c r="E64" s="62" t="s">
        <v>129</v>
      </c>
      <c r="F64" s="62" t="s">
        <v>257</v>
      </c>
      <c r="G64" s="54" t="s">
        <v>37</v>
      </c>
      <c r="H64" s="62" t="s">
        <v>81</v>
      </c>
      <c r="I64" s="42">
        <v>1373.13</v>
      </c>
      <c r="J64" s="17"/>
      <c r="K64" s="23">
        <f t="shared" si="0"/>
        <v>0</v>
      </c>
      <c r="L64" s="24" t="str">
        <f t="shared" si="1"/>
        <v>OK</v>
      </c>
      <c r="M64" s="45"/>
      <c r="N64" s="50"/>
      <c r="O64" s="46"/>
      <c r="P64" s="47"/>
      <c r="Q64" s="47"/>
      <c r="R64" s="49"/>
      <c r="S64" s="48"/>
      <c r="T64" s="46"/>
      <c r="U64" s="46"/>
      <c r="V64" s="46"/>
      <c r="W64" s="46"/>
      <c r="X64" s="46"/>
      <c r="Y64" s="47"/>
      <c r="Z64" s="47"/>
      <c r="AA64" s="47"/>
      <c r="AB64" s="47"/>
      <c r="AC64" s="47"/>
      <c r="AD64" s="47"/>
    </row>
    <row r="65" spans="1:30" ht="39.950000000000003" customHeight="1" x14ac:dyDescent="0.25">
      <c r="A65" s="55">
        <v>76</v>
      </c>
      <c r="B65" s="56" t="s">
        <v>38</v>
      </c>
      <c r="C65" s="60" t="s">
        <v>258</v>
      </c>
      <c r="D65" s="61" t="s">
        <v>259</v>
      </c>
      <c r="E65" s="53" t="s">
        <v>129</v>
      </c>
      <c r="F65" s="54" t="s">
        <v>260</v>
      </c>
      <c r="G65" s="54" t="s">
        <v>37</v>
      </c>
      <c r="H65" s="54" t="s">
        <v>261</v>
      </c>
      <c r="I65" s="42">
        <v>1946.5</v>
      </c>
      <c r="J65" s="17"/>
      <c r="K65" s="23">
        <f t="shared" si="0"/>
        <v>0</v>
      </c>
      <c r="L65" s="24" t="str">
        <f t="shared" si="1"/>
        <v>OK</v>
      </c>
      <c r="M65" s="45"/>
      <c r="N65" s="50"/>
      <c r="O65" s="46"/>
      <c r="P65" s="47"/>
      <c r="Q65" s="47"/>
      <c r="R65" s="49"/>
      <c r="S65" s="48"/>
      <c r="T65" s="46"/>
      <c r="U65" s="46"/>
      <c r="V65" s="46"/>
      <c r="W65" s="46"/>
      <c r="X65" s="46"/>
      <c r="Y65" s="47"/>
      <c r="Z65" s="47"/>
      <c r="AA65" s="47"/>
      <c r="AB65" s="47"/>
      <c r="AC65" s="47"/>
      <c r="AD65" s="47"/>
    </row>
    <row r="66" spans="1:30" ht="39.950000000000003" customHeight="1" x14ac:dyDescent="0.25">
      <c r="A66" s="55">
        <v>78</v>
      </c>
      <c r="B66" s="56" t="s">
        <v>55</v>
      </c>
      <c r="C66" s="68" t="s">
        <v>262</v>
      </c>
      <c r="D66" s="69" t="s">
        <v>263</v>
      </c>
      <c r="E66" s="65">
        <v>1301</v>
      </c>
      <c r="F66" s="65" t="s">
        <v>264</v>
      </c>
      <c r="G66" s="54" t="s">
        <v>37</v>
      </c>
      <c r="H66" s="54" t="s">
        <v>21</v>
      </c>
      <c r="I66" s="42">
        <v>169</v>
      </c>
      <c r="J66" s="17"/>
      <c r="K66" s="23">
        <f t="shared" si="0"/>
        <v>0</v>
      </c>
      <c r="L66" s="24" t="str">
        <f t="shared" si="1"/>
        <v>OK</v>
      </c>
      <c r="M66" s="45"/>
      <c r="N66" s="50"/>
      <c r="O66" s="46"/>
      <c r="P66" s="47"/>
      <c r="Q66" s="47"/>
      <c r="R66" s="49"/>
      <c r="S66" s="48"/>
      <c r="T66" s="46"/>
      <c r="U66" s="46"/>
      <c r="V66" s="46"/>
      <c r="W66" s="46"/>
      <c r="X66" s="46"/>
      <c r="Y66" s="47"/>
      <c r="Z66" s="47"/>
      <c r="AA66" s="47"/>
      <c r="AB66" s="47"/>
      <c r="AC66" s="47"/>
      <c r="AD66" s="47"/>
    </row>
    <row r="67" spans="1:30" ht="39.950000000000003" customHeight="1" x14ac:dyDescent="0.25">
      <c r="A67" s="55">
        <v>79</v>
      </c>
      <c r="B67" s="56" t="s">
        <v>93</v>
      </c>
      <c r="C67" s="60" t="s">
        <v>265</v>
      </c>
      <c r="D67" s="61" t="s">
        <v>266</v>
      </c>
      <c r="E67" s="62" t="s">
        <v>267</v>
      </c>
      <c r="F67" s="62" t="s">
        <v>268</v>
      </c>
      <c r="G67" s="54" t="s">
        <v>37</v>
      </c>
      <c r="H67" s="62" t="s">
        <v>81</v>
      </c>
      <c r="I67" s="42">
        <v>795</v>
      </c>
      <c r="J67" s="17"/>
      <c r="K67" s="23">
        <f t="shared" si="0"/>
        <v>0</v>
      </c>
      <c r="L67" s="24" t="str">
        <f t="shared" si="1"/>
        <v>OK</v>
      </c>
      <c r="M67" s="45"/>
      <c r="N67" s="50"/>
      <c r="O67" s="46"/>
      <c r="P67" s="47"/>
      <c r="Q67" s="47"/>
      <c r="R67" s="49"/>
      <c r="S67" s="48"/>
      <c r="T67" s="46"/>
      <c r="U67" s="46"/>
      <c r="V67" s="46"/>
      <c r="W67" s="46"/>
      <c r="X67" s="46"/>
      <c r="Y67" s="47"/>
      <c r="Z67" s="47"/>
      <c r="AA67" s="47"/>
      <c r="AB67" s="47"/>
      <c r="AC67" s="47"/>
      <c r="AD67" s="47"/>
    </row>
    <row r="68" spans="1:30" ht="39.950000000000003" customHeight="1" x14ac:dyDescent="0.25">
      <c r="A68" s="55">
        <v>80</v>
      </c>
      <c r="B68" s="56" t="s">
        <v>71</v>
      </c>
      <c r="C68" s="68" t="s">
        <v>269</v>
      </c>
      <c r="D68" s="69" t="s">
        <v>270</v>
      </c>
      <c r="E68" s="54">
        <v>2407</v>
      </c>
      <c r="F68" s="54" t="s">
        <v>271</v>
      </c>
      <c r="G68" s="54" t="s">
        <v>37</v>
      </c>
      <c r="H68" s="54" t="s">
        <v>51</v>
      </c>
      <c r="I68" s="42">
        <v>12721.5</v>
      </c>
      <c r="J68" s="17"/>
      <c r="K68" s="23">
        <f t="shared" ref="K68:K131" si="2">J68-(SUM(M68:AD68))</f>
        <v>0</v>
      </c>
      <c r="L68" s="24" t="str">
        <f t="shared" ref="L68:L131" si="3">IF(K68&lt;0,"ATENÇÃO","OK")</f>
        <v>OK</v>
      </c>
      <c r="M68" s="45"/>
      <c r="N68" s="50"/>
      <c r="O68" s="46"/>
      <c r="P68" s="47"/>
      <c r="Q68" s="47"/>
      <c r="R68" s="49"/>
      <c r="S68" s="48"/>
      <c r="T68" s="46"/>
      <c r="U68" s="46"/>
      <c r="V68" s="46"/>
      <c r="W68" s="46"/>
      <c r="X68" s="46"/>
      <c r="Y68" s="47"/>
      <c r="Z68" s="47"/>
      <c r="AA68" s="47"/>
      <c r="AB68" s="47"/>
      <c r="AC68" s="47"/>
      <c r="AD68" s="47"/>
    </row>
    <row r="69" spans="1:30" ht="39.950000000000003" customHeight="1" x14ac:dyDescent="0.25">
      <c r="A69" s="55">
        <v>81</v>
      </c>
      <c r="B69" s="56" t="s">
        <v>151</v>
      </c>
      <c r="C69" s="60" t="s">
        <v>272</v>
      </c>
      <c r="D69" s="61" t="s">
        <v>273</v>
      </c>
      <c r="E69" s="53" t="s">
        <v>129</v>
      </c>
      <c r="F69" s="54" t="s">
        <v>274</v>
      </c>
      <c r="G69" s="54" t="s">
        <v>37</v>
      </c>
      <c r="H69" s="54" t="s">
        <v>275</v>
      </c>
      <c r="I69" s="42">
        <v>1537</v>
      </c>
      <c r="J69" s="17"/>
      <c r="K69" s="23">
        <f t="shared" si="2"/>
        <v>0</v>
      </c>
      <c r="L69" s="24" t="str">
        <f t="shared" si="3"/>
        <v>OK</v>
      </c>
      <c r="M69" s="45"/>
      <c r="N69" s="50"/>
      <c r="O69" s="46"/>
      <c r="P69" s="47"/>
      <c r="Q69" s="47"/>
      <c r="R69" s="49"/>
      <c r="S69" s="48"/>
      <c r="T69" s="46"/>
      <c r="U69" s="46"/>
      <c r="V69" s="46"/>
      <c r="W69" s="46"/>
      <c r="X69" s="46"/>
      <c r="Y69" s="47"/>
      <c r="Z69" s="47"/>
      <c r="AA69" s="47"/>
      <c r="AB69" s="47"/>
      <c r="AC69" s="47"/>
      <c r="AD69" s="47"/>
    </row>
    <row r="70" spans="1:30" ht="39.950000000000003" customHeight="1" x14ac:dyDescent="0.25">
      <c r="A70" s="55">
        <v>82</v>
      </c>
      <c r="B70" s="56" t="s">
        <v>176</v>
      </c>
      <c r="C70" s="73" t="s">
        <v>276</v>
      </c>
      <c r="D70" s="74" t="s">
        <v>277</v>
      </c>
      <c r="E70" s="59" t="s">
        <v>62</v>
      </c>
      <c r="F70" s="54" t="s">
        <v>278</v>
      </c>
      <c r="G70" s="54" t="s">
        <v>37</v>
      </c>
      <c r="H70" s="54">
        <v>44905233</v>
      </c>
      <c r="I70" s="42">
        <v>19125.66</v>
      </c>
      <c r="J70" s="17"/>
      <c r="K70" s="23">
        <f t="shared" si="2"/>
        <v>0</v>
      </c>
      <c r="L70" s="24" t="str">
        <f t="shared" si="3"/>
        <v>OK</v>
      </c>
      <c r="M70" s="45"/>
      <c r="N70" s="50"/>
      <c r="O70" s="46"/>
      <c r="P70" s="47"/>
      <c r="Q70" s="47"/>
      <c r="R70" s="49"/>
      <c r="S70" s="48"/>
      <c r="T70" s="46"/>
      <c r="U70" s="46"/>
      <c r="V70" s="46"/>
      <c r="W70" s="46"/>
      <c r="X70" s="46"/>
      <c r="Y70" s="47"/>
      <c r="Z70" s="47"/>
      <c r="AA70" s="47"/>
      <c r="AB70" s="47"/>
      <c r="AC70" s="47"/>
      <c r="AD70" s="47"/>
    </row>
    <row r="71" spans="1:30" ht="39.950000000000003" customHeight="1" x14ac:dyDescent="0.25">
      <c r="A71" s="55">
        <v>84</v>
      </c>
      <c r="B71" s="56" t="s">
        <v>47</v>
      </c>
      <c r="C71" s="60" t="s">
        <v>279</v>
      </c>
      <c r="D71" s="61" t="s">
        <v>280</v>
      </c>
      <c r="E71" s="62" t="s">
        <v>101</v>
      </c>
      <c r="F71" s="62" t="s">
        <v>281</v>
      </c>
      <c r="G71" s="54" t="s">
        <v>37</v>
      </c>
      <c r="H71" s="62" t="s">
        <v>51</v>
      </c>
      <c r="I71" s="42">
        <v>1350</v>
      </c>
      <c r="J71" s="17"/>
      <c r="K71" s="23">
        <f t="shared" si="2"/>
        <v>0</v>
      </c>
      <c r="L71" s="24" t="str">
        <f t="shared" si="3"/>
        <v>OK</v>
      </c>
      <c r="M71" s="45"/>
      <c r="N71" s="50"/>
      <c r="O71" s="46"/>
      <c r="P71" s="47"/>
      <c r="Q71" s="47"/>
      <c r="R71" s="49"/>
      <c r="S71" s="48"/>
      <c r="T71" s="46"/>
      <c r="U71" s="46"/>
      <c r="V71" s="46"/>
      <c r="W71" s="46"/>
      <c r="X71" s="46"/>
      <c r="Y71" s="47"/>
      <c r="Z71" s="47"/>
      <c r="AA71" s="47"/>
      <c r="AB71" s="47"/>
      <c r="AC71" s="47"/>
      <c r="AD71" s="47"/>
    </row>
    <row r="72" spans="1:30" ht="39.950000000000003" customHeight="1" x14ac:dyDescent="0.25">
      <c r="A72" s="55">
        <v>85</v>
      </c>
      <c r="B72" s="56" t="s">
        <v>126</v>
      </c>
      <c r="C72" s="66" t="s">
        <v>282</v>
      </c>
      <c r="D72" s="67" t="s">
        <v>283</v>
      </c>
      <c r="E72" s="59" t="s">
        <v>238</v>
      </c>
      <c r="F72" s="54" t="s">
        <v>284</v>
      </c>
      <c r="G72" s="54" t="s">
        <v>37</v>
      </c>
      <c r="H72" s="54">
        <v>44905233</v>
      </c>
      <c r="I72" s="42">
        <v>3700</v>
      </c>
      <c r="J72" s="17"/>
      <c r="K72" s="23">
        <f t="shared" si="2"/>
        <v>0</v>
      </c>
      <c r="L72" s="24" t="str">
        <f t="shared" si="3"/>
        <v>OK</v>
      </c>
      <c r="M72" s="45"/>
      <c r="N72" s="50"/>
      <c r="O72" s="46"/>
      <c r="P72" s="47"/>
      <c r="Q72" s="47"/>
      <c r="R72" s="49"/>
      <c r="S72" s="48"/>
      <c r="T72" s="46"/>
      <c r="U72" s="46"/>
      <c r="V72" s="46"/>
      <c r="W72" s="46"/>
      <c r="X72" s="46"/>
      <c r="Y72" s="47"/>
      <c r="Z72" s="47"/>
      <c r="AA72" s="47"/>
      <c r="AB72" s="47"/>
      <c r="AC72" s="47"/>
      <c r="AD72" s="47"/>
    </row>
    <row r="73" spans="1:30" ht="39.950000000000003" customHeight="1" x14ac:dyDescent="0.25">
      <c r="A73" s="55">
        <v>86</v>
      </c>
      <c r="B73" s="56" t="s">
        <v>47</v>
      </c>
      <c r="C73" s="60" t="s">
        <v>285</v>
      </c>
      <c r="D73" s="61" t="s">
        <v>286</v>
      </c>
      <c r="E73" s="62" t="s">
        <v>101</v>
      </c>
      <c r="F73" s="62" t="s">
        <v>281</v>
      </c>
      <c r="G73" s="54" t="s">
        <v>37</v>
      </c>
      <c r="H73" s="62" t="s">
        <v>51</v>
      </c>
      <c r="I73" s="42">
        <v>4900</v>
      </c>
      <c r="J73" s="17"/>
      <c r="K73" s="23">
        <f t="shared" si="2"/>
        <v>0</v>
      </c>
      <c r="L73" s="24" t="str">
        <f t="shared" si="3"/>
        <v>OK</v>
      </c>
      <c r="M73" s="45"/>
      <c r="N73" s="50"/>
      <c r="O73" s="46"/>
      <c r="P73" s="47"/>
      <c r="Q73" s="47"/>
      <c r="R73" s="49"/>
      <c r="S73" s="48"/>
      <c r="T73" s="46"/>
      <c r="U73" s="46"/>
      <c r="V73" s="46"/>
      <c r="W73" s="46"/>
      <c r="X73" s="46"/>
      <c r="Y73" s="47"/>
      <c r="Z73" s="47"/>
      <c r="AA73" s="47"/>
      <c r="AB73" s="47"/>
      <c r="AC73" s="47"/>
      <c r="AD73" s="47"/>
    </row>
    <row r="74" spans="1:30" ht="39.950000000000003" customHeight="1" x14ac:dyDescent="0.25">
      <c r="A74" s="55">
        <v>88</v>
      </c>
      <c r="B74" s="56" t="s">
        <v>47</v>
      </c>
      <c r="C74" s="51" t="s">
        <v>287</v>
      </c>
      <c r="D74" s="52" t="s">
        <v>288</v>
      </c>
      <c r="E74" s="53" t="s">
        <v>129</v>
      </c>
      <c r="F74" s="54" t="s">
        <v>289</v>
      </c>
      <c r="G74" s="54" t="s">
        <v>37</v>
      </c>
      <c r="H74" s="54" t="s">
        <v>81</v>
      </c>
      <c r="I74" s="42">
        <v>600</v>
      </c>
      <c r="J74" s="17"/>
      <c r="K74" s="23">
        <f t="shared" si="2"/>
        <v>0</v>
      </c>
      <c r="L74" s="24" t="str">
        <f t="shared" si="3"/>
        <v>OK</v>
      </c>
      <c r="M74" s="45"/>
      <c r="N74" s="50"/>
      <c r="O74" s="46"/>
      <c r="P74" s="47"/>
      <c r="Q74" s="47"/>
      <c r="R74" s="49"/>
      <c r="S74" s="48"/>
      <c r="T74" s="46"/>
      <c r="U74" s="46"/>
      <c r="V74" s="46"/>
      <c r="W74" s="46"/>
      <c r="X74" s="46"/>
      <c r="Y74" s="47"/>
      <c r="Z74" s="47"/>
      <c r="AA74" s="47"/>
      <c r="AB74" s="47"/>
      <c r="AC74" s="47"/>
      <c r="AD74" s="47"/>
    </row>
    <row r="75" spans="1:30" ht="39.950000000000003" customHeight="1" x14ac:dyDescent="0.25">
      <c r="A75" s="55">
        <v>89</v>
      </c>
      <c r="B75" s="56" t="s">
        <v>71</v>
      </c>
      <c r="C75" s="60" t="s">
        <v>290</v>
      </c>
      <c r="D75" s="61" t="s">
        <v>291</v>
      </c>
      <c r="E75" s="62" t="s">
        <v>292</v>
      </c>
      <c r="F75" s="62" t="s">
        <v>293</v>
      </c>
      <c r="G75" s="54" t="s">
        <v>37</v>
      </c>
      <c r="H75" s="62" t="s">
        <v>81</v>
      </c>
      <c r="I75" s="42">
        <v>3316.5</v>
      </c>
      <c r="J75" s="17"/>
      <c r="K75" s="23">
        <f t="shared" si="2"/>
        <v>0</v>
      </c>
      <c r="L75" s="24" t="str">
        <f t="shared" si="3"/>
        <v>OK</v>
      </c>
      <c r="M75" s="45"/>
      <c r="N75" s="50"/>
      <c r="O75" s="46"/>
      <c r="P75" s="47"/>
      <c r="Q75" s="47"/>
      <c r="R75" s="49"/>
      <c r="S75" s="48"/>
      <c r="T75" s="46"/>
      <c r="U75" s="46"/>
      <c r="V75" s="46"/>
      <c r="W75" s="46"/>
      <c r="X75" s="46"/>
      <c r="Y75" s="47"/>
      <c r="Z75" s="47"/>
      <c r="AA75" s="47"/>
      <c r="AB75" s="47"/>
      <c r="AC75" s="47"/>
      <c r="AD75" s="47"/>
    </row>
    <row r="76" spans="1:30" ht="39.950000000000003" customHeight="1" x14ac:dyDescent="0.25">
      <c r="A76" s="55">
        <v>90</v>
      </c>
      <c r="B76" s="56" t="s">
        <v>151</v>
      </c>
      <c r="C76" s="60" t="s">
        <v>294</v>
      </c>
      <c r="D76" s="61" t="s">
        <v>295</v>
      </c>
      <c r="E76" s="62" t="s">
        <v>124</v>
      </c>
      <c r="F76" s="62" t="s">
        <v>296</v>
      </c>
      <c r="G76" s="54" t="s">
        <v>37</v>
      </c>
      <c r="H76" s="62" t="s">
        <v>81</v>
      </c>
      <c r="I76" s="42">
        <v>3100</v>
      </c>
      <c r="J76" s="17"/>
      <c r="K76" s="23">
        <f t="shared" si="2"/>
        <v>0</v>
      </c>
      <c r="L76" s="24" t="str">
        <f t="shared" si="3"/>
        <v>OK</v>
      </c>
      <c r="M76" s="45"/>
      <c r="N76" s="50"/>
      <c r="O76" s="46"/>
      <c r="P76" s="47"/>
      <c r="Q76" s="47"/>
      <c r="R76" s="49"/>
      <c r="S76" s="48"/>
      <c r="T76" s="46"/>
      <c r="U76" s="46"/>
      <c r="V76" s="46"/>
      <c r="W76" s="46"/>
      <c r="X76" s="46"/>
      <c r="Y76" s="47"/>
      <c r="Z76" s="47"/>
      <c r="AA76" s="47"/>
      <c r="AB76" s="47"/>
      <c r="AC76" s="47"/>
      <c r="AD76" s="47"/>
    </row>
    <row r="77" spans="1:30" ht="39.950000000000003" customHeight="1" x14ac:dyDescent="0.25">
      <c r="A77" s="55">
        <v>91</v>
      </c>
      <c r="B77" s="56" t="s">
        <v>93</v>
      </c>
      <c r="C77" s="66" t="s">
        <v>297</v>
      </c>
      <c r="D77" s="67" t="s">
        <v>298</v>
      </c>
      <c r="E77" s="53" t="s">
        <v>192</v>
      </c>
      <c r="F77" s="54" t="s">
        <v>299</v>
      </c>
      <c r="G77" s="54" t="s">
        <v>37</v>
      </c>
      <c r="H77" s="54" t="s">
        <v>51</v>
      </c>
      <c r="I77" s="42">
        <v>400</v>
      </c>
      <c r="J77" s="17"/>
      <c r="K77" s="23">
        <f t="shared" si="2"/>
        <v>0</v>
      </c>
      <c r="L77" s="24" t="str">
        <f t="shared" si="3"/>
        <v>OK</v>
      </c>
      <c r="M77" s="45"/>
      <c r="N77" s="50"/>
      <c r="O77" s="46"/>
      <c r="P77" s="47"/>
      <c r="Q77" s="47"/>
      <c r="R77" s="49"/>
      <c r="S77" s="48"/>
      <c r="T77" s="46"/>
      <c r="U77" s="46"/>
      <c r="V77" s="46"/>
      <c r="W77" s="46"/>
      <c r="X77" s="46"/>
      <c r="Y77" s="47"/>
      <c r="Z77" s="47"/>
      <c r="AA77" s="47"/>
      <c r="AB77" s="47"/>
      <c r="AC77" s="47"/>
      <c r="AD77" s="47"/>
    </row>
    <row r="78" spans="1:30" ht="39.950000000000003" customHeight="1" x14ac:dyDescent="0.25">
      <c r="A78" s="55">
        <v>92</v>
      </c>
      <c r="B78" s="56" t="s">
        <v>243</v>
      </c>
      <c r="C78" s="60" t="s">
        <v>300</v>
      </c>
      <c r="D78" s="61" t="s">
        <v>301</v>
      </c>
      <c r="E78" s="62" t="s">
        <v>292</v>
      </c>
      <c r="F78" s="62" t="s">
        <v>293</v>
      </c>
      <c r="G78" s="54" t="s">
        <v>37</v>
      </c>
      <c r="H78" s="62" t="s">
        <v>81</v>
      </c>
      <c r="I78" s="42">
        <v>2438</v>
      </c>
      <c r="J78" s="17">
        <v>1</v>
      </c>
      <c r="K78" s="23">
        <f t="shared" si="2"/>
        <v>1</v>
      </c>
      <c r="L78" s="24" t="str">
        <f t="shared" si="3"/>
        <v>OK</v>
      </c>
      <c r="M78" s="45"/>
      <c r="N78" s="50"/>
      <c r="O78" s="46"/>
      <c r="P78" s="47"/>
      <c r="Q78" s="47"/>
      <c r="R78" s="49"/>
      <c r="S78" s="48"/>
      <c r="T78" s="46"/>
      <c r="U78" s="46"/>
      <c r="V78" s="46"/>
      <c r="W78" s="46"/>
      <c r="X78" s="46"/>
      <c r="Y78" s="47"/>
      <c r="Z78" s="47"/>
      <c r="AA78" s="47"/>
      <c r="AB78" s="47"/>
      <c r="AC78" s="47"/>
      <c r="AD78" s="47"/>
    </row>
    <row r="79" spans="1:30" ht="39.950000000000003" customHeight="1" x14ac:dyDescent="0.25">
      <c r="A79" s="55">
        <v>93</v>
      </c>
      <c r="B79" s="56" t="s">
        <v>93</v>
      </c>
      <c r="C79" s="60" t="s">
        <v>302</v>
      </c>
      <c r="D79" s="61" t="s">
        <v>303</v>
      </c>
      <c r="E79" s="62" t="s">
        <v>292</v>
      </c>
      <c r="F79" s="62" t="s">
        <v>293</v>
      </c>
      <c r="G79" s="54" t="s">
        <v>37</v>
      </c>
      <c r="H79" s="62" t="s">
        <v>81</v>
      </c>
      <c r="I79" s="42">
        <v>715</v>
      </c>
      <c r="J79" s="17"/>
      <c r="K79" s="23">
        <f t="shared" si="2"/>
        <v>0</v>
      </c>
      <c r="L79" s="24" t="str">
        <f t="shared" si="3"/>
        <v>OK</v>
      </c>
      <c r="M79" s="45"/>
      <c r="N79" s="50"/>
      <c r="O79" s="46"/>
      <c r="P79" s="47"/>
      <c r="Q79" s="47"/>
      <c r="R79" s="49"/>
      <c r="S79" s="48"/>
      <c r="T79" s="46"/>
      <c r="U79" s="46"/>
      <c r="V79" s="46"/>
      <c r="W79" s="46"/>
      <c r="X79" s="46"/>
      <c r="Y79" s="47"/>
      <c r="Z79" s="47"/>
      <c r="AA79" s="47"/>
      <c r="AB79" s="47"/>
      <c r="AC79" s="47"/>
      <c r="AD79" s="47"/>
    </row>
    <row r="80" spans="1:30" ht="39.950000000000003" customHeight="1" x14ac:dyDescent="0.25">
      <c r="A80" s="55">
        <v>94</v>
      </c>
      <c r="B80" s="56" t="s">
        <v>93</v>
      </c>
      <c r="C80" s="60" t="s">
        <v>304</v>
      </c>
      <c r="D80" s="61" t="s">
        <v>305</v>
      </c>
      <c r="E80" s="62" t="s">
        <v>292</v>
      </c>
      <c r="F80" s="62" t="s">
        <v>293</v>
      </c>
      <c r="G80" s="54" t="s">
        <v>37</v>
      </c>
      <c r="H80" s="62" t="s">
        <v>81</v>
      </c>
      <c r="I80" s="42">
        <v>2850</v>
      </c>
      <c r="J80" s="17"/>
      <c r="K80" s="23">
        <f t="shared" si="2"/>
        <v>0</v>
      </c>
      <c r="L80" s="24" t="str">
        <f t="shared" si="3"/>
        <v>OK</v>
      </c>
      <c r="M80" s="45"/>
      <c r="N80" s="50"/>
      <c r="O80" s="46"/>
      <c r="P80" s="47"/>
      <c r="Q80" s="47"/>
      <c r="R80" s="49"/>
      <c r="S80" s="48"/>
      <c r="T80" s="46"/>
      <c r="U80" s="46"/>
      <c r="V80" s="46"/>
      <c r="W80" s="46"/>
      <c r="X80" s="46"/>
      <c r="Y80" s="47"/>
      <c r="Z80" s="47"/>
      <c r="AA80" s="47"/>
      <c r="AB80" s="47"/>
      <c r="AC80" s="47"/>
      <c r="AD80" s="47"/>
    </row>
    <row r="81" spans="1:30" ht="39.950000000000003" customHeight="1" x14ac:dyDescent="0.25">
      <c r="A81" s="55">
        <v>96</v>
      </c>
      <c r="B81" s="56" t="s">
        <v>47</v>
      </c>
      <c r="C81" s="60" t="s">
        <v>306</v>
      </c>
      <c r="D81" s="61" t="s">
        <v>307</v>
      </c>
      <c r="E81" s="53" t="s">
        <v>129</v>
      </c>
      <c r="F81" s="54" t="s">
        <v>308</v>
      </c>
      <c r="G81" s="54" t="s">
        <v>37</v>
      </c>
      <c r="H81" s="54" t="s">
        <v>81</v>
      </c>
      <c r="I81" s="42">
        <v>2300</v>
      </c>
      <c r="J81" s="17"/>
      <c r="K81" s="23">
        <f t="shared" si="2"/>
        <v>0</v>
      </c>
      <c r="L81" s="24" t="str">
        <f t="shared" si="3"/>
        <v>OK</v>
      </c>
      <c r="M81" s="45"/>
      <c r="N81" s="50"/>
      <c r="O81" s="46"/>
      <c r="P81" s="47"/>
      <c r="Q81" s="47"/>
      <c r="R81" s="49"/>
      <c r="S81" s="48"/>
      <c r="T81" s="46"/>
      <c r="U81" s="46"/>
      <c r="V81" s="46"/>
      <c r="W81" s="46"/>
      <c r="X81" s="46"/>
      <c r="Y81" s="47"/>
      <c r="Z81" s="47"/>
      <c r="AA81" s="47"/>
      <c r="AB81" s="47"/>
      <c r="AC81" s="47"/>
      <c r="AD81" s="47"/>
    </row>
    <row r="82" spans="1:30" ht="39.950000000000003" customHeight="1" x14ac:dyDescent="0.25">
      <c r="A82" s="55">
        <v>97</v>
      </c>
      <c r="B82" s="56" t="s">
        <v>47</v>
      </c>
      <c r="C82" s="60" t="s">
        <v>309</v>
      </c>
      <c r="D82" s="61" t="s">
        <v>310</v>
      </c>
      <c r="E82" s="53" t="s">
        <v>192</v>
      </c>
      <c r="F82" s="70">
        <v>13080064</v>
      </c>
      <c r="G82" s="54" t="s">
        <v>37</v>
      </c>
      <c r="H82" s="54" t="s">
        <v>51</v>
      </c>
      <c r="I82" s="42">
        <v>2280</v>
      </c>
      <c r="J82" s="17">
        <v>1</v>
      </c>
      <c r="K82" s="23">
        <f t="shared" si="2"/>
        <v>1</v>
      </c>
      <c r="L82" s="24" t="str">
        <f t="shared" si="3"/>
        <v>OK</v>
      </c>
      <c r="M82" s="45"/>
      <c r="N82" s="50"/>
      <c r="O82" s="46"/>
      <c r="P82" s="47"/>
      <c r="Q82" s="47"/>
      <c r="R82" s="49"/>
      <c r="S82" s="48"/>
      <c r="T82" s="46"/>
      <c r="U82" s="46"/>
      <c r="V82" s="46"/>
      <c r="W82" s="46"/>
      <c r="X82" s="46"/>
      <c r="Y82" s="47"/>
      <c r="Z82" s="47"/>
      <c r="AA82" s="47"/>
      <c r="AB82" s="47"/>
      <c r="AC82" s="47"/>
      <c r="AD82" s="47"/>
    </row>
    <row r="83" spans="1:30" ht="39.950000000000003" customHeight="1" x14ac:dyDescent="0.25">
      <c r="A83" s="55">
        <v>98</v>
      </c>
      <c r="B83" s="56" t="s">
        <v>135</v>
      </c>
      <c r="C83" s="60" t="s">
        <v>311</v>
      </c>
      <c r="D83" s="61" t="s">
        <v>312</v>
      </c>
      <c r="E83" s="62" t="s">
        <v>124</v>
      </c>
      <c r="F83" s="62" t="s">
        <v>296</v>
      </c>
      <c r="G83" s="54" t="s">
        <v>37</v>
      </c>
      <c r="H83" s="62" t="s">
        <v>81</v>
      </c>
      <c r="I83" s="42">
        <v>3180</v>
      </c>
      <c r="J83" s="17">
        <v>2</v>
      </c>
      <c r="K83" s="23">
        <f t="shared" si="2"/>
        <v>0</v>
      </c>
      <c r="L83" s="24" t="str">
        <f t="shared" si="3"/>
        <v>OK</v>
      </c>
      <c r="M83" s="45"/>
      <c r="N83" s="50"/>
      <c r="O83" s="46"/>
      <c r="P83" s="47"/>
      <c r="Q83" s="47"/>
      <c r="R83" s="49"/>
      <c r="S83" s="46">
        <v>2</v>
      </c>
      <c r="T83" s="46"/>
      <c r="U83" s="46"/>
      <c r="V83" s="46"/>
      <c r="W83" s="46"/>
      <c r="X83" s="46"/>
      <c r="Y83" s="47"/>
      <c r="Z83" s="47"/>
      <c r="AA83" s="47"/>
      <c r="AB83" s="47"/>
      <c r="AC83" s="47"/>
      <c r="AD83" s="47"/>
    </row>
    <row r="84" spans="1:30" ht="39.950000000000003" customHeight="1" x14ac:dyDescent="0.25">
      <c r="A84" s="55">
        <v>99</v>
      </c>
      <c r="B84" s="56" t="s">
        <v>24</v>
      </c>
      <c r="C84" s="68" t="s">
        <v>313</v>
      </c>
      <c r="D84" s="69" t="s">
        <v>314</v>
      </c>
      <c r="E84" s="65">
        <v>2407</v>
      </c>
      <c r="F84" s="65" t="s">
        <v>315</v>
      </c>
      <c r="G84" s="54" t="s">
        <v>37</v>
      </c>
      <c r="H84" s="62" t="s">
        <v>81</v>
      </c>
      <c r="I84" s="42">
        <v>850</v>
      </c>
      <c r="J84" s="17"/>
      <c r="K84" s="23">
        <f t="shared" si="2"/>
        <v>0</v>
      </c>
      <c r="L84" s="24" t="str">
        <f t="shared" si="3"/>
        <v>OK</v>
      </c>
      <c r="M84" s="45"/>
      <c r="N84" s="50"/>
      <c r="O84" s="46"/>
      <c r="P84" s="47"/>
      <c r="Q84" s="47"/>
      <c r="R84" s="49"/>
      <c r="S84" s="48"/>
      <c r="T84" s="46"/>
      <c r="U84" s="46"/>
      <c r="V84" s="46"/>
      <c r="W84" s="46"/>
      <c r="X84" s="46"/>
      <c r="Y84" s="47"/>
      <c r="Z84" s="47"/>
      <c r="AA84" s="47"/>
      <c r="AB84" s="47"/>
      <c r="AC84" s="47"/>
      <c r="AD84" s="47"/>
    </row>
    <row r="85" spans="1:30" ht="39.950000000000003" customHeight="1" x14ac:dyDescent="0.25">
      <c r="A85" s="55">
        <v>100</v>
      </c>
      <c r="B85" s="56" t="s">
        <v>47</v>
      </c>
      <c r="C85" s="60" t="s">
        <v>316</v>
      </c>
      <c r="D85" s="61" t="s">
        <v>317</v>
      </c>
      <c r="E85" s="62" t="s">
        <v>101</v>
      </c>
      <c r="F85" s="62" t="s">
        <v>281</v>
      </c>
      <c r="G85" s="54" t="s">
        <v>37</v>
      </c>
      <c r="H85" s="62" t="s">
        <v>51</v>
      </c>
      <c r="I85" s="42">
        <v>2300</v>
      </c>
      <c r="J85" s="17"/>
      <c r="K85" s="23">
        <f t="shared" si="2"/>
        <v>0</v>
      </c>
      <c r="L85" s="24" t="str">
        <f t="shared" si="3"/>
        <v>OK</v>
      </c>
      <c r="M85" s="45"/>
      <c r="N85" s="50"/>
      <c r="O85" s="46"/>
      <c r="P85" s="47"/>
      <c r="Q85" s="47"/>
      <c r="R85" s="49"/>
      <c r="S85" s="48"/>
      <c r="T85" s="46"/>
      <c r="U85" s="46"/>
      <c r="V85" s="46"/>
      <c r="W85" s="46"/>
      <c r="X85" s="46"/>
      <c r="Y85" s="47"/>
      <c r="Z85" s="47"/>
      <c r="AA85" s="47"/>
      <c r="AB85" s="47"/>
      <c r="AC85" s="47"/>
      <c r="AD85" s="47"/>
    </row>
    <row r="86" spans="1:30" ht="39.950000000000003" customHeight="1" x14ac:dyDescent="0.25">
      <c r="A86" s="55">
        <v>101</v>
      </c>
      <c r="B86" s="56" t="s">
        <v>151</v>
      </c>
      <c r="C86" s="60" t="s">
        <v>318</v>
      </c>
      <c r="D86" s="61" t="s">
        <v>319</v>
      </c>
      <c r="E86" s="62" t="s">
        <v>46</v>
      </c>
      <c r="F86" s="62" t="s">
        <v>54</v>
      </c>
      <c r="G86" s="54" t="s">
        <v>37</v>
      </c>
      <c r="H86" s="62" t="s">
        <v>51</v>
      </c>
      <c r="I86" s="42">
        <v>1900</v>
      </c>
      <c r="J86" s="17"/>
      <c r="K86" s="23">
        <f t="shared" si="2"/>
        <v>0</v>
      </c>
      <c r="L86" s="24" t="str">
        <f t="shared" si="3"/>
        <v>OK</v>
      </c>
      <c r="M86" s="45"/>
      <c r="N86" s="50"/>
      <c r="O86" s="46"/>
      <c r="P86" s="47"/>
      <c r="Q86" s="47"/>
      <c r="R86" s="49"/>
      <c r="S86" s="48"/>
      <c r="T86" s="46"/>
      <c r="U86" s="46"/>
      <c r="V86" s="46"/>
      <c r="W86" s="46"/>
      <c r="X86" s="46"/>
      <c r="Y86" s="47"/>
      <c r="Z86" s="47"/>
      <c r="AA86" s="47"/>
      <c r="AB86" s="47"/>
      <c r="AC86" s="47"/>
      <c r="AD86" s="47"/>
    </row>
    <row r="87" spans="1:30" ht="39.950000000000003" customHeight="1" x14ac:dyDescent="0.25">
      <c r="A87" s="55">
        <v>102</v>
      </c>
      <c r="B87" s="56" t="s">
        <v>114</v>
      </c>
      <c r="C87" s="66" t="s">
        <v>320</v>
      </c>
      <c r="D87" s="67" t="s">
        <v>321</v>
      </c>
      <c r="E87" s="59" t="s">
        <v>62</v>
      </c>
      <c r="F87" s="54" t="s">
        <v>322</v>
      </c>
      <c r="G87" s="54" t="s">
        <v>37</v>
      </c>
      <c r="H87" s="54">
        <v>44905233</v>
      </c>
      <c r="I87" s="42">
        <v>5366</v>
      </c>
      <c r="J87" s="17"/>
      <c r="K87" s="23">
        <f t="shared" si="2"/>
        <v>0</v>
      </c>
      <c r="L87" s="24" t="str">
        <f t="shared" si="3"/>
        <v>OK</v>
      </c>
      <c r="M87" s="45"/>
      <c r="N87" s="50"/>
      <c r="O87" s="46"/>
      <c r="P87" s="47"/>
      <c r="Q87" s="47"/>
      <c r="R87" s="49"/>
      <c r="S87" s="48"/>
      <c r="T87" s="46"/>
      <c r="U87" s="46"/>
      <c r="V87" s="46"/>
      <c r="W87" s="46"/>
      <c r="X87" s="46"/>
      <c r="Y87" s="47"/>
      <c r="Z87" s="47"/>
      <c r="AA87" s="47"/>
      <c r="AB87" s="47"/>
      <c r="AC87" s="47"/>
      <c r="AD87" s="47"/>
    </row>
    <row r="88" spans="1:30" ht="39.950000000000003" customHeight="1" x14ac:dyDescent="0.25">
      <c r="A88" s="55">
        <v>103</v>
      </c>
      <c r="B88" s="56" t="s">
        <v>114</v>
      </c>
      <c r="C88" s="77" t="s">
        <v>323</v>
      </c>
      <c r="D88" s="61" t="s">
        <v>321</v>
      </c>
      <c r="E88" s="59" t="s">
        <v>238</v>
      </c>
      <c r="F88" s="62" t="s">
        <v>324</v>
      </c>
      <c r="G88" s="54" t="s">
        <v>37</v>
      </c>
      <c r="H88" s="62" t="s">
        <v>51</v>
      </c>
      <c r="I88" s="42">
        <v>6900</v>
      </c>
      <c r="J88" s="17"/>
      <c r="K88" s="23">
        <f t="shared" si="2"/>
        <v>0</v>
      </c>
      <c r="L88" s="24" t="str">
        <f t="shared" si="3"/>
        <v>OK</v>
      </c>
      <c r="M88" s="45"/>
      <c r="N88" s="50"/>
      <c r="O88" s="46"/>
      <c r="P88" s="47"/>
      <c r="Q88" s="47"/>
      <c r="R88" s="49"/>
      <c r="S88" s="48"/>
      <c r="T88" s="46"/>
      <c r="U88" s="46"/>
      <c r="V88" s="46"/>
      <c r="W88" s="46"/>
      <c r="X88" s="46"/>
      <c r="Y88" s="47"/>
      <c r="Z88" s="47"/>
      <c r="AA88" s="47"/>
      <c r="AB88" s="47"/>
      <c r="AC88" s="47"/>
      <c r="AD88" s="47"/>
    </row>
    <row r="89" spans="1:30" ht="39.950000000000003" customHeight="1" x14ac:dyDescent="0.25">
      <c r="A89" s="55">
        <v>104</v>
      </c>
      <c r="B89" s="56" t="s">
        <v>126</v>
      </c>
      <c r="C89" s="60" t="s">
        <v>325</v>
      </c>
      <c r="D89" s="61" t="s">
        <v>326</v>
      </c>
      <c r="E89" s="62" t="s">
        <v>124</v>
      </c>
      <c r="F89" s="62" t="s">
        <v>327</v>
      </c>
      <c r="G89" s="54" t="s">
        <v>37</v>
      </c>
      <c r="H89" s="62" t="s">
        <v>51</v>
      </c>
      <c r="I89" s="42">
        <v>2100</v>
      </c>
      <c r="J89" s="17"/>
      <c r="K89" s="23">
        <f t="shared" si="2"/>
        <v>0</v>
      </c>
      <c r="L89" s="24" t="str">
        <f t="shared" si="3"/>
        <v>OK</v>
      </c>
      <c r="M89" s="45"/>
      <c r="N89" s="50"/>
      <c r="O89" s="46"/>
      <c r="P89" s="47"/>
      <c r="Q89" s="47"/>
      <c r="R89" s="49"/>
      <c r="S89" s="48"/>
      <c r="T89" s="46"/>
      <c r="U89" s="46"/>
      <c r="V89" s="46"/>
      <c r="W89" s="46"/>
      <c r="X89" s="46"/>
      <c r="Y89" s="47"/>
      <c r="Z89" s="47"/>
      <c r="AA89" s="47"/>
      <c r="AB89" s="47"/>
      <c r="AC89" s="47"/>
      <c r="AD89" s="47"/>
    </row>
    <row r="90" spans="1:30" ht="39.950000000000003" customHeight="1" x14ac:dyDescent="0.25">
      <c r="A90" s="55">
        <v>105</v>
      </c>
      <c r="B90" s="56" t="s">
        <v>71</v>
      </c>
      <c r="C90" s="60" t="s">
        <v>328</v>
      </c>
      <c r="D90" s="61" t="s">
        <v>329</v>
      </c>
      <c r="E90" s="53" t="s">
        <v>238</v>
      </c>
      <c r="F90" s="54" t="s">
        <v>330</v>
      </c>
      <c r="G90" s="54" t="s">
        <v>37</v>
      </c>
      <c r="H90" s="54" t="s">
        <v>331</v>
      </c>
      <c r="I90" s="42">
        <v>2351.25</v>
      </c>
      <c r="J90" s="17"/>
      <c r="K90" s="23">
        <f t="shared" si="2"/>
        <v>0</v>
      </c>
      <c r="L90" s="24" t="str">
        <f t="shared" si="3"/>
        <v>OK</v>
      </c>
      <c r="M90" s="45"/>
      <c r="N90" s="50"/>
      <c r="O90" s="46"/>
      <c r="P90" s="47"/>
      <c r="Q90" s="47"/>
      <c r="R90" s="49"/>
      <c r="S90" s="48"/>
      <c r="T90" s="46"/>
      <c r="U90" s="46"/>
      <c r="V90" s="46"/>
      <c r="W90" s="46"/>
      <c r="X90" s="46"/>
      <c r="Y90" s="47"/>
      <c r="Z90" s="47"/>
      <c r="AA90" s="47"/>
      <c r="AB90" s="47"/>
      <c r="AC90" s="47"/>
      <c r="AD90" s="47"/>
    </row>
    <row r="91" spans="1:30" ht="39.950000000000003" customHeight="1" x14ac:dyDescent="0.25">
      <c r="A91" s="55">
        <v>106</v>
      </c>
      <c r="B91" s="56" t="s">
        <v>332</v>
      </c>
      <c r="C91" s="73" t="s">
        <v>333</v>
      </c>
      <c r="D91" s="74" t="s">
        <v>334</v>
      </c>
      <c r="E91" s="70" t="s">
        <v>335</v>
      </c>
      <c r="F91" s="62" t="s">
        <v>336</v>
      </c>
      <c r="G91" s="54" t="s">
        <v>37</v>
      </c>
      <c r="H91" s="62" t="s">
        <v>21</v>
      </c>
      <c r="I91" s="42">
        <v>19008</v>
      </c>
      <c r="J91" s="17"/>
      <c r="K91" s="23">
        <f t="shared" si="2"/>
        <v>0</v>
      </c>
      <c r="L91" s="24" t="str">
        <f t="shared" si="3"/>
        <v>OK</v>
      </c>
      <c r="M91" s="45"/>
      <c r="N91" s="50"/>
      <c r="O91" s="46"/>
      <c r="P91" s="47"/>
      <c r="Q91" s="47"/>
      <c r="R91" s="49"/>
      <c r="S91" s="48"/>
      <c r="T91" s="46"/>
      <c r="U91" s="46"/>
      <c r="V91" s="46"/>
      <c r="W91" s="46"/>
      <c r="X91" s="46"/>
      <c r="Y91" s="47"/>
      <c r="Z91" s="47"/>
      <c r="AA91" s="47"/>
      <c r="AB91" s="47"/>
      <c r="AC91" s="47"/>
      <c r="AD91" s="47"/>
    </row>
    <row r="92" spans="1:30" ht="39.950000000000003" customHeight="1" x14ac:dyDescent="0.25">
      <c r="A92" s="55">
        <v>107</v>
      </c>
      <c r="B92" s="56" t="s">
        <v>135</v>
      </c>
      <c r="C92" s="60" t="s">
        <v>337</v>
      </c>
      <c r="D92" s="61" t="s">
        <v>338</v>
      </c>
      <c r="E92" s="62" t="s">
        <v>335</v>
      </c>
      <c r="F92" s="62" t="s">
        <v>336</v>
      </c>
      <c r="G92" s="54" t="s">
        <v>37</v>
      </c>
      <c r="H92" s="62" t="s">
        <v>21</v>
      </c>
      <c r="I92" s="42">
        <v>2370</v>
      </c>
      <c r="J92" s="17"/>
      <c r="K92" s="23">
        <f t="shared" si="2"/>
        <v>0</v>
      </c>
      <c r="L92" s="24" t="str">
        <f t="shared" si="3"/>
        <v>OK</v>
      </c>
      <c r="M92" s="45"/>
      <c r="N92" s="50"/>
      <c r="O92" s="46"/>
      <c r="P92" s="47"/>
      <c r="Q92" s="47"/>
      <c r="R92" s="49"/>
      <c r="S92" s="48"/>
      <c r="T92" s="46"/>
      <c r="U92" s="46"/>
      <c r="V92" s="46"/>
      <c r="W92" s="46"/>
      <c r="X92" s="46"/>
      <c r="Y92" s="47"/>
      <c r="Z92" s="47"/>
      <c r="AA92" s="47"/>
      <c r="AB92" s="47"/>
      <c r="AC92" s="47"/>
      <c r="AD92" s="47"/>
    </row>
    <row r="93" spans="1:30" ht="39.950000000000003" customHeight="1" x14ac:dyDescent="0.25">
      <c r="A93" s="55">
        <v>110</v>
      </c>
      <c r="B93" s="56" t="s">
        <v>86</v>
      </c>
      <c r="C93" s="77" t="s">
        <v>339</v>
      </c>
      <c r="D93" s="61" t="s">
        <v>340</v>
      </c>
      <c r="E93" s="59" t="s">
        <v>238</v>
      </c>
      <c r="F93" s="62" t="s">
        <v>341</v>
      </c>
      <c r="G93" s="54" t="s">
        <v>37</v>
      </c>
      <c r="H93" s="62" t="s">
        <v>51</v>
      </c>
      <c r="I93" s="42">
        <v>20278</v>
      </c>
      <c r="J93" s="17"/>
      <c r="K93" s="23">
        <f t="shared" si="2"/>
        <v>0</v>
      </c>
      <c r="L93" s="24" t="str">
        <f t="shared" si="3"/>
        <v>OK</v>
      </c>
      <c r="M93" s="45"/>
      <c r="N93" s="50"/>
      <c r="O93" s="46"/>
      <c r="P93" s="47"/>
      <c r="Q93" s="47"/>
      <c r="R93" s="49"/>
      <c r="S93" s="48"/>
      <c r="T93" s="46"/>
      <c r="U93" s="46"/>
      <c r="V93" s="46"/>
      <c r="W93" s="46"/>
      <c r="X93" s="46"/>
      <c r="Y93" s="47"/>
      <c r="Z93" s="47"/>
      <c r="AA93" s="47"/>
      <c r="AB93" s="47"/>
      <c r="AC93" s="47"/>
      <c r="AD93" s="47"/>
    </row>
    <row r="94" spans="1:30" ht="39.950000000000003" customHeight="1" x14ac:dyDescent="0.25">
      <c r="A94" s="55">
        <v>111</v>
      </c>
      <c r="B94" s="56" t="s">
        <v>43</v>
      </c>
      <c r="C94" s="60" t="s">
        <v>342</v>
      </c>
      <c r="D94" s="61" t="s">
        <v>343</v>
      </c>
      <c r="E94" s="62" t="s">
        <v>124</v>
      </c>
      <c r="F94" s="62" t="s">
        <v>246</v>
      </c>
      <c r="G94" s="54" t="s">
        <v>37</v>
      </c>
      <c r="H94" s="62" t="s">
        <v>81</v>
      </c>
      <c r="I94" s="42">
        <v>1474.8</v>
      </c>
      <c r="J94" s="17"/>
      <c r="K94" s="23">
        <f t="shared" si="2"/>
        <v>0</v>
      </c>
      <c r="L94" s="24" t="str">
        <f t="shared" si="3"/>
        <v>OK</v>
      </c>
      <c r="M94" s="45"/>
      <c r="N94" s="50"/>
      <c r="O94" s="46"/>
      <c r="P94" s="47"/>
      <c r="Q94" s="47"/>
      <c r="R94" s="49"/>
      <c r="S94" s="48"/>
      <c r="T94" s="46"/>
      <c r="U94" s="46"/>
      <c r="V94" s="46"/>
      <c r="W94" s="46"/>
      <c r="X94" s="46"/>
      <c r="Y94" s="47"/>
      <c r="Z94" s="47"/>
      <c r="AA94" s="47"/>
      <c r="AB94" s="47"/>
      <c r="AC94" s="47"/>
      <c r="AD94" s="47"/>
    </row>
    <row r="95" spans="1:30" ht="39.950000000000003" customHeight="1" x14ac:dyDescent="0.25">
      <c r="A95" s="55">
        <v>112</v>
      </c>
      <c r="B95" s="56" t="s">
        <v>43</v>
      </c>
      <c r="C95" s="60" t="s">
        <v>344</v>
      </c>
      <c r="D95" s="61" t="s">
        <v>345</v>
      </c>
      <c r="E95" s="62" t="s">
        <v>124</v>
      </c>
      <c r="F95" s="62" t="s">
        <v>246</v>
      </c>
      <c r="G95" s="54" t="s">
        <v>37</v>
      </c>
      <c r="H95" s="62" t="s">
        <v>81</v>
      </c>
      <c r="I95" s="42">
        <v>845.2</v>
      </c>
      <c r="J95" s="17"/>
      <c r="K95" s="23">
        <f t="shared" si="2"/>
        <v>0</v>
      </c>
      <c r="L95" s="24" t="str">
        <f t="shared" si="3"/>
        <v>OK</v>
      </c>
      <c r="M95" s="45"/>
      <c r="N95" s="50"/>
      <c r="O95" s="46"/>
      <c r="P95" s="47"/>
      <c r="Q95" s="47"/>
      <c r="R95" s="49"/>
      <c r="S95" s="48"/>
      <c r="T95" s="46"/>
      <c r="U95" s="46"/>
      <c r="V95" s="46"/>
      <c r="W95" s="46"/>
      <c r="X95" s="46"/>
      <c r="Y95" s="47"/>
      <c r="Z95" s="47"/>
      <c r="AA95" s="47"/>
      <c r="AB95" s="47"/>
      <c r="AC95" s="47"/>
      <c r="AD95" s="47"/>
    </row>
    <row r="96" spans="1:30" ht="39.950000000000003" customHeight="1" x14ac:dyDescent="0.25">
      <c r="A96" s="55">
        <v>113</v>
      </c>
      <c r="B96" s="56" t="s">
        <v>151</v>
      </c>
      <c r="C96" s="60" t="s">
        <v>346</v>
      </c>
      <c r="D96" s="61" t="s">
        <v>347</v>
      </c>
      <c r="E96" s="62" t="s">
        <v>124</v>
      </c>
      <c r="F96" s="62" t="s">
        <v>246</v>
      </c>
      <c r="G96" s="54" t="s">
        <v>37</v>
      </c>
      <c r="H96" s="62" t="s">
        <v>81</v>
      </c>
      <c r="I96" s="42">
        <v>2000</v>
      </c>
      <c r="J96" s="17"/>
      <c r="K96" s="23">
        <f t="shared" si="2"/>
        <v>0</v>
      </c>
      <c r="L96" s="24" t="str">
        <f t="shared" si="3"/>
        <v>OK</v>
      </c>
      <c r="M96" s="45"/>
      <c r="N96" s="50"/>
      <c r="O96" s="46"/>
      <c r="P96" s="47"/>
      <c r="Q96" s="47"/>
      <c r="R96" s="49"/>
      <c r="S96" s="48"/>
      <c r="T96" s="46"/>
      <c r="U96" s="46"/>
      <c r="V96" s="46"/>
      <c r="W96" s="46"/>
      <c r="X96" s="46"/>
      <c r="Y96" s="47"/>
      <c r="Z96" s="47"/>
      <c r="AA96" s="47"/>
      <c r="AB96" s="47"/>
      <c r="AC96" s="47"/>
      <c r="AD96" s="47"/>
    </row>
    <row r="97" spans="1:30" ht="39.950000000000003" customHeight="1" x14ac:dyDescent="0.25">
      <c r="A97" s="55">
        <v>114</v>
      </c>
      <c r="B97" s="56" t="s">
        <v>38</v>
      </c>
      <c r="C97" s="60" t="s">
        <v>348</v>
      </c>
      <c r="D97" s="61" t="s">
        <v>349</v>
      </c>
      <c r="E97" s="62" t="s">
        <v>124</v>
      </c>
      <c r="F97" s="62" t="s">
        <v>246</v>
      </c>
      <c r="G97" s="54" t="s">
        <v>37</v>
      </c>
      <c r="H97" s="62" t="s">
        <v>81</v>
      </c>
      <c r="I97" s="42">
        <v>856</v>
      </c>
      <c r="J97" s="17"/>
      <c r="K97" s="23">
        <f t="shared" si="2"/>
        <v>0</v>
      </c>
      <c r="L97" s="24" t="str">
        <f t="shared" si="3"/>
        <v>OK</v>
      </c>
      <c r="M97" s="45"/>
      <c r="N97" s="50"/>
      <c r="O97" s="46"/>
      <c r="P97" s="47"/>
      <c r="Q97" s="47"/>
      <c r="R97" s="49"/>
      <c r="S97" s="48"/>
      <c r="T97" s="46"/>
      <c r="U97" s="46"/>
      <c r="V97" s="46"/>
      <c r="W97" s="46"/>
      <c r="X97" s="46"/>
      <c r="Y97" s="47"/>
      <c r="Z97" s="47"/>
      <c r="AA97" s="47"/>
      <c r="AB97" s="47"/>
      <c r="AC97" s="47"/>
      <c r="AD97" s="47"/>
    </row>
    <row r="98" spans="1:30" ht="39.950000000000003" customHeight="1" x14ac:dyDescent="0.25">
      <c r="A98" s="55">
        <v>115</v>
      </c>
      <c r="B98" s="56" t="s">
        <v>38</v>
      </c>
      <c r="C98" s="60" t="s">
        <v>350</v>
      </c>
      <c r="D98" s="61" t="s">
        <v>351</v>
      </c>
      <c r="E98" s="62" t="s">
        <v>124</v>
      </c>
      <c r="F98" s="62" t="s">
        <v>246</v>
      </c>
      <c r="G98" s="54" t="s">
        <v>37</v>
      </c>
      <c r="H98" s="62" t="s">
        <v>81</v>
      </c>
      <c r="I98" s="42">
        <v>866.2</v>
      </c>
      <c r="J98" s="17"/>
      <c r="K98" s="23">
        <f t="shared" si="2"/>
        <v>0</v>
      </c>
      <c r="L98" s="24" t="str">
        <f t="shared" si="3"/>
        <v>OK</v>
      </c>
      <c r="M98" s="45"/>
      <c r="N98" s="50"/>
      <c r="O98" s="46"/>
      <c r="P98" s="47"/>
      <c r="Q98" s="47"/>
      <c r="R98" s="49"/>
      <c r="S98" s="48"/>
      <c r="T98" s="46"/>
      <c r="U98" s="46"/>
      <c r="V98" s="46"/>
      <c r="W98" s="46"/>
      <c r="X98" s="46"/>
      <c r="Y98" s="47"/>
      <c r="Z98" s="47"/>
      <c r="AA98" s="47"/>
      <c r="AB98" s="47"/>
      <c r="AC98" s="47"/>
      <c r="AD98" s="47"/>
    </row>
    <row r="99" spans="1:30" ht="39.950000000000003" customHeight="1" x14ac:dyDescent="0.25">
      <c r="A99" s="55">
        <v>116</v>
      </c>
      <c r="B99" s="56" t="s">
        <v>151</v>
      </c>
      <c r="C99" s="60" t="s">
        <v>352</v>
      </c>
      <c r="D99" s="61" t="s">
        <v>353</v>
      </c>
      <c r="E99" s="62" t="s">
        <v>124</v>
      </c>
      <c r="F99" s="62" t="s">
        <v>246</v>
      </c>
      <c r="G99" s="54" t="s">
        <v>37</v>
      </c>
      <c r="H99" s="62" t="s">
        <v>81</v>
      </c>
      <c r="I99" s="42">
        <v>1180</v>
      </c>
      <c r="J99" s="17"/>
      <c r="K99" s="23">
        <f t="shared" si="2"/>
        <v>0</v>
      </c>
      <c r="L99" s="24" t="str">
        <f t="shared" si="3"/>
        <v>OK</v>
      </c>
      <c r="M99" s="45"/>
      <c r="N99" s="50"/>
      <c r="O99" s="46"/>
      <c r="P99" s="47"/>
      <c r="Q99" s="47"/>
      <c r="R99" s="49"/>
      <c r="S99" s="48"/>
      <c r="T99" s="46"/>
      <c r="U99" s="46"/>
      <c r="V99" s="46"/>
      <c r="W99" s="46"/>
      <c r="X99" s="46"/>
      <c r="Y99" s="47"/>
      <c r="Z99" s="47"/>
      <c r="AA99" s="47"/>
      <c r="AB99" s="47"/>
      <c r="AC99" s="47"/>
      <c r="AD99" s="47"/>
    </row>
    <row r="100" spans="1:30" ht="39.950000000000003" customHeight="1" x14ac:dyDescent="0.25">
      <c r="A100" s="55">
        <v>117</v>
      </c>
      <c r="B100" s="56" t="s">
        <v>33</v>
      </c>
      <c r="C100" s="78" t="s">
        <v>354</v>
      </c>
      <c r="D100" s="79" t="s">
        <v>355</v>
      </c>
      <c r="E100" s="59" t="s">
        <v>356</v>
      </c>
      <c r="F100" s="62" t="s">
        <v>357</v>
      </c>
      <c r="G100" s="54" t="s">
        <v>37</v>
      </c>
      <c r="H100" s="62" t="s">
        <v>81</v>
      </c>
      <c r="I100" s="42">
        <v>2020</v>
      </c>
      <c r="J100" s="17"/>
      <c r="K100" s="23">
        <f t="shared" si="2"/>
        <v>0</v>
      </c>
      <c r="L100" s="24" t="str">
        <f t="shared" si="3"/>
        <v>OK</v>
      </c>
      <c r="M100" s="45"/>
      <c r="N100" s="50"/>
      <c r="O100" s="46"/>
      <c r="P100" s="47"/>
      <c r="Q100" s="47"/>
      <c r="R100" s="49"/>
      <c r="S100" s="48"/>
      <c r="T100" s="46"/>
      <c r="U100" s="46"/>
      <c r="V100" s="46"/>
      <c r="W100" s="46"/>
      <c r="X100" s="46"/>
      <c r="Y100" s="47"/>
      <c r="Z100" s="47"/>
      <c r="AA100" s="47"/>
      <c r="AB100" s="47"/>
      <c r="AC100" s="47"/>
      <c r="AD100" s="47"/>
    </row>
    <row r="101" spans="1:30" ht="39.950000000000003" customHeight="1" x14ac:dyDescent="0.25">
      <c r="A101" s="55">
        <v>118</v>
      </c>
      <c r="B101" s="56" t="s">
        <v>126</v>
      </c>
      <c r="C101" s="60" t="s">
        <v>358</v>
      </c>
      <c r="D101" s="61" t="s">
        <v>359</v>
      </c>
      <c r="E101" s="62" t="s">
        <v>292</v>
      </c>
      <c r="F101" s="62" t="s">
        <v>360</v>
      </c>
      <c r="G101" s="54" t="s">
        <v>37</v>
      </c>
      <c r="H101" s="62" t="s">
        <v>81</v>
      </c>
      <c r="I101" s="42">
        <v>200</v>
      </c>
      <c r="J101" s="17"/>
      <c r="K101" s="23">
        <f t="shared" si="2"/>
        <v>0</v>
      </c>
      <c r="L101" s="24" t="str">
        <f t="shared" si="3"/>
        <v>OK</v>
      </c>
      <c r="M101" s="45"/>
      <c r="N101" s="50"/>
      <c r="O101" s="46"/>
      <c r="P101" s="47"/>
      <c r="Q101" s="47"/>
      <c r="R101" s="49"/>
      <c r="S101" s="48"/>
      <c r="T101" s="46"/>
      <c r="U101" s="46"/>
      <c r="V101" s="46"/>
      <c r="W101" s="46"/>
      <c r="X101" s="46"/>
      <c r="Y101" s="47"/>
      <c r="Z101" s="47"/>
      <c r="AA101" s="47"/>
      <c r="AB101" s="47"/>
      <c r="AC101" s="47"/>
      <c r="AD101" s="47"/>
    </row>
    <row r="102" spans="1:30" ht="39.950000000000003" customHeight="1" x14ac:dyDescent="0.25">
      <c r="A102" s="55">
        <v>120</v>
      </c>
      <c r="B102" s="56" t="s">
        <v>126</v>
      </c>
      <c r="C102" s="68" t="s">
        <v>361</v>
      </c>
      <c r="D102" s="69" t="s">
        <v>362</v>
      </c>
      <c r="E102" s="65">
        <v>5607</v>
      </c>
      <c r="F102" s="65" t="s">
        <v>363</v>
      </c>
      <c r="G102" s="54" t="s">
        <v>37</v>
      </c>
      <c r="H102" s="62" t="s">
        <v>25</v>
      </c>
      <c r="I102" s="42">
        <v>14.3</v>
      </c>
      <c r="J102" s="17"/>
      <c r="K102" s="23">
        <f t="shared" si="2"/>
        <v>0</v>
      </c>
      <c r="L102" s="24" t="str">
        <f t="shared" si="3"/>
        <v>OK</v>
      </c>
      <c r="M102" s="45"/>
      <c r="N102" s="50"/>
      <c r="O102" s="46"/>
      <c r="P102" s="47"/>
      <c r="Q102" s="47"/>
      <c r="R102" s="49"/>
      <c r="S102" s="48"/>
      <c r="T102" s="46"/>
      <c r="U102" s="46"/>
      <c r="V102" s="46"/>
      <c r="W102" s="46"/>
      <c r="X102" s="46"/>
      <c r="Y102" s="47"/>
      <c r="Z102" s="47"/>
      <c r="AA102" s="47"/>
      <c r="AB102" s="47"/>
      <c r="AC102" s="47"/>
      <c r="AD102" s="47"/>
    </row>
    <row r="103" spans="1:30" ht="39.950000000000003" customHeight="1" x14ac:dyDescent="0.25">
      <c r="A103" s="55">
        <v>121</v>
      </c>
      <c r="B103" s="56" t="s">
        <v>126</v>
      </c>
      <c r="C103" s="68" t="s">
        <v>364</v>
      </c>
      <c r="D103" s="69" t="s">
        <v>365</v>
      </c>
      <c r="E103" s="65">
        <v>5607</v>
      </c>
      <c r="F103" s="65" t="s">
        <v>366</v>
      </c>
      <c r="G103" s="54" t="s">
        <v>37</v>
      </c>
      <c r="H103" s="62" t="s">
        <v>25</v>
      </c>
      <c r="I103" s="42">
        <v>21</v>
      </c>
      <c r="J103" s="17"/>
      <c r="K103" s="23">
        <f t="shared" si="2"/>
        <v>0</v>
      </c>
      <c r="L103" s="24" t="str">
        <f t="shared" si="3"/>
        <v>OK</v>
      </c>
      <c r="M103" s="45"/>
      <c r="N103" s="50"/>
      <c r="O103" s="46"/>
      <c r="P103" s="47"/>
      <c r="Q103" s="47"/>
      <c r="R103" s="49"/>
      <c r="S103" s="48"/>
      <c r="T103" s="46"/>
      <c r="U103" s="46"/>
      <c r="V103" s="46"/>
      <c r="W103" s="46"/>
      <c r="X103" s="46"/>
      <c r="Y103" s="47"/>
      <c r="Z103" s="47"/>
      <c r="AA103" s="47"/>
      <c r="AB103" s="47"/>
      <c r="AC103" s="47"/>
      <c r="AD103" s="47"/>
    </row>
    <row r="104" spans="1:30" ht="39.950000000000003" customHeight="1" x14ac:dyDescent="0.25">
      <c r="A104" s="55">
        <v>122</v>
      </c>
      <c r="B104" s="56" t="s">
        <v>126</v>
      </c>
      <c r="C104" s="68" t="s">
        <v>367</v>
      </c>
      <c r="D104" s="69" t="s">
        <v>368</v>
      </c>
      <c r="E104" s="65">
        <v>5607</v>
      </c>
      <c r="F104" s="65" t="s">
        <v>369</v>
      </c>
      <c r="G104" s="54" t="s">
        <v>37</v>
      </c>
      <c r="H104" s="62" t="s">
        <v>25</v>
      </c>
      <c r="I104" s="42">
        <v>21</v>
      </c>
      <c r="J104" s="17"/>
      <c r="K104" s="23">
        <f t="shared" si="2"/>
        <v>0</v>
      </c>
      <c r="L104" s="24" t="str">
        <f t="shared" si="3"/>
        <v>OK</v>
      </c>
      <c r="M104" s="45"/>
      <c r="N104" s="50"/>
      <c r="O104" s="46"/>
      <c r="P104" s="47"/>
      <c r="Q104" s="47"/>
      <c r="R104" s="49"/>
      <c r="S104" s="48"/>
      <c r="T104" s="46"/>
      <c r="U104" s="46"/>
      <c r="V104" s="46"/>
      <c r="W104" s="46"/>
      <c r="X104" s="46"/>
      <c r="Y104" s="47"/>
      <c r="Z104" s="47"/>
      <c r="AA104" s="47"/>
      <c r="AB104" s="47"/>
      <c r="AC104" s="47"/>
      <c r="AD104" s="47"/>
    </row>
    <row r="105" spans="1:30" ht="39.950000000000003" customHeight="1" x14ac:dyDescent="0.25">
      <c r="A105" s="55">
        <v>123</v>
      </c>
      <c r="B105" s="56" t="s">
        <v>370</v>
      </c>
      <c r="C105" s="66" t="s">
        <v>371</v>
      </c>
      <c r="D105" s="67" t="s">
        <v>372</v>
      </c>
      <c r="E105" s="59" t="s">
        <v>238</v>
      </c>
      <c r="F105" s="54" t="s">
        <v>373</v>
      </c>
      <c r="G105" s="54" t="s">
        <v>37</v>
      </c>
      <c r="H105" s="54">
        <v>44905233</v>
      </c>
      <c r="I105" s="42">
        <v>113000</v>
      </c>
      <c r="J105" s="17"/>
      <c r="K105" s="23">
        <f t="shared" si="2"/>
        <v>0</v>
      </c>
      <c r="L105" s="24" t="str">
        <f t="shared" si="3"/>
        <v>OK</v>
      </c>
      <c r="M105" s="45"/>
      <c r="N105" s="50"/>
      <c r="O105" s="46"/>
      <c r="P105" s="47"/>
      <c r="Q105" s="47"/>
      <c r="R105" s="49"/>
      <c r="S105" s="48"/>
      <c r="T105" s="46"/>
      <c r="U105" s="46"/>
      <c r="V105" s="46"/>
      <c r="W105" s="46"/>
      <c r="X105" s="46"/>
      <c r="Y105" s="47"/>
      <c r="Z105" s="47"/>
      <c r="AA105" s="47"/>
      <c r="AB105" s="47"/>
      <c r="AC105" s="47"/>
      <c r="AD105" s="47"/>
    </row>
    <row r="106" spans="1:30" ht="39.950000000000003" customHeight="1" x14ac:dyDescent="0.25">
      <c r="A106" s="55">
        <v>124</v>
      </c>
      <c r="B106" s="56" t="s">
        <v>71</v>
      </c>
      <c r="C106" s="66" t="s">
        <v>374</v>
      </c>
      <c r="D106" s="67" t="s">
        <v>375</v>
      </c>
      <c r="E106" s="53" t="s">
        <v>376</v>
      </c>
      <c r="F106" s="54" t="s">
        <v>377</v>
      </c>
      <c r="G106" s="54" t="s">
        <v>378</v>
      </c>
      <c r="H106" s="54" t="s">
        <v>26</v>
      </c>
      <c r="I106" s="42">
        <v>990</v>
      </c>
      <c r="J106" s="17"/>
      <c r="K106" s="23">
        <f t="shared" si="2"/>
        <v>0</v>
      </c>
      <c r="L106" s="24" t="str">
        <f t="shared" si="3"/>
        <v>OK</v>
      </c>
      <c r="M106" s="45"/>
      <c r="N106" s="50"/>
      <c r="O106" s="46"/>
      <c r="P106" s="47"/>
      <c r="Q106" s="47"/>
      <c r="R106" s="49"/>
      <c r="S106" s="48"/>
      <c r="T106" s="46"/>
      <c r="U106" s="46"/>
      <c r="V106" s="46"/>
      <c r="W106" s="46"/>
      <c r="X106" s="46"/>
      <c r="Y106" s="47"/>
      <c r="Z106" s="47"/>
      <c r="AA106" s="47"/>
      <c r="AB106" s="47"/>
      <c r="AC106" s="47"/>
      <c r="AD106" s="47"/>
    </row>
    <row r="107" spans="1:30" ht="39.950000000000003" customHeight="1" x14ac:dyDescent="0.25">
      <c r="A107" s="55">
        <v>125</v>
      </c>
      <c r="B107" s="56" t="s">
        <v>151</v>
      </c>
      <c r="C107" s="60" t="s">
        <v>379</v>
      </c>
      <c r="D107" s="67" t="s">
        <v>380</v>
      </c>
      <c r="E107" s="62" t="s">
        <v>62</v>
      </c>
      <c r="F107" s="62" t="s">
        <v>381</v>
      </c>
      <c r="G107" s="54" t="s">
        <v>37</v>
      </c>
      <c r="H107" s="62" t="s">
        <v>201</v>
      </c>
      <c r="I107" s="42">
        <v>7999.99</v>
      </c>
      <c r="J107" s="17"/>
      <c r="K107" s="23">
        <f t="shared" si="2"/>
        <v>0</v>
      </c>
      <c r="L107" s="24" t="str">
        <f t="shared" si="3"/>
        <v>OK</v>
      </c>
      <c r="M107" s="45"/>
      <c r="N107" s="50"/>
      <c r="O107" s="46"/>
      <c r="P107" s="47"/>
      <c r="Q107" s="47"/>
      <c r="R107" s="49"/>
      <c r="S107" s="48"/>
      <c r="T107" s="46"/>
      <c r="U107" s="46"/>
      <c r="V107" s="46"/>
      <c r="W107" s="46"/>
      <c r="X107" s="46"/>
      <c r="Y107" s="47"/>
      <c r="Z107" s="47"/>
      <c r="AA107" s="47"/>
      <c r="AB107" s="47"/>
      <c r="AC107" s="47"/>
      <c r="AD107" s="47"/>
    </row>
    <row r="108" spans="1:30" ht="39.950000000000003" customHeight="1" x14ac:dyDescent="0.25">
      <c r="A108" s="55">
        <v>126</v>
      </c>
      <c r="B108" s="56" t="s">
        <v>151</v>
      </c>
      <c r="C108" s="60" t="s">
        <v>382</v>
      </c>
      <c r="D108" s="61" t="s">
        <v>383</v>
      </c>
      <c r="E108" s="62" t="s">
        <v>62</v>
      </c>
      <c r="F108" s="62" t="s">
        <v>381</v>
      </c>
      <c r="G108" s="54" t="s">
        <v>37</v>
      </c>
      <c r="H108" s="62" t="s">
        <v>201</v>
      </c>
      <c r="I108" s="42">
        <v>9400</v>
      </c>
      <c r="J108" s="17"/>
      <c r="K108" s="23">
        <f t="shared" si="2"/>
        <v>0</v>
      </c>
      <c r="L108" s="24" t="str">
        <f t="shared" si="3"/>
        <v>OK</v>
      </c>
      <c r="M108" s="45"/>
      <c r="N108" s="50"/>
      <c r="O108" s="46"/>
      <c r="P108" s="47"/>
      <c r="Q108" s="47"/>
      <c r="R108" s="49"/>
      <c r="S108" s="48"/>
      <c r="T108" s="46"/>
      <c r="U108" s="46"/>
      <c r="V108" s="46"/>
      <c r="W108" s="46"/>
      <c r="X108" s="46"/>
      <c r="Y108" s="47"/>
      <c r="Z108" s="47"/>
      <c r="AA108" s="47"/>
      <c r="AB108" s="47"/>
      <c r="AC108" s="47"/>
      <c r="AD108" s="47"/>
    </row>
    <row r="109" spans="1:30" ht="39.950000000000003" customHeight="1" x14ac:dyDescent="0.25">
      <c r="A109" s="55">
        <v>127</v>
      </c>
      <c r="B109" s="56" t="s">
        <v>47</v>
      </c>
      <c r="C109" s="60" t="s">
        <v>384</v>
      </c>
      <c r="D109" s="61" t="s">
        <v>385</v>
      </c>
      <c r="E109" s="53" t="s">
        <v>386</v>
      </c>
      <c r="F109" s="54" t="s">
        <v>387</v>
      </c>
      <c r="G109" s="54" t="s">
        <v>37</v>
      </c>
      <c r="H109" s="54" t="s">
        <v>25</v>
      </c>
      <c r="I109" s="42">
        <v>479</v>
      </c>
      <c r="J109" s="17"/>
      <c r="K109" s="23">
        <f t="shared" si="2"/>
        <v>0</v>
      </c>
      <c r="L109" s="24" t="str">
        <f t="shared" si="3"/>
        <v>OK</v>
      </c>
      <c r="M109" s="45"/>
      <c r="N109" s="50"/>
      <c r="O109" s="46"/>
      <c r="P109" s="47"/>
      <c r="Q109" s="47"/>
      <c r="R109" s="49"/>
      <c r="S109" s="48"/>
      <c r="T109" s="46"/>
      <c r="U109" s="46"/>
      <c r="V109" s="46"/>
      <c r="W109" s="46"/>
      <c r="X109" s="46"/>
      <c r="Y109" s="47"/>
      <c r="Z109" s="47"/>
      <c r="AA109" s="47"/>
      <c r="AB109" s="47"/>
      <c r="AC109" s="47"/>
      <c r="AD109" s="47"/>
    </row>
    <row r="110" spans="1:30" ht="39.950000000000003" customHeight="1" x14ac:dyDescent="0.25">
      <c r="A110" s="55">
        <v>129</v>
      </c>
      <c r="B110" s="56" t="s">
        <v>86</v>
      </c>
      <c r="C110" s="60" t="s">
        <v>388</v>
      </c>
      <c r="D110" s="61" t="s">
        <v>389</v>
      </c>
      <c r="E110" s="62" t="s">
        <v>390</v>
      </c>
      <c r="F110" s="62" t="s">
        <v>391</v>
      </c>
      <c r="G110" s="54" t="s">
        <v>37</v>
      </c>
      <c r="H110" s="62" t="s">
        <v>81</v>
      </c>
      <c r="I110" s="42">
        <v>500.42</v>
      </c>
      <c r="J110" s="17"/>
      <c r="K110" s="23">
        <f t="shared" si="2"/>
        <v>0</v>
      </c>
      <c r="L110" s="24" t="str">
        <f t="shared" si="3"/>
        <v>OK</v>
      </c>
      <c r="M110" s="45"/>
      <c r="N110" s="50"/>
      <c r="O110" s="46"/>
      <c r="P110" s="47"/>
      <c r="Q110" s="47"/>
      <c r="R110" s="49"/>
      <c r="S110" s="48"/>
      <c r="T110" s="46"/>
      <c r="U110" s="46"/>
      <c r="V110" s="46"/>
      <c r="W110" s="46"/>
      <c r="X110" s="46"/>
      <c r="Y110" s="47"/>
      <c r="Z110" s="47"/>
      <c r="AA110" s="47"/>
      <c r="AB110" s="47"/>
      <c r="AC110" s="47"/>
      <c r="AD110" s="47"/>
    </row>
    <row r="111" spans="1:30" ht="39.950000000000003" customHeight="1" x14ac:dyDescent="0.25">
      <c r="A111" s="55">
        <v>130</v>
      </c>
      <c r="B111" s="56" t="s">
        <v>55</v>
      </c>
      <c r="C111" s="78" t="s">
        <v>392</v>
      </c>
      <c r="D111" s="79" t="s">
        <v>393</v>
      </c>
      <c r="E111" s="59" t="s">
        <v>192</v>
      </c>
      <c r="F111" s="62" t="s">
        <v>394</v>
      </c>
      <c r="G111" s="54" t="s">
        <v>37</v>
      </c>
      <c r="H111" s="62" t="s">
        <v>81</v>
      </c>
      <c r="I111" s="42">
        <v>730</v>
      </c>
      <c r="J111" s="17"/>
      <c r="K111" s="23">
        <f t="shared" si="2"/>
        <v>0</v>
      </c>
      <c r="L111" s="24" t="str">
        <f t="shared" si="3"/>
        <v>OK</v>
      </c>
      <c r="M111" s="45"/>
      <c r="N111" s="50"/>
      <c r="O111" s="46"/>
      <c r="P111" s="47"/>
      <c r="Q111" s="47"/>
      <c r="R111" s="49"/>
      <c r="S111" s="48"/>
      <c r="T111" s="46"/>
      <c r="U111" s="46"/>
      <c r="V111" s="46"/>
      <c r="W111" s="46"/>
      <c r="X111" s="46"/>
      <c r="Y111" s="47"/>
      <c r="Z111" s="47"/>
      <c r="AA111" s="47"/>
      <c r="AB111" s="47"/>
      <c r="AC111" s="47"/>
      <c r="AD111" s="47"/>
    </row>
    <row r="112" spans="1:30" ht="39.950000000000003" customHeight="1" x14ac:dyDescent="0.25">
      <c r="A112" s="55">
        <v>131</v>
      </c>
      <c r="B112" s="56" t="s">
        <v>55</v>
      </c>
      <c r="C112" s="60" t="s">
        <v>395</v>
      </c>
      <c r="D112" s="61" t="s">
        <v>396</v>
      </c>
      <c r="E112" s="53" t="s">
        <v>179</v>
      </c>
      <c r="F112" s="54" t="s">
        <v>397</v>
      </c>
      <c r="G112" s="54" t="s">
        <v>37</v>
      </c>
      <c r="H112" s="54" t="s">
        <v>21</v>
      </c>
      <c r="I112" s="42">
        <v>11498</v>
      </c>
      <c r="J112" s="17"/>
      <c r="K112" s="23">
        <f t="shared" si="2"/>
        <v>0</v>
      </c>
      <c r="L112" s="24" t="str">
        <f t="shared" si="3"/>
        <v>OK</v>
      </c>
      <c r="M112" s="45"/>
      <c r="N112" s="50"/>
      <c r="O112" s="46"/>
      <c r="P112" s="47"/>
      <c r="Q112" s="47"/>
      <c r="R112" s="49"/>
      <c r="S112" s="48"/>
      <c r="T112" s="46"/>
      <c r="U112" s="46"/>
      <c r="V112" s="46"/>
      <c r="W112" s="46"/>
      <c r="X112" s="46"/>
      <c r="Y112" s="47"/>
      <c r="Z112" s="47"/>
      <c r="AA112" s="47"/>
      <c r="AB112" s="47"/>
      <c r="AC112" s="47"/>
      <c r="AD112" s="47"/>
    </row>
    <row r="113" spans="1:30" ht="39.950000000000003" customHeight="1" x14ac:dyDescent="0.25">
      <c r="A113" s="55">
        <v>132</v>
      </c>
      <c r="B113" s="56" t="s">
        <v>151</v>
      </c>
      <c r="C113" s="60" t="s">
        <v>398</v>
      </c>
      <c r="D113" s="61" t="s">
        <v>399</v>
      </c>
      <c r="E113" s="53" t="s">
        <v>192</v>
      </c>
      <c r="F113" s="54" t="s">
        <v>299</v>
      </c>
      <c r="G113" s="54" t="s">
        <v>37</v>
      </c>
      <c r="H113" s="54" t="s">
        <v>51</v>
      </c>
      <c r="I113" s="42">
        <v>2200</v>
      </c>
      <c r="J113" s="17">
        <v>1</v>
      </c>
      <c r="K113" s="23">
        <f t="shared" si="2"/>
        <v>1</v>
      </c>
      <c r="L113" s="24" t="str">
        <f t="shared" si="3"/>
        <v>OK</v>
      </c>
      <c r="M113" s="45"/>
      <c r="N113" s="50"/>
      <c r="O113" s="46"/>
      <c r="P113" s="47"/>
      <c r="Q113" s="47"/>
      <c r="R113" s="49"/>
      <c r="S113" s="48"/>
      <c r="T113" s="46"/>
      <c r="U113" s="46"/>
      <c r="V113" s="46"/>
      <c r="W113" s="46"/>
      <c r="X113" s="46"/>
      <c r="Y113" s="47"/>
      <c r="Z113" s="47"/>
      <c r="AA113" s="47"/>
      <c r="AB113" s="47"/>
      <c r="AC113" s="47"/>
      <c r="AD113" s="47"/>
    </row>
    <row r="114" spans="1:30" ht="39.950000000000003" customHeight="1" x14ac:dyDescent="0.25">
      <c r="A114" s="55">
        <v>133</v>
      </c>
      <c r="B114" s="56" t="s">
        <v>71</v>
      </c>
      <c r="C114" s="68" t="s">
        <v>400</v>
      </c>
      <c r="D114" s="69" t="s">
        <v>401</v>
      </c>
      <c r="E114" s="65">
        <v>2401</v>
      </c>
      <c r="F114" s="65" t="s">
        <v>402</v>
      </c>
      <c r="G114" s="54" t="s">
        <v>37</v>
      </c>
      <c r="H114" s="54" t="s">
        <v>51</v>
      </c>
      <c r="I114" s="42">
        <v>4731.21</v>
      </c>
      <c r="J114" s="17"/>
      <c r="K114" s="23">
        <f t="shared" si="2"/>
        <v>0</v>
      </c>
      <c r="L114" s="24" t="str">
        <f t="shared" si="3"/>
        <v>OK</v>
      </c>
      <c r="M114" s="45"/>
      <c r="N114" s="50"/>
      <c r="O114" s="46"/>
      <c r="P114" s="47"/>
      <c r="Q114" s="47"/>
      <c r="R114" s="49"/>
      <c r="S114" s="48"/>
      <c r="T114" s="46"/>
      <c r="U114" s="46"/>
      <c r="V114" s="46"/>
      <c r="W114" s="46"/>
      <c r="X114" s="46"/>
      <c r="Y114" s="47"/>
      <c r="Z114" s="47"/>
      <c r="AA114" s="47"/>
      <c r="AB114" s="47"/>
      <c r="AC114" s="47"/>
      <c r="AD114" s="47"/>
    </row>
    <row r="115" spans="1:30" ht="39.950000000000003" customHeight="1" x14ac:dyDescent="0.25">
      <c r="A115" s="55">
        <v>134</v>
      </c>
      <c r="B115" s="56" t="s">
        <v>24</v>
      </c>
      <c r="C115" s="57" t="s">
        <v>403</v>
      </c>
      <c r="D115" s="58" t="s">
        <v>404</v>
      </c>
      <c r="E115" s="53" t="s">
        <v>238</v>
      </c>
      <c r="F115" s="80" t="s">
        <v>405</v>
      </c>
      <c r="G115" s="54" t="s">
        <v>37</v>
      </c>
      <c r="H115" s="54" t="s">
        <v>51</v>
      </c>
      <c r="I115" s="42">
        <v>4340</v>
      </c>
      <c r="J115" s="17"/>
      <c r="K115" s="23">
        <f t="shared" si="2"/>
        <v>0</v>
      </c>
      <c r="L115" s="24" t="str">
        <f t="shared" si="3"/>
        <v>OK</v>
      </c>
      <c r="M115" s="45"/>
      <c r="N115" s="50"/>
      <c r="O115" s="46"/>
      <c r="P115" s="47"/>
      <c r="Q115" s="47"/>
      <c r="R115" s="49"/>
      <c r="S115" s="48"/>
      <c r="T115" s="46"/>
      <c r="U115" s="46"/>
      <c r="V115" s="46"/>
      <c r="W115" s="46"/>
      <c r="X115" s="46"/>
      <c r="Y115" s="47"/>
      <c r="Z115" s="47"/>
      <c r="AA115" s="47"/>
      <c r="AB115" s="47"/>
      <c r="AC115" s="47"/>
      <c r="AD115" s="47"/>
    </row>
    <row r="116" spans="1:30" ht="39.950000000000003" customHeight="1" x14ac:dyDescent="0.25">
      <c r="A116" s="55">
        <v>135</v>
      </c>
      <c r="B116" s="56" t="s">
        <v>93</v>
      </c>
      <c r="C116" s="60" t="s">
        <v>406</v>
      </c>
      <c r="D116" s="61" t="s">
        <v>407</v>
      </c>
      <c r="E116" s="59" t="s">
        <v>62</v>
      </c>
      <c r="F116" s="70">
        <v>12360053</v>
      </c>
      <c r="G116" s="54" t="s">
        <v>37</v>
      </c>
      <c r="H116" s="54">
        <v>44905233</v>
      </c>
      <c r="I116" s="84">
        <v>3500</v>
      </c>
      <c r="J116" s="17">
        <f>5-2</f>
        <v>3</v>
      </c>
      <c r="K116" s="23">
        <f t="shared" si="2"/>
        <v>-2</v>
      </c>
      <c r="L116" s="24" t="str">
        <f t="shared" si="3"/>
        <v>ATENÇÃO</v>
      </c>
      <c r="M116" s="45"/>
      <c r="N116" s="50"/>
      <c r="O116" s="46"/>
      <c r="P116" s="47"/>
      <c r="Q116" s="47"/>
      <c r="R116" s="49"/>
      <c r="S116" s="48"/>
      <c r="T116" s="46"/>
      <c r="U116" s="46"/>
      <c r="V116" s="46"/>
      <c r="W116" s="46">
        <v>5</v>
      </c>
      <c r="X116" s="46"/>
      <c r="Y116" s="47"/>
      <c r="Z116" s="47"/>
      <c r="AA116" s="47"/>
      <c r="AB116" s="47"/>
      <c r="AC116" s="47"/>
      <c r="AD116" s="47"/>
    </row>
    <row r="117" spans="1:30" ht="39.950000000000003" customHeight="1" x14ac:dyDescent="0.25">
      <c r="A117" s="55">
        <v>136</v>
      </c>
      <c r="B117" s="56" t="s">
        <v>24</v>
      </c>
      <c r="C117" s="60" t="s">
        <v>408</v>
      </c>
      <c r="D117" s="61" t="s">
        <v>409</v>
      </c>
      <c r="E117" s="59" t="s">
        <v>62</v>
      </c>
      <c r="F117" s="70">
        <v>114332019</v>
      </c>
      <c r="G117" s="54" t="s">
        <v>37</v>
      </c>
      <c r="H117" s="54">
        <v>44905233</v>
      </c>
      <c r="I117" s="42">
        <v>4990</v>
      </c>
      <c r="J117" s="17">
        <f>9-1</f>
        <v>8</v>
      </c>
      <c r="K117" s="23">
        <f t="shared" si="2"/>
        <v>0</v>
      </c>
      <c r="L117" s="24" t="str">
        <f t="shared" si="3"/>
        <v>OK</v>
      </c>
      <c r="M117" s="45"/>
      <c r="N117" s="50">
        <v>8</v>
      </c>
      <c r="O117" s="46"/>
      <c r="P117" s="47"/>
      <c r="Q117" s="47"/>
      <c r="R117" s="49"/>
      <c r="S117" s="48"/>
      <c r="T117" s="46"/>
      <c r="U117" s="46"/>
      <c r="V117" s="46"/>
      <c r="W117" s="46"/>
      <c r="X117" s="46"/>
      <c r="Y117" s="47"/>
      <c r="Z117" s="47"/>
      <c r="AA117" s="47"/>
      <c r="AB117" s="47"/>
      <c r="AC117" s="47"/>
      <c r="AD117" s="47"/>
    </row>
    <row r="118" spans="1:30" ht="39.950000000000003" customHeight="1" x14ac:dyDescent="0.25">
      <c r="A118" s="55">
        <v>137</v>
      </c>
      <c r="B118" s="56" t="s">
        <v>370</v>
      </c>
      <c r="C118" s="60" t="s">
        <v>410</v>
      </c>
      <c r="D118" s="61" t="s">
        <v>411</v>
      </c>
      <c r="E118" s="62" t="s">
        <v>242</v>
      </c>
      <c r="F118" s="62" t="s">
        <v>412</v>
      </c>
      <c r="G118" s="54" t="s">
        <v>37</v>
      </c>
      <c r="H118" s="62" t="s">
        <v>51</v>
      </c>
      <c r="I118" s="42">
        <v>7000</v>
      </c>
      <c r="J118" s="17"/>
      <c r="K118" s="23">
        <f t="shared" si="2"/>
        <v>0</v>
      </c>
      <c r="L118" s="24" t="str">
        <f t="shared" si="3"/>
        <v>OK</v>
      </c>
      <c r="M118" s="45"/>
      <c r="N118" s="50"/>
      <c r="O118" s="46"/>
      <c r="P118" s="47"/>
      <c r="Q118" s="47"/>
      <c r="R118" s="49"/>
      <c r="S118" s="48"/>
      <c r="T118" s="46"/>
      <c r="U118" s="46"/>
      <c r="V118" s="46"/>
      <c r="W118" s="46"/>
      <c r="X118" s="46"/>
      <c r="Y118" s="47"/>
      <c r="Z118" s="47"/>
      <c r="AA118" s="47"/>
      <c r="AB118" s="47"/>
      <c r="AC118" s="47"/>
      <c r="AD118" s="47"/>
    </row>
    <row r="119" spans="1:30" ht="39.950000000000003" customHeight="1" x14ac:dyDescent="0.25">
      <c r="A119" s="55">
        <v>138</v>
      </c>
      <c r="B119" s="56" t="s">
        <v>93</v>
      </c>
      <c r="C119" s="60" t="s">
        <v>413</v>
      </c>
      <c r="D119" s="61" t="s">
        <v>414</v>
      </c>
      <c r="E119" s="59" t="s">
        <v>62</v>
      </c>
      <c r="F119" s="70">
        <v>114332024</v>
      </c>
      <c r="G119" s="54" t="s">
        <v>37</v>
      </c>
      <c r="H119" s="54">
        <v>44905233</v>
      </c>
      <c r="I119" s="42">
        <v>2720</v>
      </c>
      <c r="J119" s="17">
        <v>5</v>
      </c>
      <c r="K119" s="23">
        <f t="shared" si="2"/>
        <v>3</v>
      </c>
      <c r="L119" s="24" t="str">
        <f t="shared" si="3"/>
        <v>OK</v>
      </c>
      <c r="M119" s="45"/>
      <c r="N119" s="50"/>
      <c r="O119" s="46">
        <v>2</v>
      </c>
      <c r="P119" s="47"/>
      <c r="Q119" s="47"/>
      <c r="R119" s="49"/>
      <c r="S119" s="48"/>
      <c r="T119" s="46"/>
      <c r="U119" s="46"/>
      <c r="V119" s="46"/>
      <c r="W119" s="46"/>
      <c r="X119" s="46"/>
      <c r="Y119" s="47"/>
      <c r="Z119" s="47"/>
      <c r="AA119" s="47"/>
      <c r="AB119" s="47"/>
      <c r="AC119" s="47"/>
      <c r="AD119" s="47"/>
    </row>
    <row r="120" spans="1:30" ht="39.950000000000003" customHeight="1" x14ac:dyDescent="0.25">
      <c r="A120" s="55">
        <v>139</v>
      </c>
      <c r="B120" s="56" t="s">
        <v>55</v>
      </c>
      <c r="C120" s="57" t="s">
        <v>415</v>
      </c>
      <c r="D120" s="58" t="s">
        <v>416</v>
      </c>
      <c r="E120" s="53" t="s">
        <v>238</v>
      </c>
      <c r="F120" s="80" t="s">
        <v>417</v>
      </c>
      <c r="G120" s="54" t="s">
        <v>37</v>
      </c>
      <c r="H120" s="54" t="s">
        <v>51</v>
      </c>
      <c r="I120" s="42">
        <v>1970</v>
      </c>
      <c r="J120" s="17"/>
      <c r="K120" s="23">
        <f t="shared" si="2"/>
        <v>0</v>
      </c>
      <c r="L120" s="24" t="str">
        <f t="shared" si="3"/>
        <v>OK</v>
      </c>
      <c r="M120" s="45"/>
      <c r="N120" s="50"/>
      <c r="O120" s="46"/>
      <c r="P120" s="47"/>
      <c r="Q120" s="47"/>
      <c r="R120" s="49"/>
      <c r="S120" s="48"/>
      <c r="T120" s="46"/>
      <c r="U120" s="46"/>
      <c r="V120" s="46"/>
      <c r="W120" s="46"/>
      <c r="X120" s="46"/>
      <c r="Y120" s="47"/>
      <c r="Z120" s="47"/>
      <c r="AA120" s="47"/>
      <c r="AB120" s="47"/>
      <c r="AC120" s="47"/>
      <c r="AD120" s="47"/>
    </row>
    <row r="121" spans="1:30" ht="39.950000000000003" customHeight="1" x14ac:dyDescent="0.25">
      <c r="A121" s="55">
        <v>140</v>
      </c>
      <c r="B121" s="56" t="s">
        <v>24</v>
      </c>
      <c r="C121" s="66" t="s">
        <v>418</v>
      </c>
      <c r="D121" s="67" t="s">
        <v>419</v>
      </c>
      <c r="E121" s="53" t="s">
        <v>238</v>
      </c>
      <c r="F121" s="54" t="s">
        <v>417</v>
      </c>
      <c r="G121" s="54" t="s">
        <v>37</v>
      </c>
      <c r="H121" s="54" t="s">
        <v>51</v>
      </c>
      <c r="I121" s="42">
        <v>5099</v>
      </c>
      <c r="J121" s="17"/>
      <c r="K121" s="23">
        <f t="shared" si="2"/>
        <v>0</v>
      </c>
      <c r="L121" s="24" t="str">
        <f t="shared" si="3"/>
        <v>OK</v>
      </c>
      <c r="M121" s="45"/>
      <c r="N121" s="50"/>
      <c r="O121" s="46"/>
      <c r="P121" s="47"/>
      <c r="Q121" s="47"/>
      <c r="R121" s="49"/>
      <c r="S121" s="48"/>
      <c r="T121" s="46"/>
      <c r="U121" s="46"/>
      <c r="V121" s="46"/>
      <c r="W121" s="46"/>
      <c r="X121" s="46"/>
      <c r="Y121" s="47"/>
      <c r="Z121" s="47"/>
      <c r="AA121" s="47"/>
      <c r="AB121" s="47"/>
      <c r="AC121" s="47"/>
      <c r="AD121" s="47"/>
    </row>
    <row r="122" spans="1:30" ht="39.950000000000003" customHeight="1" x14ac:dyDescent="0.25">
      <c r="A122" s="55">
        <v>141</v>
      </c>
      <c r="B122" s="56" t="s">
        <v>186</v>
      </c>
      <c r="C122" s="81" t="s">
        <v>420</v>
      </c>
      <c r="D122" s="67" t="s">
        <v>421</v>
      </c>
      <c r="E122" s="53" t="s">
        <v>238</v>
      </c>
      <c r="F122" s="54" t="s">
        <v>417</v>
      </c>
      <c r="G122" s="54" t="s">
        <v>37</v>
      </c>
      <c r="H122" s="54" t="s">
        <v>51</v>
      </c>
      <c r="I122" s="42">
        <v>1875</v>
      </c>
      <c r="J122" s="17"/>
      <c r="K122" s="23">
        <f t="shared" si="2"/>
        <v>0</v>
      </c>
      <c r="L122" s="24" t="str">
        <f t="shared" si="3"/>
        <v>OK</v>
      </c>
      <c r="M122" s="45"/>
      <c r="N122" s="50"/>
      <c r="O122" s="46"/>
      <c r="P122" s="47"/>
      <c r="Q122" s="47"/>
      <c r="R122" s="49"/>
      <c r="S122" s="48"/>
      <c r="T122" s="46"/>
      <c r="U122" s="46"/>
      <c r="V122" s="46"/>
      <c r="W122" s="46"/>
      <c r="X122" s="46"/>
      <c r="Y122" s="47"/>
      <c r="Z122" s="47"/>
      <c r="AA122" s="47"/>
      <c r="AB122" s="47"/>
      <c r="AC122" s="47"/>
      <c r="AD122" s="47"/>
    </row>
    <row r="123" spans="1:30" ht="39.950000000000003" customHeight="1" x14ac:dyDescent="0.25">
      <c r="A123" s="55">
        <v>142</v>
      </c>
      <c r="B123" s="56" t="s">
        <v>86</v>
      </c>
      <c r="C123" s="60" t="s">
        <v>422</v>
      </c>
      <c r="D123" s="61" t="s">
        <v>423</v>
      </c>
      <c r="E123" s="62" t="s">
        <v>424</v>
      </c>
      <c r="F123" s="62" t="s">
        <v>425</v>
      </c>
      <c r="G123" s="54" t="s">
        <v>37</v>
      </c>
      <c r="H123" s="62" t="s">
        <v>81</v>
      </c>
      <c r="I123" s="42">
        <v>1289.94</v>
      </c>
      <c r="J123" s="17">
        <v>2</v>
      </c>
      <c r="K123" s="23">
        <f t="shared" si="2"/>
        <v>2</v>
      </c>
      <c r="L123" s="24" t="str">
        <f t="shared" si="3"/>
        <v>OK</v>
      </c>
      <c r="M123" s="45"/>
      <c r="N123" s="50"/>
      <c r="O123" s="46"/>
      <c r="P123" s="47"/>
      <c r="Q123" s="47"/>
      <c r="R123" s="49"/>
      <c r="S123" s="48"/>
      <c r="T123" s="46"/>
      <c r="U123" s="46"/>
      <c r="V123" s="46"/>
      <c r="W123" s="46"/>
      <c r="X123" s="46"/>
      <c r="Y123" s="47"/>
      <c r="Z123" s="47"/>
      <c r="AA123" s="47"/>
      <c r="AB123" s="47"/>
      <c r="AC123" s="47"/>
      <c r="AD123" s="47"/>
    </row>
    <row r="124" spans="1:30" ht="39.950000000000003" customHeight="1" x14ac:dyDescent="0.25">
      <c r="A124" s="55">
        <v>143</v>
      </c>
      <c r="B124" s="56" t="s">
        <v>86</v>
      </c>
      <c r="C124" s="60" t="s">
        <v>426</v>
      </c>
      <c r="D124" s="61" t="s">
        <v>427</v>
      </c>
      <c r="E124" s="62" t="s">
        <v>424</v>
      </c>
      <c r="F124" s="62" t="s">
        <v>425</v>
      </c>
      <c r="G124" s="54" t="s">
        <v>37</v>
      </c>
      <c r="H124" s="62" t="s">
        <v>81</v>
      </c>
      <c r="I124" s="42">
        <v>387.82</v>
      </c>
      <c r="J124" s="17"/>
      <c r="K124" s="23">
        <f t="shared" si="2"/>
        <v>0</v>
      </c>
      <c r="L124" s="24" t="str">
        <f t="shared" si="3"/>
        <v>OK</v>
      </c>
      <c r="M124" s="45"/>
      <c r="N124" s="50"/>
      <c r="O124" s="46"/>
      <c r="P124" s="47"/>
      <c r="Q124" s="47"/>
      <c r="R124" s="49"/>
      <c r="S124" s="48"/>
      <c r="T124" s="46"/>
      <c r="U124" s="46"/>
      <c r="V124" s="46"/>
      <c r="W124" s="46"/>
      <c r="X124" s="46"/>
      <c r="Y124" s="47"/>
      <c r="Z124" s="47"/>
      <c r="AA124" s="47"/>
      <c r="AB124" s="47"/>
      <c r="AC124" s="47"/>
      <c r="AD124" s="47"/>
    </row>
    <row r="125" spans="1:30" ht="39.950000000000003" customHeight="1" x14ac:dyDescent="0.25">
      <c r="A125" s="55">
        <v>145</v>
      </c>
      <c r="B125" s="56" t="s">
        <v>126</v>
      </c>
      <c r="C125" s="60" t="s">
        <v>428</v>
      </c>
      <c r="D125" s="61" t="s">
        <v>429</v>
      </c>
      <c r="E125" s="62" t="s">
        <v>124</v>
      </c>
      <c r="F125" s="62" t="s">
        <v>125</v>
      </c>
      <c r="G125" s="54" t="s">
        <v>37</v>
      </c>
      <c r="H125" s="62" t="s">
        <v>51</v>
      </c>
      <c r="I125" s="42">
        <v>5100</v>
      </c>
      <c r="J125" s="17"/>
      <c r="K125" s="23">
        <f t="shared" si="2"/>
        <v>0</v>
      </c>
      <c r="L125" s="24" t="str">
        <f t="shared" si="3"/>
        <v>OK</v>
      </c>
      <c r="M125" s="45"/>
      <c r="N125" s="50"/>
      <c r="O125" s="46"/>
      <c r="P125" s="47"/>
      <c r="Q125" s="47"/>
      <c r="R125" s="49"/>
      <c r="S125" s="48"/>
      <c r="T125" s="46"/>
      <c r="U125" s="46"/>
      <c r="V125" s="46"/>
      <c r="W125" s="46"/>
      <c r="X125" s="46"/>
      <c r="Y125" s="47"/>
      <c r="Z125" s="47"/>
      <c r="AA125" s="47"/>
      <c r="AB125" s="47"/>
      <c r="AC125" s="47"/>
      <c r="AD125" s="47"/>
    </row>
    <row r="126" spans="1:30" ht="39.950000000000003" customHeight="1" x14ac:dyDescent="0.25">
      <c r="A126" s="55">
        <v>146</v>
      </c>
      <c r="B126" s="56" t="s">
        <v>86</v>
      </c>
      <c r="C126" s="51" t="s">
        <v>430</v>
      </c>
      <c r="D126" s="61" t="s">
        <v>431</v>
      </c>
      <c r="E126" s="53" t="s">
        <v>432</v>
      </c>
      <c r="F126" s="54" t="s">
        <v>433</v>
      </c>
      <c r="G126" s="54" t="s">
        <v>37</v>
      </c>
      <c r="H126" s="54" t="s">
        <v>168</v>
      </c>
      <c r="I126" s="42">
        <v>338.6</v>
      </c>
      <c r="J126" s="17"/>
      <c r="K126" s="23">
        <f t="shared" si="2"/>
        <v>0</v>
      </c>
      <c r="L126" s="24" t="str">
        <f t="shared" si="3"/>
        <v>OK</v>
      </c>
      <c r="M126" s="45"/>
      <c r="N126" s="50"/>
      <c r="O126" s="46"/>
      <c r="P126" s="47"/>
      <c r="Q126" s="47"/>
      <c r="R126" s="49"/>
      <c r="S126" s="48"/>
      <c r="T126" s="46"/>
      <c r="U126" s="46"/>
      <c r="V126" s="46"/>
      <c r="W126" s="46"/>
      <c r="X126" s="46"/>
      <c r="Y126" s="47"/>
      <c r="Z126" s="47"/>
      <c r="AA126" s="47"/>
      <c r="AB126" s="47"/>
      <c r="AC126" s="47"/>
      <c r="AD126" s="47"/>
    </row>
    <row r="127" spans="1:30" ht="39.950000000000003" customHeight="1" x14ac:dyDescent="0.25">
      <c r="A127" s="55">
        <v>147</v>
      </c>
      <c r="B127" s="56" t="s">
        <v>126</v>
      </c>
      <c r="C127" s="51" t="s">
        <v>434</v>
      </c>
      <c r="D127" s="52" t="s">
        <v>435</v>
      </c>
      <c r="E127" s="53" t="s">
        <v>129</v>
      </c>
      <c r="F127" s="54" t="s">
        <v>436</v>
      </c>
      <c r="G127" s="54" t="s">
        <v>37</v>
      </c>
      <c r="H127" s="54" t="s">
        <v>51</v>
      </c>
      <c r="I127" s="42">
        <v>130</v>
      </c>
      <c r="J127" s="17"/>
      <c r="K127" s="23">
        <f t="shared" si="2"/>
        <v>0</v>
      </c>
      <c r="L127" s="24" t="str">
        <f t="shared" si="3"/>
        <v>OK</v>
      </c>
      <c r="M127" s="45"/>
      <c r="N127" s="50"/>
      <c r="O127" s="46"/>
      <c r="P127" s="47"/>
      <c r="Q127" s="47"/>
      <c r="R127" s="49"/>
      <c r="S127" s="48"/>
      <c r="T127" s="46"/>
      <c r="U127" s="46"/>
      <c r="V127" s="46"/>
      <c r="W127" s="46"/>
      <c r="X127" s="46"/>
      <c r="Y127" s="47"/>
      <c r="Z127" s="47"/>
      <c r="AA127" s="47"/>
      <c r="AB127" s="47"/>
      <c r="AC127" s="47"/>
      <c r="AD127" s="47"/>
    </row>
    <row r="128" spans="1:30" ht="39.950000000000003" customHeight="1" x14ac:dyDescent="0.25">
      <c r="A128" s="55">
        <v>150</v>
      </c>
      <c r="B128" s="56" t="s">
        <v>86</v>
      </c>
      <c r="C128" s="73" t="s">
        <v>437</v>
      </c>
      <c r="D128" s="74" t="s">
        <v>438</v>
      </c>
      <c r="E128" s="53" t="s">
        <v>439</v>
      </c>
      <c r="F128" s="62" t="s">
        <v>440</v>
      </c>
      <c r="G128" s="54" t="s">
        <v>37</v>
      </c>
      <c r="H128" s="62" t="s">
        <v>168</v>
      </c>
      <c r="I128" s="42">
        <v>549.99</v>
      </c>
      <c r="J128" s="17"/>
      <c r="K128" s="23">
        <f t="shared" si="2"/>
        <v>0</v>
      </c>
      <c r="L128" s="24" t="str">
        <f t="shared" si="3"/>
        <v>OK</v>
      </c>
      <c r="M128" s="45"/>
      <c r="N128" s="50"/>
      <c r="O128" s="46"/>
      <c r="P128" s="47"/>
      <c r="Q128" s="47"/>
      <c r="R128" s="49"/>
      <c r="S128" s="48"/>
      <c r="T128" s="46"/>
      <c r="U128" s="46"/>
      <c r="V128" s="46"/>
      <c r="W128" s="46"/>
      <c r="X128" s="46"/>
      <c r="Y128" s="47"/>
      <c r="Z128" s="47"/>
      <c r="AA128" s="47"/>
      <c r="AB128" s="47"/>
      <c r="AC128" s="47"/>
      <c r="AD128" s="47"/>
    </row>
    <row r="129" spans="1:30" ht="39.950000000000003" customHeight="1" x14ac:dyDescent="0.25">
      <c r="A129" s="55">
        <v>152</v>
      </c>
      <c r="B129" s="56" t="s">
        <v>86</v>
      </c>
      <c r="C129" s="60" t="s">
        <v>441</v>
      </c>
      <c r="D129" s="61" t="s">
        <v>442</v>
      </c>
      <c r="E129" s="59" t="s">
        <v>292</v>
      </c>
      <c r="F129" s="70" t="s">
        <v>391</v>
      </c>
      <c r="G129" s="54" t="s">
        <v>37</v>
      </c>
      <c r="H129" s="54">
        <v>44905233</v>
      </c>
      <c r="I129" s="42">
        <v>1354.16</v>
      </c>
      <c r="J129" s="17">
        <v>1</v>
      </c>
      <c r="K129" s="23">
        <f t="shared" si="2"/>
        <v>1</v>
      </c>
      <c r="L129" s="24" t="str">
        <f t="shared" si="3"/>
        <v>OK</v>
      </c>
      <c r="M129" s="45"/>
      <c r="N129" s="50"/>
      <c r="O129" s="46"/>
      <c r="P129" s="47"/>
      <c r="Q129" s="47"/>
      <c r="R129" s="49"/>
      <c r="S129" s="48"/>
      <c r="T129" s="46"/>
      <c r="U129" s="46"/>
      <c r="V129" s="46"/>
      <c r="W129" s="46"/>
      <c r="X129" s="46"/>
      <c r="Y129" s="47"/>
      <c r="Z129" s="47"/>
      <c r="AA129" s="47"/>
      <c r="AB129" s="47"/>
      <c r="AC129" s="47"/>
      <c r="AD129" s="47"/>
    </row>
    <row r="130" spans="1:30" ht="39.950000000000003" customHeight="1" x14ac:dyDescent="0.25">
      <c r="A130" s="55">
        <v>153</v>
      </c>
      <c r="B130" s="56" t="s">
        <v>443</v>
      </c>
      <c r="C130" s="60" t="s">
        <v>444</v>
      </c>
      <c r="D130" s="61" t="s">
        <v>445</v>
      </c>
      <c r="E130" s="59" t="s">
        <v>164</v>
      </c>
      <c r="F130" s="70" t="s">
        <v>446</v>
      </c>
      <c r="G130" s="54" t="s">
        <v>37</v>
      </c>
      <c r="H130" s="54">
        <v>44905235</v>
      </c>
      <c r="I130" s="42">
        <v>19484</v>
      </c>
      <c r="J130" s="17">
        <v>2</v>
      </c>
      <c r="K130" s="23">
        <f t="shared" si="2"/>
        <v>1</v>
      </c>
      <c r="L130" s="24" t="str">
        <f t="shared" si="3"/>
        <v>OK</v>
      </c>
      <c r="M130" s="45"/>
      <c r="N130" s="50"/>
      <c r="O130" s="46"/>
      <c r="P130" s="47"/>
      <c r="Q130" s="47"/>
      <c r="R130" s="49"/>
      <c r="S130" s="48"/>
      <c r="T130" s="46"/>
      <c r="U130" s="46">
        <v>1</v>
      </c>
      <c r="V130" s="46"/>
      <c r="W130" s="46"/>
      <c r="X130" s="46"/>
      <c r="Y130" s="47"/>
      <c r="Z130" s="47"/>
      <c r="AA130" s="47"/>
      <c r="AB130" s="47"/>
      <c r="AC130" s="47"/>
      <c r="AD130" s="47"/>
    </row>
    <row r="131" spans="1:30" ht="39.950000000000003" customHeight="1" x14ac:dyDescent="0.25">
      <c r="A131" s="55">
        <v>154</v>
      </c>
      <c r="B131" s="56" t="s">
        <v>86</v>
      </c>
      <c r="C131" s="60" t="s">
        <v>447</v>
      </c>
      <c r="D131" s="61" t="s">
        <v>448</v>
      </c>
      <c r="E131" s="59" t="s">
        <v>62</v>
      </c>
      <c r="F131" s="62" t="s">
        <v>449</v>
      </c>
      <c r="G131" s="54" t="s">
        <v>37</v>
      </c>
      <c r="H131" s="62" t="s">
        <v>51</v>
      </c>
      <c r="I131" s="42">
        <v>2498.19</v>
      </c>
      <c r="J131" s="17">
        <v>1</v>
      </c>
      <c r="K131" s="23">
        <f t="shared" si="2"/>
        <v>1</v>
      </c>
      <c r="L131" s="24" t="str">
        <f t="shared" si="3"/>
        <v>OK</v>
      </c>
      <c r="M131" s="45"/>
      <c r="N131" s="50"/>
      <c r="O131" s="46"/>
      <c r="P131" s="47"/>
      <c r="Q131" s="47"/>
      <c r="R131" s="49"/>
      <c r="S131" s="48"/>
      <c r="T131" s="46"/>
      <c r="U131" s="46"/>
      <c r="V131" s="46"/>
      <c r="W131" s="46"/>
      <c r="X131" s="46"/>
      <c r="Y131" s="47"/>
      <c r="Z131" s="47"/>
      <c r="AA131" s="47"/>
      <c r="AB131" s="47"/>
      <c r="AC131" s="47"/>
      <c r="AD131" s="47"/>
    </row>
    <row r="132" spans="1:30" ht="39.950000000000003" customHeight="1" x14ac:dyDescent="0.25">
      <c r="A132" s="55">
        <v>155</v>
      </c>
      <c r="B132" s="56" t="s">
        <v>450</v>
      </c>
      <c r="C132" s="77" t="s">
        <v>451</v>
      </c>
      <c r="D132" s="61" t="s">
        <v>452</v>
      </c>
      <c r="E132" s="59" t="s">
        <v>238</v>
      </c>
      <c r="F132" s="62" t="s">
        <v>453</v>
      </c>
      <c r="G132" s="54" t="s">
        <v>37</v>
      </c>
      <c r="H132" s="62" t="s">
        <v>51</v>
      </c>
      <c r="I132" s="42">
        <v>38300</v>
      </c>
      <c r="J132" s="17"/>
      <c r="K132" s="23">
        <f t="shared" ref="K132:K135" si="4">J132-(SUM(M132:AD132))</f>
        <v>0</v>
      </c>
      <c r="L132" s="24" t="str">
        <f t="shared" ref="L132:L136" si="5">IF(K132&lt;0,"ATENÇÃO","OK")</f>
        <v>OK</v>
      </c>
      <c r="M132" s="45"/>
      <c r="N132" s="50"/>
      <c r="O132" s="46"/>
      <c r="P132" s="47"/>
      <c r="Q132" s="47"/>
      <c r="R132" s="49"/>
      <c r="S132" s="48"/>
      <c r="T132" s="46"/>
      <c r="U132" s="46"/>
      <c r="V132" s="46"/>
      <c r="W132" s="46"/>
      <c r="X132" s="46"/>
      <c r="Y132" s="47"/>
      <c r="Z132" s="47"/>
      <c r="AA132" s="47"/>
      <c r="AB132" s="47"/>
      <c r="AC132" s="47"/>
      <c r="AD132" s="47"/>
    </row>
    <row r="133" spans="1:30" ht="39.950000000000003" customHeight="1" x14ac:dyDescent="0.25">
      <c r="A133" s="55">
        <v>156</v>
      </c>
      <c r="B133" s="56" t="s">
        <v>114</v>
      </c>
      <c r="C133" s="60" t="s">
        <v>454</v>
      </c>
      <c r="D133" s="61" t="s">
        <v>455</v>
      </c>
      <c r="E133" s="62" t="s">
        <v>129</v>
      </c>
      <c r="F133" s="62" t="s">
        <v>456</v>
      </c>
      <c r="G133" s="54" t="s">
        <v>37</v>
      </c>
      <c r="H133" s="62" t="s">
        <v>81</v>
      </c>
      <c r="I133" s="42">
        <v>327.5</v>
      </c>
      <c r="J133" s="17">
        <v>1</v>
      </c>
      <c r="K133" s="23">
        <f t="shared" si="4"/>
        <v>0</v>
      </c>
      <c r="L133" s="24" t="str">
        <f t="shared" si="5"/>
        <v>OK</v>
      </c>
      <c r="M133" s="45"/>
      <c r="N133" s="50"/>
      <c r="O133" s="46"/>
      <c r="P133" s="47"/>
      <c r="Q133" s="47"/>
      <c r="R133" s="49"/>
      <c r="S133" s="48"/>
      <c r="T133" s="46">
        <v>1</v>
      </c>
      <c r="U133" s="46"/>
      <c r="V133" s="46"/>
      <c r="W133" s="46"/>
      <c r="X133" s="46"/>
      <c r="Y133" s="47"/>
      <c r="Z133" s="47"/>
      <c r="AA133" s="47"/>
      <c r="AB133" s="47"/>
      <c r="AC133" s="47"/>
      <c r="AD133" s="47"/>
    </row>
    <row r="134" spans="1:30" ht="39.950000000000003" customHeight="1" x14ac:dyDescent="0.25">
      <c r="A134" s="55">
        <v>158</v>
      </c>
      <c r="B134" s="56" t="s">
        <v>38</v>
      </c>
      <c r="C134" s="60" t="s">
        <v>457</v>
      </c>
      <c r="D134" s="61" t="s">
        <v>458</v>
      </c>
      <c r="E134" s="62">
        <v>2407</v>
      </c>
      <c r="F134" s="62" t="s">
        <v>459</v>
      </c>
      <c r="G134" s="54" t="s">
        <v>37</v>
      </c>
      <c r="H134" s="62" t="s">
        <v>81</v>
      </c>
      <c r="I134" s="42">
        <v>1240</v>
      </c>
      <c r="J134" s="17"/>
      <c r="K134" s="23">
        <f t="shared" si="4"/>
        <v>0</v>
      </c>
      <c r="L134" s="24" t="str">
        <f t="shared" si="5"/>
        <v>OK</v>
      </c>
      <c r="M134" s="45"/>
      <c r="N134" s="50"/>
      <c r="O134" s="46"/>
      <c r="P134" s="47"/>
      <c r="Q134" s="47"/>
      <c r="R134" s="49"/>
      <c r="S134" s="48"/>
      <c r="T134" s="46"/>
      <c r="U134" s="46"/>
      <c r="V134" s="46"/>
      <c r="W134" s="46"/>
      <c r="X134" s="46"/>
      <c r="Y134" s="47"/>
      <c r="Z134" s="47"/>
      <c r="AA134" s="47"/>
      <c r="AB134" s="47"/>
      <c r="AC134" s="47"/>
      <c r="AD134" s="47"/>
    </row>
    <row r="135" spans="1:30" ht="39.950000000000003" customHeight="1" x14ac:dyDescent="0.25">
      <c r="A135" s="55">
        <v>159</v>
      </c>
      <c r="B135" s="56" t="s">
        <v>86</v>
      </c>
      <c r="C135" s="60" t="s">
        <v>460</v>
      </c>
      <c r="D135" s="61" t="s">
        <v>461</v>
      </c>
      <c r="E135" s="62">
        <v>2407</v>
      </c>
      <c r="F135" s="62" t="s">
        <v>459</v>
      </c>
      <c r="G135" s="54" t="s">
        <v>37</v>
      </c>
      <c r="H135" s="62" t="s">
        <v>81</v>
      </c>
      <c r="I135" s="42">
        <v>376.13</v>
      </c>
      <c r="J135" s="17"/>
      <c r="K135" s="23">
        <f t="shared" si="4"/>
        <v>0</v>
      </c>
      <c r="L135" s="24" t="str">
        <f t="shared" si="5"/>
        <v>OK</v>
      </c>
      <c r="M135" s="45"/>
      <c r="N135" s="50"/>
      <c r="O135" s="46"/>
      <c r="P135" s="47"/>
      <c r="Q135" s="47"/>
      <c r="R135" s="49"/>
      <c r="S135" s="48"/>
      <c r="T135" s="46"/>
      <c r="U135" s="46"/>
      <c r="V135" s="46"/>
      <c r="W135" s="46"/>
      <c r="X135" s="46"/>
      <c r="Y135" s="47"/>
      <c r="Z135" s="47"/>
      <c r="AA135" s="47"/>
      <c r="AB135" s="47"/>
      <c r="AC135" s="47"/>
      <c r="AD135" s="47"/>
    </row>
    <row r="136" spans="1:30" ht="39.950000000000003" customHeight="1" x14ac:dyDescent="0.25">
      <c r="A136" s="55">
        <v>161</v>
      </c>
      <c r="B136" s="56" t="s">
        <v>38</v>
      </c>
      <c r="C136" s="60" t="s">
        <v>462</v>
      </c>
      <c r="D136" s="61" t="s">
        <v>463</v>
      </c>
      <c r="E136" s="62" t="s">
        <v>292</v>
      </c>
      <c r="F136" s="62" t="s">
        <v>464</v>
      </c>
      <c r="G136" s="54" t="s">
        <v>37</v>
      </c>
      <c r="H136" s="62" t="s">
        <v>81</v>
      </c>
      <c r="I136" s="42">
        <v>485.5</v>
      </c>
      <c r="J136" s="17"/>
      <c r="K136" s="23">
        <f>J136-(SUM(M136:AD136))</f>
        <v>0</v>
      </c>
      <c r="L136" s="24" t="str">
        <f t="shared" si="5"/>
        <v>OK</v>
      </c>
      <c r="M136" s="45"/>
      <c r="N136" s="50"/>
      <c r="O136" s="46"/>
      <c r="P136" s="47"/>
      <c r="Q136" s="47"/>
      <c r="R136" s="49"/>
      <c r="S136" s="48"/>
      <c r="T136" s="46"/>
      <c r="U136" s="46"/>
      <c r="V136" s="46"/>
      <c r="W136" s="46"/>
      <c r="X136" s="46"/>
      <c r="Y136" s="47"/>
      <c r="Z136" s="47"/>
      <c r="AA136" s="47"/>
      <c r="AB136" s="47"/>
      <c r="AC136" s="47"/>
      <c r="AD136" s="47"/>
    </row>
    <row r="137" spans="1:30" x14ac:dyDescent="0.25">
      <c r="J137" s="4">
        <f>SUM(J4:J136)</f>
        <v>94</v>
      </c>
      <c r="K137" s="4">
        <f>SUM(K4:K136)</f>
        <v>23</v>
      </c>
      <c r="M137" s="92">
        <f>SUMPRODUCT($I$4:$I$136,M4:M136)</f>
        <v>1766</v>
      </c>
      <c r="N137" s="92">
        <f t="shared" ref="N137:AD137" si="6">SUMPRODUCT($I$4:$I$136,N4:N136)</f>
        <v>50808</v>
      </c>
      <c r="O137" s="92">
        <f t="shared" si="6"/>
        <v>12950</v>
      </c>
      <c r="P137" s="92">
        <f t="shared" si="6"/>
        <v>595.89</v>
      </c>
      <c r="Q137" s="92">
        <f t="shared" si="6"/>
        <v>169.98</v>
      </c>
      <c r="R137" s="92">
        <f t="shared" si="6"/>
        <v>1620</v>
      </c>
      <c r="S137" s="92">
        <f t="shared" si="6"/>
        <v>6360</v>
      </c>
      <c r="T137" s="92">
        <f t="shared" si="6"/>
        <v>2577.5</v>
      </c>
      <c r="U137" s="92">
        <f t="shared" si="6"/>
        <v>19484</v>
      </c>
      <c r="V137" s="92">
        <f t="shared" si="6"/>
        <v>112.5</v>
      </c>
      <c r="W137" s="92">
        <f t="shared" si="6"/>
        <v>17500</v>
      </c>
      <c r="X137" s="92">
        <f t="shared" si="6"/>
        <v>0</v>
      </c>
      <c r="Y137" s="92">
        <f t="shared" si="6"/>
        <v>0</v>
      </c>
      <c r="Z137" s="92">
        <f t="shared" si="6"/>
        <v>0</v>
      </c>
      <c r="AA137" s="92">
        <f t="shared" si="6"/>
        <v>0</v>
      </c>
      <c r="AB137" s="92">
        <f t="shared" si="6"/>
        <v>0</v>
      </c>
      <c r="AC137" s="92">
        <f t="shared" si="6"/>
        <v>0</v>
      </c>
      <c r="AD137" s="92">
        <f t="shared" si="6"/>
        <v>0</v>
      </c>
    </row>
    <row r="138" spans="1:30" ht="39.950000000000003" customHeight="1" x14ac:dyDescent="0.25"/>
    <row r="139" spans="1:30" ht="39.950000000000003" customHeight="1" x14ac:dyDescent="0.25"/>
    <row r="140" spans="1:30" ht="39.950000000000003" customHeight="1" x14ac:dyDescent="0.25"/>
    <row r="141" spans="1:30" ht="39.950000000000003" customHeight="1" x14ac:dyDescent="0.25"/>
    <row r="142" spans="1:30" ht="39.950000000000003" customHeight="1" x14ac:dyDescent="0.25"/>
    <row r="143" spans="1:30" ht="39.950000000000003" customHeight="1" x14ac:dyDescent="0.25"/>
    <row r="144" spans="1:30"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autoFilter ref="A3:AD137" xr:uid="{3F9A68E7-931C-4E4D-B809-40F0576F27BB}"/>
  <mergeCells count="22">
    <mergeCell ref="O1:O2"/>
    <mergeCell ref="A1:B1"/>
    <mergeCell ref="C1:I1"/>
    <mergeCell ref="J1:L1"/>
    <mergeCell ref="M1:M2"/>
    <mergeCell ref="N1:N2"/>
    <mergeCell ref="AB1:AB2"/>
    <mergeCell ref="AC1:AC2"/>
    <mergeCell ref="AD1:AD2"/>
    <mergeCell ref="A2:L2"/>
    <mergeCell ref="V1:V2"/>
    <mergeCell ref="W1:W2"/>
    <mergeCell ref="X1:X2"/>
    <mergeCell ref="Y1:Y2"/>
    <mergeCell ref="Z1:Z2"/>
    <mergeCell ref="AA1:AA2"/>
    <mergeCell ref="P1:P2"/>
    <mergeCell ref="Q1:Q2"/>
    <mergeCell ref="R1:R2"/>
    <mergeCell ref="S1:S2"/>
    <mergeCell ref="T1:T2"/>
    <mergeCell ref="U1:U2"/>
  </mergeCells>
  <conditionalFormatting sqref="M4:O136 S4:X136">
    <cfRule type="cellIs" dxfId="22" priority="10" stopIfTrue="1" operator="greaterThan">
      <formula>0</formula>
    </cfRule>
    <cfRule type="cellIs" dxfId="21" priority="11" stopIfTrue="1" operator="greaterThan">
      <formula>0</formula>
    </cfRule>
    <cfRule type="cellIs" dxfId="20" priority="12" stopIfTrue="1" operator="greaterThan">
      <formula>0</formula>
    </cfRule>
  </conditionalFormatting>
  <conditionalFormatting sqref="R25">
    <cfRule type="cellIs" dxfId="19" priority="7" stopIfTrue="1" operator="greaterThan">
      <formula>0</formula>
    </cfRule>
    <cfRule type="cellIs" dxfId="18" priority="8" stopIfTrue="1" operator="greaterThan">
      <formula>0</formula>
    </cfRule>
    <cfRule type="cellIs" dxfId="17" priority="9" stopIfTrue="1" operator="greaterThan">
      <formula>0</formula>
    </cfRule>
  </conditionalFormatting>
  <conditionalFormatting sqref="R38">
    <cfRule type="cellIs" dxfId="16" priority="4" stopIfTrue="1" operator="greaterThan">
      <formula>0</formula>
    </cfRule>
    <cfRule type="cellIs" dxfId="15" priority="5" stopIfTrue="1" operator="greaterThan">
      <formula>0</formula>
    </cfRule>
    <cfRule type="cellIs" dxfId="14" priority="6" stopIfTrue="1" operator="greaterThan">
      <formula>0</formula>
    </cfRule>
  </conditionalFormatting>
  <conditionalFormatting sqref="Q38">
    <cfRule type="cellIs" dxfId="13" priority="1" stopIfTrue="1" operator="greaterThan">
      <formula>0</formula>
    </cfRule>
    <cfRule type="cellIs" dxfId="12" priority="2" stopIfTrue="1" operator="greaterThan">
      <formula>0</formula>
    </cfRule>
    <cfRule type="cellIs" dxfId="11" priority="3" stopIfTrue="1" operator="greaterThan">
      <formula>0</formula>
    </cfRule>
  </conditionalFormatting>
  <hyperlinks>
    <hyperlink ref="D577" r:id="rId1" display="https://www.havan.com.br/mangueira-para-gas-de-cozinha-glp-1-20m-durin-05207.html" xr:uid="{193F5FDB-5EDF-4D3B-97FF-3233FFC45558}"/>
  </hyperlinks>
  <pageMargins left="0.511811024" right="0.511811024" top="0.78740157499999996" bottom="0.78740157499999996" header="0.31496062000000002" footer="0.31496062000000002"/>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00"/>
  </sheetPr>
  <dimension ref="A1:AD649"/>
  <sheetViews>
    <sheetView topLeftCell="A34" zoomScale="70" zoomScaleNormal="70" workbookViewId="0">
      <selection activeCell="J38" sqref="J38"/>
    </sheetView>
  </sheetViews>
  <sheetFormatPr defaultColWidth="9.7109375" defaultRowHeight="26.25" x14ac:dyDescent="0.25"/>
  <cols>
    <col min="1" max="1" width="7" style="31" customWidth="1"/>
    <col min="2" max="2" width="19.5703125" style="1" customWidth="1"/>
    <col min="3" max="3" width="38" style="35" customWidth="1"/>
    <col min="4" max="4" width="21.5703125" style="36" customWidth="1"/>
    <col min="5" max="5" width="5.42578125" style="36" customWidth="1"/>
    <col min="6" max="6" width="3.5703125" style="1" customWidth="1"/>
    <col min="7" max="7" width="10" style="1" customWidth="1"/>
    <col min="8" max="8" width="16.7109375" style="1" customWidth="1"/>
    <col min="9" max="9" width="16.140625" style="27" bestFit="1" customWidth="1"/>
    <col min="10" max="10" width="13.85546875" style="4" customWidth="1"/>
    <col min="11" max="11" width="13.28515625" style="26" customWidth="1"/>
    <col min="12" max="12" width="12.5703125" style="5" customWidth="1"/>
    <col min="13" max="24" width="13.7109375" style="6" customWidth="1"/>
    <col min="25" max="30" width="13.7109375" style="2" customWidth="1"/>
    <col min="31" max="16384" width="9.7109375" style="2"/>
  </cols>
  <sheetData>
    <row r="1" spans="1:30" ht="39.950000000000003" customHeight="1" x14ac:dyDescent="0.25">
      <c r="A1" s="236" t="s">
        <v>27</v>
      </c>
      <c r="B1" s="236"/>
      <c r="C1" s="236" t="s">
        <v>28</v>
      </c>
      <c r="D1" s="236"/>
      <c r="E1" s="236"/>
      <c r="F1" s="236"/>
      <c r="G1" s="236"/>
      <c r="H1" s="236"/>
      <c r="I1" s="236"/>
      <c r="J1" s="230" t="s">
        <v>492</v>
      </c>
      <c r="K1" s="230"/>
      <c r="L1" s="230"/>
      <c r="M1" s="238" t="s">
        <v>620</v>
      </c>
      <c r="N1" s="238" t="s">
        <v>621</v>
      </c>
      <c r="O1" s="238" t="s">
        <v>622</v>
      </c>
      <c r="P1" s="238" t="s">
        <v>623</v>
      </c>
      <c r="Q1" s="238" t="s">
        <v>624</v>
      </c>
      <c r="R1" s="238" t="s">
        <v>625</v>
      </c>
      <c r="S1" s="238" t="s">
        <v>626</v>
      </c>
      <c r="T1" s="238" t="s">
        <v>627</v>
      </c>
      <c r="U1" s="238" t="s">
        <v>628</v>
      </c>
      <c r="V1" s="238" t="s">
        <v>629</v>
      </c>
      <c r="W1" s="231" t="s">
        <v>29</v>
      </c>
      <c r="X1" s="231" t="s">
        <v>29</v>
      </c>
      <c r="Y1" s="231" t="s">
        <v>29</v>
      </c>
      <c r="Z1" s="231" t="s">
        <v>29</v>
      </c>
      <c r="AA1" s="231" t="s">
        <v>29</v>
      </c>
      <c r="AB1" s="231" t="s">
        <v>29</v>
      </c>
      <c r="AC1" s="231" t="s">
        <v>29</v>
      </c>
      <c r="AD1" s="231" t="s">
        <v>29</v>
      </c>
    </row>
    <row r="2" spans="1:30" ht="39.950000000000003" customHeight="1" x14ac:dyDescent="0.25">
      <c r="A2" s="236" t="s">
        <v>12</v>
      </c>
      <c r="B2" s="236"/>
      <c r="C2" s="236"/>
      <c r="D2" s="236"/>
      <c r="E2" s="236"/>
      <c r="F2" s="236"/>
      <c r="G2" s="236"/>
      <c r="H2" s="236"/>
      <c r="I2" s="236"/>
      <c r="J2" s="236"/>
      <c r="K2" s="236"/>
      <c r="L2" s="236"/>
      <c r="M2" s="238"/>
      <c r="N2" s="238"/>
      <c r="O2" s="238"/>
      <c r="P2" s="238"/>
      <c r="Q2" s="238"/>
      <c r="R2" s="238"/>
      <c r="S2" s="238"/>
      <c r="T2" s="238"/>
      <c r="U2" s="238"/>
      <c r="V2" s="238"/>
      <c r="W2" s="231"/>
      <c r="X2" s="231"/>
      <c r="Y2" s="231"/>
      <c r="Z2" s="231"/>
      <c r="AA2" s="231"/>
      <c r="AB2" s="231"/>
      <c r="AC2" s="231"/>
      <c r="AD2" s="231"/>
    </row>
    <row r="3" spans="1:30" s="3" customFormat="1" ht="57.2" customHeight="1" x14ac:dyDescent="0.2">
      <c r="A3" s="32" t="s">
        <v>18</v>
      </c>
      <c r="B3" s="33" t="s">
        <v>13</v>
      </c>
      <c r="C3" s="32" t="s">
        <v>14</v>
      </c>
      <c r="D3" s="32" t="s">
        <v>23</v>
      </c>
      <c r="E3" s="33" t="s">
        <v>30</v>
      </c>
      <c r="F3" s="33" t="s">
        <v>31</v>
      </c>
      <c r="G3" s="33" t="s">
        <v>32</v>
      </c>
      <c r="H3" s="33" t="s">
        <v>15</v>
      </c>
      <c r="I3" s="34" t="s">
        <v>19</v>
      </c>
      <c r="J3" s="33" t="s">
        <v>20</v>
      </c>
      <c r="K3" s="37" t="s">
        <v>0</v>
      </c>
      <c r="L3" s="38" t="s">
        <v>2</v>
      </c>
      <c r="M3" s="181" t="s">
        <v>1</v>
      </c>
      <c r="N3" s="181" t="s">
        <v>1</v>
      </c>
      <c r="O3" s="181" t="s">
        <v>1</v>
      </c>
      <c r="P3" s="181" t="s">
        <v>1</v>
      </c>
      <c r="Q3" s="181" t="s">
        <v>1</v>
      </c>
      <c r="R3" s="181" t="s">
        <v>1</v>
      </c>
      <c r="S3" s="181" t="s">
        <v>1</v>
      </c>
      <c r="T3" s="181" t="s">
        <v>1</v>
      </c>
      <c r="U3" s="181" t="s">
        <v>1</v>
      </c>
      <c r="V3" s="181" t="s">
        <v>1</v>
      </c>
      <c r="W3" s="44" t="s">
        <v>1</v>
      </c>
      <c r="X3" s="44" t="s">
        <v>1</v>
      </c>
      <c r="Y3" s="44" t="s">
        <v>1</v>
      </c>
      <c r="Z3" s="44" t="s">
        <v>1</v>
      </c>
      <c r="AA3" s="44" t="s">
        <v>1</v>
      </c>
      <c r="AB3" s="44" t="s">
        <v>1</v>
      </c>
      <c r="AC3" s="44" t="s">
        <v>1</v>
      </c>
      <c r="AD3" s="44" t="s">
        <v>1</v>
      </c>
    </row>
    <row r="4" spans="1:30" ht="39.950000000000003" customHeight="1" x14ac:dyDescent="0.25">
      <c r="A4" s="55">
        <v>1</v>
      </c>
      <c r="B4" s="56" t="s">
        <v>33</v>
      </c>
      <c r="C4" s="60" t="s">
        <v>34</v>
      </c>
      <c r="D4" s="61" t="s">
        <v>35</v>
      </c>
      <c r="E4" s="59" t="s">
        <v>36</v>
      </c>
      <c r="F4" s="70">
        <v>117366023</v>
      </c>
      <c r="G4" s="54" t="s">
        <v>37</v>
      </c>
      <c r="H4" s="54">
        <v>33903035</v>
      </c>
      <c r="I4" s="42">
        <v>54</v>
      </c>
      <c r="J4" s="17"/>
      <c r="K4" s="23">
        <f t="shared" ref="K4:K67" si="0">J4-(SUM(M4:AD4))</f>
        <v>0</v>
      </c>
      <c r="L4" s="24" t="str">
        <f t="shared" ref="L4:L67" si="1">IF(K4&lt;0,"ATENÇÃO","OK")</f>
        <v>OK</v>
      </c>
      <c r="M4" s="100"/>
      <c r="N4" s="100"/>
      <c r="O4" s="101"/>
      <c r="P4" s="101"/>
      <c r="Q4" s="101"/>
      <c r="R4" s="101"/>
      <c r="S4" s="100"/>
      <c r="T4" s="100"/>
      <c r="U4" s="100"/>
      <c r="V4" s="100"/>
      <c r="W4" s="46"/>
      <c r="X4" s="46"/>
      <c r="Y4" s="47"/>
      <c r="Z4" s="47"/>
      <c r="AA4" s="47"/>
      <c r="AB4" s="47"/>
      <c r="AC4" s="47"/>
      <c r="AD4" s="47"/>
    </row>
    <row r="5" spans="1:30" ht="39.950000000000003" customHeight="1" x14ac:dyDescent="0.25">
      <c r="A5" s="55">
        <v>2</v>
      </c>
      <c r="B5" s="56" t="s">
        <v>38</v>
      </c>
      <c r="C5" s="60" t="s">
        <v>39</v>
      </c>
      <c r="D5" s="61" t="s">
        <v>40</v>
      </c>
      <c r="E5" s="53" t="s">
        <v>41</v>
      </c>
      <c r="F5" s="54" t="s">
        <v>42</v>
      </c>
      <c r="G5" s="54" t="s">
        <v>37</v>
      </c>
      <c r="H5" s="54">
        <v>33903029</v>
      </c>
      <c r="I5" s="42">
        <v>1262.5999999999999</v>
      </c>
      <c r="J5" s="17"/>
      <c r="K5" s="23">
        <f t="shared" si="0"/>
        <v>0</v>
      </c>
      <c r="L5" s="24" t="str">
        <f t="shared" si="1"/>
        <v>OK</v>
      </c>
      <c r="M5" s="100"/>
      <c r="N5" s="100"/>
      <c r="O5" s="101"/>
      <c r="P5" s="101"/>
      <c r="Q5" s="101"/>
      <c r="R5" s="101"/>
      <c r="S5" s="100"/>
      <c r="T5" s="100"/>
      <c r="U5" s="100"/>
      <c r="V5" s="100"/>
      <c r="W5" s="46"/>
      <c r="X5" s="46"/>
      <c r="Y5" s="47"/>
      <c r="Z5" s="47"/>
      <c r="AA5" s="47"/>
      <c r="AB5" s="47"/>
      <c r="AC5" s="47"/>
      <c r="AD5" s="47"/>
    </row>
    <row r="6" spans="1:30" ht="39.950000000000003" customHeight="1" x14ac:dyDescent="0.25">
      <c r="A6" s="55">
        <v>3</v>
      </c>
      <c r="B6" s="56" t="s">
        <v>43</v>
      </c>
      <c r="C6" s="60" t="s">
        <v>44</v>
      </c>
      <c r="D6" s="61" t="s">
        <v>45</v>
      </c>
      <c r="E6" s="59" t="s">
        <v>46</v>
      </c>
      <c r="F6" s="70">
        <v>79812016</v>
      </c>
      <c r="G6" s="54" t="s">
        <v>37</v>
      </c>
      <c r="H6" s="54">
        <v>33903017</v>
      </c>
      <c r="I6" s="42">
        <v>70.59</v>
      </c>
      <c r="J6" s="17"/>
      <c r="K6" s="23">
        <f t="shared" si="0"/>
        <v>0</v>
      </c>
      <c r="L6" s="24" t="str">
        <f t="shared" si="1"/>
        <v>OK</v>
      </c>
      <c r="M6" s="100"/>
      <c r="N6" s="100"/>
      <c r="O6" s="101"/>
      <c r="P6" s="101"/>
      <c r="Q6" s="101"/>
      <c r="R6" s="101"/>
      <c r="S6" s="100"/>
      <c r="T6" s="100"/>
      <c r="U6" s="100"/>
      <c r="V6" s="100"/>
      <c r="W6" s="46"/>
      <c r="X6" s="46"/>
      <c r="Y6" s="47"/>
      <c r="Z6" s="47"/>
      <c r="AA6" s="47"/>
      <c r="AB6" s="47"/>
      <c r="AC6" s="47"/>
      <c r="AD6" s="47"/>
    </row>
    <row r="7" spans="1:30" ht="39.950000000000003" customHeight="1" x14ac:dyDescent="0.25">
      <c r="A7" s="55">
        <v>4</v>
      </c>
      <c r="B7" s="56" t="s">
        <v>47</v>
      </c>
      <c r="C7" s="68" t="s">
        <v>48</v>
      </c>
      <c r="D7" s="69" t="s">
        <v>49</v>
      </c>
      <c r="E7" s="65">
        <v>2401</v>
      </c>
      <c r="F7" s="65" t="s">
        <v>50</v>
      </c>
      <c r="G7" s="54" t="s">
        <v>37</v>
      </c>
      <c r="H7" s="54" t="s">
        <v>51</v>
      </c>
      <c r="I7" s="42">
        <v>2050</v>
      </c>
      <c r="J7" s="17"/>
      <c r="K7" s="23">
        <f t="shared" si="0"/>
        <v>0</v>
      </c>
      <c r="L7" s="24" t="str">
        <f t="shared" si="1"/>
        <v>OK</v>
      </c>
      <c r="M7" s="100"/>
      <c r="N7" s="100"/>
      <c r="O7" s="101"/>
      <c r="P7" s="101"/>
      <c r="Q7" s="101"/>
      <c r="R7" s="101"/>
      <c r="S7" s="100"/>
      <c r="T7" s="100"/>
      <c r="U7" s="100"/>
      <c r="V7" s="100"/>
      <c r="W7" s="46"/>
      <c r="X7" s="46"/>
      <c r="Y7" s="47"/>
      <c r="Z7" s="47"/>
      <c r="AA7" s="47"/>
      <c r="AB7" s="47"/>
      <c r="AC7" s="47"/>
      <c r="AD7" s="47"/>
    </row>
    <row r="8" spans="1:30" ht="39.950000000000003" customHeight="1" x14ac:dyDescent="0.25">
      <c r="A8" s="55">
        <v>5</v>
      </c>
      <c r="B8" s="56" t="s">
        <v>43</v>
      </c>
      <c r="C8" s="60" t="s">
        <v>52</v>
      </c>
      <c r="D8" s="61" t="s">
        <v>53</v>
      </c>
      <c r="E8" s="62" t="s">
        <v>46</v>
      </c>
      <c r="F8" s="62" t="s">
        <v>54</v>
      </c>
      <c r="G8" s="54" t="s">
        <v>37</v>
      </c>
      <c r="H8" s="62" t="s">
        <v>51</v>
      </c>
      <c r="I8" s="42">
        <v>1426.25</v>
      </c>
      <c r="J8" s="17"/>
      <c r="K8" s="23">
        <f t="shared" si="0"/>
        <v>0</v>
      </c>
      <c r="L8" s="24" t="str">
        <f t="shared" si="1"/>
        <v>OK</v>
      </c>
      <c r="M8" s="100"/>
      <c r="N8" s="100"/>
      <c r="O8" s="101"/>
      <c r="P8" s="101"/>
      <c r="Q8" s="101"/>
      <c r="R8" s="101"/>
      <c r="S8" s="100"/>
      <c r="T8" s="100"/>
      <c r="U8" s="100"/>
      <c r="V8" s="100"/>
      <c r="W8" s="46"/>
      <c r="X8" s="46"/>
      <c r="Y8" s="47"/>
      <c r="Z8" s="47"/>
      <c r="AA8" s="47"/>
      <c r="AB8" s="47"/>
      <c r="AC8" s="47"/>
      <c r="AD8" s="47"/>
    </row>
    <row r="9" spans="1:30" ht="39.950000000000003" customHeight="1" x14ac:dyDescent="0.25">
      <c r="A9" s="55">
        <v>6</v>
      </c>
      <c r="B9" s="56" t="s">
        <v>55</v>
      </c>
      <c r="C9" s="66" t="s">
        <v>56</v>
      </c>
      <c r="D9" s="67" t="s">
        <v>57</v>
      </c>
      <c r="E9" s="59" t="s">
        <v>58</v>
      </c>
      <c r="F9" s="54" t="s">
        <v>59</v>
      </c>
      <c r="G9" s="54" t="s">
        <v>37</v>
      </c>
      <c r="H9" s="54">
        <v>33903030</v>
      </c>
      <c r="I9" s="42">
        <v>12556.89</v>
      </c>
      <c r="J9" s="17"/>
      <c r="K9" s="23">
        <f t="shared" si="0"/>
        <v>0</v>
      </c>
      <c r="L9" s="24" t="str">
        <f t="shared" si="1"/>
        <v>OK</v>
      </c>
      <c r="M9" s="100"/>
      <c r="N9" s="100"/>
      <c r="O9" s="101"/>
      <c r="P9" s="101"/>
      <c r="Q9" s="101"/>
      <c r="R9" s="101"/>
      <c r="S9" s="100"/>
      <c r="T9" s="100"/>
      <c r="U9" s="100"/>
      <c r="V9" s="100"/>
      <c r="W9" s="46"/>
      <c r="X9" s="46"/>
      <c r="Y9" s="47"/>
      <c r="Z9" s="47"/>
      <c r="AA9" s="47"/>
      <c r="AB9" s="47"/>
      <c r="AC9" s="47"/>
      <c r="AD9" s="47"/>
    </row>
    <row r="10" spans="1:30" ht="39.950000000000003" customHeight="1" x14ac:dyDescent="0.25">
      <c r="A10" s="55">
        <v>7</v>
      </c>
      <c r="B10" s="56" t="s">
        <v>38</v>
      </c>
      <c r="C10" s="66" t="s">
        <v>60</v>
      </c>
      <c r="D10" s="67" t="s">
        <v>61</v>
      </c>
      <c r="E10" s="59" t="s">
        <v>62</v>
      </c>
      <c r="F10" s="54" t="s">
        <v>63</v>
      </c>
      <c r="G10" s="54" t="s">
        <v>37</v>
      </c>
      <c r="H10" s="54">
        <v>44905233</v>
      </c>
      <c r="I10" s="42">
        <v>1170</v>
      </c>
      <c r="J10" s="17"/>
      <c r="K10" s="23">
        <f t="shared" si="0"/>
        <v>0</v>
      </c>
      <c r="L10" s="24" t="str">
        <f t="shared" si="1"/>
        <v>OK</v>
      </c>
      <c r="M10" s="100"/>
      <c r="N10" s="100"/>
      <c r="O10" s="101"/>
      <c r="P10" s="101"/>
      <c r="Q10" s="101"/>
      <c r="R10" s="101"/>
      <c r="S10" s="100"/>
      <c r="T10" s="100"/>
      <c r="U10" s="100"/>
      <c r="V10" s="100"/>
      <c r="W10" s="46"/>
      <c r="X10" s="46"/>
      <c r="Y10" s="47"/>
      <c r="Z10" s="47"/>
      <c r="AA10" s="47"/>
      <c r="AB10" s="47"/>
      <c r="AC10" s="47"/>
      <c r="AD10" s="47"/>
    </row>
    <row r="11" spans="1:30" ht="39.950000000000003" customHeight="1" x14ac:dyDescent="0.25">
      <c r="A11" s="55">
        <v>8</v>
      </c>
      <c r="B11" s="56" t="s">
        <v>64</v>
      </c>
      <c r="C11" s="68" t="s">
        <v>65</v>
      </c>
      <c r="D11" s="69" t="s">
        <v>66</v>
      </c>
      <c r="E11" s="62">
        <v>2402</v>
      </c>
      <c r="F11" s="82" t="s">
        <v>67</v>
      </c>
      <c r="G11" s="54" t="s">
        <v>37</v>
      </c>
      <c r="H11" s="54" t="s">
        <v>51</v>
      </c>
      <c r="I11" s="42">
        <v>1617</v>
      </c>
      <c r="J11" s="17"/>
      <c r="K11" s="23">
        <f t="shared" si="0"/>
        <v>0</v>
      </c>
      <c r="L11" s="24" t="str">
        <f t="shared" si="1"/>
        <v>OK</v>
      </c>
      <c r="M11" s="100"/>
      <c r="N11" s="100"/>
      <c r="O11" s="101"/>
      <c r="P11" s="101"/>
      <c r="Q11" s="101"/>
      <c r="R11" s="100"/>
      <c r="S11" s="100"/>
      <c r="T11" s="100"/>
      <c r="U11" s="100"/>
      <c r="V11" s="100"/>
      <c r="W11" s="46"/>
      <c r="X11" s="46"/>
      <c r="Y11" s="47"/>
      <c r="Z11" s="47"/>
      <c r="AA11" s="47"/>
      <c r="AB11" s="47"/>
      <c r="AC11" s="47"/>
      <c r="AD11" s="47"/>
    </row>
    <row r="12" spans="1:30" ht="39.950000000000003" customHeight="1" x14ac:dyDescent="0.25">
      <c r="A12" s="55">
        <v>10</v>
      </c>
      <c r="B12" s="56" t="s">
        <v>33</v>
      </c>
      <c r="C12" s="60" t="s">
        <v>68</v>
      </c>
      <c r="D12" s="61" t="s">
        <v>69</v>
      </c>
      <c r="E12" s="62">
        <v>5506</v>
      </c>
      <c r="F12" s="62" t="s">
        <v>70</v>
      </c>
      <c r="G12" s="54" t="s">
        <v>37</v>
      </c>
      <c r="H12" s="62" t="s">
        <v>25</v>
      </c>
      <c r="I12" s="42">
        <v>134.99</v>
      </c>
      <c r="J12" s="17"/>
      <c r="K12" s="23">
        <f t="shared" si="0"/>
        <v>0</v>
      </c>
      <c r="L12" s="24" t="str">
        <f t="shared" si="1"/>
        <v>OK</v>
      </c>
      <c r="M12" s="100"/>
      <c r="N12" s="100"/>
      <c r="O12" s="101"/>
      <c r="P12" s="101"/>
      <c r="Q12" s="101"/>
      <c r="R12" s="101"/>
      <c r="S12" s="100"/>
      <c r="T12" s="100"/>
      <c r="U12" s="100"/>
      <c r="V12" s="100"/>
      <c r="W12" s="46"/>
      <c r="X12" s="46"/>
      <c r="Y12" s="47"/>
      <c r="Z12" s="47"/>
      <c r="AA12" s="47"/>
      <c r="AB12" s="47"/>
      <c r="AC12" s="47"/>
      <c r="AD12" s="47"/>
    </row>
    <row r="13" spans="1:30" ht="39.950000000000003" customHeight="1" x14ac:dyDescent="0.25">
      <c r="A13" s="55">
        <v>11</v>
      </c>
      <c r="B13" s="56" t="s">
        <v>71</v>
      </c>
      <c r="C13" s="60" t="s">
        <v>72</v>
      </c>
      <c r="D13" s="61" t="s">
        <v>73</v>
      </c>
      <c r="E13" s="53" t="s">
        <v>41</v>
      </c>
      <c r="F13" s="54" t="s">
        <v>74</v>
      </c>
      <c r="G13" s="54" t="s">
        <v>37</v>
      </c>
      <c r="H13" s="54" t="s">
        <v>75</v>
      </c>
      <c r="I13" s="42">
        <v>860.99</v>
      </c>
      <c r="J13" s="17"/>
      <c r="K13" s="23">
        <f t="shared" si="0"/>
        <v>0</v>
      </c>
      <c r="L13" s="24" t="str">
        <f t="shared" si="1"/>
        <v>OK</v>
      </c>
      <c r="M13" s="100"/>
      <c r="N13" s="100"/>
      <c r="O13" s="101"/>
      <c r="P13" s="101"/>
      <c r="Q13" s="101"/>
      <c r="R13" s="101"/>
      <c r="S13" s="100"/>
      <c r="T13" s="100"/>
      <c r="U13" s="100"/>
      <c r="V13" s="100"/>
      <c r="W13" s="46"/>
      <c r="X13" s="46"/>
      <c r="Y13" s="47"/>
      <c r="Z13" s="47"/>
      <c r="AA13" s="47"/>
      <c r="AB13" s="47"/>
      <c r="AC13" s="47"/>
      <c r="AD13" s="47"/>
    </row>
    <row r="14" spans="1:30" ht="45.75" customHeight="1" x14ac:dyDescent="0.25">
      <c r="A14" s="55">
        <v>12</v>
      </c>
      <c r="B14" s="56" t="s">
        <v>76</v>
      </c>
      <c r="C14" s="60" t="s">
        <v>77</v>
      </c>
      <c r="D14" s="61" t="s">
        <v>78</v>
      </c>
      <c r="E14" s="62" t="s">
        <v>79</v>
      </c>
      <c r="F14" s="62" t="s">
        <v>80</v>
      </c>
      <c r="G14" s="54" t="s">
        <v>37</v>
      </c>
      <c r="H14" s="62" t="s">
        <v>81</v>
      </c>
      <c r="I14" s="42">
        <v>350</v>
      </c>
      <c r="J14" s="17">
        <v>3</v>
      </c>
      <c r="K14" s="23">
        <f t="shared" si="0"/>
        <v>0</v>
      </c>
      <c r="L14" s="24" t="str">
        <f t="shared" si="1"/>
        <v>OK</v>
      </c>
      <c r="M14" s="100"/>
      <c r="N14" s="100"/>
      <c r="O14" s="101"/>
      <c r="P14" s="130">
        <v>3</v>
      </c>
      <c r="Q14" s="105"/>
      <c r="R14" s="101"/>
      <c r="S14" s="100"/>
      <c r="T14" s="100"/>
      <c r="U14" s="100"/>
      <c r="V14" s="100"/>
      <c r="W14" s="46"/>
      <c r="X14" s="46"/>
      <c r="Y14" s="47"/>
      <c r="Z14" s="47"/>
      <c r="AA14" s="47"/>
      <c r="AB14" s="47"/>
      <c r="AC14" s="47"/>
      <c r="AD14" s="47"/>
    </row>
    <row r="15" spans="1:30" ht="39.950000000000003" customHeight="1" x14ac:dyDescent="0.25">
      <c r="A15" s="55">
        <v>14</v>
      </c>
      <c r="B15" s="56" t="s">
        <v>33</v>
      </c>
      <c r="C15" s="60" t="s">
        <v>82</v>
      </c>
      <c r="D15" s="61" t="s">
        <v>83</v>
      </c>
      <c r="E15" s="62" t="s">
        <v>84</v>
      </c>
      <c r="F15" s="62" t="s">
        <v>85</v>
      </c>
      <c r="G15" s="54" t="s">
        <v>37</v>
      </c>
      <c r="H15" s="62" t="s">
        <v>81</v>
      </c>
      <c r="I15" s="42">
        <v>108.63</v>
      </c>
      <c r="J15" s="17"/>
      <c r="K15" s="23">
        <f t="shared" si="0"/>
        <v>0</v>
      </c>
      <c r="L15" s="24" t="str">
        <f t="shared" si="1"/>
        <v>OK</v>
      </c>
      <c r="M15" s="100"/>
      <c r="N15" s="100"/>
      <c r="O15" s="101"/>
      <c r="P15" s="104"/>
      <c r="Q15" s="105"/>
      <c r="R15" s="101"/>
      <c r="S15" s="100"/>
      <c r="T15" s="100"/>
      <c r="U15" s="100"/>
      <c r="V15" s="100"/>
      <c r="W15" s="46"/>
      <c r="X15" s="46"/>
      <c r="Y15" s="47"/>
      <c r="Z15" s="47"/>
      <c r="AA15" s="47"/>
      <c r="AB15" s="47"/>
      <c r="AC15" s="47"/>
      <c r="AD15" s="47"/>
    </row>
    <row r="16" spans="1:30" ht="39.950000000000003" customHeight="1" x14ac:dyDescent="0.25">
      <c r="A16" s="55">
        <v>15</v>
      </c>
      <c r="B16" s="56" t="s">
        <v>86</v>
      </c>
      <c r="C16" s="83" t="s">
        <v>87</v>
      </c>
      <c r="D16" s="54" t="s">
        <v>88</v>
      </c>
      <c r="E16" s="59" t="s">
        <v>41</v>
      </c>
      <c r="F16" s="54" t="s">
        <v>89</v>
      </c>
      <c r="G16" s="54" t="s">
        <v>37</v>
      </c>
      <c r="H16" s="54" t="s">
        <v>81</v>
      </c>
      <c r="I16" s="42">
        <v>112.33</v>
      </c>
      <c r="J16" s="17"/>
      <c r="K16" s="23">
        <f t="shared" si="0"/>
        <v>0</v>
      </c>
      <c r="L16" s="24" t="str">
        <f t="shared" si="1"/>
        <v>OK</v>
      </c>
      <c r="M16" s="100"/>
      <c r="N16" s="100"/>
      <c r="O16" s="101"/>
      <c r="P16" s="104"/>
      <c r="Q16" s="105"/>
      <c r="R16" s="101"/>
      <c r="S16" s="100"/>
      <c r="T16" s="100"/>
      <c r="U16" s="100"/>
      <c r="V16" s="100"/>
      <c r="W16" s="46"/>
      <c r="X16" s="46"/>
      <c r="Y16" s="47"/>
      <c r="Z16" s="47"/>
      <c r="AA16" s="47"/>
      <c r="AB16" s="47"/>
      <c r="AC16" s="47"/>
      <c r="AD16" s="47"/>
    </row>
    <row r="17" spans="1:30" ht="39.950000000000003" customHeight="1" x14ac:dyDescent="0.25">
      <c r="A17" s="135">
        <v>16</v>
      </c>
      <c r="B17" s="136" t="s">
        <v>55</v>
      </c>
      <c r="C17" s="138" t="s">
        <v>90</v>
      </c>
      <c r="D17" s="139" t="s">
        <v>91</v>
      </c>
      <c r="E17" s="140" t="s">
        <v>92</v>
      </c>
      <c r="F17" s="146">
        <v>105570006</v>
      </c>
      <c r="G17" s="137" t="s">
        <v>37</v>
      </c>
      <c r="H17" s="137">
        <v>33903017</v>
      </c>
      <c r="I17" s="143">
        <v>256</v>
      </c>
      <c r="J17" s="17">
        <f>0+1</f>
        <v>1</v>
      </c>
      <c r="K17" s="23">
        <f t="shared" si="0"/>
        <v>0</v>
      </c>
      <c r="L17" s="24" t="str">
        <f t="shared" si="1"/>
        <v>OK</v>
      </c>
      <c r="M17" s="100"/>
      <c r="N17" s="100">
        <v>1</v>
      </c>
      <c r="O17" s="101"/>
      <c r="P17" s="104"/>
      <c r="Q17" s="105"/>
      <c r="R17" s="101"/>
      <c r="S17" s="100"/>
      <c r="T17" s="100"/>
      <c r="U17" s="100"/>
      <c r="V17" s="100"/>
      <c r="W17" s="46"/>
      <c r="X17" s="46"/>
      <c r="Y17" s="47"/>
      <c r="Z17" s="47"/>
      <c r="AA17" s="47"/>
      <c r="AB17" s="47"/>
      <c r="AC17" s="47"/>
      <c r="AD17" s="47"/>
    </row>
    <row r="18" spans="1:30" ht="39.950000000000003" customHeight="1" x14ac:dyDescent="0.25">
      <c r="A18" s="55">
        <v>17</v>
      </c>
      <c r="B18" s="56" t="s">
        <v>93</v>
      </c>
      <c r="C18" s="68" t="s">
        <v>94</v>
      </c>
      <c r="D18" s="69" t="s">
        <v>95</v>
      </c>
      <c r="E18" s="65">
        <v>2401</v>
      </c>
      <c r="F18" s="65" t="s">
        <v>96</v>
      </c>
      <c r="G18" s="54" t="s">
        <v>37</v>
      </c>
      <c r="H18" s="62" t="s">
        <v>81</v>
      </c>
      <c r="I18" s="42">
        <v>91.9</v>
      </c>
      <c r="J18" s="17"/>
      <c r="K18" s="23">
        <f t="shared" si="0"/>
        <v>0</v>
      </c>
      <c r="L18" s="24" t="str">
        <f t="shared" si="1"/>
        <v>OK</v>
      </c>
      <c r="M18" s="100"/>
      <c r="N18" s="100"/>
      <c r="O18" s="101"/>
      <c r="P18" s="104"/>
      <c r="Q18" s="105"/>
      <c r="R18" s="101"/>
      <c r="S18" s="100"/>
      <c r="T18" s="100"/>
      <c r="U18" s="100"/>
      <c r="V18" s="100"/>
      <c r="W18" s="46"/>
      <c r="X18" s="46"/>
      <c r="Y18" s="47"/>
      <c r="Z18" s="47"/>
      <c r="AA18" s="47"/>
      <c r="AB18" s="47"/>
      <c r="AC18" s="47"/>
      <c r="AD18" s="47"/>
    </row>
    <row r="19" spans="1:30" ht="39.950000000000003" customHeight="1" x14ac:dyDescent="0.25">
      <c r="A19" s="55">
        <v>19</v>
      </c>
      <c r="B19" s="56" t="s">
        <v>43</v>
      </c>
      <c r="C19" s="60" t="s">
        <v>97</v>
      </c>
      <c r="D19" s="61" t="s">
        <v>98</v>
      </c>
      <c r="E19" s="59" t="s">
        <v>62</v>
      </c>
      <c r="F19" s="70">
        <v>104159010</v>
      </c>
      <c r="G19" s="54" t="s">
        <v>37</v>
      </c>
      <c r="H19" s="54">
        <v>33903029</v>
      </c>
      <c r="I19" s="42">
        <v>37.5</v>
      </c>
      <c r="J19" s="17"/>
      <c r="K19" s="23">
        <f t="shared" si="0"/>
        <v>0</v>
      </c>
      <c r="L19" s="24" t="str">
        <f t="shared" si="1"/>
        <v>OK</v>
      </c>
      <c r="M19" s="100"/>
      <c r="N19" s="100"/>
      <c r="O19" s="101"/>
      <c r="P19" s="104"/>
      <c r="Q19" s="105"/>
      <c r="R19" s="101"/>
      <c r="S19" s="100"/>
      <c r="T19" s="100"/>
      <c r="U19" s="100"/>
      <c r="V19" s="100"/>
      <c r="W19" s="46"/>
      <c r="X19" s="46"/>
      <c r="Y19" s="47"/>
      <c r="Z19" s="47"/>
      <c r="AA19" s="47"/>
      <c r="AB19" s="47"/>
      <c r="AC19" s="47"/>
      <c r="AD19" s="47"/>
    </row>
    <row r="20" spans="1:30" ht="39.950000000000003" customHeight="1" x14ac:dyDescent="0.25">
      <c r="A20" s="55">
        <v>23</v>
      </c>
      <c r="B20" s="56" t="s">
        <v>93</v>
      </c>
      <c r="C20" s="60" t="s">
        <v>99</v>
      </c>
      <c r="D20" s="61" t="s">
        <v>100</v>
      </c>
      <c r="E20" s="62" t="s">
        <v>101</v>
      </c>
      <c r="F20" s="62" t="s">
        <v>102</v>
      </c>
      <c r="G20" s="54" t="s">
        <v>37</v>
      </c>
      <c r="H20" s="62" t="s">
        <v>81</v>
      </c>
      <c r="I20" s="42">
        <v>75</v>
      </c>
      <c r="J20" s="17"/>
      <c r="K20" s="23">
        <f t="shared" si="0"/>
        <v>0</v>
      </c>
      <c r="L20" s="24" t="str">
        <f t="shared" si="1"/>
        <v>OK</v>
      </c>
      <c r="M20" s="100"/>
      <c r="N20" s="100"/>
      <c r="O20" s="101"/>
      <c r="P20" s="104"/>
      <c r="Q20" s="105"/>
      <c r="R20" s="101"/>
      <c r="S20" s="100"/>
      <c r="T20" s="100"/>
      <c r="U20" s="100"/>
      <c r="V20" s="100"/>
      <c r="W20" s="46"/>
      <c r="X20" s="46"/>
      <c r="Y20" s="47"/>
      <c r="Z20" s="47"/>
      <c r="AA20" s="47"/>
      <c r="AB20" s="47"/>
      <c r="AC20" s="47"/>
      <c r="AD20" s="47"/>
    </row>
    <row r="21" spans="1:30" ht="39.950000000000003" customHeight="1" x14ac:dyDescent="0.25">
      <c r="A21" s="55">
        <v>24</v>
      </c>
      <c r="B21" s="56" t="s">
        <v>43</v>
      </c>
      <c r="C21" s="68" t="s">
        <v>103</v>
      </c>
      <c r="D21" s="69" t="s">
        <v>104</v>
      </c>
      <c r="E21" s="65">
        <v>1305</v>
      </c>
      <c r="F21" s="65" t="s">
        <v>105</v>
      </c>
      <c r="G21" s="54" t="s">
        <v>37</v>
      </c>
      <c r="H21" s="62" t="s">
        <v>22</v>
      </c>
      <c r="I21" s="42">
        <v>247.5</v>
      </c>
      <c r="J21" s="17"/>
      <c r="K21" s="23">
        <f t="shared" si="0"/>
        <v>0</v>
      </c>
      <c r="L21" s="24" t="str">
        <f t="shared" si="1"/>
        <v>OK</v>
      </c>
      <c r="M21" s="100"/>
      <c r="N21" s="100"/>
      <c r="O21" s="101"/>
      <c r="P21" s="104"/>
      <c r="Q21" s="105"/>
      <c r="R21" s="101"/>
      <c r="S21" s="100"/>
      <c r="T21" s="100"/>
      <c r="U21" s="100"/>
      <c r="V21" s="100"/>
      <c r="W21" s="46"/>
      <c r="X21" s="46"/>
      <c r="Y21" s="47"/>
      <c r="Z21" s="47"/>
      <c r="AA21" s="47"/>
      <c r="AB21" s="47"/>
      <c r="AC21" s="47"/>
      <c r="AD21" s="47"/>
    </row>
    <row r="22" spans="1:30" ht="39.950000000000003" customHeight="1" x14ac:dyDescent="0.25">
      <c r="A22" s="55">
        <v>25</v>
      </c>
      <c r="B22" s="56" t="s">
        <v>24</v>
      </c>
      <c r="C22" s="60" t="s">
        <v>106</v>
      </c>
      <c r="D22" s="61" t="s">
        <v>107</v>
      </c>
      <c r="E22" s="59" t="s">
        <v>108</v>
      </c>
      <c r="F22" s="62" t="s">
        <v>109</v>
      </c>
      <c r="G22" s="54" t="s">
        <v>37</v>
      </c>
      <c r="H22" s="62" t="s">
        <v>110</v>
      </c>
      <c r="I22" s="42">
        <v>2088</v>
      </c>
      <c r="J22" s="17"/>
      <c r="K22" s="23">
        <f t="shared" si="0"/>
        <v>0</v>
      </c>
      <c r="L22" s="24" t="str">
        <f t="shared" si="1"/>
        <v>OK</v>
      </c>
      <c r="M22" s="100"/>
      <c r="N22" s="100"/>
      <c r="O22" s="101"/>
      <c r="P22" s="104"/>
      <c r="Q22" s="105"/>
      <c r="R22" s="101"/>
      <c r="S22" s="100"/>
      <c r="T22" s="100"/>
      <c r="U22" s="100"/>
      <c r="V22" s="100"/>
      <c r="W22" s="46"/>
      <c r="X22" s="46"/>
      <c r="Y22" s="47"/>
      <c r="Z22" s="47"/>
      <c r="AA22" s="47"/>
      <c r="AB22" s="47"/>
      <c r="AC22" s="47"/>
      <c r="AD22" s="47"/>
    </row>
    <row r="23" spans="1:30" ht="39.950000000000003" customHeight="1" x14ac:dyDescent="0.25">
      <c r="A23" s="55">
        <v>26</v>
      </c>
      <c r="B23" s="56" t="s">
        <v>38</v>
      </c>
      <c r="C23" s="68" t="s">
        <v>111</v>
      </c>
      <c r="D23" s="69" t="s">
        <v>112</v>
      </c>
      <c r="E23" s="65">
        <v>2407</v>
      </c>
      <c r="F23" s="65" t="s">
        <v>113</v>
      </c>
      <c r="G23" s="54" t="s">
        <v>37</v>
      </c>
      <c r="H23" s="54" t="s">
        <v>51</v>
      </c>
      <c r="I23" s="42">
        <v>910.8</v>
      </c>
      <c r="J23" s="17"/>
      <c r="K23" s="23">
        <f t="shared" si="0"/>
        <v>0</v>
      </c>
      <c r="L23" s="24" t="str">
        <f t="shared" si="1"/>
        <v>OK</v>
      </c>
      <c r="M23" s="100"/>
      <c r="N23" s="100"/>
      <c r="O23" s="101"/>
      <c r="P23" s="104"/>
      <c r="Q23" s="105"/>
      <c r="R23" s="101"/>
      <c r="S23" s="100"/>
      <c r="T23" s="100"/>
      <c r="U23" s="100"/>
      <c r="V23" s="100"/>
      <c r="W23" s="46"/>
      <c r="X23" s="46"/>
      <c r="Y23" s="47"/>
      <c r="Z23" s="47"/>
      <c r="AA23" s="47"/>
      <c r="AB23" s="47"/>
      <c r="AC23" s="47"/>
      <c r="AD23" s="47"/>
    </row>
    <row r="24" spans="1:30" ht="39.950000000000003" customHeight="1" x14ac:dyDescent="0.25">
      <c r="A24" s="55">
        <v>27</v>
      </c>
      <c r="B24" s="56" t="s">
        <v>114</v>
      </c>
      <c r="C24" s="68" t="s">
        <v>115</v>
      </c>
      <c r="D24" s="69" t="s">
        <v>116</v>
      </c>
      <c r="E24" s="65">
        <v>2407</v>
      </c>
      <c r="F24" s="65" t="s">
        <v>113</v>
      </c>
      <c r="G24" s="54" t="s">
        <v>37</v>
      </c>
      <c r="H24" s="54" t="s">
        <v>51</v>
      </c>
      <c r="I24" s="42">
        <v>2240</v>
      </c>
      <c r="J24" s="17"/>
      <c r="K24" s="23">
        <f t="shared" si="0"/>
        <v>0</v>
      </c>
      <c r="L24" s="24" t="str">
        <f t="shared" si="1"/>
        <v>OK</v>
      </c>
      <c r="M24" s="100"/>
      <c r="N24" s="100"/>
      <c r="O24" s="101"/>
      <c r="P24" s="104"/>
      <c r="Q24" s="105"/>
      <c r="R24" s="101"/>
      <c r="S24" s="100"/>
      <c r="T24" s="100"/>
      <c r="U24" s="100"/>
      <c r="V24" s="100"/>
      <c r="W24" s="46"/>
      <c r="X24" s="46"/>
      <c r="Y24" s="47"/>
      <c r="Z24" s="47"/>
      <c r="AA24" s="47"/>
      <c r="AB24" s="47"/>
      <c r="AC24" s="47"/>
      <c r="AD24" s="47"/>
    </row>
    <row r="25" spans="1:30" ht="39.950000000000003" customHeight="1" x14ac:dyDescent="0.25">
      <c r="A25" s="55">
        <v>28</v>
      </c>
      <c r="B25" s="56" t="s">
        <v>117</v>
      </c>
      <c r="C25" s="60" t="s">
        <v>118</v>
      </c>
      <c r="D25" s="61" t="s">
        <v>119</v>
      </c>
      <c r="E25" s="59" t="s">
        <v>108</v>
      </c>
      <c r="F25" s="62" t="s">
        <v>109</v>
      </c>
      <c r="G25" s="54" t="s">
        <v>37</v>
      </c>
      <c r="H25" s="62" t="s">
        <v>110</v>
      </c>
      <c r="I25" s="42">
        <v>810</v>
      </c>
      <c r="J25" s="17"/>
      <c r="K25" s="23">
        <f t="shared" si="0"/>
        <v>0</v>
      </c>
      <c r="L25" s="24" t="str">
        <f t="shared" si="1"/>
        <v>OK</v>
      </c>
      <c r="M25" s="100"/>
      <c r="N25" s="100"/>
      <c r="O25" s="101"/>
      <c r="P25" s="104"/>
      <c r="Q25" s="105"/>
      <c r="R25" s="101"/>
      <c r="S25" s="100"/>
      <c r="T25" s="100"/>
      <c r="U25" s="100"/>
      <c r="V25" s="100"/>
      <c r="W25" s="46"/>
      <c r="X25" s="46"/>
      <c r="Y25" s="47"/>
      <c r="Z25" s="47"/>
      <c r="AA25" s="47"/>
      <c r="AB25" s="47"/>
      <c r="AC25" s="47"/>
      <c r="AD25" s="47"/>
    </row>
    <row r="26" spans="1:30" ht="39.950000000000003" customHeight="1" x14ac:dyDescent="0.25">
      <c r="A26" s="55">
        <v>29</v>
      </c>
      <c r="B26" s="56" t="s">
        <v>24</v>
      </c>
      <c r="C26" s="60" t="s">
        <v>120</v>
      </c>
      <c r="D26" s="61" t="s">
        <v>121</v>
      </c>
      <c r="E26" s="62">
        <v>2411</v>
      </c>
      <c r="F26" s="62" t="s">
        <v>109</v>
      </c>
      <c r="G26" s="54" t="s">
        <v>37</v>
      </c>
      <c r="H26" s="62" t="s">
        <v>110</v>
      </c>
      <c r="I26" s="42">
        <v>4998</v>
      </c>
      <c r="J26" s="17"/>
      <c r="K26" s="23">
        <f t="shared" si="0"/>
        <v>0</v>
      </c>
      <c r="L26" s="24" t="str">
        <f t="shared" si="1"/>
        <v>OK</v>
      </c>
      <c r="M26" s="100"/>
      <c r="N26" s="100"/>
      <c r="O26" s="101"/>
      <c r="P26" s="104"/>
      <c r="Q26" s="105"/>
      <c r="R26" s="101"/>
      <c r="S26" s="100"/>
      <c r="T26" s="100"/>
      <c r="U26" s="100"/>
      <c r="V26" s="100"/>
      <c r="W26" s="46"/>
      <c r="X26" s="46"/>
      <c r="Y26" s="47"/>
      <c r="Z26" s="47"/>
      <c r="AA26" s="47"/>
      <c r="AB26" s="47"/>
      <c r="AC26" s="47"/>
      <c r="AD26" s="47"/>
    </row>
    <row r="27" spans="1:30" ht="57.2" customHeight="1" x14ac:dyDescent="0.25">
      <c r="A27" s="55">
        <v>30</v>
      </c>
      <c r="B27" s="56" t="s">
        <v>38</v>
      </c>
      <c r="C27" s="60" t="s">
        <v>122</v>
      </c>
      <c r="D27" s="61" t="s">
        <v>123</v>
      </c>
      <c r="E27" s="62" t="s">
        <v>124</v>
      </c>
      <c r="F27" s="62" t="s">
        <v>125</v>
      </c>
      <c r="G27" s="54" t="s">
        <v>37</v>
      </c>
      <c r="H27" s="62" t="s">
        <v>51</v>
      </c>
      <c r="I27" s="42">
        <v>495</v>
      </c>
      <c r="J27" s="17"/>
      <c r="K27" s="23">
        <f t="shared" si="0"/>
        <v>0</v>
      </c>
      <c r="L27" s="24" t="str">
        <f t="shared" si="1"/>
        <v>OK</v>
      </c>
      <c r="M27" s="100"/>
      <c r="N27" s="100"/>
      <c r="O27" s="104"/>
      <c r="P27" s="101"/>
      <c r="Q27" s="101"/>
      <c r="R27" s="101"/>
      <c r="S27" s="100"/>
      <c r="T27" s="100"/>
      <c r="U27" s="100"/>
      <c r="V27" s="100"/>
      <c r="W27" s="46"/>
      <c r="X27" s="46"/>
      <c r="Y27" s="47"/>
      <c r="Z27" s="47"/>
      <c r="AA27" s="47"/>
      <c r="AB27" s="47"/>
      <c r="AC27" s="47"/>
      <c r="AD27" s="47"/>
    </row>
    <row r="28" spans="1:30" ht="57.2" customHeight="1" x14ac:dyDescent="0.25">
      <c r="A28" s="55">
        <v>31</v>
      </c>
      <c r="B28" s="56" t="s">
        <v>126</v>
      </c>
      <c r="C28" s="51" t="s">
        <v>127</v>
      </c>
      <c r="D28" s="52" t="s">
        <v>128</v>
      </c>
      <c r="E28" s="53" t="s">
        <v>129</v>
      </c>
      <c r="F28" s="54" t="s">
        <v>130</v>
      </c>
      <c r="G28" s="54" t="s">
        <v>37</v>
      </c>
      <c r="H28" s="54" t="s">
        <v>51</v>
      </c>
      <c r="I28" s="42">
        <v>2360</v>
      </c>
      <c r="J28" s="17"/>
      <c r="K28" s="23">
        <f t="shared" si="0"/>
        <v>0</v>
      </c>
      <c r="L28" s="24" t="str">
        <f t="shared" si="1"/>
        <v>OK</v>
      </c>
      <c r="M28" s="100"/>
      <c r="N28" s="100"/>
      <c r="O28" s="104"/>
      <c r="P28" s="101"/>
      <c r="Q28" s="101"/>
      <c r="R28" s="101"/>
      <c r="S28" s="100"/>
      <c r="T28" s="100"/>
      <c r="U28" s="100"/>
      <c r="V28" s="100"/>
      <c r="W28" s="46"/>
      <c r="X28" s="46"/>
      <c r="Y28" s="47"/>
      <c r="Z28" s="47"/>
      <c r="AA28" s="47"/>
      <c r="AB28" s="47"/>
      <c r="AC28" s="47"/>
      <c r="AD28" s="47"/>
    </row>
    <row r="29" spans="1:30" ht="57.2" customHeight="1" x14ac:dyDescent="0.25">
      <c r="A29" s="55">
        <v>32</v>
      </c>
      <c r="B29" s="56" t="s">
        <v>47</v>
      </c>
      <c r="C29" s="57" t="s">
        <v>131</v>
      </c>
      <c r="D29" s="58" t="s">
        <v>132</v>
      </c>
      <c r="E29" s="59" t="s">
        <v>133</v>
      </c>
      <c r="F29" s="54" t="s">
        <v>134</v>
      </c>
      <c r="G29" s="54" t="s">
        <v>37</v>
      </c>
      <c r="H29" s="54" t="s">
        <v>51</v>
      </c>
      <c r="I29" s="42">
        <v>290</v>
      </c>
      <c r="J29" s="17"/>
      <c r="K29" s="23">
        <f t="shared" si="0"/>
        <v>0</v>
      </c>
      <c r="L29" s="24" t="str">
        <f t="shared" si="1"/>
        <v>OK</v>
      </c>
      <c r="M29" s="100"/>
      <c r="N29" s="100"/>
      <c r="O29" s="104"/>
      <c r="P29" s="101"/>
      <c r="Q29" s="101"/>
      <c r="R29" s="101"/>
      <c r="S29" s="100"/>
      <c r="T29" s="100"/>
      <c r="U29" s="100"/>
      <c r="V29" s="100"/>
      <c r="W29" s="46"/>
      <c r="X29" s="46"/>
      <c r="Y29" s="47"/>
      <c r="Z29" s="47"/>
      <c r="AA29" s="47"/>
      <c r="AB29" s="47"/>
      <c r="AC29" s="47"/>
      <c r="AD29" s="47"/>
    </row>
    <row r="30" spans="1:30" ht="69" customHeight="1" x14ac:dyDescent="0.25">
      <c r="A30" s="55">
        <v>33</v>
      </c>
      <c r="B30" s="56" t="s">
        <v>135</v>
      </c>
      <c r="C30" s="60" t="s">
        <v>136</v>
      </c>
      <c r="D30" s="61" t="s">
        <v>137</v>
      </c>
      <c r="E30" s="62">
        <v>2402</v>
      </c>
      <c r="F30" s="62" t="s">
        <v>138</v>
      </c>
      <c r="G30" s="54" t="s">
        <v>37</v>
      </c>
      <c r="H30" s="62" t="s">
        <v>51</v>
      </c>
      <c r="I30" s="42">
        <v>5700</v>
      </c>
      <c r="J30" s="17">
        <v>1</v>
      </c>
      <c r="K30" s="23">
        <f t="shared" si="0"/>
        <v>0</v>
      </c>
      <c r="L30" s="24" t="str">
        <f t="shared" si="1"/>
        <v>OK</v>
      </c>
      <c r="M30" s="100"/>
      <c r="N30" s="100"/>
      <c r="O30" s="101"/>
      <c r="P30" s="101"/>
      <c r="Q30" s="101"/>
      <c r="R30" s="101"/>
      <c r="S30" s="100"/>
      <c r="T30" s="100"/>
      <c r="U30" s="100">
        <v>1</v>
      </c>
      <c r="V30" s="100"/>
      <c r="W30" s="46"/>
      <c r="X30" s="46"/>
      <c r="Y30" s="47"/>
      <c r="Z30" s="47"/>
      <c r="AA30" s="47"/>
      <c r="AB30" s="47"/>
      <c r="AC30" s="47"/>
      <c r="AD30" s="47"/>
    </row>
    <row r="31" spans="1:30" ht="39.950000000000003" customHeight="1" x14ac:dyDescent="0.25">
      <c r="A31" s="55">
        <v>34</v>
      </c>
      <c r="B31" s="56" t="s">
        <v>93</v>
      </c>
      <c r="C31" s="63" t="s">
        <v>139</v>
      </c>
      <c r="D31" s="64" t="s">
        <v>140</v>
      </c>
      <c r="E31" s="65">
        <v>2402</v>
      </c>
      <c r="F31" s="65" t="s">
        <v>141</v>
      </c>
      <c r="G31" s="54" t="s">
        <v>37</v>
      </c>
      <c r="H31" s="54" t="s">
        <v>51</v>
      </c>
      <c r="I31" s="42">
        <v>2180</v>
      </c>
      <c r="J31" s="17"/>
      <c r="K31" s="23">
        <f t="shared" si="0"/>
        <v>0</v>
      </c>
      <c r="L31" s="24" t="str">
        <f t="shared" si="1"/>
        <v>OK</v>
      </c>
      <c r="M31" s="100"/>
      <c r="N31" s="100"/>
      <c r="O31" s="101"/>
      <c r="P31" s="101"/>
      <c r="Q31" s="101"/>
      <c r="R31" s="101"/>
      <c r="S31" s="100"/>
      <c r="T31" s="100"/>
      <c r="U31" s="100"/>
      <c r="V31" s="100"/>
      <c r="W31" s="46"/>
      <c r="X31" s="46"/>
      <c r="Y31" s="47"/>
      <c r="Z31" s="47"/>
      <c r="AA31" s="47"/>
      <c r="AB31" s="47"/>
      <c r="AC31" s="47"/>
      <c r="AD31" s="47"/>
    </row>
    <row r="32" spans="1:30" ht="39.950000000000003" customHeight="1" x14ac:dyDescent="0.25">
      <c r="A32" s="55">
        <v>35</v>
      </c>
      <c r="B32" s="56" t="s">
        <v>93</v>
      </c>
      <c r="C32" s="66" t="s">
        <v>142</v>
      </c>
      <c r="D32" s="67" t="s">
        <v>143</v>
      </c>
      <c r="E32" s="59" t="s">
        <v>41</v>
      </c>
      <c r="F32" s="54" t="s">
        <v>138</v>
      </c>
      <c r="G32" s="54" t="s">
        <v>37</v>
      </c>
      <c r="H32" s="54">
        <v>44905233</v>
      </c>
      <c r="I32" s="42">
        <v>4785</v>
      </c>
      <c r="J32" s="17"/>
      <c r="K32" s="23">
        <f t="shared" si="0"/>
        <v>0</v>
      </c>
      <c r="L32" s="24" t="str">
        <f t="shared" si="1"/>
        <v>OK</v>
      </c>
      <c r="M32" s="100"/>
      <c r="N32" s="100"/>
      <c r="O32" s="101"/>
      <c r="P32" s="101"/>
      <c r="Q32" s="101"/>
      <c r="R32" s="101"/>
      <c r="S32" s="100"/>
      <c r="T32" s="100"/>
      <c r="U32" s="100"/>
      <c r="V32" s="100"/>
      <c r="W32" s="46"/>
      <c r="X32" s="46"/>
      <c r="Y32" s="47"/>
      <c r="Z32" s="47"/>
      <c r="AA32" s="47"/>
      <c r="AB32" s="47"/>
      <c r="AC32" s="47"/>
      <c r="AD32" s="47"/>
    </row>
    <row r="33" spans="1:30" ht="39.950000000000003" customHeight="1" x14ac:dyDescent="0.25">
      <c r="A33" s="55">
        <v>36</v>
      </c>
      <c r="B33" s="56" t="s">
        <v>93</v>
      </c>
      <c r="C33" s="60" t="s">
        <v>144</v>
      </c>
      <c r="D33" s="61" t="s">
        <v>145</v>
      </c>
      <c r="E33" s="62">
        <v>2402</v>
      </c>
      <c r="F33" s="62" t="s">
        <v>138</v>
      </c>
      <c r="G33" s="54" t="s">
        <v>37</v>
      </c>
      <c r="H33" s="62" t="s">
        <v>51</v>
      </c>
      <c r="I33" s="42">
        <v>3150</v>
      </c>
      <c r="J33" s="17"/>
      <c r="K33" s="23">
        <f t="shared" si="0"/>
        <v>0</v>
      </c>
      <c r="L33" s="24" t="str">
        <f t="shared" si="1"/>
        <v>OK</v>
      </c>
      <c r="M33" s="100"/>
      <c r="N33" s="100"/>
      <c r="O33" s="101"/>
      <c r="P33" s="101"/>
      <c r="Q33" s="101"/>
      <c r="R33" s="101"/>
      <c r="S33" s="100"/>
      <c r="T33" s="100"/>
      <c r="U33" s="100"/>
      <c r="V33" s="100"/>
      <c r="W33" s="46"/>
      <c r="X33" s="46"/>
      <c r="Y33" s="47"/>
      <c r="Z33" s="47"/>
      <c r="AA33" s="47"/>
      <c r="AB33" s="47"/>
      <c r="AC33" s="47"/>
      <c r="AD33" s="47"/>
    </row>
    <row r="34" spans="1:30" ht="39.950000000000003" customHeight="1" x14ac:dyDescent="0.25">
      <c r="A34" s="55">
        <v>37</v>
      </c>
      <c r="B34" s="56" t="s">
        <v>71</v>
      </c>
      <c r="C34" s="68" t="s">
        <v>146</v>
      </c>
      <c r="D34" s="69" t="s">
        <v>147</v>
      </c>
      <c r="E34" s="54">
        <v>2402</v>
      </c>
      <c r="F34" s="54" t="s">
        <v>148</v>
      </c>
      <c r="G34" s="54" t="s">
        <v>37</v>
      </c>
      <c r="H34" s="54" t="s">
        <v>51</v>
      </c>
      <c r="I34" s="42">
        <v>8890.2000000000007</v>
      </c>
      <c r="J34" s="17"/>
      <c r="K34" s="23">
        <f t="shared" si="0"/>
        <v>0</v>
      </c>
      <c r="L34" s="24" t="str">
        <f t="shared" si="1"/>
        <v>OK</v>
      </c>
      <c r="M34" s="100"/>
      <c r="N34" s="100"/>
      <c r="O34" s="101"/>
      <c r="P34" s="101"/>
      <c r="Q34" s="101"/>
      <c r="R34" s="101"/>
      <c r="S34" s="100"/>
      <c r="T34" s="100"/>
      <c r="U34" s="100"/>
      <c r="V34" s="100"/>
      <c r="W34" s="46"/>
      <c r="X34" s="46"/>
      <c r="Y34" s="47"/>
      <c r="Z34" s="47"/>
      <c r="AA34" s="47"/>
      <c r="AB34" s="47"/>
      <c r="AC34" s="47"/>
      <c r="AD34" s="47"/>
    </row>
    <row r="35" spans="1:30" ht="39.950000000000003" customHeight="1" x14ac:dyDescent="0.25">
      <c r="A35" s="55">
        <v>39</v>
      </c>
      <c r="B35" s="56" t="s">
        <v>38</v>
      </c>
      <c r="C35" s="57" t="s">
        <v>149</v>
      </c>
      <c r="D35" s="58" t="s">
        <v>150</v>
      </c>
      <c r="E35" s="53" t="s">
        <v>41</v>
      </c>
      <c r="F35" s="54" t="s">
        <v>138</v>
      </c>
      <c r="G35" s="54" t="s">
        <v>37</v>
      </c>
      <c r="H35" s="54" t="s">
        <v>51</v>
      </c>
      <c r="I35" s="42">
        <v>4920</v>
      </c>
      <c r="J35" s="17"/>
      <c r="K35" s="23">
        <f t="shared" si="0"/>
        <v>0</v>
      </c>
      <c r="L35" s="24" t="str">
        <f t="shared" si="1"/>
        <v>OK</v>
      </c>
      <c r="M35" s="100"/>
      <c r="N35" s="100"/>
      <c r="O35" s="101"/>
      <c r="P35" s="101"/>
      <c r="Q35" s="101"/>
      <c r="R35" s="101"/>
      <c r="S35" s="100"/>
      <c r="T35" s="100"/>
      <c r="U35" s="100"/>
      <c r="V35" s="100"/>
      <c r="W35" s="46"/>
      <c r="X35" s="46"/>
      <c r="Y35" s="47"/>
      <c r="Z35" s="47"/>
      <c r="AA35" s="47"/>
      <c r="AB35" s="47"/>
      <c r="AC35" s="47"/>
      <c r="AD35" s="47"/>
    </row>
    <row r="36" spans="1:30" ht="39.950000000000003" customHeight="1" x14ac:dyDescent="0.25">
      <c r="A36" s="55">
        <v>40</v>
      </c>
      <c r="B36" s="56" t="s">
        <v>151</v>
      </c>
      <c r="C36" s="60" t="s">
        <v>152</v>
      </c>
      <c r="D36" s="61" t="s">
        <v>153</v>
      </c>
      <c r="E36" s="59" t="s">
        <v>41</v>
      </c>
      <c r="F36" s="54" t="s">
        <v>138</v>
      </c>
      <c r="G36" s="54" t="s">
        <v>37</v>
      </c>
      <c r="H36" s="54" t="s">
        <v>154</v>
      </c>
      <c r="I36" s="42">
        <v>10035</v>
      </c>
      <c r="J36" s="17"/>
      <c r="K36" s="23">
        <f t="shared" si="0"/>
        <v>0</v>
      </c>
      <c r="L36" s="24" t="str">
        <f t="shared" si="1"/>
        <v>OK</v>
      </c>
      <c r="M36" s="100"/>
      <c r="N36" s="100"/>
      <c r="O36" s="101"/>
      <c r="P36" s="101"/>
      <c r="Q36" s="101"/>
      <c r="R36" s="101"/>
      <c r="S36" s="100"/>
      <c r="T36" s="100"/>
      <c r="U36" s="100"/>
      <c r="V36" s="100"/>
      <c r="W36" s="46"/>
      <c r="X36" s="46"/>
      <c r="Y36" s="47"/>
      <c r="Z36" s="47"/>
      <c r="AA36" s="47"/>
      <c r="AB36" s="47"/>
      <c r="AC36" s="47"/>
      <c r="AD36" s="47"/>
    </row>
    <row r="37" spans="1:30" ht="39.950000000000003" customHeight="1" x14ac:dyDescent="0.25">
      <c r="A37" s="55">
        <v>41</v>
      </c>
      <c r="B37" s="56" t="s">
        <v>24</v>
      </c>
      <c r="C37" s="60" t="s">
        <v>155</v>
      </c>
      <c r="D37" s="61" t="s">
        <v>156</v>
      </c>
      <c r="E37" s="62" t="s">
        <v>157</v>
      </c>
      <c r="F37" s="62" t="s">
        <v>158</v>
      </c>
      <c r="G37" s="54" t="s">
        <v>37</v>
      </c>
      <c r="H37" s="62" t="s">
        <v>81</v>
      </c>
      <c r="I37" s="42">
        <v>40</v>
      </c>
      <c r="J37" s="17">
        <v>2</v>
      </c>
      <c r="K37" s="23">
        <f t="shared" si="0"/>
        <v>0</v>
      </c>
      <c r="L37" s="24" t="str">
        <f t="shared" si="1"/>
        <v>OK</v>
      </c>
      <c r="M37" s="100"/>
      <c r="N37" s="100"/>
      <c r="O37" s="101"/>
      <c r="P37" s="101"/>
      <c r="Q37" s="101"/>
      <c r="R37" s="101"/>
      <c r="S37" s="100">
        <v>2</v>
      </c>
      <c r="T37" s="100"/>
      <c r="U37" s="100"/>
      <c r="V37" s="100"/>
      <c r="W37" s="46"/>
      <c r="X37" s="46"/>
      <c r="Y37" s="47"/>
      <c r="Z37" s="47"/>
      <c r="AA37" s="47"/>
      <c r="AB37" s="47"/>
      <c r="AC37" s="47"/>
      <c r="AD37" s="47"/>
    </row>
    <row r="38" spans="1:30" ht="39.950000000000003" customHeight="1" x14ac:dyDescent="0.25">
      <c r="A38" s="55">
        <v>42</v>
      </c>
      <c r="B38" s="56" t="s">
        <v>71</v>
      </c>
      <c r="C38" s="60" t="s">
        <v>159</v>
      </c>
      <c r="D38" s="61" t="s">
        <v>160</v>
      </c>
      <c r="E38" s="62" t="s">
        <v>157</v>
      </c>
      <c r="F38" s="62" t="s">
        <v>161</v>
      </c>
      <c r="G38" s="54" t="s">
        <v>37</v>
      </c>
      <c r="H38" s="62" t="s">
        <v>81</v>
      </c>
      <c r="I38" s="42">
        <v>84.99</v>
      </c>
      <c r="J38" s="17">
        <f>2+3</f>
        <v>5</v>
      </c>
      <c r="K38" s="23">
        <f t="shared" si="0"/>
        <v>3</v>
      </c>
      <c r="L38" s="24" t="str">
        <f t="shared" si="1"/>
        <v>OK</v>
      </c>
      <c r="M38" s="103"/>
      <c r="N38" s="100"/>
      <c r="O38" s="130">
        <v>2</v>
      </c>
      <c r="P38" s="101"/>
      <c r="Q38" s="104"/>
      <c r="R38" s="105"/>
      <c r="S38" s="100"/>
      <c r="T38" s="100"/>
      <c r="U38" s="100"/>
      <c r="V38" s="100"/>
      <c r="W38" s="46"/>
      <c r="X38" s="46"/>
      <c r="Y38" s="47"/>
      <c r="Z38" s="47"/>
      <c r="AA38" s="47"/>
      <c r="AB38" s="47"/>
      <c r="AC38" s="47"/>
      <c r="AD38" s="47"/>
    </row>
    <row r="39" spans="1:30" ht="39.950000000000003" customHeight="1" x14ac:dyDescent="0.25">
      <c r="A39" s="55">
        <v>43</v>
      </c>
      <c r="B39" s="56" t="s">
        <v>24</v>
      </c>
      <c r="C39" s="60" t="s">
        <v>162</v>
      </c>
      <c r="D39" s="61" t="s">
        <v>163</v>
      </c>
      <c r="E39" s="59" t="s">
        <v>164</v>
      </c>
      <c r="F39" s="70">
        <v>28738071</v>
      </c>
      <c r="G39" s="54" t="s">
        <v>37</v>
      </c>
      <c r="H39" s="54">
        <v>33903017</v>
      </c>
      <c r="I39" s="42">
        <v>350</v>
      </c>
      <c r="J39" s="17"/>
      <c r="K39" s="23">
        <f t="shared" si="0"/>
        <v>0</v>
      </c>
      <c r="L39" s="24" t="str">
        <f t="shared" si="1"/>
        <v>OK</v>
      </c>
      <c r="M39" s="103"/>
      <c r="N39" s="100"/>
      <c r="O39" s="101"/>
      <c r="P39" s="101"/>
      <c r="Q39" s="104"/>
      <c r="R39" s="105"/>
      <c r="S39" s="100"/>
      <c r="T39" s="100"/>
      <c r="U39" s="100"/>
      <c r="V39" s="100"/>
      <c r="W39" s="46"/>
      <c r="X39" s="46"/>
      <c r="Y39" s="47"/>
      <c r="Z39" s="47"/>
      <c r="AA39" s="47"/>
      <c r="AB39" s="47"/>
      <c r="AC39" s="47"/>
      <c r="AD39" s="47"/>
    </row>
    <row r="40" spans="1:30" ht="39.950000000000003" customHeight="1" x14ac:dyDescent="0.25">
      <c r="A40" s="55">
        <v>44</v>
      </c>
      <c r="B40" s="56" t="s">
        <v>114</v>
      </c>
      <c r="C40" s="68" t="s">
        <v>165</v>
      </c>
      <c r="D40" s="69" t="s">
        <v>166</v>
      </c>
      <c r="E40" s="65">
        <v>2103</v>
      </c>
      <c r="F40" s="65" t="s">
        <v>167</v>
      </c>
      <c r="G40" s="54" t="s">
        <v>37</v>
      </c>
      <c r="H40" s="54" t="s">
        <v>168</v>
      </c>
      <c r="I40" s="42">
        <v>3000</v>
      </c>
      <c r="J40" s="17"/>
      <c r="K40" s="23">
        <f t="shared" si="0"/>
        <v>0</v>
      </c>
      <c r="L40" s="24" t="str">
        <f t="shared" si="1"/>
        <v>OK</v>
      </c>
      <c r="M40" s="103"/>
      <c r="N40" s="100"/>
      <c r="O40" s="101"/>
      <c r="P40" s="101"/>
      <c r="Q40" s="104"/>
      <c r="R40" s="105"/>
      <c r="S40" s="100"/>
      <c r="T40" s="100"/>
      <c r="U40" s="100"/>
      <c r="V40" s="100"/>
      <c r="W40" s="46"/>
      <c r="X40" s="46"/>
      <c r="Y40" s="47"/>
      <c r="Z40" s="47"/>
      <c r="AA40" s="47"/>
      <c r="AB40" s="47"/>
      <c r="AC40" s="47"/>
      <c r="AD40" s="47"/>
    </row>
    <row r="41" spans="1:30" ht="39.950000000000003" customHeight="1" x14ac:dyDescent="0.25">
      <c r="A41" s="55">
        <v>46</v>
      </c>
      <c r="B41" s="56" t="s">
        <v>93</v>
      </c>
      <c r="C41" s="60" t="s">
        <v>169</v>
      </c>
      <c r="D41" s="61" t="s">
        <v>170</v>
      </c>
      <c r="E41" s="62" t="s">
        <v>171</v>
      </c>
      <c r="F41" s="62" t="s">
        <v>172</v>
      </c>
      <c r="G41" s="54" t="s">
        <v>37</v>
      </c>
      <c r="H41" s="62" t="s">
        <v>173</v>
      </c>
      <c r="I41" s="42">
        <v>2150</v>
      </c>
      <c r="J41" s="17"/>
      <c r="K41" s="23">
        <f t="shared" si="0"/>
        <v>0</v>
      </c>
      <c r="L41" s="24" t="str">
        <f t="shared" si="1"/>
        <v>OK</v>
      </c>
      <c r="M41" s="103"/>
      <c r="N41" s="100"/>
      <c r="O41" s="101"/>
      <c r="P41" s="101"/>
      <c r="Q41" s="104"/>
      <c r="R41" s="105"/>
      <c r="S41" s="100"/>
      <c r="T41" s="100"/>
      <c r="U41" s="100"/>
      <c r="V41" s="100"/>
      <c r="W41" s="46"/>
      <c r="X41" s="46"/>
      <c r="Y41" s="47"/>
      <c r="Z41" s="47"/>
      <c r="AA41" s="47"/>
      <c r="AB41" s="47"/>
      <c r="AC41" s="47"/>
      <c r="AD41" s="47"/>
    </row>
    <row r="42" spans="1:30" ht="39.950000000000003" customHeight="1" x14ac:dyDescent="0.25">
      <c r="A42" s="55">
        <v>48</v>
      </c>
      <c r="B42" s="56" t="s">
        <v>114</v>
      </c>
      <c r="C42" s="60" t="s">
        <v>174</v>
      </c>
      <c r="D42" s="61" t="s">
        <v>175</v>
      </c>
      <c r="E42" s="59" t="s">
        <v>62</v>
      </c>
      <c r="F42" s="70">
        <v>12629002</v>
      </c>
      <c r="G42" s="54" t="s">
        <v>37</v>
      </c>
      <c r="H42" s="54">
        <v>44905233</v>
      </c>
      <c r="I42" s="42">
        <v>90</v>
      </c>
      <c r="J42" s="17"/>
      <c r="K42" s="23">
        <f t="shared" si="0"/>
        <v>0</v>
      </c>
      <c r="L42" s="24" t="str">
        <f t="shared" si="1"/>
        <v>OK</v>
      </c>
      <c r="M42" s="103"/>
      <c r="N42" s="100"/>
      <c r="O42" s="101"/>
      <c r="P42" s="101"/>
      <c r="Q42" s="104"/>
      <c r="R42" s="105"/>
      <c r="S42" s="100"/>
      <c r="T42" s="100"/>
      <c r="U42" s="100"/>
      <c r="V42" s="100"/>
      <c r="W42" s="46"/>
      <c r="X42" s="46"/>
      <c r="Y42" s="47"/>
      <c r="Z42" s="47"/>
      <c r="AA42" s="47"/>
      <c r="AB42" s="47"/>
      <c r="AC42" s="47"/>
      <c r="AD42" s="47"/>
    </row>
    <row r="43" spans="1:30" ht="39.950000000000003" customHeight="1" x14ac:dyDescent="0.25">
      <c r="A43" s="55">
        <v>49</v>
      </c>
      <c r="B43" s="56" t="s">
        <v>176</v>
      </c>
      <c r="C43" s="60" t="s">
        <v>177</v>
      </c>
      <c r="D43" s="61" t="s">
        <v>178</v>
      </c>
      <c r="E43" s="53" t="s">
        <v>179</v>
      </c>
      <c r="F43" s="54" t="s">
        <v>180</v>
      </c>
      <c r="G43" s="54" t="s">
        <v>37</v>
      </c>
      <c r="H43" s="54" t="s">
        <v>21</v>
      </c>
      <c r="I43" s="42">
        <v>4423</v>
      </c>
      <c r="J43" s="17">
        <v>1</v>
      </c>
      <c r="K43" s="23">
        <f t="shared" si="0"/>
        <v>1</v>
      </c>
      <c r="L43" s="24" t="str">
        <f t="shared" si="1"/>
        <v>OK</v>
      </c>
      <c r="M43" s="103"/>
      <c r="N43" s="100"/>
      <c r="O43" s="101"/>
      <c r="P43" s="101"/>
      <c r="Q43" s="104"/>
      <c r="R43" s="105"/>
      <c r="S43" s="100"/>
      <c r="T43" s="100"/>
      <c r="U43" s="100"/>
      <c r="V43" s="100"/>
      <c r="W43" s="46"/>
      <c r="X43" s="46"/>
      <c r="Y43" s="47"/>
      <c r="Z43" s="47"/>
      <c r="AA43" s="47"/>
      <c r="AB43" s="47"/>
      <c r="AC43" s="47"/>
      <c r="AD43" s="47"/>
    </row>
    <row r="44" spans="1:30" ht="39.950000000000003" customHeight="1" x14ac:dyDescent="0.25">
      <c r="A44" s="55">
        <v>51</v>
      </c>
      <c r="B44" s="56" t="s">
        <v>24</v>
      </c>
      <c r="C44" s="60" t="s">
        <v>181</v>
      </c>
      <c r="D44" s="61" t="s">
        <v>182</v>
      </c>
      <c r="E44" s="53" t="s">
        <v>183</v>
      </c>
      <c r="F44" s="54" t="s">
        <v>184</v>
      </c>
      <c r="G44" s="54" t="s">
        <v>37</v>
      </c>
      <c r="H44" s="54" t="s">
        <v>185</v>
      </c>
      <c r="I44" s="42">
        <v>5500</v>
      </c>
      <c r="J44" s="17"/>
      <c r="K44" s="23">
        <f t="shared" si="0"/>
        <v>0</v>
      </c>
      <c r="L44" s="24" t="str">
        <f t="shared" si="1"/>
        <v>OK</v>
      </c>
      <c r="M44" s="103"/>
      <c r="N44" s="100"/>
      <c r="O44" s="101"/>
      <c r="P44" s="101"/>
      <c r="Q44" s="104"/>
      <c r="R44" s="105"/>
      <c r="S44" s="100"/>
      <c r="T44" s="100"/>
      <c r="U44" s="100"/>
      <c r="V44" s="100"/>
      <c r="W44" s="46"/>
      <c r="X44" s="46"/>
      <c r="Y44" s="47"/>
      <c r="Z44" s="47"/>
      <c r="AA44" s="47"/>
      <c r="AB44" s="47"/>
      <c r="AC44" s="47"/>
      <c r="AD44" s="47"/>
    </row>
    <row r="45" spans="1:30" ht="39.950000000000003" customHeight="1" x14ac:dyDescent="0.25">
      <c r="A45" s="55">
        <v>52</v>
      </c>
      <c r="B45" s="56" t="s">
        <v>186</v>
      </c>
      <c r="C45" s="60" t="s">
        <v>187</v>
      </c>
      <c r="D45" s="61" t="s">
        <v>188</v>
      </c>
      <c r="E45" s="59" t="s">
        <v>189</v>
      </c>
      <c r="F45" s="70">
        <v>122238001</v>
      </c>
      <c r="G45" s="54" t="s">
        <v>37</v>
      </c>
      <c r="H45" s="54">
        <v>44905202</v>
      </c>
      <c r="I45" s="42">
        <v>23199</v>
      </c>
      <c r="J45" s="17"/>
      <c r="K45" s="23">
        <f t="shared" si="0"/>
        <v>0</v>
      </c>
      <c r="L45" s="24" t="str">
        <f t="shared" si="1"/>
        <v>OK</v>
      </c>
      <c r="M45" s="103"/>
      <c r="N45" s="100"/>
      <c r="O45" s="101"/>
      <c r="P45" s="101"/>
      <c r="Q45" s="104"/>
      <c r="R45" s="105"/>
      <c r="S45" s="100"/>
      <c r="T45" s="100"/>
      <c r="U45" s="100"/>
      <c r="V45" s="100"/>
      <c r="W45" s="46"/>
      <c r="X45" s="46"/>
      <c r="Y45" s="47"/>
      <c r="Z45" s="47"/>
      <c r="AA45" s="47"/>
      <c r="AB45" s="47"/>
      <c r="AC45" s="47"/>
      <c r="AD45" s="47"/>
    </row>
    <row r="46" spans="1:30" ht="39.950000000000003" customHeight="1" x14ac:dyDescent="0.25">
      <c r="A46" s="55">
        <v>53</v>
      </c>
      <c r="B46" s="56" t="s">
        <v>43</v>
      </c>
      <c r="C46" s="71" t="s">
        <v>190</v>
      </c>
      <c r="D46" s="72" t="s">
        <v>191</v>
      </c>
      <c r="E46" s="59" t="s">
        <v>192</v>
      </c>
      <c r="F46" s="62" t="s">
        <v>193</v>
      </c>
      <c r="G46" s="54" t="s">
        <v>37</v>
      </c>
      <c r="H46" s="62" t="s">
        <v>81</v>
      </c>
      <c r="I46" s="42">
        <v>170</v>
      </c>
      <c r="J46" s="17"/>
      <c r="K46" s="23">
        <f t="shared" si="0"/>
        <v>0</v>
      </c>
      <c r="L46" s="24" t="str">
        <f t="shared" si="1"/>
        <v>OK</v>
      </c>
      <c r="M46" s="103"/>
      <c r="N46" s="100"/>
      <c r="O46" s="101"/>
      <c r="P46" s="101"/>
      <c r="Q46" s="104"/>
      <c r="R46" s="105"/>
      <c r="S46" s="100"/>
      <c r="T46" s="100"/>
      <c r="U46" s="100"/>
      <c r="V46" s="100"/>
      <c r="W46" s="46"/>
      <c r="X46" s="46"/>
      <c r="Y46" s="47"/>
      <c r="Z46" s="47"/>
      <c r="AA46" s="47"/>
      <c r="AB46" s="47"/>
      <c r="AC46" s="47"/>
      <c r="AD46" s="47"/>
    </row>
    <row r="47" spans="1:30" ht="39.950000000000003" customHeight="1" x14ac:dyDescent="0.25">
      <c r="A47" s="55">
        <v>54</v>
      </c>
      <c r="B47" s="56" t="s">
        <v>55</v>
      </c>
      <c r="C47" s="73" t="s">
        <v>194</v>
      </c>
      <c r="D47" s="74" t="s">
        <v>195</v>
      </c>
      <c r="E47" s="74">
        <v>4104</v>
      </c>
      <c r="F47" s="74" t="s">
        <v>196</v>
      </c>
      <c r="G47" s="74" t="s">
        <v>37</v>
      </c>
      <c r="H47" s="74" t="s">
        <v>197</v>
      </c>
      <c r="I47" s="42">
        <v>499</v>
      </c>
      <c r="J47" s="17"/>
      <c r="K47" s="23">
        <f t="shared" si="0"/>
        <v>0</v>
      </c>
      <c r="L47" s="24" t="str">
        <f t="shared" si="1"/>
        <v>OK</v>
      </c>
      <c r="M47" s="103"/>
      <c r="N47" s="100"/>
      <c r="O47" s="101"/>
      <c r="P47" s="101"/>
      <c r="Q47" s="104"/>
      <c r="R47" s="105"/>
      <c r="S47" s="100"/>
      <c r="T47" s="100"/>
      <c r="U47" s="100"/>
      <c r="V47" s="100"/>
      <c r="W47" s="46"/>
      <c r="X47" s="46"/>
      <c r="Y47" s="47"/>
      <c r="Z47" s="47"/>
      <c r="AA47" s="47"/>
      <c r="AB47" s="47"/>
      <c r="AC47" s="47"/>
      <c r="AD47" s="47"/>
    </row>
    <row r="48" spans="1:30" ht="39.950000000000003" customHeight="1" x14ac:dyDescent="0.25">
      <c r="A48" s="55">
        <v>55</v>
      </c>
      <c r="B48" s="56" t="s">
        <v>38</v>
      </c>
      <c r="C48" s="73" t="s">
        <v>198</v>
      </c>
      <c r="D48" s="74" t="s">
        <v>199</v>
      </c>
      <c r="E48" s="75" t="s">
        <v>129</v>
      </c>
      <c r="F48" s="74" t="s">
        <v>200</v>
      </c>
      <c r="G48" s="74" t="s">
        <v>37</v>
      </c>
      <c r="H48" s="74" t="s">
        <v>201</v>
      </c>
      <c r="I48" s="42">
        <v>1943</v>
      </c>
      <c r="J48" s="17">
        <v>1</v>
      </c>
      <c r="K48" s="23">
        <f t="shared" si="0"/>
        <v>0</v>
      </c>
      <c r="L48" s="24" t="str">
        <f t="shared" si="1"/>
        <v>OK</v>
      </c>
      <c r="M48" s="103"/>
      <c r="N48" s="100"/>
      <c r="O48" s="101"/>
      <c r="P48" s="101"/>
      <c r="Q48" s="104"/>
      <c r="R48" s="105"/>
      <c r="S48" s="100"/>
      <c r="T48" s="100"/>
      <c r="U48" s="100"/>
      <c r="V48" s="100">
        <v>1</v>
      </c>
      <c r="W48" s="46"/>
      <c r="X48" s="46"/>
      <c r="Y48" s="47"/>
      <c r="Z48" s="47"/>
      <c r="AA48" s="47"/>
      <c r="AB48" s="47"/>
      <c r="AC48" s="47"/>
      <c r="AD48" s="47"/>
    </row>
    <row r="49" spans="1:30" ht="39.950000000000003" customHeight="1" x14ac:dyDescent="0.25">
      <c r="A49" s="55">
        <v>56</v>
      </c>
      <c r="B49" s="56" t="s">
        <v>202</v>
      </c>
      <c r="C49" s="66" t="s">
        <v>203</v>
      </c>
      <c r="D49" s="67" t="s">
        <v>204</v>
      </c>
      <c r="E49" s="53" t="s">
        <v>41</v>
      </c>
      <c r="F49" s="54" t="s">
        <v>205</v>
      </c>
      <c r="G49" s="54" t="s">
        <v>37</v>
      </c>
      <c r="H49" s="54" t="s">
        <v>51</v>
      </c>
      <c r="I49" s="42">
        <v>20700</v>
      </c>
      <c r="J49" s="17"/>
      <c r="K49" s="23">
        <f t="shared" si="0"/>
        <v>0</v>
      </c>
      <c r="L49" s="24" t="str">
        <f t="shared" si="1"/>
        <v>OK</v>
      </c>
      <c r="M49" s="103"/>
      <c r="N49" s="100"/>
      <c r="O49" s="101"/>
      <c r="P49" s="101"/>
      <c r="Q49" s="104"/>
      <c r="R49" s="105"/>
      <c r="S49" s="100"/>
      <c r="T49" s="100"/>
      <c r="U49" s="100"/>
      <c r="V49" s="100"/>
      <c r="W49" s="46"/>
      <c r="X49" s="46"/>
      <c r="Y49" s="47"/>
      <c r="Z49" s="47"/>
      <c r="AA49" s="47"/>
      <c r="AB49" s="47"/>
      <c r="AC49" s="47"/>
      <c r="AD49" s="47"/>
    </row>
    <row r="50" spans="1:30" ht="39.950000000000003" customHeight="1" x14ac:dyDescent="0.25">
      <c r="A50" s="55">
        <v>57</v>
      </c>
      <c r="B50" s="56" t="s">
        <v>135</v>
      </c>
      <c r="C50" s="60" t="s">
        <v>206</v>
      </c>
      <c r="D50" s="61" t="s">
        <v>207</v>
      </c>
      <c r="E50" s="62" t="s">
        <v>208</v>
      </c>
      <c r="F50" s="62" t="s">
        <v>209</v>
      </c>
      <c r="G50" s="54" t="s">
        <v>37</v>
      </c>
      <c r="H50" s="62" t="s">
        <v>51</v>
      </c>
      <c r="I50" s="42">
        <v>9385</v>
      </c>
      <c r="J50" s="17"/>
      <c r="K50" s="23">
        <f t="shared" si="0"/>
        <v>0</v>
      </c>
      <c r="L50" s="24" t="str">
        <f t="shared" si="1"/>
        <v>OK</v>
      </c>
      <c r="M50" s="103"/>
      <c r="N50" s="100"/>
      <c r="O50" s="101"/>
      <c r="P50" s="101"/>
      <c r="Q50" s="104"/>
      <c r="R50" s="105"/>
      <c r="S50" s="100"/>
      <c r="T50" s="100"/>
      <c r="U50" s="100"/>
      <c r="V50" s="100"/>
      <c r="W50" s="46"/>
      <c r="X50" s="46"/>
      <c r="Y50" s="47"/>
      <c r="Z50" s="47"/>
      <c r="AA50" s="47"/>
      <c r="AB50" s="47"/>
      <c r="AC50" s="47"/>
      <c r="AD50" s="47"/>
    </row>
    <row r="51" spans="1:30" ht="39.950000000000003" customHeight="1" x14ac:dyDescent="0.25">
      <c r="A51" s="55">
        <v>59</v>
      </c>
      <c r="B51" s="56" t="s">
        <v>93</v>
      </c>
      <c r="C51" s="66" t="s">
        <v>210</v>
      </c>
      <c r="D51" s="67" t="s">
        <v>211</v>
      </c>
      <c r="E51" s="59" t="s">
        <v>212</v>
      </c>
      <c r="F51" s="62" t="s">
        <v>213</v>
      </c>
      <c r="G51" s="54" t="s">
        <v>37</v>
      </c>
      <c r="H51" s="62" t="s">
        <v>81</v>
      </c>
      <c r="I51" s="42">
        <v>1140</v>
      </c>
      <c r="J51" s="17">
        <v>1</v>
      </c>
      <c r="K51" s="23">
        <f t="shared" si="0"/>
        <v>0</v>
      </c>
      <c r="L51" s="24" t="str">
        <f t="shared" si="1"/>
        <v>OK</v>
      </c>
      <c r="M51" s="102">
        <v>1</v>
      </c>
      <c r="N51" s="100"/>
      <c r="O51" s="101"/>
      <c r="P51" s="101"/>
      <c r="Q51" s="104"/>
      <c r="R51" s="105"/>
      <c r="S51" s="100"/>
      <c r="T51" s="100"/>
      <c r="U51" s="100"/>
      <c r="V51" s="100"/>
      <c r="W51" s="46"/>
      <c r="X51" s="46"/>
      <c r="Y51" s="47"/>
      <c r="Z51" s="47"/>
      <c r="AA51" s="47"/>
      <c r="AB51" s="47"/>
      <c r="AC51" s="47"/>
      <c r="AD51" s="47"/>
    </row>
    <row r="52" spans="1:30" ht="39.950000000000003" customHeight="1" x14ac:dyDescent="0.25">
      <c r="A52" s="55">
        <v>60</v>
      </c>
      <c r="B52" s="56" t="s">
        <v>93</v>
      </c>
      <c r="C52" s="66" t="s">
        <v>214</v>
      </c>
      <c r="D52" s="67" t="s">
        <v>215</v>
      </c>
      <c r="E52" s="59" t="s">
        <v>212</v>
      </c>
      <c r="F52" s="62" t="s">
        <v>213</v>
      </c>
      <c r="G52" s="54" t="s">
        <v>37</v>
      </c>
      <c r="H52" s="62" t="s">
        <v>81</v>
      </c>
      <c r="I52" s="42">
        <v>685</v>
      </c>
      <c r="J52" s="17">
        <v>2</v>
      </c>
      <c r="K52" s="23">
        <f t="shared" si="0"/>
        <v>0</v>
      </c>
      <c r="L52" s="24" t="str">
        <f t="shared" si="1"/>
        <v>OK</v>
      </c>
      <c r="M52" s="102">
        <v>1</v>
      </c>
      <c r="N52" s="100"/>
      <c r="O52" s="101"/>
      <c r="P52" s="101"/>
      <c r="Q52" s="130">
        <v>1</v>
      </c>
      <c r="R52" s="105"/>
      <c r="S52" s="100"/>
      <c r="T52" s="100"/>
      <c r="U52" s="100"/>
      <c r="V52" s="100"/>
      <c r="W52" s="46"/>
      <c r="X52" s="46"/>
      <c r="Y52" s="47"/>
      <c r="Z52" s="47"/>
      <c r="AA52" s="47"/>
      <c r="AB52" s="47"/>
      <c r="AC52" s="47"/>
      <c r="AD52" s="47"/>
    </row>
    <row r="53" spans="1:30" ht="39.950000000000003" customHeight="1" x14ac:dyDescent="0.25">
      <c r="A53" s="55">
        <v>61</v>
      </c>
      <c r="B53" s="56" t="s">
        <v>71</v>
      </c>
      <c r="C53" s="66" t="s">
        <v>216</v>
      </c>
      <c r="D53" s="67" t="s">
        <v>217</v>
      </c>
      <c r="E53" s="59" t="s">
        <v>212</v>
      </c>
      <c r="F53" s="76" t="s">
        <v>218</v>
      </c>
      <c r="G53" s="54" t="s">
        <v>37</v>
      </c>
      <c r="H53" s="76" t="s">
        <v>81</v>
      </c>
      <c r="I53" s="42">
        <v>2296.8000000000002</v>
      </c>
      <c r="J53" s="17"/>
      <c r="K53" s="23">
        <f t="shared" si="0"/>
        <v>0</v>
      </c>
      <c r="L53" s="24" t="str">
        <f t="shared" si="1"/>
        <v>OK</v>
      </c>
      <c r="M53" s="103"/>
      <c r="N53" s="100"/>
      <c r="O53" s="101"/>
      <c r="P53" s="101"/>
      <c r="Q53" s="104"/>
      <c r="R53" s="105"/>
      <c r="S53" s="100"/>
      <c r="T53" s="100"/>
      <c r="U53" s="100"/>
      <c r="V53" s="100"/>
      <c r="W53" s="46"/>
      <c r="X53" s="46"/>
      <c r="Y53" s="47"/>
      <c r="Z53" s="47"/>
      <c r="AA53" s="47"/>
      <c r="AB53" s="47"/>
      <c r="AC53" s="47"/>
      <c r="AD53" s="47"/>
    </row>
    <row r="54" spans="1:30" ht="39.950000000000003" customHeight="1" x14ac:dyDescent="0.25">
      <c r="A54" s="55">
        <v>62</v>
      </c>
      <c r="B54" s="56" t="s">
        <v>43</v>
      </c>
      <c r="C54" s="60" t="s">
        <v>219</v>
      </c>
      <c r="D54" s="61" t="s">
        <v>220</v>
      </c>
      <c r="E54" s="62" t="s">
        <v>221</v>
      </c>
      <c r="F54" s="62" t="s">
        <v>222</v>
      </c>
      <c r="G54" s="54" t="s">
        <v>37</v>
      </c>
      <c r="H54" s="62" t="s">
        <v>25</v>
      </c>
      <c r="I54" s="42">
        <v>1291</v>
      </c>
      <c r="J54" s="17"/>
      <c r="K54" s="23">
        <f t="shared" si="0"/>
        <v>0</v>
      </c>
      <c r="L54" s="24" t="str">
        <f t="shared" si="1"/>
        <v>OK</v>
      </c>
      <c r="M54" s="103"/>
      <c r="N54" s="100"/>
      <c r="O54" s="101"/>
      <c r="P54" s="101"/>
      <c r="Q54" s="104"/>
      <c r="R54" s="105"/>
      <c r="S54" s="100"/>
      <c r="T54" s="100"/>
      <c r="U54" s="100"/>
      <c r="V54" s="100"/>
      <c r="W54" s="46"/>
      <c r="X54" s="46"/>
      <c r="Y54" s="47"/>
      <c r="Z54" s="47"/>
      <c r="AA54" s="47"/>
      <c r="AB54" s="47"/>
      <c r="AC54" s="47"/>
      <c r="AD54" s="47"/>
    </row>
    <row r="55" spans="1:30" ht="39.950000000000003" customHeight="1" x14ac:dyDescent="0.25">
      <c r="A55" s="55">
        <v>63</v>
      </c>
      <c r="B55" s="56" t="s">
        <v>55</v>
      </c>
      <c r="C55" s="60" t="s">
        <v>223</v>
      </c>
      <c r="D55" s="61" t="s">
        <v>224</v>
      </c>
      <c r="E55" s="62" t="s">
        <v>225</v>
      </c>
      <c r="F55" s="62" t="s">
        <v>226</v>
      </c>
      <c r="G55" s="54" t="s">
        <v>37</v>
      </c>
      <c r="H55" s="62" t="s">
        <v>227</v>
      </c>
      <c r="I55" s="42">
        <v>1785</v>
      </c>
      <c r="J55" s="17"/>
      <c r="K55" s="23">
        <f t="shared" si="0"/>
        <v>0</v>
      </c>
      <c r="L55" s="24" t="str">
        <f t="shared" si="1"/>
        <v>OK</v>
      </c>
      <c r="M55" s="103"/>
      <c r="N55" s="100"/>
      <c r="O55" s="101"/>
      <c r="P55" s="101"/>
      <c r="Q55" s="104"/>
      <c r="R55" s="105"/>
      <c r="S55" s="100"/>
      <c r="T55" s="100"/>
      <c r="U55" s="100"/>
      <c r="V55" s="100"/>
      <c r="W55" s="46"/>
      <c r="X55" s="46"/>
      <c r="Y55" s="47"/>
      <c r="Z55" s="47"/>
      <c r="AA55" s="47"/>
      <c r="AB55" s="47"/>
      <c r="AC55" s="47"/>
      <c r="AD55" s="47"/>
    </row>
    <row r="56" spans="1:30" ht="39.950000000000003" customHeight="1" x14ac:dyDescent="0.25">
      <c r="A56" s="55">
        <v>65</v>
      </c>
      <c r="B56" s="56" t="s">
        <v>86</v>
      </c>
      <c r="C56" s="60" t="s">
        <v>228</v>
      </c>
      <c r="D56" s="61" t="s">
        <v>229</v>
      </c>
      <c r="E56" s="62" t="s">
        <v>230</v>
      </c>
      <c r="F56" s="62" t="s">
        <v>231</v>
      </c>
      <c r="G56" s="54" t="s">
        <v>37</v>
      </c>
      <c r="H56" s="62" t="s">
        <v>232</v>
      </c>
      <c r="I56" s="42">
        <v>2649.99</v>
      </c>
      <c r="J56" s="17"/>
      <c r="K56" s="23">
        <f t="shared" si="0"/>
        <v>0</v>
      </c>
      <c r="L56" s="24" t="str">
        <f t="shared" si="1"/>
        <v>OK</v>
      </c>
      <c r="M56" s="103"/>
      <c r="N56" s="100"/>
      <c r="O56" s="101"/>
      <c r="P56" s="101"/>
      <c r="Q56" s="104"/>
      <c r="R56" s="105"/>
      <c r="S56" s="100"/>
      <c r="T56" s="100"/>
      <c r="U56" s="100"/>
      <c r="V56" s="100"/>
      <c r="W56" s="46"/>
      <c r="X56" s="46"/>
      <c r="Y56" s="47"/>
      <c r="Z56" s="47"/>
      <c r="AA56" s="47"/>
      <c r="AB56" s="47"/>
      <c r="AC56" s="47"/>
      <c r="AD56" s="47"/>
    </row>
    <row r="57" spans="1:30" ht="39.950000000000003" customHeight="1" x14ac:dyDescent="0.25">
      <c r="A57" s="55">
        <v>66</v>
      </c>
      <c r="B57" s="56" t="s">
        <v>176</v>
      </c>
      <c r="C57" s="66" t="s">
        <v>233</v>
      </c>
      <c r="D57" s="67" t="s">
        <v>234</v>
      </c>
      <c r="E57" s="59" t="s">
        <v>62</v>
      </c>
      <c r="F57" s="54" t="s">
        <v>235</v>
      </c>
      <c r="G57" s="54" t="s">
        <v>37</v>
      </c>
      <c r="H57" s="54">
        <v>44900533</v>
      </c>
      <c r="I57" s="42">
        <v>4765</v>
      </c>
      <c r="J57" s="17"/>
      <c r="K57" s="23">
        <f t="shared" si="0"/>
        <v>0</v>
      </c>
      <c r="L57" s="24" t="str">
        <f t="shared" si="1"/>
        <v>OK</v>
      </c>
      <c r="M57" s="103"/>
      <c r="N57" s="100"/>
      <c r="O57" s="101"/>
      <c r="P57" s="101"/>
      <c r="Q57" s="104"/>
      <c r="R57" s="105"/>
      <c r="S57" s="100"/>
      <c r="T57" s="100"/>
      <c r="U57" s="100"/>
      <c r="V57" s="100"/>
      <c r="W57" s="46"/>
      <c r="X57" s="46"/>
      <c r="Y57" s="47"/>
      <c r="Z57" s="47"/>
      <c r="AA57" s="47"/>
      <c r="AB57" s="47"/>
      <c r="AC57" s="47"/>
      <c r="AD57" s="47"/>
    </row>
    <row r="58" spans="1:30" ht="39.950000000000003" customHeight="1" x14ac:dyDescent="0.25">
      <c r="A58" s="55">
        <v>68</v>
      </c>
      <c r="B58" s="56" t="s">
        <v>38</v>
      </c>
      <c r="C58" s="66" t="s">
        <v>236</v>
      </c>
      <c r="D58" s="67" t="s">
        <v>237</v>
      </c>
      <c r="E58" s="53" t="s">
        <v>238</v>
      </c>
      <c r="F58" s="54" t="s">
        <v>239</v>
      </c>
      <c r="G58" s="54" t="s">
        <v>37</v>
      </c>
      <c r="H58" s="54" t="s">
        <v>51</v>
      </c>
      <c r="I58" s="42">
        <v>673</v>
      </c>
      <c r="J58" s="17"/>
      <c r="K58" s="23">
        <f t="shared" si="0"/>
        <v>0</v>
      </c>
      <c r="L58" s="24" t="str">
        <f t="shared" si="1"/>
        <v>OK</v>
      </c>
      <c r="M58" s="103"/>
      <c r="N58" s="100"/>
      <c r="O58" s="101"/>
      <c r="P58" s="101"/>
      <c r="Q58" s="104"/>
      <c r="R58" s="105"/>
      <c r="S58" s="100"/>
      <c r="T58" s="100"/>
      <c r="U58" s="100"/>
      <c r="V58" s="100"/>
      <c r="W58" s="46"/>
      <c r="X58" s="46"/>
      <c r="Y58" s="47"/>
      <c r="Z58" s="47"/>
      <c r="AA58" s="47"/>
      <c r="AB58" s="47"/>
      <c r="AC58" s="47"/>
      <c r="AD58" s="47"/>
    </row>
    <row r="59" spans="1:30" ht="39.950000000000003" customHeight="1" x14ac:dyDescent="0.25">
      <c r="A59" s="55">
        <v>69</v>
      </c>
      <c r="B59" s="56" t="s">
        <v>71</v>
      </c>
      <c r="C59" s="60" t="s">
        <v>240</v>
      </c>
      <c r="D59" s="61" t="s">
        <v>241</v>
      </c>
      <c r="E59" s="62" t="s">
        <v>242</v>
      </c>
      <c r="F59" s="62" t="s">
        <v>239</v>
      </c>
      <c r="G59" s="54" t="s">
        <v>37</v>
      </c>
      <c r="H59" s="62" t="s">
        <v>51</v>
      </c>
      <c r="I59" s="42">
        <v>2128.5</v>
      </c>
      <c r="J59" s="17">
        <v>1</v>
      </c>
      <c r="K59" s="23">
        <f t="shared" si="0"/>
        <v>0</v>
      </c>
      <c r="L59" s="24" t="str">
        <f t="shared" si="1"/>
        <v>OK</v>
      </c>
      <c r="M59" s="103"/>
      <c r="N59" s="100"/>
      <c r="O59" s="130">
        <v>1</v>
      </c>
      <c r="P59" s="101"/>
      <c r="Q59" s="104"/>
      <c r="R59" s="105"/>
      <c r="S59" s="100"/>
      <c r="T59" s="100"/>
      <c r="U59" s="100"/>
      <c r="V59" s="100"/>
      <c r="W59" s="46"/>
      <c r="X59" s="46"/>
      <c r="Y59" s="47"/>
      <c r="Z59" s="47"/>
      <c r="AA59" s="47"/>
      <c r="AB59" s="47"/>
      <c r="AC59" s="47"/>
      <c r="AD59" s="47"/>
    </row>
    <row r="60" spans="1:30" ht="39.950000000000003" customHeight="1" x14ac:dyDescent="0.25">
      <c r="A60" s="55">
        <v>70</v>
      </c>
      <c r="B60" s="56" t="s">
        <v>243</v>
      </c>
      <c r="C60" s="60" t="s">
        <v>244</v>
      </c>
      <c r="D60" s="61" t="s">
        <v>245</v>
      </c>
      <c r="E60" s="62" t="s">
        <v>124</v>
      </c>
      <c r="F60" s="62" t="s">
        <v>246</v>
      </c>
      <c r="G60" s="54" t="s">
        <v>37</v>
      </c>
      <c r="H60" s="62" t="s">
        <v>81</v>
      </c>
      <c r="I60" s="42">
        <v>3800</v>
      </c>
      <c r="J60" s="17"/>
      <c r="K60" s="23">
        <f t="shared" si="0"/>
        <v>0</v>
      </c>
      <c r="L60" s="24" t="str">
        <f t="shared" si="1"/>
        <v>OK</v>
      </c>
      <c r="M60" s="103"/>
      <c r="N60" s="100"/>
      <c r="O60" s="101"/>
      <c r="P60" s="101"/>
      <c r="Q60" s="104"/>
      <c r="R60" s="105"/>
      <c r="S60" s="100"/>
      <c r="T60" s="100"/>
      <c r="U60" s="100"/>
      <c r="V60" s="100"/>
      <c r="W60" s="46"/>
      <c r="X60" s="46"/>
      <c r="Y60" s="47"/>
      <c r="Z60" s="47"/>
      <c r="AA60" s="47"/>
      <c r="AB60" s="47"/>
      <c r="AC60" s="47"/>
      <c r="AD60" s="47"/>
    </row>
    <row r="61" spans="1:30" ht="39.950000000000003" customHeight="1" x14ac:dyDescent="0.25">
      <c r="A61" s="55">
        <v>71</v>
      </c>
      <c r="B61" s="56" t="s">
        <v>64</v>
      </c>
      <c r="C61" s="60" t="s">
        <v>247</v>
      </c>
      <c r="D61" s="61" t="s">
        <v>248</v>
      </c>
      <c r="E61" s="62" t="s">
        <v>124</v>
      </c>
      <c r="F61" s="62" t="s">
        <v>246</v>
      </c>
      <c r="G61" s="54" t="s">
        <v>37</v>
      </c>
      <c r="H61" s="62" t="s">
        <v>81</v>
      </c>
      <c r="I61" s="42">
        <v>5700</v>
      </c>
      <c r="J61" s="17"/>
      <c r="K61" s="23">
        <f t="shared" si="0"/>
        <v>0</v>
      </c>
      <c r="L61" s="24" t="str">
        <f t="shared" si="1"/>
        <v>OK</v>
      </c>
      <c r="M61" s="103"/>
      <c r="N61" s="100"/>
      <c r="O61" s="101"/>
      <c r="P61" s="101"/>
      <c r="Q61" s="104"/>
      <c r="R61" s="105"/>
      <c r="S61" s="100"/>
      <c r="T61" s="100"/>
      <c r="U61" s="100"/>
      <c r="V61" s="100"/>
      <c r="W61" s="46"/>
      <c r="X61" s="46"/>
      <c r="Y61" s="47"/>
      <c r="Z61" s="47"/>
      <c r="AA61" s="47"/>
      <c r="AB61" s="47"/>
      <c r="AC61" s="47"/>
      <c r="AD61" s="47"/>
    </row>
    <row r="62" spans="1:30" ht="39.950000000000003" customHeight="1" x14ac:dyDescent="0.25">
      <c r="A62" s="55">
        <v>73</v>
      </c>
      <c r="B62" s="56" t="s">
        <v>126</v>
      </c>
      <c r="C62" s="60" t="s">
        <v>249</v>
      </c>
      <c r="D62" s="61" t="s">
        <v>250</v>
      </c>
      <c r="E62" s="59" t="s">
        <v>62</v>
      </c>
      <c r="F62" s="70">
        <v>17418028</v>
      </c>
      <c r="G62" s="54" t="s">
        <v>37</v>
      </c>
      <c r="H62" s="54" t="s">
        <v>251</v>
      </c>
      <c r="I62" s="42">
        <v>2825</v>
      </c>
      <c r="J62" s="17"/>
      <c r="K62" s="23">
        <f t="shared" si="0"/>
        <v>0</v>
      </c>
      <c r="L62" s="24" t="str">
        <f t="shared" si="1"/>
        <v>OK</v>
      </c>
      <c r="M62" s="103"/>
      <c r="N62" s="100"/>
      <c r="O62" s="101"/>
      <c r="P62" s="101"/>
      <c r="Q62" s="104"/>
      <c r="R62" s="105"/>
      <c r="S62" s="100"/>
      <c r="T62" s="100"/>
      <c r="U62" s="100"/>
      <c r="V62" s="100"/>
      <c r="W62" s="46"/>
      <c r="X62" s="46"/>
      <c r="Y62" s="47"/>
      <c r="Z62" s="47"/>
      <c r="AA62" s="47"/>
      <c r="AB62" s="47"/>
      <c r="AC62" s="47"/>
      <c r="AD62" s="47"/>
    </row>
    <row r="63" spans="1:30" ht="39.950000000000003" customHeight="1" x14ac:dyDescent="0.25">
      <c r="A63" s="55">
        <v>74</v>
      </c>
      <c r="B63" s="56" t="s">
        <v>126</v>
      </c>
      <c r="C63" s="57" t="s">
        <v>252</v>
      </c>
      <c r="D63" s="58" t="s">
        <v>253</v>
      </c>
      <c r="E63" s="59" t="s">
        <v>46</v>
      </c>
      <c r="F63" s="54" t="s">
        <v>254</v>
      </c>
      <c r="G63" s="54" t="s">
        <v>37</v>
      </c>
      <c r="H63" s="54">
        <v>44905235</v>
      </c>
      <c r="I63" s="42">
        <v>5480</v>
      </c>
      <c r="J63" s="17"/>
      <c r="K63" s="23">
        <f t="shared" si="0"/>
        <v>0</v>
      </c>
      <c r="L63" s="24" t="str">
        <f t="shared" si="1"/>
        <v>OK</v>
      </c>
      <c r="M63" s="103"/>
      <c r="N63" s="100"/>
      <c r="O63" s="101"/>
      <c r="P63" s="101"/>
      <c r="Q63" s="104"/>
      <c r="R63" s="105"/>
      <c r="S63" s="100"/>
      <c r="T63" s="100"/>
      <c r="U63" s="100"/>
      <c r="V63" s="100"/>
      <c r="W63" s="46"/>
      <c r="X63" s="46"/>
      <c r="Y63" s="47"/>
      <c r="Z63" s="47"/>
      <c r="AA63" s="47"/>
      <c r="AB63" s="47"/>
      <c r="AC63" s="47"/>
      <c r="AD63" s="47"/>
    </row>
    <row r="64" spans="1:30" ht="39.950000000000003" customHeight="1" x14ac:dyDescent="0.25">
      <c r="A64" s="55">
        <v>75</v>
      </c>
      <c r="B64" s="56" t="s">
        <v>71</v>
      </c>
      <c r="C64" s="60" t="s">
        <v>255</v>
      </c>
      <c r="D64" s="61" t="s">
        <v>256</v>
      </c>
      <c r="E64" s="62" t="s">
        <v>129</v>
      </c>
      <c r="F64" s="62" t="s">
        <v>257</v>
      </c>
      <c r="G64" s="54" t="s">
        <v>37</v>
      </c>
      <c r="H64" s="62" t="s">
        <v>81</v>
      </c>
      <c r="I64" s="42">
        <v>1373.13</v>
      </c>
      <c r="J64" s="17"/>
      <c r="K64" s="23">
        <f t="shared" si="0"/>
        <v>0</v>
      </c>
      <c r="L64" s="24" t="str">
        <f t="shared" si="1"/>
        <v>OK</v>
      </c>
      <c r="M64" s="103"/>
      <c r="N64" s="100"/>
      <c r="O64" s="101"/>
      <c r="P64" s="101"/>
      <c r="Q64" s="104"/>
      <c r="R64" s="105"/>
      <c r="S64" s="100"/>
      <c r="T64" s="100"/>
      <c r="U64" s="100"/>
      <c r="V64" s="100"/>
      <c r="W64" s="46"/>
      <c r="X64" s="46"/>
      <c r="Y64" s="47"/>
      <c r="Z64" s="47"/>
      <c r="AA64" s="47"/>
      <c r="AB64" s="47"/>
      <c r="AC64" s="47"/>
      <c r="AD64" s="47"/>
    </row>
    <row r="65" spans="1:30" ht="39.950000000000003" customHeight="1" x14ac:dyDescent="0.25">
      <c r="A65" s="55">
        <v>76</v>
      </c>
      <c r="B65" s="56" t="s">
        <v>38</v>
      </c>
      <c r="C65" s="60" t="s">
        <v>258</v>
      </c>
      <c r="D65" s="61" t="s">
        <v>259</v>
      </c>
      <c r="E65" s="53" t="s">
        <v>129</v>
      </c>
      <c r="F65" s="54" t="s">
        <v>260</v>
      </c>
      <c r="G65" s="54" t="s">
        <v>37</v>
      </c>
      <c r="H65" s="54" t="s">
        <v>261</v>
      </c>
      <c r="I65" s="42">
        <v>1946.5</v>
      </c>
      <c r="J65" s="17"/>
      <c r="K65" s="23">
        <f t="shared" si="0"/>
        <v>0</v>
      </c>
      <c r="L65" s="24" t="str">
        <f t="shared" si="1"/>
        <v>OK</v>
      </c>
      <c r="M65" s="103"/>
      <c r="N65" s="100"/>
      <c r="O65" s="101"/>
      <c r="P65" s="101"/>
      <c r="Q65" s="104"/>
      <c r="R65" s="105"/>
      <c r="S65" s="100"/>
      <c r="T65" s="100"/>
      <c r="U65" s="100"/>
      <c r="V65" s="100"/>
      <c r="W65" s="46"/>
      <c r="X65" s="46"/>
      <c r="Y65" s="47"/>
      <c r="Z65" s="47"/>
      <c r="AA65" s="47"/>
      <c r="AB65" s="47"/>
      <c r="AC65" s="47"/>
      <c r="AD65" s="47"/>
    </row>
    <row r="66" spans="1:30" ht="39.950000000000003" customHeight="1" x14ac:dyDescent="0.25">
      <c r="A66" s="55">
        <v>78</v>
      </c>
      <c r="B66" s="56" t="s">
        <v>55</v>
      </c>
      <c r="C66" s="68" t="s">
        <v>262</v>
      </c>
      <c r="D66" s="69" t="s">
        <v>263</v>
      </c>
      <c r="E66" s="65">
        <v>1301</v>
      </c>
      <c r="F66" s="65" t="s">
        <v>264</v>
      </c>
      <c r="G66" s="54" t="s">
        <v>37</v>
      </c>
      <c r="H66" s="54" t="s">
        <v>21</v>
      </c>
      <c r="I66" s="42">
        <v>169</v>
      </c>
      <c r="J66" s="17"/>
      <c r="K66" s="23">
        <f t="shared" si="0"/>
        <v>0</v>
      </c>
      <c r="L66" s="24" t="str">
        <f t="shared" si="1"/>
        <v>OK</v>
      </c>
      <c r="M66" s="103"/>
      <c r="N66" s="100"/>
      <c r="O66" s="101"/>
      <c r="P66" s="101"/>
      <c r="Q66" s="104"/>
      <c r="R66" s="105"/>
      <c r="S66" s="100"/>
      <c r="T66" s="100"/>
      <c r="U66" s="100"/>
      <c r="V66" s="100"/>
      <c r="W66" s="46"/>
      <c r="X66" s="46"/>
      <c r="Y66" s="47"/>
      <c r="Z66" s="47"/>
      <c r="AA66" s="47"/>
      <c r="AB66" s="47"/>
      <c r="AC66" s="47"/>
      <c r="AD66" s="47"/>
    </row>
    <row r="67" spans="1:30" ht="39.950000000000003" customHeight="1" x14ac:dyDescent="0.25">
      <c r="A67" s="55">
        <v>79</v>
      </c>
      <c r="B67" s="56" t="s">
        <v>93</v>
      </c>
      <c r="C67" s="60" t="s">
        <v>265</v>
      </c>
      <c r="D67" s="61" t="s">
        <v>266</v>
      </c>
      <c r="E67" s="62" t="s">
        <v>267</v>
      </c>
      <c r="F67" s="62" t="s">
        <v>268</v>
      </c>
      <c r="G67" s="54" t="s">
        <v>37</v>
      </c>
      <c r="H67" s="62" t="s">
        <v>81</v>
      </c>
      <c r="I67" s="42">
        <v>795</v>
      </c>
      <c r="J67" s="17"/>
      <c r="K67" s="23">
        <f t="shared" si="0"/>
        <v>0</v>
      </c>
      <c r="L67" s="24" t="str">
        <f t="shared" si="1"/>
        <v>OK</v>
      </c>
      <c r="M67" s="103"/>
      <c r="N67" s="100"/>
      <c r="O67" s="101"/>
      <c r="P67" s="101"/>
      <c r="Q67" s="104"/>
      <c r="R67" s="105"/>
      <c r="S67" s="100"/>
      <c r="T67" s="100"/>
      <c r="U67" s="100"/>
      <c r="V67" s="100"/>
      <c r="W67" s="46"/>
      <c r="X67" s="46"/>
      <c r="Y67" s="47"/>
      <c r="Z67" s="47"/>
      <c r="AA67" s="47"/>
      <c r="AB67" s="47"/>
      <c r="AC67" s="47"/>
      <c r="AD67" s="47"/>
    </row>
    <row r="68" spans="1:30" ht="39.950000000000003" customHeight="1" x14ac:dyDescent="0.25">
      <c r="A68" s="55">
        <v>80</v>
      </c>
      <c r="B68" s="56" t="s">
        <v>71</v>
      </c>
      <c r="C68" s="68" t="s">
        <v>269</v>
      </c>
      <c r="D68" s="69" t="s">
        <v>270</v>
      </c>
      <c r="E68" s="54">
        <v>2407</v>
      </c>
      <c r="F68" s="54" t="s">
        <v>271</v>
      </c>
      <c r="G68" s="54" t="s">
        <v>37</v>
      </c>
      <c r="H68" s="54" t="s">
        <v>51</v>
      </c>
      <c r="I68" s="42">
        <v>12721.5</v>
      </c>
      <c r="J68" s="17"/>
      <c r="K68" s="23">
        <f t="shared" ref="K68:K131" si="2">J68-(SUM(M68:AD68))</f>
        <v>0</v>
      </c>
      <c r="L68" s="24" t="str">
        <f t="shared" ref="L68:L131" si="3">IF(K68&lt;0,"ATENÇÃO","OK")</f>
        <v>OK</v>
      </c>
      <c r="M68" s="103"/>
      <c r="N68" s="100"/>
      <c r="O68" s="101"/>
      <c r="P68" s="101"/>
      <c r="Q68" s="104"/>
      <c r="R68" s="105"/>
      <c r="S68" s="100"/>
      <c r="T68" s="100"/>
      <c r="U68" s="100"/>
      <c r="V68" s="100"/>
      <c r="W68" s="46"/>
      <c r="X68" s="46"/>
      <c r="Y68" s="47"/>
      <c r="Z68" s="47"/>
      <c r="AA68" s="47"/>
      <c r="AB68" s="47"/>
      <c r="AC68" s="47"/>
      <c r="AD68" s="47"/>
    </row>
    <row r="69" spans="1:30" ht="39.950000000000003" customHeight="1" x14ac:dyDescent="0.25">
      <c r="A69" s="55">
        <v>81</v>
      </c>
      <c r="B69" s="56" t="s">
        <v>151</v>
      </c>
      <c r="C69" s="60" t="s">
        <v>272</v>
      </c>
      <c r="D69" s="61" t="s">
        <v>273</v>
      </c>
      <c r="E69" s="53" t="s">
        <v>129</v>
      </c>
      <c r="F69" s="54" t="s">
        <v>274</v>
      </c>
      <c r="G69" s="54" t="s">
        <v>37</v>
      </c>
      <c r="H69" s="54" t="s">
        <v>275</v>
      </c>
      <c r="I69" s="42">
        <v>1537</v>
      </c>
      <c r="J69" s="17"/>
      <c r="K69" s="23">
        <f t="shared" si="2"/>
        <v>0</v>
      </c>
      <c r="L69" s="24" t="str">
        <f t="shared" si="3"/>
        <v>OK</v>
      </c>
      <c r="M69" s="103"/>
      <c r="N69" s="100"/>
      <c r="O69" s="101"/>
      <c r="P69" s="101"/>
      <c r="Q69" s="104"/>
      <c r="R69" s="105"/>
      <c r="S69" s="100"/>
      <c r="T69" s="100"/>
      <c r="U69" s="100"/>
      <c r="V69" s="100"/>
      <c r="W69" s="46"/>
      <c r="X69" s="46"/>
      <c r="Y69" s="47"/>
      <c r="Z69" s="47"/>
      <c r="AA69" s="47"/>
      <c r="AB69" s="47"/>
      <c r="AC69" s="47"/>
      <c r="AD69" s="47"/>
    </row>
    <row r="70" spans="1:30" ht="39.950000000000003" customHeight="1" x14ac:dyDescent="0.25">
      <c r="A70" s="55">
        <v>82</v>
      </c>
      <c r="B70" s="56" t="s">
        <v>176</v>
      </c>
      <c r="C70" s="73" t="s">
        <v>276</v>
      </c>
      <c r="D70" s="74" t="s">
        <v>277</v>
      </c>
      <c r="E70" s="59" t="s">
        <v>62</v>
      </c>
      <c r="F70" s="54" t="s">
        <v>278</v>
      </c>
      <c r="G70" s="54" t="s">
        <v>37</v>
      </c>
      <c r="H70" s="54">
        <v>44905233</v>
      </c>
      <c r="I70" s="42">
        <v>19125.66</v>
      </c>
      <c r="J70" s="17"/>
      <c r="K70" s="23">
        <f t="shared" si="2"/>
        <v>0</v>
      </c>
      <c r="L70" s="24" t="str">
        <f t="shared" si="3"/>
        <v>OK</v>
      </c>
      <c r="M70" s="103"/>
      <c r="N70" s="100"/>
      <c r="O70" s="101"/>
      <c r="P70" s="101"/>
      <c r="Q70" s="104"/>
      <c r="R70" s="105"/>
      <c r="S70" s="100"/>
      <c r="T70" s="100"/>
      <c r="U70" s="100"/>
      <c r="V70" s="100"/>
      <c r="W70" s="46"/>
      <c r="X70" s="46"/>
      <c r="Y70" s="47"/>
      <c r="Z70" s="47"/>
      <c r="AA70" s="47"/>
      <c r="AB70" s="47"/>
      <c r="AC70" s="47"/>
      <c r="AD70" s="47"/>
    </row>
    <row r="71" spans="1:30" ht="39.950000000000003" customHeight="1" x14ac:dyDescent="0.25">
      <c r="A71" s="55">
        <v>84</v>
      </c>
      <c r="B71" s="56" t="s">
        <v>47</v>
      </c>
      <c r="C71" s="60" t="s">
        <v>279</v>
      </c>
      <c r="D71" s="61" t="s">
        <v>280</v>
      </c>
      <c r="E71" s="62" t="s">
        <v>101</v>
      </c>
      <c r="F71" s="62" t="s">
        <v>281</v>
      </c>
      <c r="G71" s="54" t="s">
        <v>37</v>
      </c>
      <c r="H71" s="62" t="s">
        <v>51</v>
      </c>
      <c r="I71" s="42">
        <v>1350</v>
      </c>
      <c r="J71" s="17"/>
      <c r="K71" s="23">
        <f t="shared" si="2"/>
        <v>0</v>
      </c>
      <c r="L71" s="24" t="str">
        <f t="shared" si="3"/>
        <v>OK</v>
      </c>
      <c r="M71" s="103"/>
      <c r="N71" s="100"/>
      <c r="O71" s="101"/>
      <c r="P71" s="101"/>
      <c r="Q71" s="104"/>
      <c r="R71" s="105"/>
      <c r="S71" s="100"/>
      <c r="T71" s="100"/>
      <c r="U71" s="100"/>
      <c r="V71" s="100"/>
      <c r="W71" s="46"/>
      <c r="X71" s="46"/>
      <c r="Y71" s="47"/>
      <c r="Z71" s="47"/>
      <c r="AA71" s="47"/>
      <c r="AB71" s="47"/>
      <c r="AC71" s="47"/>
      <c r="AD71" s="47"/>
    </row>
    <row r="72" spans="1:30" ht="39.950000000000003" customHeight="1" x14ac:dyDescent="0.25">
      <c r="A72" s="55">
        <v>85</v>
      </c>
      <c r="B72" s="56" t="s">
        <v>126</v>
      </c>
      <c r="C72" s="66" t="s">
        <v>282</v>
      </c>
      <c r="D72" s="67" t="s">
        <v>283</v>
      </c>
      <c r="E72" s="59" t="s">
        <v>238</v>
      </c>
      <c r="F72" s="54" t="s">
        <v>284</v>
      </c>
      <c r="G72" s="54" t="s">
        <v>37</v>
      </c>
      <c r="H72" s="54">
        <v>44905233</v>
      </c>
      <c r="I72" s="42">
        <v>3700</v>
      </c>
      <c r="J72" s="17"/>
      <c r="K72" s="23">
        <f t="shared" si="2"/>
        <v>0</v>
      </c>
      <c r="L72" s="24" t="str">
        <f t="shared" si="3"/>
        <v>OK</v>
      </c>
      <c r="M72" s="103"/>
      <c r="N72" s="100"/>
      <c r="O72" s="101"/>
      <c r="P72" s="101"/>
      <c r="Q72" s="104"/>
      <c r="R72" s="105"/>
      <c r="S72" s="100"/>
      <c r="T72" s="100"/>
      <c r="U72" s="100"/>
      <c r="V72" s="100"/>
      <c r="W72" s="46"/>
      <c r="X72" s="46"/>
      <c r="Y72" s="47"/>
      <c r="Z72" s="47"/>
      <c r="AA72" s="47"/>
      <c r="AB72" s="47"/>
      <c r="AC72" s="47"/>
      <c r="AD72" s="47"/>
    </row>
    <row r="73" spans="1:30" ht="39.950000000000003" customHeight="1" x14ac:dyDescent="0.25">
      <c r="A73" s="55">
        <v>86</v>
      </c>
      <c r="B73" s="56" t="s">
        <v>47</v>
      </c>
      <c r="C73" s="60" t="s">
        <v>285</v>
      </c>
      <c r="D73" s="61" t="s">
        <v>286</v>
      </c>
      <c r="E73" s="62" t="s">
        <v>101</v>
      </c>
      <c r="F73" s="62" t="s">
        <v>281</v>
      </c>
      <c r="G73" s="54" t="s">
        <v>37</v>
      </c>
      <c r="H73" s="62" t="s">
        <v>51</v>
      </c>
      <c r="I73" s="42">
        <v>4900</v>
      </c>
      <c r="J73" s="17"/>
      <c r="K73" s="23">
        <f t="shared" si="2"/>
        <v>0</v>
      </c>
      <c r="L73" s="24" t="str">
        <f t="shared" si="3"/>
        <v>OK</v>
      </c>
      <c r="M73" s="103"/>
      <c r="N73" s="100"/>
      <c r="O73" s="101"/>
      <c r="P73" s="101"/>
      <c r="Q73" s="104"/>
      <c r="R73" s="105"/>
      <c r="S73" s="100"/>
      <c r="T73" s="100"/>
      <c r="U73" s="100"/>
      <c r="V73" s="100"/>
      <c r="W73" s="46"/>
      <c r="X73" s="46"/>
      <c r="Y73" s="47"/>
      <c r="Z73" s="47"/>
      <c r="AA73" s="47"/>
      <c r="AB73" s="47"/>
      <c r="AC73" s="47"/>
      <c r="AD73" s="47"/>
    </row>
    <row r="74" spans="1:30" ht="39.950000000000003" customHeight="1" x14ac:dyDescent="0.25">
      <c r="A74" s="55">
        <v>88</v>
      </c>
      <c r="B74" s="56" t="s">
        <v>47</v>
      </c>
      <c r="C74" s="51" t="s">
        <v>287</v>
      </c>
      <c r="D74" s="52" t="s">
        <v>288</v>
      </c>
      <c r="E74" s="53" t="s">
        <v>129</v>
      </c>
      <c r="F74" s="54" t="s">
        <v>289</v>
      </c>
      <c r="G74" s="54" t="s">
        <v>37</v>
      </c>
      <c r="H74" s="54" t="s">
        <v>81</v>
      </c>
      <c r="I74" s="42">
        <v>600</v>
      </c>
      <c r="J74" s="17"/>
      <c r="K74" s="23">
        <f t="shared" si="2"/>
        <v>0</v>
      </c>
      <c r="L74" s="24" t="str">
        <f t="shared" si="3"/>
        <v>OK</v>
      </c>
      <c r="M74" s="103"/>
      <c r="N74" s="100"/>
      <c r="O74" s="101"/>
      <c r="P74" s="101"/>
      <c r="Q74" s="104"/>
      <c r="R74" s="105"/>
      <c r="S74" s="100"/>
      <c r="T74" s="100"/>
      <c r="U74" s="100"/>
      <c r="V74" s="100"/>
      <c r="W74" s="46"/>
      <c r="X74" s="46"/>
      <c r="Y74" s="47"/>
      <c r="Z74" s="47"/>
      <c r="AA74" s="47"/>
      <c r="AB74" s="47"/>
      <c r="AC74" s="47"/>
      <c r="AD74" s="47"/>
    </row>
    <row r="75" spans="1:30" ht="39.950000000000003" customHeight="1" x14ac:dyDescent="0.25">
      <c r="A75" s="55">
        <v>89</v>
      </c>
      <c r="B75" s="56" t="s">
        <v>71</v>
      </c>
      <c r="C75" s="60" t="s">
        <v>290</v>
      </c>
      <c r="D75" s="61" t="s">
        <v>291</v>
      </c>
      <c r="E75" s="62" t="s">
        <v>292</v>
      </c>
      <c r="F75" s="62" t="s">
        <v>293</v>
      </c>
      <c r="G75" s="54" t="s">
        <v>37</v>
      </c>
      <c r="H75" s="62" t="s">
        <v>81</v>
      </c>
      <c r="I75" s="42">
        <v>3316.5</v>
      </c>
      <c r="J75" s="17"/>
      <c r="K75" s="23">
        <f t="shared" si="2"/>
        <v>0</v>
      </c>
      <c r="L75" s="24" t="str">
        <f t="shared" si="3"/>
        <v>OK</v>
      </c>
      <c r="M75" s="103"/>
      <c r="N75" s="100"/>
      <c r="O75" s="101"/>
      <c r="P75" s="101"/>
      <c r="Q75" s="104"/>
      <c r="R75" s="105"/>
      <c r="S75" s="100"/>
      <c r="T75" s="100"/>
      <c r="U75" s="100"/>
      <c r="V75" s="100"/>
      <c r="W75" s="46"/>
      <c r="X75" s="46"/>
      <c r="Y75" s="47"/>
      <c r="Z75" s="47"/>
      <c r="AA75" s="47"/>
      <c r="AB75" s="47"/>
      <c r="AC75" s="47"/>
      <c r="AD75" s="47"/>
    </row>
    <row r="76" spans="1:30" ht="39.950000000000003" customHeight="1" x14ac:dyDescent="0.25">
      <c r="A76" s="55">
        <v>90</v>
      </c>
      <c r="B76" s="56" t="s">
        <v>151</v>
      </c>
      <c r="C76" s="60" t="s">
        <v>294</v>
      </c>
      <c r="D76" s="61" t="s">
        <v>295</v>
      </c>
      <c r="E76" s="62" t="s">
        <v>124</v>
      </c>
      <c r="F76" s="62" t="s">
        <v>296</v>
      </c>
      <c r="G76" s="54" t="s">
        <v>37</v>
      </c>
      <c r="H76" s="62" t="s">
        <v>81</v>
      </c>
      <c r="I76" s="42">
        <v>3100</v>
      </c>
      <c r="J76" s="17"/>
      <c r="K76" s="23">
        <f t="shared" si="2"/>
        <v>0</v>
      </c>
      <c r="L76" s="24" t="str">
        <f t="shared" si="3"/>
        <v>OK</v>
      </c>
      <c r="M76" s="103"/>
      <c r="N76" s="100"/>
      <c r="O76" s="101"/>
      <c r="P76" s="101"/>
      <c r="Q76" s="104"/>
      <c r="R76" s="105"/>
      <c r="S76" s="100"/>
      <c r="T76" s="100"/>
      <c r="U76" s="100"/>
      <c r="V76" s="100"/>
      <c r="W76" s="46"/>
      <c r="X76" s="46"/>
      <c r="Y76" s="47"/>
      <c r="Z76" s="47"/>
      <c r="AA76" s="47"/>
      <c r="AB76" s="47"/>
      <c r="AC76" s="47"/>
      <c r="AD76" s="47"/>
    </row>
    <row r="77" spans="1:30" ht="39.950000000000003" customHeight="1" x14ac:dyDescent="0.25">
      <c r="A77" s="55">
        <v>91</v>
      </c>
      <c r="B77" s="56" t="s">
        <v>93</v>
      </c>
      <c r="C77" s="66" t="s">
        <v>297</v>
      </c>
      <c r="D77" s="67" t="s">
        <v>298</v>
      </c>
      <c r="E77" s="53" t="s">
        <v>192</v>
      </c>
      <c r="F77" s="54" t="s">
        <v>299</v>
      </c>
      <c r="G77" s="54" t="s">
        <v>37</v>
      </c>
      <c r="H77" s="54" t="s">
        <v>51</v>
      </c>
      <c r="I77" s="42">
        <v>400</v>
      </c>
      <c r="J77" s="17"/>
      <c r="K77" s="23">
        <f t="shared" si="2"/>
        <v>0</v>
      </c>
      <c r="L77" s="24" t="str">
        <f t="shared" si="3"/>
        <v>OK</v>
      </c>
      <c r="M77" s="103"/>
      <c r="N77" s="100"/>
      <c r="O77" s="101"/>
      <c r="P77" s="101"/>
      <c r="Q77" s="104"/>
      <c r="R77" s="105"/>
      <c r="S77" s="100"/>
      <c r="T77" s="100"/>
      <c r="U77" s="100"/>
      <c r="V77" s="100"/>
      <c r="W77" s="46"/>
      <c r="X77" s="46"/>
      <c r="Y77" s="47"/>
      <c r="Z77" s="47"/>
      <c r="AA77" s="47"/>
      <c r="AB77" s="47"/>
      <c r="AC77" s="47"/>
      <c r="AD77" s="47"/>
    </row>
    <row r="78" spans="1:30" ht="39.950000000000003" customHeight="1" x14ac:dyDescent="0.25">
      <c r="A78" s="55">
        <v>92</v>
      </c>
      <c r="B78" s="56" t="s">
        <v>243</v>
      </c>
      <c r="C78" s="60" t="s">
        <v>300</v>
      </c>
      <c r="D78" s="61" t="s">
        <v>301</v>
      </c>
      <c r="E78" s="62" t="s">
        <v>292</v>
      </c>
      <c r="F78" s="62" t="s">
        <v>293</v>
      </c>
      <c r="G78" s="54" t="s">
        <v>37</v>
      </c>
      <c r="H78" s="62" t="s">
        <v>81</v>
      </c>
      <c r="I78" s="42">
        <v>2438</v>
      </c>
      <c r="J78" s="17"/>
      <c r="K78" s="23">
        <f t="shared" si="2"/>
        <v>0</v>
      </c>
      <c r="L78" s="24" t="str">
        <f t="shared" si="3"/>
        <v>OK</v>
      </c>
      <c r="M78" s="103"/>
      <c r="N78" s="100"/>
      <c r="O78" s="101"/>
      <c r="P78" s="101"/>
      <c r="Q78" s="104"/>
      <c r="R78" s="105"/>
      <c r="S78" s="100"/>
      <c r="T78" s="100"/>
      <c r="U78" s="100"/>
      <c r="V78" s="100"/>
      <c r="W78" s="46"/>
      <c r="X78" s="46"/>
      <c r="Y78" s="47"/>
      <c r="Z78" s="47"/>
      <c r="AA78" s="47"/>
      <c r="AB78" s="47"/>
      <c r="AC78" s="47"/>
      <c r="AD78" s="47"/>
    </row>
    <row r="79" spans="1:30" ht="39.950000000000003" customHeight="1" x14ac:dyDescent="0.25">
      <c r="A79" s="55">
        <v>93</v>
      </c>
      <c r="B79" s="56" t="s">
        <v>93</v>
      </c>
      <c r="C79" s="60" t="s">
        <v>302</v>
      </c>
      <c r="D79" s="61" t="s">
        <v>303</v>
      </c>
      <c r="E79" s="62" t="s">
        <v>292</v>
      </c>
      <c r="F79" s="62" t="s">
        <v>293</v>
      </c>
      <c r="G79" s="54" t="s">
        <v>37</v>
      </c>
      <c r="H79" s="62" t="s">
        <v>81</v>
      </c>
      <c r="I79" s="42">
        <v>715</v>
      </c>
      <c r="J79" s="17">
        <v>2</v>
      </c>
      <c r="K79" s="23">
        <f t="shared" si="2"/>
        <v>0</v>
      </c>
      <c r="L79" s="24" t="str">
        <f t="shared" si="3"/>
        <v>OK</v>
      </c>
      <c r="M79" s="102">
        <v>2</v>
      </c>
      <c r="N79" s="100"/>
      <c r="O79" s="101"/>
      <c r="P79" s="101"/>
      <c r="Q79" s="104"/>
      <c r="R79" s="105"/>
      <c r="S79" s="100"/>
      <c r="T79" s="100"/>
      <c r="U79" s="100"/>
      <c r="V79" s="100"/>
      <c r="W79" s="46"/>
      <c r="X79" s="46"/>
      <c r="Y79" s="47"/>
      <c r="Z79" s="47"/>
      <c r="AA79" s="47"/>
      <c r="AB79" s="47"/>
      <c r="AC79" s="47"/>
      <c r="AD79" s="47"/>
    </row>
    <row r="80" spans="1:30" ht="39.950000000000003" customHeight="1" x14ac:dyDescent="0.25">
      <c r="A80" s="55">
        <v>94</v>
      </c>
      <c r="B80" s="56" t="s">
        <v>93</v>
      </c>
      <c r="C80" s="60" t="s">
        <v>304</v>
      </c>
      <c r="D80" s="61" t="s">
        <v>305</v>
      </c>
      <c r="E80" s="62" t="s">
        <v>292</v>
      </c>
      <c r="F80" s="62" t="s">
        <v>293</v>
      </c>
      <c r="G80" s="54" t="s">
        <v>37</v>
      </c>
      <c r="H80" s="62" t="s">
        <v>81</v>
      </c>
      <c r="I80" s="42">
        <v>2850</v>
      </c>
      <c r="J80" s="17"/>
      <c r="K80" s="23">
        <f t="shared" si="2"/>
        <v>0</v>
      </c>
      <c r="L80" s="24" t="str">
        <f t="shared" si="3"/>
        <v>OK</v>
      </c>
      <c r="M80" s="103"/>
      <c r="N80" s="100"/>
      <c r="O80" s="101"/>
      <c r="P80" s="101"/>
      <c r="Q80" s="104"/>
      <c r="R80" s="105"/>
      <c r="S80" s="100"/>
      <c r="T80" s="100"/>
      <c r="U80" s="100"/>
      <c r="V80" s="100"/>
      <c r="W80" s="46"/>
      <c r="X80" s="46"/>
      <c r="Y80" s="47"/>
      <c r="Z80" s="47"/>
      <c r="AA80" s="47"/>
      <c r="AB80" s="47"/>
      <c r="AC80" s="47"/>
      <c r="AD80" s="47"/>
    </row>
    <row r="81" spans="1:30" ht="39.950000000000003" customHeight="1" x14ac:dyDescent="0.25">
      <c r="A81" s="55">
        <v>96</v>
      </c>
      <c r="B81" s="56" t="s">
        <v>47</v>
      </c>
      <c r="C81" s="60" t="s">
        <v>306</v>
      </c>
      <c r="D81" s="61" t="s">
        <v>307</v>
      </c>
      <c r="E81" s="53" t="s">
        <v>129</v>
      </c>
      <c r="F81" s="54" t="s">
        <v>308</v>
      </c>
      <c r="G81" s="54" t="s">
        <v>37</v>
      </c>
      <c r="H81" s="54" t="s">
        <v>81</v>
      </c>
      <c r="I81" s="42">
        <v>2300</v>
      </c>
      <c r="J81" s="17"/>
      <c r="K81" s="23">
        <f t="shared" si="2"/>
        <v>0</v>
      </c>
      <c r="L81" s="24" t="str">
        <f t="shared" si="3"/>
        <v>OK</v>
      </c>
      <c r="M81" s="103"/>
      <c r="N81" s="100"/>
      <c r="O81" s="101"/>
      <c r="P81" s="101"/>
      <c r="Q81" s="104"/>
      <c r="R81" s="105"/>
      <c r="S81" s="100"/>
      <c r="T81" s="100"/>
      <c r="U81" s="100"/>
      <c r="V81" s="100"/>
      <c r="W81" s="46"/>
      <c r="X81" s="46"/>
      <c r="Y81" s="47"/>
      <c r="Z81" s="47"/>
      <c r="AA81" s="47"/>
      <c r="AB81" s="47"/>
      <c r="AC81" s="47"/>
      <c r="AD81" s="47"/>
    </row>
    <row r="82" spans="1:30" ht="39.950000000000003" customHeight="1" x14ac:dyDescent="0.25">
      <c r="A82" s="55">
        <v>97</v>
      </c>
      <c r="B82" s="56" t="s">
        <v>47</v>
      </c>
      <c r="C82" s="60" t="s">
        <v>309</v>
      </c>
      <c r="D82" s="61" t="s">
        <v>310</v>
      </c>
      <c r="E82" s="53" t="s">
        <v>192</v>
      </c>
      <c r="F82" s="70">
        <v>13080064</v>
      </c>
      <c r="G82" s="54" t="s">
        <v>37</v>
      </c>
      <c r="H82" s="54" t="s">
        <v>51</v>
      </c>
      <c r="I82" s="42">
        <v>2280</v>
      </c>
      <c r="J82" s="17"/>
      <c r="K82" s="23">
        <f t="shared" si="2"/>
        <v>0</v>
      </c>
      <c r="L82" s="24" t="str">
        <f t="shared" si="3"/>
        <v>OK</v>
      </c>
      <c r="M82" s="103"/>
      <c r="N82" s="100"/>
      <c r="O82" s="101"/>
      <c r="P82" s="101"/>
      <c r="Q82" s="104"/>
      <c r="R82" s="105"/>
      <c r="S82" s="100"/>
      <c r="T82" s="100"/>
      <c r="U82" s="100"/>
      <c r="V82" s="100"/>
      <c r="W82" s="46"/>
      <c r="X82" s="46"/>
      <c r="Y82" s="47"/>
      <c r="Z82" s="47"/>
      <c r="AA82" s="47"/>
      <c r="AB82" s="47"/>
      <c r="AC82" s="47"/>
      <c r="AD82" s="47"/>
    </row>
    <row r="83" spans="1:30" ht="39.950000000000003" customHeight="1" x14ac:dyDescent="0.25">
      <c r="A83" s="55">
        <v>98</v>
      </c>
      <c r="B83" s="56" t="s">
        <v>135</v>
      </c>
      <c r="C83" s="60" t="s">
        <v>311</v>
      </c>
      <c r="D83" s="61" t="s">
        <v>312</v>
      </c>
      <c r="E83" s="62" t="s">
        <v>124</v>
      </c>
      <c r="F83" s="62" t="s">
        <v>296</v>
      </c>
      <c r="G83" s="54" t="s">
        <v>37</v>
      </c>
      <c r="H83" s="62" t="s">
        <v>81</v>
      </c>
      <c r="I83" s="42">
        <v>3180</v>
      </c>
      <c r="J83" s="17"/>
      <c r="K83" s="23">
        <f t="shared" si="2"/>
        <v>0</v>
      </c>
      <c r="L83" s="24" t="str">
        <f t="shared" si="3"/>
        <v>OK</v>
      </c>
      <c r="M83" s="103"/>
      <c r="N83" s="100"/>
      <c r="O83" s="101"/>
      <c r="P83" s="101"/>
      <c r="Q83" s="104"/>
      <c r="R83" s="105"/>
      <c r="S83" s="100"/>
      <c r="T83" s="100"/>
      <c r="U83" s="100"/>
      <c r="V83" s="100"/>
      <c r="W83" s="46"/>
      <c r="X83" s="46"/>
      <c r="Y83" s="47"/>
      <c r="Z83" s="47"/>
      <c r="AA83" s="47"/>
      <c r="AB83" s="47"/>
      <c r="AC83" s="47"/>
      <c r="AD83" s="47"/>
    </row>
    <row r="84" spans="1:30" ht="39.950000000000003" customHeight="1" x14ac:dyDescent="0.25">
      <c r="A84" s="55">
        <v>99</v>
      </c>
      <c r="B84" s="56" t="s">
        <v>24</v>
      </c>
      <c r="C84" s="68" t="s">
        <v>313</v>
      </c>
      <c r="D84" s="69" t="s">
        <v>314</v>
      </c>
      <c r="E84" s="65">
        <v>2407</v>
      </c>
      <c r="F84" s="65" t="s">
        <v>315</v>
      </c>
      <c r="G84" s="54" t="s">
        <v>37</v>
      </c>
      <c r="H84" s="62" t="s">
        <v>81</v>
      </c>
      <c r="I84" s="42">
        <v>850</v>
      </c>
      <c r="J84" s="17"/>
      <c r="K84" s="23">
        <f t="shared" si="2"/>
        <v>0</v>
      </c>
      <c r="L84" s="24" t="str">
        <f t="shared" si="3"/>
        <v>OK</v>
      </c>
      <c r="M84" s="103"/>
      <c r="N84" s="100"/>
      <c r="O84" s="101"/>
      <c r="P84" s="101"/>
      <c r="Q84" s="104"/>
      <c r="R84" s="105"/>
      <c r="S84" s="100"/>
      <c r="T84" s="100"/>
      <c r="U84" s="100"/>
      <c r="V84" s="100"/>
      <c r="W84" s="46"/>
      <c r="X84" s="46"/>
      <c r="Y84" s="47"/>
      <c r="Z84" s="47"/>
      <c r="AA84" s="47"/>
      <c r="AB84" s="47"/>
      <c r="AC84" s="47"/>
      <c r="AD84" s="47"/>
    </row>
    <row r="85" spans="1:30" ht="39.950000000000003" customHeight="1" x14ac:dyDescent="0.25">
      <c r="A85" s="55">
        <v>100</v>
      </c>
      <c r="B85" s="56" t="s">
        <v>47</v>
      </c>
      <c r="C85" s="60" t="s">
        <v>316</v>
      </c>
      <c r="D85" s="61" t="s">
        <v>317</v>
      </c>
      <c r="E85" s="62" t="s">
        <v>101</v>
      </c>
      <c r="F85" s="62" t="s">
        <v>281</v>
      </c>
      <c r="G85" s="54" t="s">
        <v>37</v>
      </c>
      <c r="H85" s="62" t="s">
        <v>51</v>
      </c>
      <c r="I85" s="42">
        <v>2300</v>
      </c>
      <c r="J85" s="17"/>
      <c r="K85" s="23">
        <f t="shared" si="2"/>
        <v>0</v>
      </c>
      <c r="L85" s="24" t="str">
        <f t="shared" si="3"/>
        <v>OK</v>
      </c>
      <c r="M85" s="103"/>
      <c r="N85" s="100"/>
      <c r="O85" s="101"/>
      <c r="P85" s="101"/>
      <c r="Q85" s="104"/>
      <c r="R85" s="105"/>
      <c r="S85" s="100"/>
      <c r="T85" s="100"/>
      <c r="U85" s="100"/>
      <c r="V85" s="100"/>
      <c r="W85" s="46"/>
      <c r="X85" s="46"/>
      <c r="Y85" s="47"/>
      <c r="Z85" s="47"/>
      <c r="AA85" s="47"/>
      <c r="AB85" s="47"/>
      <c r="AC85" s="47"/>
      <c r="AD85" s="47"/>
    </row>
    <row r="86" spans="1:30" ht="39.950000000000003" customHeight="1" x14ac:dyDescent="0.25">
      <c r="A86" s="55">
        <v>101</v>
      </c>
      <c r="B86" s="56" t="s">
        <v>151</v>
      </c>
      <c r="C86" s="60" t="s">
        <v>318</v>
      </c>
      <c r="D86" s="61" t="s">
        <v>319</v>
      </c>
      <c r="E86" s="62" t="s">
        <v>46</v>
      </c>
      <c r="F86" s="62" t="s">
        <v>54</v>
      </c>
      <c r="G86" s="54" t="s">
        <v>37</v>
      </c>
      <c r="H86" s="62" t="s">
        <v>51</v>
      </c>
      <c r="I86" s="42">
        <v>1900</v>
      </c>
      <c r="J86" s="17"/>
      <c r="K86" s="23">
        <f t="shared" si="2"/>
        <v>0</v>
      </c>
      <c r="L86" s="24" t="str">
        <f t="shared" si="3"/>
        <v>OK</v>
      </c>
      <c r="M86" s="103"/>
      <c r="N86" s="100"/>
      <c r="O86" s="101"/>
      <c r="P86" s="101"/>
      <c r="Q86" s="104"/>
      <c r="R86" s="105"/>
      <c r="S86" s="100"/>
      <c r="T86" s="100"/>
      <c r="U86" s="100"/>
      <c r="V86" s="100"/>
      <c r="W86" s="46"/>
      <c r="X86" s="46"/>
      <c r="Y86" s="47"/>
      <c r="Z86" s="47"/>
      <c r="AA86" s="47"/>
      <c r="AB86" s="47"/>
      <c r="AC86" s="47"/>
      <c r="AD86" s="47"/>
    </row>
    <row r="87" spans="1:30" ht="39.950000000000003" customHeight="1" x14ac:dyDescent="0.25">
      <c r="A87" s="55">
        <v>102</v>
      </c>
      <c r="B87" s="56" t="s">
        <v>114</v>
      </c>
      <c r="C87" s="66" t="s">
        <v>320</v>
      </c>
      <c r="D87" s="67" t="s">
        <v>321</v>
      </c>
      <c r="E87" s="59" t="s">
        <v>62</v>
      </c>
      <c r="F87" s="54" t="s">
        <v>322</v>
      </c>
      <c r="G87" s="54" t="s">
        <v>37</v>
      </c>
      <c r="H87" s="54">
        <v>44905233</v>
      </c>
      <c r="I87" s="42">
        <v>5366</v>
      </c>
      <c r="J87" s="17"/>
      <c r="K87" s="23">
        <f t="shared" si="2"/>
        <v>0</v>
      </c>
      <c r="L87" s="24" t="str">
        <f t="shared" si="3"/>
        <v>OK</v>
      </c>
      <c r="M87" s="103"/>
      <c r="N87" s="100"/>
      <c r="O87" s="101"/>
      <c r="P87" s="101"/>
      <c r="Q87" s="104"/>
      <c r="R87" s="105"/>
      <c r="S87" s="100"/>
      <c r="T87" s="100"/>
      <c r="U87" s="100"/>
      <c r="V87" s="100"/>
      <c r="W87" s="46"/>
      <c r="X87" s="46"/>
      <c r="Y87" s="47"/>
      <c r="Z87" s="47"/>
      <c r="AA87" s="47"/>
      <c r="AB87" s="47"/>
      <c r="AC87" s="47"/>
      <c r="AD87" s="47"/>
    </row>
    <row r="88" spans="1:30" ht="39.950000000000003" customHeight="1" x14ac:dyDescent="0.25">
      <c r="A88" s="55">
        <v>103</v>
      </c>
      <c r="B88" s="56" t="s">
        <v>114</v>
      </c>
      <c r="C88" s="77" t="s">
        <v>323</v>
      </c>
      <c r="D88" s="61" t="s">
        <v>321</v>
      </c>
      <c r="E88" s="59" t="s">
        <v>238</v>
      </c>
      <c r="F88" s="62" t="s">
        <v>324</v>
      </c>
      <c r="G88" s="54" t="s">
        <v>37</v>
      </c>
      <c r="H88" s="62" t="s">
        <v>51</v>
      </c>
      <c r="I88" s="42">
        <v>6900</v>
      </c>
      <c r="J88" s="17"/>
      <c r="K88" s="23">
        <f t="shared" si="2"/>
        <v>0</v>
      </c>
      <c r="L88" s="24" t="str">
        <f t="shared" si="3"/>
        <v>OK</v>
      </c>
      <c r="M88" s="103"/>
      <c r="N88" s="100"/>
      <c r="O88" s="101"/>
      <c r="P88" s="101"/>
      <c r="Q88" s="104"/>
      <c r="R88" s="105"/>
      <c r="S88" s="100"/>
      <c r="T88" s="100"/>
      <c r="U88" s="100"/>
      <c r="V88" s="100"/>
      <c r="W88" s="46"/>
      <c r="X88" s="46"/>
      <c r="Y88" s="47"/>
      <c r="Z88" s="47"/>
      <c r="AA88" s="47"/>
      <c r="AB88" s="47"/>
      <c r="AC88" s="47"/>
      <c r="AD88" s="47"/>
    </row>
    <row r="89" spans="1:30" ht="39.950000000000003" customHeight="1" x14ac:dyDescent="0.25">
      <c r="A89" s="55">
        <v>104</v>
      </c>
      <c r="B89" s="56" t="s">
        <v>126</v>
      </c>
      <c r="C89" s="60" t="s">
        <v>325</v>
      </c>
      <c r="D89" s="61" t="s">
        <v>326</v>
      </c>
      <c r="E89" s="62" t="s">
        <v>124</v>
      </c>
      <c r="F89" s="62" t="s">
        <v>327</v>
      </c>
      <c r="G89" s="54" t="s">
        <v>37</v>
      </c>
      <c r="H89" s="62" t="s">
        <v>51</v>
      </c>
      <c r="I89" s="42">
        <v>2100</v>
      </c>
      <c r="J89" s="17"/>
      <c r="K89" s="23">
        <f t="shared" si="2"/>
        <v>0</v>
      </c>
      <c r="L89" s="24" t="str">
        <f t="shared" si="3"/>
        <v>OK</v>
      </c>
      <c r="M89" s="103"/>
      <c r="N89" s="100"/>
      <c r="O89" s="101"/>
      <c r="P89" s="101"/>
      <c r="Q89" s="104"/>
      <c r="R89" s="105"/>
      <c r="S89" s="100"/>
      <c r="T89" s="100"/>
      <c r="U89" s="100"/>
      <c r="V89" s="100"/>
      <c r="W89" s="46"/>
      <c r="X89" s="46"/>
      <c r="Y89" s="47"/>
      <c r="Z89" s="47"/>
      <c r="AA89" s="47"/>
      <c r="AB89" s="47"/>
      <c r="AC89" s="47"/>
      <c r="AD89" s="47"/>
    </row>
    <row r="90" spans="1:30" ht="39.950000000000003" customHeight="1" x14ac:dyDescent="0.25">
      <c r="A90" s="55">
        <v>105</v>
      </c>
      <c r="B90" s="56" t="s">
        <v>71</v>
      </c>
      <c r="C90" s="60" t="s">
        <v>328</v>
      </c>
      <c r="D90" s="61" t="s">
        <v>329</v>
      </c>
      <c r="E90" s="53" t="s">
        <v>238</v>
      </c>
      <c r="F90" s="54" t="s">
        <v>330</v>
      </c>
      <c r="G90" s="54" t="s">
        <v>37</v>
      </c>
      <c r="H90" s="54" t="s">
        <v>331</v>
      </c>
      <c r="I90" s="42">
        <v>2351.25</v>
      </c>
      <c r="J90" s="17"/>
      <c r="K90" s="23">
        <f t="shared" si="2"/>
        <v>0</v>
      </c>
      <c r="L90" s="24" t="str">
        <f t="shared" si="3"/>
        <v>OK</v>
      </c>
      <c r="M90" s="103"/>
      <c r="N90" s="100"/>
      <c r="O90" s="101"/>
      <c r="P90" s="101"/>
      <c r="Q90" s="104"/>
      <c r="R90" s="105"/>
      <c r="S90" s="100"/>
      <c r="T90" s="100"/>
      <c r="U90" s="100"/>
      <c r="V90" s="100"/>
      <c r="W90" s="46"/>
      <c r="X90" s="46"/>
      <c r="Y90" s="47"/>
      <c r="Z90" s="47"/>
      <c r="AA90" s="47"/>
      <c r="AB90" s="47"/>
      <c r="AC90" s="47"/>
      <c r="AD90" s="47"/>
    </row>
    <row r="91" spans="1:30" ht="39.950000000000003" customHeight="1" x14ac:dyDescent="0.25">
      <c r="A91" s="55">
        <v>106</v>
      </c>
      <c r="B91" s="56" t="s">
        <v>332</v>
      </c>
      <c r="C91" s="73" t="s">
        <v>333</v>
      </c>
      <c r="D91" s="74" t="s">
        <v>334</v>
      </c>
      <c r="E91" s="70" t="s">
        <v>335</v>
      </c>
      <c r="F91" s="62" t="s">
        <v>336</v>
      </c>
      <c r="G91" s="54" t="s">
        <v>37</v>
      </c>
      <c r="H91" s="62" t="s">
        <v>21</v>
      </c>
      <c r="I91" s="42">
        <v>19008</v>
      </c>
      <c r="J91" s="17">
        <v>1</v>
      </c>
      <c r="K91" s="23">
        <f t="shared" si="2"/>
        <v>1</v>
      </c>
      <c r="L91" s="24" t="str">
        <f t="shared" si="3"/>
        <v>OK</v>
      </c>
      <c r="M91" s="103"/>
      <c r="N91" s="100"/>
      <c r="O91" s="101"/>
      <c r="P91" s="101"/>
      <c r="Q91" s="104"/>
      <c r="R91" s="105"/>
      <c r="S91" s="100"/>
      <c r="T91" s="100"/>
      <c r="U91" s="100"/>
      <c r="V91" s="100"/>
      <c r="W91" s="46"/>
      <c r="X91" s="46"/>
      <c r="Y91" s="47"/>
      <c r="Z91" s="47"/>
      <c r="AA91" s="47"/>
      <c r="AB91" s="47"/>
      <c r="AC91" s="47"/>
      <c r="AD91" s="47"/>
    </row>
    <row r="92" spans="1:30" ht="39.950000000000003" customHeight="1" x14ac:dyDescent="0.25">
      <c r="A92" s="55">
        <v>107</v>
      </c>
      <c r="B92" s="56" t="s">
        <v>135</v>
      </c>
      <c r="C92" s="60" t="s">
        <v>337</v>
      </c>
      <c r="D92" s="61" t="s">
        <v>338</v>
      </c>
      <c r="E92" s="62" t="s">
        <v>335</v>
      </c>
      <c r="F92" s="62" t="s">
        <v>336</v>
      </c>
      <c r="G92" s="54" t="s">
        <v>37</v>
      </c>
      <c r="H92" s="62" t="s">
        <v>21</v>
      </c>
      <c r="I92" s="42">
        <v>2370</v>
      </c>
      <c r="J92" s="17"/>
      <c r="K92" s="23">
        <f t="shared" si="2"/>
        <v>0</v>
      </c>
      <c r="L92" s="24" t="str">
        <f t="shared" si="3"/>
        <v>OK</v>
      </c>
      <c r="M92" s="103"/>
      <c r="N92" s="100"/>
      <c r="O92" s="101"/>
      <c r="P92" s="101"/>
      <c r="Q92" s="104"/>
      <c r="R92" s="105"/>
      <c r="S92" s="100"/>
      <c r="T92" s="100"/>
      <c r="U92" s="100"/>
      <c r="V92" s="100"/>
      <c r="W92" s="46"/>
      <c r="X92" s="46"/>
      <c r="Y92" s="47"/>
      <c r="Z92" s="47"/>
      <c r="AA92" s="47"/>
      <c r="AB92" s="47"/>
      <c r="AC92" s="47"/>
      <c r="AD92" s="47"/>
    </row>
    <row r="93" spans="1:30" ht="39.950000000000003" customHeight="1" x14ac:dyDescent="0.25">
      <c r="A93" s="55">
        <v>110</v>
      </c>
      <c r="B93" s="56" t="s">
        <v>86</v>
      </c>
      <c r="C93" s="77" t="s">
        <v>339</v>
      </c>
      <c r="D93" s="61" t="s">
        <v>340</v>
      </c>
      <c r="E93" s="59" t="s">
        <v>238</v>
      </c>
      <c r="F93" s="62" t="s">
        <v>341</v>
      </c>
      <c r="G93" s="54" t="s">
        <v>37</v>
      </c>
      <c r="H93" s="62" t="s">
        <v>51</v>
      </c>
      <c r="I93" s="42">
        <v>20278</v>
      </c>
      <c r="J93" s="17"/>
      <c r="K93" s="23">
        <f t="shared" si="2"/>
        <v>0</v>
      </c>
      <c r="L93" s="24" t="str">
        <f t="shared" si="3"/>
        <v>OK</v>
      </c>
      <c r="M93" s="103"/>
      <c r="N93" s="100"/>
      <c r="O93" s="101"/>
      <c r="P93" s="101"/>
      <c r="Q93" s="104"/>
      <c r="R93" s="105"/>
      <c r="S93" s="100"/>
      <c r="T93" s="100"/>
      <c r="U93" s="100"/>
      <c r="V93" s="100"/>
      <c r="W93" s="46"/>
      <c r="X93" s="46"/>
      <c r="Y93" s="47"/>
      <c r="Z93" s="47"/>
      <c r="AA93" s="47"/>
      <c r="AB93" s="47"/>
      <c r="AC93" s="47"/>
      <c r="AD93" s="47"/>
    </row>
    <row r="94" spans="1:30" ht="39.950000000000003" customHeight="1" x14ac:dyDescent="0.25">
      <c r="A94" s="55">
        <v>111</v>
      </c>
      <c r="B94" s="56" t="s">
        <v>43</v>
      </c>
      <c r="C94" s="60" t="s">
        <v>342</v>
      </c>
      <c r="D94" s="61" t="s">
        <v>343</v>
      </c>
      <c r="E94" s="62" t="s">
        <v>124</v>
      </c>
      <c r="F94" s="62" t="s">
        <v>246</v>
      </c>
      <c r="G94" s="54" t="s">
        <v>37</v>
      </c>
      <c r="H94" s="62" t="s">
        <v>81</v>
      </c>
      <c r="I94" s="42">
        <v>1474.8</v>
      </c>
      <c r="J94" s="17"/>
      <c r="K94" s="23">
        <f t="shared" si="2"/>
        <v>0</v>
      </c>
      <c r="L94" s="24" t="str">
        <f t="shared" si="3"/>
        <v>OK</v>
      </c>
      <c r="M94" s="103"/>
      <c r="N94" s="100"/>
      <c r="O94" s="101"/>
      <c r="P94" s="101"/>
      <c r="Q94" s="104"/>
      <c r="R94" s="105"/>
      <c r="S94" s="100"/>
      <c r="T94" s="100"/>
      <c r="U94" s="100"/>
      <c r="V94" s="100"/>
      <c r="W94" s="46"/>
      <c r="X94" s="46"/>
      <c r="Y94" s="47"/>
      <c r="Z94" s="47"/>
      <c r="AA94" s="47"/>
      <c r="AB94" s="47"/>
      <c r="AC94" s="47"/>
      <c r="AD94" s="47"/>
    </row>
    <row r="95" spans="1:30" ht="39.950000000000003" customHeight="1" x14ac:dyDescent="0.25">
      <c r="A95" s="55">
        <v>112</v>
      </c>
      <c r="B95" s="56" t="s">
        <v>43</v>
      </c>
      <c r="C95" s="60" t="s">
        <v>344</v>
      </c>
      <c r="D95" s="61" t="s">
        <v>345</v>
      </c>
      <c r="E95" s="62" t="s">
        <v>124</v>
      </c>
      <c r="F95" s="62" t="s">
        <v>246</v>
      </c>
      <c r="G95" s="54" t="s">
        <v>37</v>
      </c>
      <c r="H95" s="62" t="s">
        <v>81</v>
      </c>
      <c r="I95" s="42">
        <v>845.2</v>
      </c>
      <c r="J95" s="17"/>
      <c r="K95" s="23">
        <f t="shared" si="2"/>
        <v>0</v>
      </c>
      <c r="L95" s="24" t="str">
        <f t="shared" si="3"/>
        <v>OK</v>
      </c>
      <c r="M95" s="103"/>
      <c r="N95" s="100"/>
      <c r="O95" s="101"/>
      <c r="P95" s="101"/>
      <c r="Q95" s="104"/>
      <c r="R95" s="105"/>
      <c r="S95" s="100"/>
      <c r="T95" s="100"/>
      <c r="U95" s="100"/>
      <c r="V95" s="100"/>
      <c r="W95" s="46"/>
      <c r="X95" s="46"/>
      <c r="Y95" s="47"/>
      <c r="Z95" s="47"/>
      <c r="AA95" s="47"/>
      <c r="AB95" s="47"/>
      <c r="AC95" s="47"/>
      <c r="AD95" s="47"/>
    </row>
    <row r="96" spans="1:30" ht="39.950000000000003" customHeight="1" x14ac:dyDescent="0.25">
      <c r="A96" s="55">
        <v>113</v>
      </c>
      <c r="B96" s="56" t="s">
        <v>151</v>
      </c>
      <c r="C96" s="60" t="s">
        <v>346</v>
      </c>
      <c r="D96" s="61" t="s">
        <v>347</v>
      </c>
      <c r="E96" s="62" t="s">
        <v>124</v>
      </c>
      <c r="F96" s="62" t="s">
        <v>246</v>
      </c>
      <c r="G96" s="54" t="s">
        <v>37</v>
      </c>
      <c r="H96" s="62" t="s">
        <v>81</v>
      </c>
      <c r="I96" s="42">
        <v>2000</v>
      </c>
      <c r="J96" s="17"/>
      <c r="K96" s="23">
        <f t="shared" si="2"/>
        <v>0</v>
      </c>
      <c r="L96" s="24" t="str">
        <f t="shared" si="3"/>
        <v>OK</v>
      </c>
      <c r="M96" s="103"/>
      <c r="N96" s="100"/>
      <c r="O96" s="101"/>
      <c r="P96" s="101"/>
      <c r="Q96" s="104"/>
      <c r="R96" s="105"/>
      <c r="S96" s="100"/>
      <c r="T96" s="100"/>
      <c r="U96" s="100"/>
      <c r="V96" s="100"/>
      <c r="W96" s="46"/>
      <c r="X96" s="46"/>
      <c r="Y96" s="47"/>
      <c r="Z96" s="47"/>
      <c r="AA96" s="47"/>
      <c r="AB96" s="47"/>
      <c r="AC96" s="47"/>
      <c r="AD96" s="47"/>
    </row>
    <row r="97" spans="1:30" ht="39.950000000000003" customHeight="1" x14ac:dyDescent="0.25">
      <c r="A97" s="55">
        <v>114</v>
      </c>
      <c r="B97" s="56" t="s">
        <v>38</v>
      </c>
      <c r="C97" s="60" t="s">
        <v>348</v>
      </c>
      <c r="D97" s="61" t="s">
        <v>349</v>
      </c>
      <c r="E97" s="62" t="s">
        <v>124</v>
      </c>
      <c r="F97" s="62" t="s">
        <v>246</v>
      </c>
      <c r="G97" s="54" t="s">
        <v>37</v>
      </c>
      <c r="H97" s="62" t="s">
        <v>81</v>
      </c>
      <c r="I97" s="42">
        <v>856</v>
      </c>
      <c r="J97" s="17"/>
      <c r="K97" s="23">
        <f t="shared" si="2"/>
        <v>0</v>
      </c>
      <c r="L97" s="24" t="str">
        <f t="shared" si="3"/>
        <v>OK</v>
      </c>
      <c r="M97" s="103"/>
      <c r="N97" s="100"/>
      <c r="O97" s="101"/>
      <c r="P97" s="101"/>
      <c r="Q97" s="104"/>
      <c r="R97" s="105"/>
      <c r="S97" s="100"/>
      <c r="T97" s="100"/>
      <c r="U97" s="100"/>
      <c r="V97" s="100"/>
      <c r="W97" s="46"/>
      <c r="X97" s="46"/>
      <c r="Y97" s="47"/>
      <c r="Z97" s="47"/>
      <c r="AA97" s="47"/>
      <c r="AB97" s="47"/>
      <c r="AC97" s="47"/>
      <c r="AD97" s="47"/>
    </row>
    <row r="98" spans="1:30" ht="39.950000000000003" customHeight="1" x14ac:dyDescent="0.25">
      <c r="A98" s="55">
        <v>115</v>
      </c>
      <c r="B98" s="56" t="s">
        <v>38</v>
      </c>
      <c r="C98" s="60" t="s">
        <v>350</v>
      </c>
      <c r="D98" s="61" t="s">
        <v>351</v>
      </c>
      <c r="E98" s="62" t="s">
        <v>124</v>
      </c>
      <c r="F98" s="62" t="s">
        <v>246</v>
      </c>
      <c r="G98" s="54" t="s">
        <v>37</v>
      </c>
      <c r="H98" s="62" t="s">
        <v>81</v>
      </c>
      <c r="I98" s="42">
        <v>866.2</v>
      </c>
      <c r="J98" s="17"/>
      <c r="K98" s="23">
        <f t="shared" si="2"/>
        <v>0</v>
      </c>
      <c r="L98" s="24" t="str">
        <f t="shared" si="3"/>
        <v>OK</v>
      </c>
      <c r="M98" s="103"/>
      <c r="N98" s="100"/>
      <c r="O98" s="101"/>
      <c r="P98" s="101"/>
      <c r="Q98" s="104"/>
      <c r="R98" s="105"/>
      <c r="S98" s="100"/>
      <c r="T98" s="100"/>
      <c r="U98" s="100"/>
      <c r="V98" s="100"/>
      <c r="W98" s="46"/>
      <c r="X98" s="46"/>
      <c r="Y98" s="47"/>
      <c r="Z98" s="47"/>
      <c r="AA98" s="47"/>
      <c r="AB98" s="47"/>
      <c r="AC98" s="47"/>
      <c r="AD98" s="47"/>
    </row>
    <row r="99" spans="1:30" ht="39.950000000000003" customHeight="1" x14ac:dyDescent="0.25">
      <c r="A99" s="55">
        <v>116</v>
      </c>
      <c r="B99" s="56" t="s">
        <v>151</v>
      </c>
      <c r="C99" s="60" t="s">
        <v>352</v>
      </c>
      <c r="D99" s="61" t="s">
        <v>353</v>
      </c>
      <c r="E99" s="62" t="s">
        <v>124</v>
      </c>
      <c r="F99" s="62" t="s">
        <v>246</v>
      </c>
      <c r="G99" s="54" t="s">
        <v>37</v>
      </c>
      <c r="H99" s="62" t="s">
        <v>81</v>
      </c>
      <c r="I99" s="42">
        <v>1180</v>
      </c>
      <c r="J99" s="17"/>
      <c r="K99" s="23">
        <f t="shared" si="2"/>
        <v>0</v>
      </c>
      <c r="L99" s="24" t="str">
        <f t="shared" si="3"/>
        <v>OK</v>
      </c>
      <c r="M99" s="103"/>
      <c r="N99" s="100"/>
      <c r="O99" s="101"/>
      <c r="P99" s="101"/>
      <c r="Q99" s="104"/>
      <c r="R99" s="105"/>
      <c r="S99" s="100"/>
      <c r="T99" s="100"/>
      <c r="U99" s="100"/>
      <c r="V99" s="100"/>
      <c r="W99" s="46"/>
      <c r="X99" s="46"/>
      <c r="Y99" s="47"/>
      <c r="Z99" s="47"/>
      <c r="AA99" s="47"/>
      <c r="AB99" s="47"/>
      <c r="AC99" s="47"/>
      <c r="AD99" s="47"/>
    </row>
    <row r="100" spans="1:30" ht="39.950000000000003" customHeight="1" x14ac:dyDescent="0.25">
      <c r="A100" s="55">
        <v>117</v>
      </c>
      <c r="B100" s="56" t="s">
        <v>33</v>
      </c>
      <c r="C100" s="78" t="s">
        <v>354</v>
      </c>
      <c r="D100" s="79" t="s">
        <v>355</v>
      </c>
      <c r="E100" s="59" t="s">
        <v>356</v>
      </c>
      <c r="F100" s="62" t="s">
        <v>357</v>
      </c>
      <c r="G100" s="54" t="s">
        <v>37</v>
      </c>
      <c r="H100" s="62" t="s">
        <v>81</v>
      </c>
      <c r="I100" s="42">
        <v>2020</v>
      </c>
      <c r="J100" s="17"/>
      <c r="K100" s="23">
        <f t="shared" si="2"/>
        <v>0</v>
      </c>
      <c r="L100" s="24" t="str">
        <f t="shared" si="3"/>
        <v>OK</v>
      </c>
      <c r="M100" s="103"/>
      <c r="N100" s="100"/>
      <c r="O100" s="101"/>
      <c r="P100" s="101"/>
      <c r="Q100" s="104"/>
      <c r="R100" s="105"/>
      <c r="S100" s="100"/>
      <c r="T100" s="100"/>
      <c r="U100" s="100"/>
      <c r="V100" s="100"/>
      <c r="W100" s="46"/>
      <c r="X100" s="46"/>
      <c r="Y100" s="47"/>
      <c r="Z100" s="47"/>
      <c r="AA100" s="47"/>
      <c r="AB100" s="47"/>
      <c r="AC100" s="47"/>
      <c r="AD100" s="47"/>
    </row>
    <row r="101" spans="1:30" ht="39.950000000000003" customHeight="1" x14ac:dyDescent="0.25">
      <c r="A101" s="55">
        <v>118</v>
      </c>
      <c r="B101" s="56" t="s">
        <v>126</v>
      </c>
      <c r="C101" s="60" t="s">
        <v>358</v>
      </c>
      <c r="D101" s="61" t="s">
        <v>359</v>
      </c>
      <c r="E101" s="62" t="s">
        <v>292</v>
      </c>
      <c r="F101" s="62" t="s">
        <v>360</v>
      </c>
      <c r="G101" s="54" t="s">
        <v>37</v>
      </c>
      <c r="H101" s="62" t="s">
        <v>81</v>
      </c>
      <c r="I101" s="42">
        <v>200</v>
      </c>
      <c r="J101" s="17"/>
      <c r="K101" s="23">
        <f t="shared" si="2"/>
        <v>0</v>
      </c>
      <c r="L101" s="24" t="str">
        <f t="shared" si="3"/>
        <v>OK</v>
      </c>
      <c r="M101" s="103"/>
      <c r="N101" s="100"/>
      <c r="O101" s="101"/>
      <c r="P101" s="101"/>
      <c r="Q101" s="104"/>
      <c r="R101" s="105"/>
      <c r="S101" s="100"/>
      <c r="T101" s="100"/>
      <c r="U101" s="100"/>
      <c r="V101" s="100"/>
      <c r="W101" s="46"/>
      <c r="X101" s="46"/>
      <c r="Y101" s="47"/>
      <c r="Z101" s="47"/>
      <c r="AA101" s="47"/>
      <c r="AB101" s="47"/>
      <c r="AC101" s="47"/>
      <c r="AD101" s="47"/>
    </row>
    <row r="102" spans="1:30" ht="39.950000000000003" customHeight="1" x14ac:dyDescent="0.25">
      <c r="A102" s="55">
        <v>120</v>
      </c>
      <c r="B102" s="56" t="s">
        <v>126</v>
      </c>
      <c r="C102" s="68" t="s">
        <v>361</v>
      </c>
      <c r="D102" s="69" t="s">
        <v>362</v>
      </c>
      <c r="E102" s="65">
        <v>5607</v>
      </c>
      <c r="F102" s="65" t="s">
        <v>363</v>
      </c>
      <c r="G102" s="54" t="s">
        <v>37</v>
      </c>
      <c r="H102" s="62" t="s">
        <v>25</v>
      </c>
      <c r="I102" s="42">
        <v>14.3</v>
      </c>
      <c r="J102" s="17"/>
      <c r="K102" s="23">
        <f t="shared" si="2"/>
        <v>0</v>
      </c>
      <c r="L102" s="24" t="str">
        <f t="shared" si="3"/>
        <v>OK</v>
      </c>
      <c r="M102" s="103"/>
      <c r="N102" s="100"/>
      <c r="O102" s="101"/>
      <c r="P102" s="101"/>
      <c r="Q102" s="104"/>
      <c r="R102" s="105"/>
      <c r="S102" s="100"/>
      <c r="T102" s="100"/>
      <c r="U102" s="100"/>
      <c r="V102" s="100"/>
      <c r="W102" s="46"/>
      <c r="X102" s="46"/>
      <c r="Y102" s="47"/>
      <c r="Z102" s="47"/>
      <c r="AA102" s="47"/>
      <c r="AB102" s="47"/>
      <c r="AC102" s="47"/>
      <c r="AD102" s="47"/>
    </row>
    <row r="103" spans="1:30" ht="39.950000000000003" customHeight="1" x14ac:dyDescent="0.25">
      <c r="A103" s="55">
        <v>121</v>
      </c>
      <c r="B103" s="56" t="s">
        <v>126</v>
      </c>
      <c r="C103" s="68" t="s">
        <v>364</v>
      </c>
      <c r="D103" s="69" t="s">
        <v>365</v>
      </c>
      <c r="E103" s="65">
        <v>5607</v>
      </c>
      <c r="F103" s="65" t="s">
        <v>366</v>
      </c>
      <c r="G103" s="54" t="s">
        <v>37</v>
      </c>
      <c r="H103" s="62" t="s">
        <v>25</v>
      </c>
      <c r="I103" s="42">
        <v>21</v>
      </c>
      <c r="J103" s="17"/>
      <c r="K103" s="23">
        <f t="shared" si="2"/>
        <v>0</v>
      </c>
      <c r="L103" s="24" t="str">
        <f t="shared" si="3"/>
        <v>OK</v>
      </c>
      <c r="M103" s="103"/>
      <c r="N103" s="100"/>
      <c r="O103" s="101"/>
      <c r="P103" s="101"/>
      <c r="Q103" s="104"/>
      <c r="R103" s="105"/>
      <c r="S103" s="100"/>
      <c r="T103" s="100"/>
      <c r="U103" s="100"/>
      <c r="V103" s="100"/>
      <c r="W103" s="46"/>
      <c r="X103" s="46"/>
      <c r="Y103" s="47"/>
      <c r="Z103" s="47"/>
      <c r="AA103" s="47"/>
      <c r="AB103" s="47"/>
      <c r="AC103" s="47"/>
      <c r="AD103" s="47"/>
    </row>
    <row r="104" spans="1:30" ht="39.950000000000003" customHeight="1" x14ac:dyDescent="0.25">
      <c r="A104" s="55">
        <v>122</v>
      </c>
      <c r="B104" s="56" t="s">
        <v>126</v>
      </c>
      <c r="C104" s="68" t="s">
        <v>367</v>
      </c>
      <c r="D104" s="69" t="s">
        <v>368</v>
      </c>
      <c r="E104" s="65">
        <v>5607</v>
      </c>
      <c r="F104" s="65" t="s">
        <v>369</v>
      </c>
      <c r="G104" s="54" t="s">
        <v>37</v>
      </c>
      <c r="H104" s="62" t="s">
        <v>25</v>
      </c>
      <c r="I104" s="42">
        <v>21</v>
      </c>
      <c r="J104" s="17"/>
      <c r="K104" s="23">
        <f t="shared" si="2"/>
        <v>0</v>
      </c>
      <c r="L104" s="24" t="str">
        <f t="shared" si="3"/>
        <v>OK</v>
      </c>
      <c r="M104" s="103"/>
      <c r="N104" s="100"/>
      <c r="O104" s="101"/>
      <c r="P104" s="101"/>
      <c r="Q104" s="104"/>
      <c r="R104" s="105"/>
      <c r="S104" s="100"/>
      <c r="T104" s="100"/>
      <c r="U104" s="100"/>
      <c r="V104" s="100"/>
      <c r="W104" s="46"/>
      <c r="X104" s="46"/>
      <c r="Y104" s="47"/>
      <c r="Z104" s="47"/>
      <c r="AA104" s="47"/>
      <c r="AB104" s="47"/>
      <c r="AC104" s="47"/>
      <c r="AD104" s="47"/>
    </row>
    <row r="105" spans="1:30" ht="39.950000000000003" customHeight="1" x14ac:dyDescent="0.25">
      <c r="A105" s="55">
        <v>123</v>
      </c>
      <c r="B105" s="56" t="s">
        <v>370</v>
      </c>
      <c r="C105" s="66" t="s">
        <v>371</v>
      </c>
      <c r="D105" s="67" t="s">
        <v>372</v>
      </c>
      <c r="E105" s="59" t="s">
        <v>238</v>
      </c>
      <c r="F105" s="54" t="s">
        <v>373</v>
      </c>
      <c r="G105" s="54" t="s">
        <v>37</v>
      </c>
      <c r="H105" s="54">
        <v>44905233</v>
      </c>
      <c r="I105" s="42">
        <v>113000</v>
      </c>
      <c r="J105" s="17"/>
      <c r="K105" s="23">
        <f t="shared" si="2"/>
        <v>0</v>
      </c>
      <c r="L105" s="24" t="str">
        <f t="shared" si="3"/>
        <v>OK</v>
      </c>
      <c r="M105" s="103"/>
      <c r="N105" s="100"/>
      <c r="O105" s="101"/>
      <c r="P105" s="101"/>
      <c r="Q105" s="104"/>
      <c r="R105" s="105"/>
      <c r="S105" s="100"/>
      <c r="T105" s="100"/>
      <c r="U105" s="100"/>
      <c r="V105" s="100"/>
      <c r="W105" s="46"/>
      <c r="X105" s="46"/>
      <c r="Y105" s="47"/>
      <c r="Z105" s="47"/>
      <c r="AA105" s="47"/>
      <c r="AB105" s="47"/>
      <c r="AC105" s="47"/>
      <c r="AD105" s="47"/>
    </row>
    <row r="106" spans="1:30" ht="39.950000000000003" customHeight="1" x14ac:dyDescent="0.25">
      <c r="A106" s="55">
        <v>124</v>
      </c>
      <c r="B106" s="56" t="s">
        <v>71</v>
      </c>
      <c r="C106" s="66" t="s">
        <v>374</v>
      </c>
      <c r="D106" s="67" t="s">
        <v>375</v>
      </c>
      <c r="E106" s="53" t="s">
        <v>376</v>
      </c>
      <c r="F106" s="54" t="s">
        <v>377</v>
      </c>
      <c r="G106" s="54" t="s">
        <v>378</v>
      </c>
      <c r="H106" s="54" t="s">
        <v>26</v>
      </c>
      <c r="I106" s="42">
        <v>990</v>
      </c>
      <c r="J106" s="17"/>
      <c r="K106" s="23">
        <f t="shared" si="2"/>
        <v>0</v>
      </c>
      <c r="L106" s="24" t="str">
        <f t="shared" si="3"/>
        <v>OK</v>
      </c>
      <c r="M106" s="103"/>
      <c r="N106" s="100"/>
      <c r="O106" s="101"/>
      <c r="P106" s="101"/>
      <c r="Q106" s="104"/>
      <c r="R106" s="105"/>
      <c r="S106" s="100"/>
      <c r="T106" s="100"/>
      <c r="U106" s="100"/>
      <c r="V106" s="100"/>
      <c r="W106" s="46"/>
      <c r="X106" s="46"/>
      <c r="Y106" s="47"/>
      <c r="Z106" s="47"/>
      <c r="AA106" s="47"/>
      <c r="AB106" s="47"/>
      <c r="AC106" s="47"/>
      <c r="AD106" s="47"/>
    </row>
    <row r="107" spans="1:30" ht="39.950000000000003" customHeight="1" x14ac:dyDescent="0.25">
      <c r="A107" s="55">
        <v>125</v>
      </c>
      <c r="B107" s="56" t="s">
        <v>151</v>
      </c>
      <c r="C107" s="60" t="s">
        <v>379</v>
      </c>
      <c r="D107" s="67" t="s">
        <v>380</v>
      </c>
      <c r="E107" s="62" t="s">
        <v>62</v>
      </c>
      <c r="F107" s="62" t="s">
        <v>381</v>
      </c>
      <c r="G107" s="54" t="s">
        <v>37</v>
      </c>
      <c r="H107" s="62" t="s">
        <v>201</v>
      </c>
      <c r="I107" s="42">
        <v>7999.99</v>
      </c>
      <c r="J107" s="17"/>
      <c r="K107" s="23">
        <f t="shared" si="2"/>
        <v>0</v>
      </c>
      <c r="L107" s="24" t="str">
        <f t="shared" si="3"/>
        <v>OK</v>
      </c>
      <c r="M107" s="103"/>
      <c r="N107" s="100"/>
      <c r="O107" s="101"/>
      <c r="P107" s="101"/>
      <c r="Q107" s="104"/>
      <c r="R107" s="105"/>
      <c r="S107" s="100"/>
      <c r="T107" s="100"/>
      <c r="U107" s="100"/>
      <c r="V107" s="100"/>
      <c r="W107" s="46"/>
      <c r="X107" s="46"/>
      <c r="Y107" s="47"/>
      <c r="Z107" s="47"/>
      <c r="AA107" s="47"/>
      <c r="AB107" s="47"/>
      <c r="AC107" s="47"/>
      <c r="AD107" s="47"/>
    </row>
    <row r="108" spans="1:30" ht="39.950000000000003" customHeight="1" x14ac:dyDescent="0.25">
      <c r="A108" s="55">
        <v>126</v>
      </c>
      <c r="B108" s="56" t="s">
        <v>151</v>
      </c>
      <c r="C108" s="60" t="s">
        <v>382</v>
      </c>
      <c r="D108" s="61" t="s">
        <v>383</v>
      </c>
      <c r="E108" s="62" t="s">
        <v>62</v>
      </c>
      <c r="F108" s="62" t="s">
        <v>381</v>
      </c>
      <c r="G108" s="54" t="s">
        <v>37</v>
      </c>
      <c r="H108" s="62" t="s">
        <v>201</v>
      </c>
      <c r="I108" s="42">
        <v>9400</v>
      </c>
      <c r="J108" s="17"/>
      <c r="K108" s="23">
        <f t="shared" si="2"/>
        <v>0</v>
      </c>
      <c r="L108" s="24" t="str">
        <f t="shared" si="3"/>
        <v>OK</v>
      </c>
      <c r="M108" s="103"/>
      <c r="N108" s="100"/>
      <c r="O108" s="101"/>
      <c r="P108" s="101"/>
      <c r="Q108" s="104"/>
      <c r="R108" s="105"/>
      <c r="S108" s="100"/>
      <c r="T108" s="100"/>
      <c r="U108" s="100"/>
      <c r="V108" s="100"/>
      <c r="W108" s="46"/>
      <c r="X108" s="46"/>
      <c r="Y108" s="47"/>
      <c r="Z108" s="47"/>
      <c r="AA108" s="47"/>
      <c r="AB108" s="47"/>
      <c r="AC108" s="47"/>
      <c r="AD108" s="47"/>
    </row>
    <row r="109" spans="1:30" ht="39.950000000000003" customHeight="1" x14ac:dyDescent="0.25">
      <c r="A109" s="55">
        <v>127</v>
      </c>
      <c r="B109" s="56" t="s">
        <v>47</v>
      </c>
      <c r="C109" s="60" t="s">
        <v>384</v>
      </c>
      <c r="D109" s="61" t="s">
        <v>385</v>
      </c>
      <c r="E109" s="53" t="s">
        <v>386</v>
      </c>
      <c r="F109" s="54" t="s">
        <v>387</v>
      </c>
      <c r="G109" s="54" t="s">
        <v>37</v>
      </c>
      <c r="H109" s="54" t="s">
        <v>25</v>
      </c>
      <c r="I109" s="42">
        <v>479</v>
      </c>
      <c r="J109" s="17"/>
      <c r="K109" s="23">
        <f t="shared" si="2"/>
        <v>0</v>
      </c>
      <c r="L109" s="24" t="str">
        <f t="shared" si="3"/>
        <v>OK</v>
      </c>
      <c r="M109" s="103"/>
      <c r="N109" s="100"/>
      <c r="O109" s="101"/>
      <c r="P109" s="101"/>
      <c r="Q109" s="104"/>
      <c r="R109" s="105"/>
      <c r="S109" s="100"/>
      <c r="T109" s="100"/>
      <c r="U109" s="100"/>
      <c r="V109" s="100"/>
      <c r="W109" s="46"/>
      <c r="X109" s="46"/>
      <c r="Y109" s="47"/>
      <c r="Z109" s="47"/>
      <c r="AA109" s="47"/>
      <c r="AB109" s="47"/>
      <c r="AC109" s="47"/>
      <c r="AD109" s="47"/>
    </row>
    <row r="110" spans="1:30" ht="39.950000000000003" customHeight="1" x14ac:dyDescent="0.25">
      <c r="A110" s="55">
        <v>129</v>
      </c>
      <c r="B110" s="56" t="s">
        <v>86</v>
      </c>
      <c r="C110" s="60" t="s">
        <v>388</v>
      </c>
      <c r="D110" s="61" t="s">
        <v>389</v>
      </c>
      <c r="E110" s="62" t="s">
        <v>390</v>
      </c>
      <c r="F110" s="62" t="s">
        <v>391</v>
      </c>
      <c r="G110" s="54" t="s">
        <v>37</v>
      </c>
      <c r="H110" s="62" t="s">
        <v>81</v>
      </c>
      <c r="I110" s="42">
        <v>500.42</v>
      </c>
      <c r="J110" s="17"/>
      <c r="K110" s="23">
        <f t="shared" si="2"/>
        <v>0</v>
      </c>
      <c r="L110" s="24" t="str">
        <f t="shared" si="3"/>
        <v>OK</v>
      </c>
      <c r="M110" s="103"/>
      <c r="N110" s="100"/>
      <c r="O110" s="101"/>
      <c r="P110" s="101"/>
      <c r="Q110" s="104"/>
      <c r="R110" s="105"/>
      <c r="S110" s="100"/>
      <c r="T110" s="100"/>
      <c r="U110" s="100"/>
      <c r="V110" s="100"/>
      <c r="W110" s="46"/>
      <c r="X110" s="46"/>
      <c r="Y110" s="47"/>
      <c r="Z110" s="47"/>
      <c r="AA110" s="47"/>
      <c r="AB110" s="47"/>
      <c r="AC110" s="47"/>
      <c r="AD110" s="47"/>
    </row>
    <row r="111" spans="1:30" ht="39.950000000000003" customHeight="1" x14ac:dyDescent="0.25">
      <c r="A111" s="55">
        <v>130</v>
      </c>
      <c r="B111" s="56" t="s">
        <v>55</v>
      </c>
      <c r="C111" s="78" t="s">
        <v>392</v>
      </c>
      <c r="D111" s="79" t="s">
        <v>393</v>
      </c>
      <c r="E111" s="59" t="s">
        <v>192</v>
      </c>
      <c r="F111" s="62" t="s">
        <v>394</v>
      </c>
      <c r="G111" s="54" t="s">
        <v>37</v>
      </c>
      <c r="H111" s="62" t="s">
        <v>81</v>
      </c>
      <c r="I111" s="42">
        <v>730</v>
      </c>
      <c r="J111" s="17"/>
      <c r="K111" s="23">
        <f t="shared" si="2"/>
        <v>0</v>
      </c>
      <c r="L111" s="24" t="str">
        <f t="shared" si="3"/>
        <v>OK</v>
      </c>
      <c r="M111" s="103"/>
      <c r="N111" s="100"/>
      <c r="O111" s="101"/>
      <c r="P111" s="101"/>
      <c r="Q111" s="104"/>
      <c r="R111" s="105"/>
      <c r="S111" s="100"/>
      <c r="T111" s="100"/>
      <c r="U111" s="100"/>
      <c r="V111" s="100"/>
      <c r="W111" s="46"/>
      <c r="X111" s="46"/>
      <c r="Y111" s="47"/>
      <c r="Z111" s="47"/>
      <c r="AA111" s="47"/>
      <c r="AB111" s="47"/>
      <c r="AC111" s="47"/>
      <c r="AD111" s="47"/>
    </row>
    <row r="112" spans="1:30" ht="39.950000000000003" customHeight="1" x14ac:dyDescent="0.25">
      <c r="A112" s="55">
        <v>131</v>
      </c>
      <c r="B112" s="56" t="s">
        <v>55</v>
      </c>
      <c r="C112" s="60" t="s">
        <v>395</v>
      </c>
      <c r="D112" s="61" t="s">
        <v>396</v>
      </c>
      <c r="E112" s="53" t="s">
        <v>179</v>
      </c>
      <c r="F112" s="54" t="s">
        <v>397</v>
      </c>
      <c r="G112" s="54" t="s">
        <v>37</v>
      </c>
      <c r="H112" s="54" t="s">
        <v>21</v>
      </c>
      <c r="I112" s="42">
        <v>11498</v>
      </c>
      <c r="J112" s="17"/>
      <c r="K112" s="23">
        <f t="shared" si="2"/>
        <v>0</v>
      </c>
      <c r="L112" s="24" t="str">
        <f t="shared" si="3"/>
        <v>OK</v>
      </c>
      <c r="M112" s="103"/>
      <c r="N112" s="100"/>
      <c r="O112" s="101"/>
      <c r="P112" s="101"/>
      <c r="Q112" s="104"/>
      <c r="R112" s="105"/>
      <c r="S112" s="100"/>
      <c r="T112" s="100"/>
      <c r="U112" s="100"/>
      <c r="V112" s="100"/>
      <c r="W112" s="46"/>
      <c r="X112" s="46"/>
      <c r="Y112" s="47"/>
      <c r="Z112" s="47"/>
      <c r="AA112" s="47"/>
      <c r="AB112" s="47"/>
      <c r="AC112" s="47"/>
      <c r="AD112" s="47"/>
    </row>
    <row r="113" spans="1:30" ht="39.950000000000003" customHeight="1" x14ac:dyDescent="0.25">
      <c r="A113" s="55">
        <v>132</v>
      </c>
      <c r="B113" s="56" t="s">
        <v>151</v>
      </c>
      <c r="C113" s="60" t="s">
        <v>398</v>
      </c>
      <c r="D113" s="61" t="s">
        <v>399</v>
      </c>
      <c r="E113" s="53" t="s">
        <v>192</v>
      </c>
      <c r="F113" s="54" t="s">
        <v>299</v>
      </c>
      <c r="G113" s="54" t="s">
        <v>37</v>
      </c>
      <c r="H113" s="54" t="s">
        <v>51</v>
      </c>
      <c r="I113" s="42">
        <v>2200</v>
      </c>
      <c r="J113" s="17"/>
      <c r="K113" s="23">
        <f t="shared" si="2"/>
        <v>0</v>
      </c>
      <c r="L113" s="24" t="str">
        <f t="shared" si="3"/>
        <v>OK</v>
      </c>
      <c r="M113" s="103"/>
      <c r="N113" s="100"/>
      <c r="O113" s="101"/>
      <c r="P113" s="101"/>
      <c r="Q113" s="104"/>
      <c r="R113" s="105"/>
      <c r="S113" s="100"/>
      <c r="T113" s="100"/>
      <c r="U113" s="100"/>
      <c r="V113" s="100"/>
      <c r="W113" s="46"/>
      <c r="X113" s="46"/>
      <c r="Y113" s="47"/>
      <c r="Z113" s="47"/>
      <c r="AA113" s="47"/>
      <c r="AB113" s="47"/>
      <c r="AC113" s="47"/>
      <c r="AD113" s="47"/>
    </row>
    <row r="114" spans="1:30" ht="39.950000000000003" customHeight="1" x14ac:dyDescent="0.25">
      <c r="A114" s="55">
        <v>133</v>
      </c>
      <c r="B114" s="56" t="s">
        <v>71</v>
      </c>
      <c r="C114" s="68" t="s">
        <v>400</v>
      </c>
      <c r="D114" s="69" t="s">
        <v>401</v>
      </c>
      <c r="E114" s="65">
        <v>2401</v>
      </c>
      <c r="F114" s="65" t="s">
        <v>402</v>
      </c>
      <c r="G114" s="54" t="s">
        <v>37</v>
      </c>
      <c r="H114" s="54" t="s">
        <v>51</v>
      </c>
      <c r="I114" s="42">
        <v>4731.21</v>
      </c>
      <c r="J114" s="17"/>
      <c r="K114" s="23">
        <f t="shared" si="2"/>
        <v>0</v>
      </c>
      <c r="L114" s="24" t="str">
        <f t="shared" si="3"/>
        <v>OK</v>
      </c>
      <c r="M114" s="103"/>
      <c r="N114" s="100"/>
      <c r="O114" s="101"/>
      <c r="P114" s="101"/>
      <c r="Q114" s="104"/>
      <c r="R114" s="105"/>
      <c r="S114" s="100"/>
      <c r="T114" s="100"/>
      <c r="U114" s="100"/>
      <c r="V114" s="100"/>
      <c r="W114" s="46"/>
      <c r="X114" s="46"/>
      <c r="Y114" s="47"/>
      <c r="Z114" s="47"/>
      <c r="AA114" s="47"/>
      <c r="AB114" s="47"/>
      <c r="AC114" s="47"/>
      <c r="AD114" s="47"/>
    </row>
    <row r="115" spans="1:30" ht="39.950000000000003" customHeight="1" x14ac:dyDescent="0.25">
      <c r="A115" s="55">
        <v>134</v>
      </c>
      <c r="B115" s="56" t="s">
        <v>24</v>
      </c>
      <c r="C115" s="57" t="s">
        <v>403</v>
      </c>
      <c r="D115" s="58" t="s">
        <v>404</v>
      </c>
      <c r="E115" s="53" t="s">
        <v>238</v>
      </c>
      <c r="F115" s="80" t="s">
        <v>405</v>
      </c>
      <c r="G115" s="54" t="s">
        <v>37</v>
      </c>
      <c r="H115" s="54" t="s">
        <v>51</v>
      </c>
      <c r="I115" s="42">
        <v>4340</v>
      </c>
      <c r="J115" s="17"/>
      <c r="K115" s="23">
        <f t="shared" si="2"/>
        <v>0</v>
      </c>
      <c r="L115" s="24" t="str">
        <f t="shared" si="3"/>
        <v>OK</v>
      </c>
      <c r="M115" s="103"/>
      <c r="N115" s="100"/>
      <c r="O115" s="101"/>
      <c r="P115" s="101"/>
      <c r="Q115" s="104"/>
      <c r="R115" s="105"/>
      <c r="S115" s="100"/>
      <c r="T115" s="100"/>
      <c r="U115" s="100"/>
      <c r="V115" s="100"/>
      <c r="W115" s="46"/>
      <c r="X115" s="46"/>
      <c r="Y115" s="47"/>
      <c r="Z115" s="47"/>
      <c r="AA115" s="47"/>
      <c r="AB115" s="47"/>
      <c r="AC115" s="47"/>
      <c r="AD115" s="47"/>
    </row>
    <row r="116" spans="1:30" ht="39.950000000000003" customHeight="1" x14ac:dyDescent="0.25">
      <c r="A116" s="55">
        <v>135</v>
      </c>
      <c r="B116" s="56" t="s">
        <v>93</v>
      </c>
      <c r="C116" s="60" t="s">
        <v>406</v>
      </c>
      <c r="D116" s="61" t="s">
        <v>407</v>
      </c>
      <c r="E116" s="59" t="s">
        <v>62</v>
      </c>
      <c r="F116" s="70">
        <v>12360053</v>
      </c>
      <c r="G116" s="54" t="s">
        <v>37</v>
      </c>
      <c r="H116" s="54">
        <v>44905233</v>
      </c>
      <c r="I116" s="42">
        <v>3500</v>
      </c>
      <c r="J116" s="17"/>
      <c r="K116" s="23">
        <f t="shared" si="2"/>
        <v>0</v>
      </c>
      <c r="L116" s="24" t="str">
        <f t="shared" si="3"/>
        <v>OK</v>
      </c>
      <c r="M116" s="103"/>
      <c r="N116" s="100"/>
      <c r="O116" s="101"/>
      <c r="P116" s="101"/>
      <c r="Q116" s="104"/>
      <c r="R116" s="105"/>
      <c r="S116" s="100"/>
      <c r="T116" s="100"/>
      <c r="U116" s="100"/>
      <c r="V116" s="100"/>
      <c r="W116" s="46"/>
      <c r="X116" s="46"/>
      <c r="Y116" s="47"/>
      <c r="Z116" s="47"/>
      <c r="AA116" s="47"/>
      <c r="AB116" s="47"/>
      <c r="AC116" s="47"/>
      <c r="AD116" s="47"/>
    </row>
    <row r="117" spans="1:30" ht="39.950000000000003" customHeight="1" x14ac:dyDescent="0.25">
      <c r="A117" s="55">
        <v>136</v>
      </c>
      <c r="B117" s="56" t="s">
        <v>24</v>
      </c>
      <c r="C117" s="60" t="s">
        <v>408</v>
      </c>
      <c r="D117" s="61" t="s">
        <v>409</v>
      </c>
      <c r="E117" s="59" t="s">
        <v>62</v>
      </c>
      <c r="F117" s="70">
        <v>114332019</v>
      </c>
      <c r="G117" s="54" t="s">
        <v>37</v>
      </c>
      <c r="H117" s="54">
        <v>44905233</v>
      </c>
      <c r="I117" s="42">
        <v>4990</v>
      </c>
      <c r="J117" s="17">
        <v>1</v>
      </c>
      <c r="K117" s="23">
        <f t="shared" si="2"/>
        <v>1</v>
      </c>
      <c r="L117" s="24" t="str">
        <f t="shared" si="3"/>
        <v>OK</v>
      </c>
      <c r="M117" s="103"/>
      <c r="N117" s="100"/>
      <c r="O117" s="101"/>
      <c r="P117" s="101"/>
      <c r="Q117" s="104"/>
      <c r="R117" s="105"/>
      <c r="S117" s="100"/>
      <c r="T117" s="100"/>
      <c r="U117" s="100"/>
      <c r="V117" s="100"/>
      <c r="W117" s="46"/>
      <c r="X117" s="46"/>
      <c r="Y117" s="47"/>
      <c r="Z117" s="47"/>
      <c r="AA117" s="47"/>
      <c r="AB117" s="47"/>
      <c r="AC117" s="47"/>
      <c r="AD117" s="47"/>
    </row>
    <row r="118" spans="1:30" ht="39.950000000000003" customHeight="1" x14ac:dyDescent="0.25">
      <c r="A118" s="55">
        <v>137</v>
      </c>
      <c r="B118" s="56" t="s">
        <v>370</v>
      </c>
      <c r="C118" s="60" t="s">
        <v>410</v>
      </c>
      <c r="D118" s="61" t="s">
        <v>411</v>
      </c>
      <c r="E118" s="62" t="s">
        <v>242</v>
      </c>
      <c r="F118" s="62" t="s">
        <v>412</v>
      </c>
      <c r="G118" s="54" t="s">
        <v>37</v>
      </c>
      <c r="H118" s="62" t="s">
        <v>51</v>
      </c>
      <c r="I118" s="42">
        <v>7000</v>
      </c>
      <c r="J118" s="17"/>
      <c r="K118" s="23">
        <f t="shared" si="2"/>
        <v>0</v>
      </c>
      <c r="L118" s="24" t="str">
        <f t="shared" si="3"/>
        <v>OK</v>
      </c>
      <c r="M118" s="103"/>
      <c r="N118" s="100"/>
      <c r="O118" s="101"/>
      <c r="P118" s="101"/>
      <c r="Q118" s="104"/>
      <c r="R118" s="105"/>
      <c r="S118" s="100"/>
      <c r="T118" s="100"/>
      <c r="U118" s="100"/>
      <c r="V118" s="100"/>
      <c r="W118" s="46"/>
      <c r="X118" s="46"/>
      <c r="Y118" s="47"/>
      <c r="Z118" s="47"/>
      <c r="AA118" s="47"/>
      <c r="AB118" s="47"/>
      <c r="AC118" s="47"/>
      <c r="AD118" s="47"/>
    </row>
    <row r="119" spans="1:30" ht="39.950000000000003" customHeight="1" x14ac:dyDescent="0.25">
      <c r="A119" s="55">
        <v>138</v>
      </c>
      <c r="B119" s="56" t="s">
        <v>93</v>
      </c>
      <c r="C119" s="60" t="s">
        <v>413</v>
      </c>
      <c r="D119" s="61" t="s">
        <v>414</v>
      </c>
      <c r="E119" s="59" t="s">
        <v>62</v>
      </c>
      <c r="F119" s="70">
        <v>114332024</v>
      </c>
      <c r="G119" s="54" t="s">
        <v>37</v>
      </c>
      <c r="H119" s="54">
        <v>44905233</v>
      </c>
      <c r="I119" s="42">
        <v>2720</v>
      </c>
      <c r="J119" s="17"/>
      <c r="K119" s="23">
        <f t="shared" si="2"/>
        <v>0</v>
      </c>
      <c r="L119" s="24" t="str">
        <f t="shared" si="3"/>
        <v>OK</v>
      </c>
      <c r="M119" s="103"/>
      <c r="N119" s="100"/>
      <c r="O119" s="101"/>
      <c r="P119" s="101"/>
      <c r="Q119" s="104"/>
      <c r="R119" s="105"/>
      <c r="S119" s="100"/>
      <c r="T119" s="100"/>
      <c r="U119" s="100"/>
      <c r="V119" s="100"/>
      <c r="W119" s="46"/>
      <c r="X119" s="46"/>
      <c r="Y119" s="47"/>
      <c r="Z119" s="47"/>
      <c r="AA119" s="47"/>
      <c r="AB119" s="47"/>
      <c r="AC119" s="47"/>
      <c r="AD119" s="47"/>
    </row>
    <row r="120" spans="1:30" ht="39.950000000000003" customHeight="1" x14ac:dyDescent="0.25">
      <c r="A120" s="55">
        <v>139</v>
      </c>
      <c r="B120" s="56" t="s">
        <v>55</v>
      </c>
      <c r="C120" s="57" t="s">
        <v>415</v>
      </c>
      <c r="D120" s="58" t="s">
        <v>416</v>
      </c>
      <c r="E120" s="53" t="s">
        <v>238</v>
      </c>
      <c r="F120" s="80" t="s">
        <v>417</v>
      </c>
      <c r="G120" s="54" t="s">
        <v>37</v>
      </c>
      <c r="H120" s="54" t="s">
        <v>51</v>
      </c>
      <c r="I120" s="42">
        <v>1970</v>
      </c>
      <c r="J120" s="17"/>
      <c r="K120" s="23">
        <f t="shared" si="2"/>
        <v>0</v>
      </c>
      <c r="L120" s="24" t="str">
        <f t="shared" si="3"/>
        <v>OK</v>
      </c>
      <c r="M120" s="103"/>
      <c r="N120" s="100"/>
      <c r="O120" s="101"/>
      <c r="P120" s="101"/>
      <c r="Q120" s="104"/>
      <c r="R120" s="105"/>
      <c r="S120" s="100"/>
      <c r="T120" s="100"/>
      <c r="U120" s="100"/>
      <c r="V120" s="100"/>
      <c r="W120" s="46"/>
      <c r="X120" s="46"/>
      <c r="Y120" s="47"/>
      <c r="Z120" s="47"/>
      <c r="AA120" s="47"/>
      <c r="AB120" s="47"/>
      <c r="AC120" s="47"/>
      <c r="AD120" s="47"/>
    </row>
    <row r="121" spans="1:30" ht="39.950000000000003" customHeight="1" x14ac:dyDescent="0.25">
      <c r="A121" s="55">
        <v>140</v>
      </c>
      <c r="B121" s="56" t="s">
        <v>24</v>
      </c>
      <c r="C121" s="66" t="s">
        <v>418</v>
      </c>
      <c r="D121" s="67" t="s">
        <v>419</v>
      </c>
      <c r="E121" s="53" t="s">
        <v>238</v>
      </c>
      <c r="F121" s="54" t="s">
        <v>417</v>
      </c>
      <c r="G121" s="54" t="s">
        <v>37</v>
      </c>
      <c r="H121" s="54" t="s">
        <v>51</v>
      </c>
      <c r="I121" s="42">
        <v>5099</v>
      </c>
      <c r="J121" s="17"/>
      <c r="K121" s="23">
        <f t="shared" si="2"/>
        <v>0</v>
      </c>
      <c r="L121" s="24" t="str">
        <f t="shared" si="3"/>
        <v>OK</v>
      </c>
      <c r="M121" s="103"/>
      <c r="N121" s="100"/>
      <c r="O121" s="101"/>
      <c r="P121" s="101"/>
      <c r="Q121" s="104"/>
      <c r="R121" s="105"/>
      <c r="S121" s="100"/>
      <c r="T121" s="100"/>
      <c r="U121" s="100"/>
      <c r="V121" s="100"/>
      <c r="W121" s="46"/>
      <c r="X121" s="46"/>
      <c r="Y121" s="47"/>
      <c r="Z121" s="47"/>
      <c r="AA121" s="47"/>
      <c r="AB121" s="47"/>
      <c r="AC121" s="47"/>
      <c r="AD121" s="47"/>
    </row>
    <row r="122" spans="1:30" ht="39.950000000000003" customHeight="1" x14ac:dyDescent="0.25">
      <c r="A122" s="55">
        <v>141</v>
      </c>
      <c r="B122" s="56" t="s">
        <v>186</v>
      </c>
      <c r="C122" s="81" t="s">
        <v>420</v>
      </c>
      <c r="D122" s="67" t="s">
        <v>421</v>
      </c>
      <c r="E122" s="53" t="s">
        <v>238</v>
      </c>
      <c r="F122" s="54" t="s">
        <v>417</v>
      </c>
      <c r="G122" s="54" t="s">
        <v>37</v>
      </c>
      <c r="H122" s="54" t="s">
        <v>51</v>
      </c>
      <c r="I122" s="42">
        <v>1875</v>
      </c>
      <c r="J122" s="17"/>
      <c r="K122" s="23">
        <f t="shared" si="2"/>
        <v>0</v>
      </c>
      <c r="L122" s="24" t="str">
        <f t="shared" si="3"/>
        <v>OK</v>
      </c>
      <c r="M122" s="103"/>
      <c r="N122" s="100"/>
      <c r="O122" s="101"/>
      <c r="P122" s="101"/>
      <c r="Q122" s="104"/>
      <c r="R122" s="105"/>
      <c r="S122" s="100"/>
      <c r="T122" s="100"/>
      <c r="U122" s="100"/>
      <c r="V122" s="100"/>
      <c r="W122" s="46"/>
      <c r="X122" s="46"/>
      <c r="Y122" s="47"/>
      <c r="Z122" s="47"/>
      <c r="AA122" s="47"/>
      <c r="AB122" s="47"/>
      <c r="AC122" s="47"/>
      <c r="AD122" s="47"/>
    </row>
    <row r="123" spans="1:30" ht="39.950000000000003" customHeight="1" x14ac:dyDescent="0.25">
      <c r="A123" s="55">
        <v>142</v>
      </c>
      <c r="B123" s="56" t="s">
        <v>86</v>
      </c>
      <c r="C123" s="60" t="s">
        <v>422</v>
      </c>
      <c r="D123" s="61" t="s">
        <v>423</v>
      </c>
      <c r="E123" s="62" t="s">
        <v>424</v>
      </c>
      <c r="F123" s="62" t="s">
        <v>425</v>
      </c>
      <c r="G123" s="54" t="s">
        <v>37</v>
      </c>
      <c r="H123" s="62" t="s">
        <v>81</v>
      </c>
      <c r="I123" s="42">
        <v>1289.94</v>
      </c>
      <c r="J123" s="17"/>
      <c r="K123" s="23">
        <f t="shared" si="2"/>
        <v>0</v>
      </c>
      <c r="L123" s="24" t="str">
        <f t="shared" si="3"/>
        <v>OK</v>
      </c>
      <c r="M123" s="103"/>
      <c r="N123" s="100"/>
      <c r="O123" s="101"/>
      <c r="P123" s="101"/>
      <c r="Q123" s="104"/>
      <c r="R123" s="105"/>
      <c r="S123" s="100"/>
      <c r="T123" s="100"/>
      <c r="U123" s="100"/>
      <c r="V123" s="100"/>
      <c r="W123" s="46"/>
      <c r="X123" s="46"/>
      <c r="Y123" s="47"/>
      <c r="Z123" s="47"/>
      <c r="AA123" s="47"/>
      <c r="AB123" s="47"/>
      <c r="AC123" s="47"/>
      <c r="AD123" s="47"/>
    </row>
    <row r="124" spans="1:30" ht="39.950000000000003" customHeight="1" x14ac:dyDescent="0.25">
      <c r="A124" s="55">
        <v>143</v>
      </c>
      <c r="B124" s="56" t="s">
        <v>86</v>
      </c>
      <c r="C124" s="60" t="s">
        <v>426</v>
      </c>
      <c r="D124" s="61" t="s">
        <v>427</v>
      </c>
      <c r="E124" s="62" t="s">
        <v>424</v>
      </c>
      <c r="F124" s="62" t="s">
        <v>425</v>
      </c>
      <c r="G124" s="54" t="s">
        <v>37</v>
      </c>
      <c r="H124" s="62" t="s">
        <v>81</v>
      </c>
      <c r="I124" s="42">
        <v>387.82</v>
      </c>
      <c r="J124" s="17"/>
      <c r="K124" s="23">
        <f t="shared" si="2"/>
        <v>0</v>
      </c>
      <c r="L124" s="24" t="str">
        <f t="shared" si="3"/>
        <v>OK</v>
      </c>
      <c r="M124" s="103"/>
      <c r="N124" s="100"/>
      <c r="O124" s="101"/>
      <c r="P124" s="101"/>
      <c r="Q124" s="104"/>
      <c r="R124" s="105"/>
      <c r="S124" s="100"/>
      <c r="T124" s="100"/>
      <c r="U124" s="100"/>
      <c r="V124" s="100"/>
      <c r="W124" s="46"/>
      <c r="X124" s="46"/>
      <c r="Y124" s="47"/>
      <c r="Z124" s="47"/>
      <c r="AA124" s="47"/>
      <c r="AB124" s="47"/>
      <c r="AC124" s="47"/>
      <c r="AD124" s="47"/>
    </row>
    <row r="125" spans="1:30" ht="39.950000000000003" customHeight="1" x14ac:dyDescent="0.25">
      <c r="A125" s="55">
        <v>145</v>
      </c>
      <c r="B125" s="56" t="s">
        <v>126</v>
      </c>
      <c r="C125" s="60" t="s">
        <v>428</v>
      </c>
      <c r="D125" s="61" t="s">
        <v>429</v>
      </c>
      <c r="E125" s="62" t="s">
        <v>124</v>
      </c>
      <c r="F125" s="62" t="s">
        <v>125</v>
      </c>
      <c r="G125" s="54" t="s">
        <v>37</v>
      </c>
      <c r="H125" s="62" t="s">
        <v>51</v>
      </c>
      <c r="I125" s="42">
        <v>5100</v>
      </c>
      <c r="J125" s="17"/>
      <c r="K125" s="23">
        <f t="shared" si="2"/>
        <v>0</v>
      </c>
      <c r="L125" s="24" t="str">
        <f t="shared" si="3"/>
        <v>OK</v>
      </c>
      <c r="M125" s="103"/>
      <c r="N125" s="100"/>
      <c r="O125" s="101"/>
      <c r="P125" s="101"/>
      <c r="Q125" s="104"/>
      <c r="R125" s="105"/>
      <c r="S125" s="100"/>
      <c r="T125" s="100"/>
      <c r="U125" s="100"/>
      <c r="V125" s="100"/>
      <c r="W125" s="46"/>
      <c r="X125" s="46"/>
      <c r="Y125" s="47"/>
      <c r="Z125" s="47"/>
      <c r="AA125" s="47"/>
      <c r="AB125" s="47"/>
      <c r="AC125" s="47"/>
      <c r="AD125" s="47"/>
    </row>
    <row r="126" spans="1:30" ht="39.950000000000003" customHeight="1" x14ac:dyDescent="0.25">
      <c r="A126" s="55">
        <v>146</v>
      </c>
      <c r="B126" s="56" t="s">
        <v>86</v>
      </c>
      <c r="C126" s="51" t="s">
        <v>430</v>
      </c>
      <c r="D126" s="61" t="s">
        <v>431</v>
      </c>
      <c r="E126" s="53" t="s">
        <v>432</v>
      </c>
      <c r="F126" s="54" t="s">
        <v>433</v>
      </c>
      <c r="G126" s="54" t="s">
        <v>37</v>
      </c>
      <c r="H126" s="54" t="s">
        <v>168</v>
      </c>
      <c r="I126" s="42">
        <v>338.6</v>
      </c>
      <c r="J126" s="17"/>
      <c r="K126" s="23">
        <f t="shared" si="2"/>
        <v>0</v>
      </c>
      <c r="L126" s="24" t="str">
        <f t="shared" si="3"/>
        <v>OK</v>
      </c>
      <c r="M126" s="103"/>
      <c r="N126" s="100"/>
      <c r="O126" s="101"/>
      <c r="P126" s="101"/>
      <c r="Q126" s="104"/>
      <c r="R126" s="105"/>
      <c r="S126" s="100"/>
      <c r="T126" s="100"/>
      <c r="U126" s="100"/>
      <c r="V126" s="100"/>
      <c r="W126" s="46"/>
      <c r="X126" s="46"/>
      <c r="Y126" s="47"/>
      <c r="Z126" s="47"/>
      <c r="AA126" s="47"/>
      <c r="AB126" s="47"/>
      <c r="AC126" s="47"/>
      <c r="AD126" s="47"/>
    </row>
    <row r="127" spans="1:30" ht="39.950000000000003" customHeight="1" x14ac:dyDescent="0.25">
      <c r="A127" s="55">
        <v>147</v>
      </c>
      <c r="B127" s="56" t="s">
        <v>126</v>
      </c>
      <c r="C127" s="51" t="s">
        <v>434</v>
      </c>
      <c r="D127" s="52" t="s">
        <v>435</v>
      </c>
      <c r="E127" s="53" t="s">
        <v>129</v>
      </c>
      <c r="F127" s="54" t="s">
        <v>436</v>
      </c>
      <c r="G127" s="54" t="s">
        <v>37</v>
      </c>
      <c r="H127" s="54" t="s">
        <v>51</v>
      </c>
      <c r="I127" s="42">
        <v>130</v>
      </c>
      <c r="J127" s="17"/>
      <c r="K127" s="23">
        <f t="shared" si="2"/>
        <v>0</v>
      </c>
      <c r="L127" s="24" t="str">
        <f t="shared" si="3"/>
        <v>OK</v>
      </c>
      <c r="M127" s="103"/>
      <c r="N127" s="100"/>
      <c r="O127" s="101"/>
      <c r="P127" s="101"/>
      <c r="Q127" s="104"/>
      <c r="R127" s="105"/>
      <c r="S127" s="100"/>
      <c r="T127" s="100"/>
      <c r="U127" s="100"/>
      <c r="V127" s="100"/>
      <c r="W127" s="46"/>
      <c r="X127" s="46"/>
      <c r="Y127" s="47"/>
      <c r="Z127" s="47"/>
      <c r="AA127" s="47"/>
      <c r="AB127" s="47"/>
      <c r="AC127" s="47"/>
      <c r="AD127" s="47"/>
    </row>
    <row r="128" spans="1:30" ht="39.950000000000003" customHeight="1" x14ac:dyDescent="0.25">
      <c r="A128" s="55">
        <v>150</v>
      </c>
      <c r="B128" s="56" t="s">
        <v>86</v>
      </c>
      <c r="C128" s="73" t="s">
        <v>437</v>
      </c>
      <c r="D128" s="74" t="s">
        <v>438</v>
      </c>
      <c r="E128" s="53" t="s">
        <v>439</v>
      </c>
      <c r="F128" s="62" t="s">
        <v>440</v>
      </c>
      <c r="G128" s="54" t="s">
        <v>37</v>
      </c>
      <c r="H128" s="62" t="s">
        <v>168</v>
      </c>
      <c r="I128" s="42">
        <v>549.99</v>
      </c>
      <c r="J128" s="17"/>
      <c r="K128" s="23">
        <f t="shared" si="2"/>
        <v>0</v>
      </c>
      <c r="L128" s="24" t="str">
        <f t="shared" si="3"/>
        <v>OK</v>
      </c>
      <c r="M128" s="103"/>
      <c r="N128" s="100"/>
      <c r="O128" s="101"/>
      <c r="P128" s="101"/>
      <c r="Q128" s="104"/>
      <c r="R128" s="105"/>
      <c r="S128" s="100"/>
      <c r="T128" s="100"/>
      <c r="U128" s="100"/>
      <c r="V128" s="100"/>
      <c r="W128" s="46"/>
      <c r="X128" s="46"/>
      <c r="Y128" s="47"/>
      <c r="Z128" s="47"/>
      <c r="AA128" s="47"/>
      <c r="AB128" s="47"/>
      <c r="AC128" s="47"/>
      <c r="AD128" s="47"/>
    </row>
    <row r="129" spans="1:30" ht="39.950000000000003" customHeight="1" x14ac:dyDescent="0.25">
      <c r="A129" s="55">
        <v>152</v>
      </c>
      <c r="B129" s="56" t="s">
        <v>86</v>
      </c>
      <c r="C129" s="60" t="s">
        <v>441</v>
      </c>
      <c r="D129" s="61" t="s">
        <v>442</v>
      </c>
      <c r="E129" s="59" t="s">
        <v>292</v>
      </c>
      <c r="F129" s="70" t="s">
        <v>391</v>
      </c>
      <c r="G129" s="54" t="s">
        <v>37</v>
      </c>
      <c r="H129" s="54">
        <v>44905233</v>
      </c>
      <c r="I129" s="42">
        <v>1354.16</v>
      </c>
      <c r="J129" s="17"/>
      <c r="K129" s="23">
        <f t="shared" si="2"/>
        <v>0</v>
      </c>
      <c r="L129" s="24" t="str">
        <f t="shared" si="3"/>
        <v>OK</v>
      </c>
      <c r="M129" s="103"/>
      <c r="N129" s="100"/>
      <c r="O129" s="101"/>
      <c r="P129" s="101"/>
      <c r="Q129" s="104"/>
      <c r="R129" s="105"/>
      <c r="S129" s="100"/>
      <c r="T129" s="100"/>
      <c r="U129" s="100"/>
      <c r="V129" s="100"/>
      <c r="W129" s="46"/>
      <c r="X129" s="46"/>
      <c r="Y129" s="47"/>
      <c r="Z129" s="47"/>
      <c r="AA129" s="47"/>
      <c r="AB129" s="47"/>
      <c r="AC129" s="47"/>
      <c r="AD129" s="47"/>
    </row>
    <row r="130" spans="1:30" ht="39.950000000000003" customHeight="1" x14ac:dyDescent="0.25">
      <c r="A130" s="55">
        <v>153</v>
      </c>
      <c r="B130" s="56" t="s">
        <v>443</v>
      </c>
      <c r="C130" s="60" t="s">
        <v>444</v>
      </c>
      <c r="D130" s="61" t="s">
        <v>445</v>
      </c>
      <c r="E130" s="59" t="s">
        <v>164</v>
      </c>
      <c r="F130" s="70" t="s">
        <v>446</v>
      </c>
      <c r="G130" s="54" t="s">
        <v>37</v>
      </c>
      <c r="H130" s="54">
        <v>44905235</v>
      </c>
      <c r="I130" s="42">
        <v>19484</v>
      </c>
      <c r="J130" s="17"/>
      <c r="K130" s="23">
        <f t="shared" si="2"/>
        <v>0</v>
      </c>
      <c r="L130" s="24" t="str">
        <f t="shared" si="3"/>
        <v>OK</v>
      </c>
      <c r="M130" s="103"/>
      <c r="N130" s="100"/>
      <c r="O130" s="101"/>
      <c r="P130" s="101"/>
      <c r="Q130" s="104"/>
      <c r="R130" s="105"/>
      <c r="S130" s="100"/>
      <c r="T130" s="100"/>
      <c r="U130" s="100"/>
      <c r="V130" s="100"/>
      <c r="W130" s="46"/>
      <c r="X130" s="46"/>
      <c r="Y130" s="47"/>
      <c r="Z130" s="47"/>
      <c r="AA130" s="47"/>
      <c r="AB130" s="47"/>
      <c r="AC130" s="47"/>
      <c r="AD130" s="47"/>
    </row>
    <row r="131" spans="1:30" ht="39.950000000000003" customHeight="1" x14ac:dyDescent="0.25">
      <c r="A131" s="55">
        <v>154</v>
      </c>
      <c r="B131" s="56" t="s">
        <v>86</v>
      </c>
      <c r="C131" s="60" t="s">
        <v>447</v>
      </c>
      <c r="D131" s="61" t="s">
        <v>448</v>
      </c>
      <c r="E131" s="59" t="s">
        <v>62</v>
      </c>
      <c r="F131" s="62" t="s">
        <v>449</v>
      </c>
      <c r="G131" s="54" t="s">
        <v>37</v>
      </c>
      <c r="H131" s="62" t="s">
        <v>51</v>
      </c>
      <c r="I131" s="42">
        <v>2498.19</v>
      </c>
      <c r="J131" s="17"/>
      <c r="K131" s="23">
        <f t="shared" si="2"/>
        <v>0</v>
      </c>
      <c r="L131" s="24" t="str">
        <f t="shared" si="3"/>
        <v>OK</v>
      </c>
      <c r="M131" s="103"/>
      <c r="N131" s="100"/>
      <c r="O131" s="101"/>
      <c r="P131" s="101"/>
      <c r="Q131" s="104"/>
      <c r="R131" s="105"/>
      <c r="S131" s="100"/>
      <c r="T131" s="100"/>
      <c r="U131" s="100"/>
      <c r="V131" s="100"/>
      <c r="W131" s="46"/>
      <c r="X131" s="46"/>
      <c r="Y131" s="47"/>
      <c r="Z131" s="47"/>
      <c r="AA131" s="47"/>
      <c r="AB131" s="47"/>
      <c r="AC131" s="47"/>
      <c r="AD131" s="47"/>
    </row>
    <row r="132" spans="1:30" ht="39.950000000000003" customHeight="1" x14ac:dyDescent="0.25">
      <c r="A132" s="55">
        <v>155</v>
      </c>
      <c r="B132" s="56" t="s">
        <v>450</v>
      </c>
      <c r="C132" s="77" t="s">
        <v>451</v>
      </c>
      <c r="D132" s="61" t="s">
        <v>452</v>
      </c>
      <c r="E132" s="59" t="s">
        <v>238</v>
      </c>
      <c r="F132" s="62" t="s">
        <v>453</v>
      </c>
      <c r="G132" s="54" t="s">
        <v>37</v>
      </c>
      <c r="H132" s="62" t="s">
        <v>51</v>
      </c>
      <c r="I132" s="42">
        <v>38300</v>
      </c>
      <c r="J132" s="17"/>
      <c r="K132" s="23">
        <f t="shared" ref="K132:K135" si="4">J132-(SUM(M132:AD132))</f>
        <v>0</v>
      </c>
      <c r="L132" s="24" t="str">
        <f t="shared" ref="L132:L136" si="5">IF(K132&lt;0,"ATENÇÃO","OK")</f>
        <v>OK</v>
      </c>
      <c r="M132" s="103"/>
      <c r="N132" s="100"/>
      <c r="O132" s="101"/>
      <c r="P132" s="101"/>
      <c r="Q132" s="104"/>
      <c r="R132" s="105"/>
      <c r="S132" s="100"/>
      <c r="T132" s="100"/>
      <c r="U132" s="100"/>
      <c r="V132" s="100"/>
      <c r="W132" s="46"/>
      <c r="X132" s="46"/>
      <c r="Y132" s="47"/>
      <c r="Z132" s="47"/>
      <c r="AA132" s="47"/>
      <c r="AB132" s="47"/>
      <c r="AC132" s="47"/>
      <c r="AD132" s="47"/>
    </row>
    <row r="133" spans="1:30" ht="39.950000000000003" customHeight="1" x14ac:dyDescent="0.25">
      <c r="A133" s="55">
        <v>156</v>
      </c>
      <c r="B133" s="56" t="s">
        <v>114</v>
      </c>
      <c r="C133" s="60" t="s">
        <v>454</v>
      </c>
      <c r="D133" s="61" t="s">
        <v>455</v>
      </c>
      <c r="E133" s="62" t="s">
        <v>129</v>
      </c>
      <c r="F133" s="62" t="s">
        <v>456</v>
      </c>
      <c r="G133" s="54" t="s">
        <v>37</v>
      </c>
      <c r="H133" s="62" t="s">
        <v>81</v>
      </c>
      <c r="I133" s="42">
        <v>327.5</v>
      </c>
      <c r="J133" s="17">
        <v>2</v>
      </c>
      <c r="K133" s="23">
        <f t="shared" si="4"/>
        <v>0</v>
      </c>
      <c r="L133" s="24" t="str">
        <f t="shared" si="5"/>
        <v>OK</v>
      </c>
      <c r="M133" s="103"/>
      <c r="N133" s="100"/>
      <c r="O133" s="101"/>
      <c r="P133" s="101"/>
      <c r="Q133" s="104"/>
      <c r="R133" s="133">
        <v>2</v>
      </c>
      <c r="S133" s="100"/>
      <c r="T133" s="100"/>
      <c r="U133" s="100"/>
      <c r="V133" s="100"/>
      <c r="W133" s="46"/>
      <c r="X133" s="46"/>
      <c r="Y133" s="47"/>
      <c r="Z133" s="47"/>
      <c r="AA133" s="47"/>
      <c r="AB133" s="47"/>
      <c r="AC133" s="47"/>
      <c r="AD133" s="47"/>
    </row>
    <row r="134" spans="1:30" ht="39.950000000000003" customHeight="1" x14ac:dyDescent="0.25">
      <c r="A134" s="55">
        <v>158</v>
      </c>
      <c r="B134" s="56" t="s">
        <v>38</v>
      </c>
      <c r="C134" s="60" t="s">
        <v>457</v>
      </c>
      <c r="D134" s="61" t="s">
        <v>458</v>
      </c>
      <c r="E134" s="62">
        <v>2407</v>
      </c>
      <c r="F134" s="62" t="s">
        <v>459</v>
      </c>
      <c r="G134" s="54" t="s">
        <v>37</v>
      </c>
      <c r="H134" s="62" t="s">
        <v>81</v>
      </c>
      <c r="I134" s="42">
        <v>1240</v>
      </c>
      <c r="J134" s="17"/>
      <c r="K134" s="23">
        <f t="shared" si="4"/>
        <v>0</v>
      </c>
      <c r="L134" s="24" t="str">
        <f t="shared" si="5"/>
        <v>OK</v>
      </c>
      <c r="M134" s="103"/>
      <c r="N134" s="100"/>
      <c r="O134" s="101"/>
      <c r="P134" s="101"/>
      <c r="Q134" s="104"/>
      <c r="R134" s="105"/>
      <c r="S134" s="100"/>
      <c r="T134" s="100"/>
      <c r="U134" s="100"/>
      <c r="V134" s="100"/>
      <c r="W134" s="46"/>
      <c r="X134" s="46"/>
      <c r="Y134" s="47"/>
      <c r="Z134" s="47"/>
      <c r="AA134" s="47"/>
      <c r="AB134" s="47"/>
      <c r="AC134" s="47"/>
      <c r="AD134" s="47"/>
    </row>
    <row r="135" spans="1:30" ht="39.950000000000003" customHeight="1" x14ac:dyDescent="0.25">
      <c r="A135" s="55">
        <v>159</v>
      </c>
      <c r="B135" s="56" t="s">
        <v>86</v>
      </c>
      <c r="C135" s="60" t="s">
        <v>460</v>
      </c>
      <c r="D135" s="61" t="s">
        <v>461</v>
      </c>
      <c r="E135" s="62">
        <v>2407</v>
      </c>
      <c r="F135" s="62" t="s">
        <v>459</v>
      </c>
      <c r="G135" s="54" t="s">
        <v>37</v>
      </c>
      <c r="H135" s="62" t="s">
        <v>81</v>
      </c>
      <c r="I135" s="42">
        <v>376.13</v>
      </c>
      <c r="J135" s="17"/>
      <c r="K135" s="23">
        <f t="shared" si="4"/>
        <v>0</v>
      </c>
      <c r="L135" s="24" t="str">
        <f t="shared" si="5"/>
        <v>OK</v>
      </c>
      <c r="M135" s="103"/>
      <c r="N135" s="100"/>
      <c r="O135" s="101"/>
      <c r="P135" s="101"/>
      <c r="Q135" s="104"/>
      <c r="R135" s="105"/>
      <c r="S135" s="100"/>
      <c r="T135" s="100"/>
      <c r="U135" s="100"/>
      <c r="V135" s="100"/>
      <c r="W135" s="46"/>
      <c r="X135" s="46"/>
      <c r="Y135" s="47"/>
      <c r="Z135" s="47"/>
      <c r="AA135" s="47"/>
      <c r="AB135" s="47"/>
      <c r="AC135" s="47"/>
      <c r="AD135" s="47"/>
    </row>
    <row r="136" spans="1:30" ht="39.950000000000003" customHeight="1" x14ac:dyDescent="0.25">
      <c r="A136" s="55">
        <v>161</v>
      </c>
      <c r="B136" s="56" t="s">
        <v>38</v>
      </c>
      <c r="C136" s="60" t="s">
        <v>462</v>
      </c>
      <c r="D136" s="61" t="s">
        <v>463</v>
      </c>
      <c r="E136" s="62" t="s">
        <v>292</v>
      </c>
      <c r="F136" s="62" t="s">
        <v>464</v>
      </c>
      <c r="G136" s="54" t="s">
        <v>37</v>
      </c>
      <c r="H136" s="62" t="s">
        <v>81</v>
      </c>
      <c r="I136" s="42">
        <v>485.5</v>
      </c>
      <c r="J136" s="17">
        <v>2</v>
      </c>
      <c r="K136" s="23">
        <f>J136-(SUM(M136:AD136))</f>
        <v>0</v>
      </c>
      <c r="L136" s="24" t="str">
        <f t="shared" si="5"/>
        <v>OK</v>
      </c>
      <c r="M136" s="103"/>
      <c r="N136" s="100"/>
      <c r="O136" s="101"/>
      <c r="P136" s="101"/>
      <c r="Q136" s="104"/>
      <c r="R136" s="105"/>
      <c r="S136" s="100"/>
      <c r="T136" s="100">
        <v>1</v>
      </c>
      <c r="U136" s="100"/>
      <c r="V136" s="100">
        <v>1</v>
      </c>
      <c r="W136" s="46"/>
      <c r="X136" s="46"/>
      <c r="Y136" s="47"/>
      <c r="Z136" s="47"/>
      <c r="AA136" s="47"/>
      <c r="AB136" s="47"/>
      <c r="AC136" s="47"/>
      <c r="AD136" s="47"/>
    </row>
    <row r="137" spans="1:30" x14ac:dyDescent="0.25">
      <c r="J137" s="4">
        <f>SUM(J4:J136)</f>
        <v>26</v>
      </c>
      <c r="K137" s="4">
        <f>SUM(K4:K136)</f>
        <v>6</v>
      </c>
      <c r="M137" s="106">
        <f>SUMPRODUCT($I$4:$I$136,M4:M136)</f>
        <v>3255</v>
      </c>
      <c r="N137" s="106">
        <f t="shared" ref="N137:V137" si="6">SUMPRODUCT($I$4:$I$136,N4:N136)</f>
        <v>256</v>
      </c>
      <c r="O137" s="106">
        <f t="shared" si="6"/>
        <v>2298.48</v>
      </c>
      <c r="P137" s="106">
        <f t="shared" si="6"/>
        <v>1050</v>
      </c>
      <c r="Q137" s="106">
        <f t="shared" si="6"/>
        <v>685</v>
      </c>
      <c r="R137" s="106">
        <f t="shared" si="6"/>
        <v>655</v>
      </c>
      <c r="S137" s="106">
        <f t="shared" si="6"/>
        <v>80</v>
      </c>
      <c r="T137" s="106">
        <f t="shared" si="6"/>
        <v>485.5</v>
      </c>
      <c r="U137" s="106">
        <f t="shared" si="6"/>
        <v>5700</v>
      </c>
      <c r="V137" s="106">
        <f t="shared" si="6"/>
        <v>2428.5</v>
      </c>
      <c r="W137" s="92">
        <f t="shared" ref="W137:AD137" si="7">SUMPRODUCT($I$4:$I$136,W4:W136)</f>
        <v>0</v>
      </c>
      <c r="X137" s="92">
        <f t="shared" si="7"/>
        <v>0</v>
      </c>
      <c r="Y137" s="92">
        <f t="shared" si="7"/>
        <v>0</v>
      </c>
      <c r="Z137" s="92">
        <f t="shared" si="7"/>
        <v>0</v>
      </c>
      <c r="AA137" s="92">
        <f t="shared" si="7"/>
        <v>0</v>
      </c>
      <c r="AB137" s="92">
        <f t="shared" si="7"/>
        <v>0</v>
      </c>
      <c r="AC137" s="92">
        <f t="shared" si="7"/>
        <v>0</v>
      </c>
      <c r="AD137" s="92">
        <f t="shared" si="7"/>
        <v>0</v>
      </c>
    </row>
    <row r="138" spans="1:30" ht="39.950000000000003" customHeight="1" x14ac:dyDescent="0.25"/>
    <row r="139" spans="1:30" ht="39.950000000000003" customHeight="1" x14ac:dyDescent="0.25"/>
    <row r="140" spans="1:30" ht="39.950000000000003" customHeight="1" x14ac:dyDescent="0.25"/>
    <row r="141" spans="1:30" ht="39.950000000000003" customHeight="1" x14ac:dyDescent="0.25"/>
    <row r="142" spans="1:30" ht="39.950000000000003" customHeight="1" x14ac:dyDescent="0.25"/>
    <row r="143" spans="1:30" ht="39.950000000000003" customHeight="1" x14ac:dyDescent="0.25"/>
    <row r="144" spans="1:30" ht="39.950000000000003" customHeight="1" x14ac:dyDescent="0.25"/>
    <row r="145" ht="39.950000000000003" customHeight="1" x14ac:dyDescent="0.25"/>
    <row r="146" ht="39.950000000000003" customHeight="1" x14ac:dyDescent="0.25"/>
    <row r="147" ht="39.950000000000003" customHeight="1" x14ac:dyDescent="0.25"/>
    <row r="148" ht="39.950000000000003" customHeight="1" x14ac:dyDescent="0.25"/>
    <row r="149" ht="39.950000000000003" customHeight="1" x14ac:dyDescent="0.25"/>
    <row r="150" ht="39.950000000000003" customHeight="1" x14ac:dyDescent="0.25"/>
    <row r="151" ht="39.950000000000003" customHeight="1" x14ac:dyDescent="0.25"/>
    <row r="152" ht="39.950000000000003" customHeight="1" x14ac:dyDescent="0.25"/>
    <row r="153" ht="39.950000000000003" customHeight="1" x14ac:dyDescent="0.25"/>
    <row r="154" ht="39.950000000000003" customHeight="1" x14ac:dyDescent="0.25"/>
    <row r="155" ht="39.950000000000003" customHeight="1" x14ac:dyDescent="0.25"/>
    <row r="156" ht="39.950000000000003" customHeight="1" x14ac:dyDescent="0.25"/>
    <row r="157" ht="39.950000000000003" customHeight="1" x14ac:dyDescent="0.25"/>
    <row r="158" ht="39.950000000000003" customHeight="1" x14ac:dyDescent="0.25"/>
    <row r="159" ht="39.950000000000003" customHeight="1" x14ac:dyDescent="0.25"/>
    <row r="160" ht="39.950000000000003" customHeight="1" x14ac:dyDescent="0.25"/>
    <row r="161" ht="39.950000000000003" customHeight="1" x14ac:dyDescent="0.25"/>
    <row r="162" ht="39.950000000000003" customHeight="1" x14ac:dyDescent="0.25"/>
    <row r="163" ht="39.950000000000003" customHeight="1" x14ac:dyDescent="0.25"/>
    <row r="164" ht="39.950000000000003" customHeight="1" x14ac:dyDescent="0.25"/>
    <row r="165" ht="39.950000000000003" customHeight="1" x14ac:dyDescent="0.25"/>
    <row r="166" ht="39.950000000000003" customHeight="1" x14ac:dyDescent="0.25"/>
    <row r="167" ht="39.950000000000003" customHeight="1" x14ac:dyDescent="0.25"/>
    <row r="168" ht="39.950000000000003" customHeight="1" x14ac:dyDescent="0.25"/>
    <row r="169" ht="39.950000000000003" customHeight="1" x14ac:dyDescent="0.25"/>
    <row r="170" ht="39.950000000000003" customHeight="1" x14ac:dyDescent="0.25"/>
    <row r="171" ht="39.950000000000003" customHeight="1" x14ac:dyDescent="0.25"/>
    <row r="172" ht="39.950000000000003" customHeight="1" x14ac:dyDescent="0.25"/>
    <row r="173" ht="39.950000000000003" customHeight="1" x14ac:dyDescent="0.25"/>
    <row r="174" ht="39.950000000000003" customHeight="1" x14ac:dyDescent="0.25"/>
    <row r="175" ht="39.950000000000003" customHeight="1" x14ac:dyDescent="0.25"/>
    <row r="176" ht="39.950000000000003" customHeight="1" x14ac:dyDescent="0.25"/>
    <row r="177" ht="39.950000000000003" customHeight="1" x14ac:dyDescent="0.25"/>
    <row r="178" ht="39.950000000000003" customHeight="1" x14ac:dyDescent="0.25"/>
    <row r="179" ht="39.950000000000003" customHeight="1" x14ac:dyDescent="0.25"/>
    <row r="180" ht="39.950000000000003" customHeight="1" x14ac:dyDescent="0.25"/>
    <row r="181" ht="39.950000000000003" customHeight="1" x14ac:dyDescent="0.25"/>
    <row r="182" ht="39.950000000000003" customHeight="1" x14ac:dyDescent="0.25"/>
    <row r="183" ht="39.950000000000003" customHeight="1" x14ac:dyDescent="0.25"/>
    <row r="184" ht="39.950000000000003" customHeight="1" x14ac:dyDescent="0.25"/>
    <row r="185" ht="39.950000000000003" customHeight="1" x14ac:dyDescent="0.25"/>
    <row r="186" ht="39.950000000000003" customHeight="1" x14ac:dyDescent="0.25"/>
    <row r="187" ht="39.950000000000003" customHeight="1" x14ac:dyDescent="0.25"/>
    <row r="188" ht="39.950000000000003" customHeight="1" x14ac:dyDescent="0.25"/>
    <row r="189" ht="39.950000000000003" customHeight="1" x14ac:dyDescent="0.25"/>
    <row r="190" ht="39.950000000000003" customHeight="1" x14ac:dyDescent="0.25"/>
    <row r="191" ht="39.950000000000003" customHeight="1" x14ac:dyDescent="0.25"/>
    <row r="192" ht="39.950000000000003" customHeight="1" x14ac:dyDescent="0.25"/>
    <row r="193" ht="39.950000000000003" customHeight="1" x14ac:dyDescent="0.25"/>
    <row r="194" ht="39.950000000000003" customHeight="1" x14ac:dyDescent="0.25"/>
    <row r="195" ht="39.950000000000003" customHeight="1" x14ac:dyDescent="0.25"/>
    <row r="196" ht="39.950000000000003" customHeight="1" x14ac:dyDescent="0.25"/>
    <row r="197" ht="39.950000000000003" customHeight="1" x14ac:dyDescent="0.25"/>
    <row r="198" ht="39.950000000000003" customHeight="1" x14ac:dyDescent="0.25"/>
    <row r="199" ht="39.950000000000003" customHeight="1" x14ac:dyDescent="0.25"/>
    <row r="200" ht="39.950000000000003" customHeight="1" x14ac:dyDescent="0.25"/>
    <row r="201" ht="39.950000000000003" customHeight="1" x14ac:dyDescent="0.25"/>
    <row r="202" ht="39.950000000000003" customHeight="1" x14ac:dyDescent="0.25"/>
    <row r="203" ht="39.950000000000003" customHeight="1" x14ac:dyDescent="0.25"/>
    <row r="204" ht="39.950000000000003" customHeight="1" x14ac:dyDescent="0.25"/>
    <row r="205" ht="39.950000000000003" customHeight="1" x14ac:dyDescent="0.25"/>
    <row r="206" ht="39.950000000000003" customHeight="1" x14ac:dyDescent="0.25"/>
    <row r="207" ht="39.950000000000003" customHeight="1" x14ac:dyDescent="0.25"/>
    <row r="208" ht="39.950000000000003" customHeight="1" x14ac:dyDescent="0.25"/>
    <row r="209" ht="39.950000000000003" customHeight="1" x14ac:dyDescent="0.25"/>
    <row r="210" ht="39.950000000000003" customHeight="1" x14ac:dyDescent="0.25"/>
    <row r="211" ht="39.950000000000003" customHeight="1" x14ac:dyDescent="0.25"/>
    <row r="212" ht="39.950000000000003" customHeight="1" x14ac:dyDescent="0.25"/>
    <row r="213" ht="39.950000000000003" customHeight="1" x14ac:dyDescent="0.25"/>
    <row r="214" ht="39.950000000000003" customHeight="1" x14ac:dyDescent="0.25"/>
    <row r="215" ht="39.950000000000003" customHeight="1" x14ac:dyDescent="0.25"/>
    <row r="216" ht="39.950000000000003" customHeight="1" x14ac:dyDescent="0.25"/>
    <row r="217" ht="39.950000000000003" customHeight="1" x14ac:dyDescent="0.25"/>
    <row r="218" ht="39.950000000000003" customHeight="1" x14ac:dyDescent="0.25"/>
    <row r="219" ht="39.950000000000003" customHeight="1" x14ac:dyDescent="0.25"/>
    <row r="220" ht="39.950000000000003" customHeight="1" x14ac:dyDescent="0.25"/>
    <row r="221" ht="39.950000000000003" customHeight="1" x14ac:dyDescent="0.25"/>
    <row r="222" ht="39.950000000000003" customHeight="1" x14ac:dyDescent="0.25"/>
    <row r="223" ht="39.950000000000003" customHeight="1" x14ac:dyDescent="0.25"/>
    <row r="224" ht="39.950000000000003" customHeight="1" x14ac:dyDescent="0.25"/>
    <row r="225" ht="39.950000000000003" customHeight="1" x14ac:dyDescent="0.25"/>
    <row r="226" ht="39.950000000000003" customHeight="1" x14ac:dyDescent="0.25"/>
    <row r="227" ht="39.950000000000003" customHeight="1" x14ac:dyDescent="0.25"/>
    <row r="228" ht="39.950000000000003" customHeight="1" x14ac:dyDescent="0.25"/>
    <row r="229" ht="39.950000000000003" customHeight="1" x14ac:dyDescent="0.25"/>
    <row r="230" ht="39.950000000000003" customHeight="1" x14ac:dyDescent="0.25"/>
    <row r="231" ht="39.950000000000003" customHeight="1" x14ac:dyDescent="0.25"/>
    <row r="232" ht="39.950000000000003" customHeight="1" x14ac:dyDescent="0.25"/>
    <row r="233" ht="39.950000000000003" customHeight="1" x14ac:dyDescent="0.25"/>
    <row r="234" ht="39.950000000000003" customHeight="1" x14ac:dyDescent="0.25"/>
    <row r="235" ht="39.950000000000003" customHeight="1" x14ac:dyDescent="0.25"/>
    <row r="236" ht="39.950000000000003" customHeight="1" x14ac:dyDescent="0.25"/>
    <row r="237" ht="39.950000000000003" customHeight="1" x14ac:dyDescent="0.25"/>
    <row r="238" ht="39.950000000000003" customHeight="1" x14ac:dyDescent="0.25"/>
    <row r="239" ht="39.950000000000003" customHeight="1" x14ac:dyDescent="0.25"/>
    <row r="240" ht="39.950000000000003" customHeight="1" x14ac:dyDescent="0.25"/>
    <row r="241" ht="39.950000000000003" customHeight="1" x14ac:dyDescent="0.25"/>
    <row r="242" ht="39.950000000000003" customHeight="1" x14ac:dyDescent="0.25"/>
    <row r="243" ht="39.950000000000003" customHeight="1" x14ac:dyDescent="0.25"/>
    <row r="244" ht="39.950000000000003" customHeight="1" x14ac:dyDescent="0.25"/>
    <row r="245" ht="39.950000000000003" customHeight="1" x14ac:dyDescent="0.25"/>
    <row r="246" ht="39.950000000000003" customHeight="1" x14ac:dyDescent="0.25"/>
    <row r="247" ht="39.950000000000003" customHeight="1" x14ac:dyDescent="0.25"/>
    <row r="248" ht="39.950000000000003" customHeight="1" x14ac:dyDescent="0.25"/>
    <row r="249" ht="39.950000000000003" customHeight="1" x14ac:dyDescent="0.25"/>
    <row r="250" ht="39.950000000000003" customHeight="1" x14ac:dyDescent="0.25"/>
    <row r="251" ht="39.950000000000003" customHeight="1" x14ac:dyDescent="0.25"/>
    <row r="252" ht="39.950000000000003" customHeight="1" x14ac:dyDescent="0.25"/>
    <row r="253" ht="39.950000000000003" customHeight="1" x14ac:dyDescent="0.25"/>
    <row r="254" ht="39.950000000000003" customHeight="1" x14ac:dyDescent="0.25"/>
    <row r="255" ht="39.950000000000003" customHeight="1" x14ac:dyDescent="0.25"/>
    <row r="256" ht="39.950000000000003" customHeight="1" x14ac:dyDescent="0.25"/>
    <row r="257" ht="39.950000000000003" customHeight="1" x14ac:dyDescent="0.25"/>
    <row r="258" ht="39.950000000000003" customHeight="1" x14ac:dyDescent="0.25"/>
    <row r="259" ht="39.950000000000003" customHeight="1" x14ac:dyDescent="0.25"/>
    <row r="260" ht="39.950000000000003" customHeight="1" x14ac:dyDescent="0.25"/>
    <row r="261" ht="39.950000000000003" customHeight="1" x14ac:dyDescent="0.25"/>
    <row r="262" ht="39.950000000000003" customHeight="1" x14ac:dyDescent="0.25"/>
    <row r="263" ht="39.950000000000003" customHeight="1" x14ac:dyDescent="0.25"/>
    <row r="264" ht="39.950000000000003" customHeight="1" x14ac:dyDescent="0.25"/>
    <row r="265" ht="39.950000000000003" customHeight="1" x14ac:dyDescent="0.25"/>
    <row r="266" ht="39.950000000000003" customHeight="1" x14ac:dyDescent="0.25"/>
    <row r="267" ht="39.950000000000003" customHeight="1" x14ac:dyDescent="0.25"/>
    <row r="268" ht="39.950000000000003" customHeight="1" x14ac:dyDescent="0.25"/>
    <row r="269" ht="39.950000000000003" customHeight="1" x14ac:dyDescent="0.25"/>
    <row r="270" ht="39.950000000000003" customHeight="1" x14ac:dyDescent="0.25"/>
    <row r="271" ht="39.950000000000003" customHeight="1" x14ac:dyDescent="0.25"/>
    <row r="272" ht="39.950000000000003" customHeight="1" x14ac:dyDescent="0.25"/>
    <row r="273" ht="39.950000000000003" customHeight="1" x14ac:dyDescent="0.25"/>
    <row r="274" ht="39.950000000000003" customHeight="1" x14ac:dyDescent="0.25"/>
    <row r="275" ht="39.950000000000003" customHeight="1" x14ac:dyDescent="0.25"/>
    <row r="276" ht="39.950000000000003" customHeight="1" x14ac:dyDescent="0.25"/>
    <row r="277" ht="39.950000000000003" customHeight="1" x14ac:dyDescent="0.25"/>
    <row r="278" ht="39.950000000000003" customHeight="1" x14ac:dyDescent="0.25"/>
    <row r="279" ht="39.950000000000003" customHeight="1" x14ac:dyDescent="0.25"/>
    <row r="280" ht="39.950000000000003" customHeight="1" x14ac:dyDescent="0.25"/>
    <row r="281" ht="39.950000000000003" customHeight="1" x14ac:dyDescent="0.25"/>
    <row r="282" ht="39.950000000000003" customHeight="1" x14ac:dyDescent="0.25"/>
    <row r="283" ht="39.950000000000003" customHeight="1" x14ac:dyDescent="0.25"/>
    <row r="284" ht="39.950000000000003" customHeight="1" x14ac:dyDescent="0.25"/>
    <row r="285" ht="39.950000000000003" customHeight="1" x14ac:dyDescent="0.25"/>
    <row r="286" ht="39.950000000000003" customHeight="1" x14ac:dyDescent="0.25"/>
    <row r="287" ht="39.950000000000003" customHeight="1" x14ac:dyDescent="0.25"/>
    <row r="288" ht="39.950000000000003" customHeight="1" x14ac:dyDescent="0.25"/>
    <row r="289" ht="39.950000000000003" customHeight="1" x14ac:dyDescent="0.25"/>
    <row r="290" ht="39.950000000000003" customHeight="1" x14ac:dyDescent="0.25"/>
    <row r="291" ht="39.950000000000003" customHeight="1" x14ac:dyDescent="0.25"/>
    <row r="292" ht="39.950000000000003" customHeight="1" x14ac:dyDescent="0.25"/>
    <row r="293" ht="39.950000000000003" customHeight="1" x14ac:dyDescent="0.25"/>
    <row r="294" ht="39.950000000000003" customHeight="1" x14ac:dyDescent="0.25"/>
    <row r="295" ht="39.950000000000003" customHeight="1" x14ac:dyDescent="0.25"/>
    <row r="296" ht="39.950000000000003" customHeight="1" x14ac:dyDescent="0.25"/>
    <row r="297" ht="39.950000000000003" customHeight="1" x14ac:dyDescent="0.25"/>
    <row r="298" ht="39.950000000000003" customHeight="1" x14ac:dyDescent="0.25"/>
    <row r="299" ht="39.950000000000003" customHeight="1" x14ac:dyDescent="0.25"/>
    <row r="300" ht="39.950000000000003" customHeight="1" x14ac:dyDescent="0.25"/>
    <row r="301" ht="39.950000000000003" customHeight="1" x14ac:dyDescent="0.25"/>
    <row r="302" ht="39.950000000000003" customHeight="1" x14ac:dyDescent="0.25"/>
    <row r="303" ht="39.950000000000003" customHeight="1" x14ac:dyDescent="0.25"/>
    <row r="304" ht="39.950000000000003" customHeight="1" x14ac:dyDescent="0.25"/>
    <row r="305" ht="39.950000000000003" customHeight="1" x14ac:dyDescent="0.25"/>
    <row r="306" ht="39.950000000000003" customHeight="1" x14ac:dyDescent="0.25"/>
    <row r="307" ht="39.950000000000003" customHeight="1" x14ac:dyDescent="0.25"/>
    <row r="308" ht="39.950000000000003" customHeight="1" x14ac:dyDescent="0.25"/>
    <row r="309" ht="39.950000000000003" customHeight="1" x14ac:dyDescent="0.25"/>
    <row r="310" ht="39.950000000000003" customHeight="1" x14ac:dyDescent="0.25"/>
    <row r="311" ht="39.950000000000003" customHeight="1" x14ac:dyDescent="0.25"/>
    <row r="312" ht="39.950000000000003" customHeight="1" x14ac:dyDescent="0.25"/>
    <row r="313" ht="39.950000000000003" customHeight="1" x14ac:dyDescent="0.25"/>
    <row r="314" ht="39.950000000000003" customHeight="1" x14ac:dyDescent="0.25"/>
    <row r="315" ht="39.950000000000003" customHeight="1" x14ac:dyDescent="0.25"/>
    <row r="316" ht="39.950000000000003" customHeight="1" x14ac:dyDescent="0.25"/>
    <row r="317" ht="39.950000000000003" customHeight="1" x14ac:dyDescent="0.25"/>
    <row r="318" ht="39.950000000000003" customHeight="1" x14ac:dyDescent="0.25"/>
    <row r="319" ht="39.950000000000003" customHeight="1" x14ac:dyDescent="0.25"/>
    <row r="320" ht="39.950000000000003" customHeight="1" x14ac:dyDescent="0.25"/>
    <row r="321" ht="39.950000000000003" customHeight="1" x14ac:dyDescent="0.25"/>
    <row r="322" ht="39.950000000000003" customHeight="1" x14ac:dyDescent="0.25"/>
    <row r="323" ht="39.950000000000003" customHeight="1" x14ac:dyDescent="0.25"/>
    <row r="324" ht="39.950000000000003" customHeight="1" x14ac:dyDescent="0.25"/>
    <row r="325" ht="39.950000000000003" customHeight="1" x14ac:dyDescent="0.25"/>
    <row r="326" ht="39.950000000000003" customHeight="1" x14ac:dyDescent="0.25"/>
    <row r="327" ht="39.950000000000003" customHeight="1" x14ac:dyDescent="0.25"/>
    <row r="328" ht="39.950000000000003" customHeight="1" x14ac:dyDescent="0.25"/>
    <row r="329" ht="39.950000000000003" customHeight="1" x14ac:dyDescent="0.25"/>
    <row r="330" ht="39.950000000000003" customHeight="1" x14ac:dyDescent="0.25"/>
    <row r="331" ht="39.950000000000003" customHeight="1" x14ac:dyDescent="0.25"/>
    <row r="332" ht="39.950000000000003" customHeight="1" x14ac:dyDescent="0.25"/>
    <row r="333" ht="39.950000000000003" customHeight="1" x14ac:dyDescent="0.25"/>
    <row r="334" ht="39.950000000000003" customHeight="1" x14ac:dyDescent="0.25"/>
    <row r="335" ht="39.950000000000003" customHeight="1" x14ac:dyDescent="0.25"/>
    <row r="336" ht="39.950000000000003" customHeight="1" x14ac:dyDescent="0.25"/>
    <row r="337" ht="39.950000000000003" customHeight="1" x14ac:dyDescent="0.25"/>
    <row r="338" ht="39.950000000000003" customHeight="1" x14ac:dyDescent="0.25"/>
    <row r="339" ht="39.950000000000003" customHeight="1" x14ac:dyDescent="0.25"/>
    <row r="340" ht="39.950000000000003" customHeight="1" x14ac:dyDescent="0.25"/>
    <row r="341" ht="39.950000000000003" customHeight="1" x14ac:dyDescent="0.25"/>
    <row r="342" ht="39.950000000000003" customHeight="1" x14ac:dyDescent="0.25"/>
    <row r="343" ht="39.950000000000003" customHeight="1" x14ac:dyDescent="0.25"/>
    <row r="344" ht="39.950000000000003" customHeight="1" x14ac:dyDescent="0.25"/>
    <row r="345" ht="39.950000000000003" customHeight="1" x14ac:dyDescent="0.25"/>
    <row r="346" ht="39.950000000000003" customHeight="1" x14ac:dyDescent="0.25"/>
    <row r="347" ht="39.950000000000003" customHeight="1" x14ac:dyDescent="0.25"/>
    <row r="348" ht="39.950000000000003" customHeight="1" x14ac:dyDescent="0.25"/>
    <row r="349" ht="39.950000000000003" customHeight="1" x14ac:dyDescent="0.25"/>
    <row r="350" ht="39.950000000000003" customHeight="1" x14ac:dyDescent="0.25"/>
    <row r="351" ht="39.950000000000003" customHeight="1" x14ac:dyDescent="0.25"/>
    <row r="352" ht="39.950000000000003" customHeight="1" x14ac:dyDescent="0.25"/>
    <row r="353" ht="39.950000000000003" customHeight="1" x14ac:dyDescent="0.25"/>
    <row r="354" ht="39.950000000000003" customHeight="1" x14ac:dyDescent="0.25"/>
    <row r="355" ht="39.950000000000003" customHeight="1" x14ac:dyDescent="0.25"/>
    <row r="356" ht="39.950000000000003" customHeight="1" x14ac:dyDescent="0.25"/>
    <row r="357" ht="39.950000000000003" customHeight="1" x14ac:dyDescent="0.25"/>
    <row r="358" ht="39.950000000000003" customHeight="1" x14ac:dyDescent="0.25"/>
    <row r="359" ht="39.950000000000003" customHeight="1" x14ac:dyDescent="0.25"/>
    <row r="360" ht="39.950000000000003" customHeight="1" x14ac:dyDescent="0.25"/>
    <row r="361" ht="39.950000000000003" customHeight="1" x14ac:dyDescent="0.25"/>
    <row r="362" ht="39.950000000000003" customHeight="1" x14ac:dyDescent="0.25"/>
    <row r="363" ht="39.950000000000003" customHeight="1" x14ac:dyDescent="0.25"/>
    <row r="364" ht="39.950000000000003" customHeight="1" x14ac:dyDescent="0.25"/>
    <row r="365" ht="39.950000000000003" customHeight="1" x14ac:dyDescent="0.25"/>
    <row r="366" ht="39.950000000000003" customHeight="1" x14ac:dyDescent="0.25"/>
    <row r="367" ht="39.950000000000003" customHeight="1" x14ac:dyDescent="0.25"/>
    <row r="368" ht="39.950000000000003" customHeight="1" x14ac:dyDescent="0.25"/>
    <row r="369" ht="39.950000000000003" customHeight="1" x14ac:dyDescent="0.25"/>
    <row r="370" ht="39.950000000000003" customHeight="1" x14ac:dyDescent="0.25"/>
    <row r="371" ht="39.950000000000003" customHeight="1" x14ac:dyDescent="0.25"/>
    <row r="372" ht="39.950000000000003" customHeight="1" x14ac:dyDescent="0.25"/>
    <row r="373" ht="39.950000000000003" customHeight="1" x14ac:dyDescent="0.25"/>
    <row r="374" ht="39.950000000000003" customHeight="1" x14ac:dyDescent="0.25"/>
    <row r="375" ht="39.950000000000003" customHeight="1" x14ac:dyDescent="0.25"/>
    <row r="376" ht="39.950000000000003" customHeight="1" x14ac:dyDescent="0.25"/>
    <row r="377" ht="39.950000000000003" customHeight="1" x14ac:dyDescent="0.25"/>
    <row r="378" ht="39.950000000000003" customHeight="1" x14ac:dyDescent="0.25"/>
    <row r="379" ht="39.950000000000003" customHeight="1" x14ac:dyDescent="0.25"/>
    <row r="380" ht="39.950000000000003" customHeight="1" x14ac:dyDescent="0.25"/>
    <row r="381" ht="39.950000000000003" customHeight="1" x14ac:dyDescent="0.25"/>
    <row r="382" ht="39.950000000000003" customHeight="1" x14ac:dyDescent="0.25"/>
    <row r="383" ht="39.950000000000003" customHeight="1" x14ac:dyDescent="0.25"/>
    <row r="384" ht="39.950000000000003" customHeight="1" x14ac:dyDescent="0.25"/>
    <row r="385" ht="39.950000000000003" customHeight="1" x14ac:dyDescent="0.25"/>
    <row r="386" ht="39.950000000000003" customHeight="1" x14ac:dyDescent="0.25"/>
    <row r="387" ht="39.950000000000003" customHeight="1" x14ac:dyDescent="0.25"/>
    <row r="388" ht="39.950000000000003" customHeight="1" x14ac:dyDescent="0.25"/>
    <row r="389" ht="39.950000000000003" customHeight="1" x14ac:dyDescent="0.25"/>
    <row r="390" ht="39.950000000000003" customHeight="1" x14ac:dyDescent="0.25"/>
    <row r="391" ht="39.950000000000003" customHeight="1" x14ac:dyDescent="0.25"/>
    <row r="392" ht="39.950000000000003" customHeight="1" x14ac:dyDescent="0.25"/>
    <row r="393" ht="39.950000000000003" customHeight="1" x14ac:dyDescent="0.25"/>
    <row r="394" ht="39.950000000000003" customHeight="1" x14ac:dyDescent="0.25"/>
    <row r="395" ht="39.950000000000003" customHeight="1" x14ac:dyDescent="0.25"/>
    <row r="396" ht="39.950000000000003" customHeight="1" x14ac:dyDescent="0.25"/>
    <row r="397" ht="39.950000000000003" customHeight="1" x14ac:dyDescent="0.25"/>
    <row r="398" ht="39.950000000000003" customHeight="1" x14ac:dyDescent="0.25"/>
    <row r="399" ht="39.950000000000003" customHeight="1" x14ac:dyDescent="0.25"/>
    <row r="400" ht="39.950000000000003" customHeight="1" x14ac:dyDescent="0.25"/>
    <row r="401" ht="39.950000000000003" customHeight="1" x14ac:dyDescent="0.25"/>
    <row r="402" ht="39.950000000000003" customHeight="1" x14ac:dyDescent="0.25"/>
    <row r="403" ht="39.950000000000003" customHeight="1" x14ac:dyDescent="0.25"/>
    <row r="404" ht="39.950000000000003" customHeight="1" x14ac:dyDescent="0.25"/>
    <row r="405" ht="39.950000000000003" customHeight="1" x14ac:dyDescent="0.25"/>
    <row r="406" ht="39.950000000000003" customHeight="1" x14ac:dyDescent="0.25"/>
    <row r="407" ht="39.950000000000003" customHeight="1" x14ac:dyDescent="0.25"/>
    <row r="408" ht="39.950000000000003" customHeight="1" x14ac:dyDescent="0.25"/>
    <row r="409" ht="39.950000000000003" customHeight="1" x14ac:dyDescent="0.25"/>
    <row r="410" ht="39.950000000000003" customHeight="1" x14ac:dyDescent="0.25"/>
    <row r="411" ht="39.950000000000003" customHeight="1" x14ac:dyDescent="0.25"/>
    <row r="412" ht="39.950000000000003" customHeight="1" x14ac:dyDescent="0.25"/>
    <row r="413" ht="39.950000000000003" customHeight="1" x14ac:dyDescent="0.25"/>
    <row r="414" ht="39.950000000000003" customHeight="1" x14ac:dyDescent="0.25"/>
    <row r="415" ht="39.950000000000003" customHeight="1" x14ac:dyDescent="0.25"/>
    <row r="416" ht="39.950000000000003" customHeight="1" x14ac:dyDescent="0.25"/>
    <row r="417" ht="39.950000000000003" customHeight="1" x14ac:dyDescent="0.25"/>
    <row r="418" ht="39.950000000000003" customHeight="1" x14ac:dyDescent="0.25"/>
    <row r="419" ht="39.950000000000003" customHeight="1" x14ac:dyDescent="0.25"/>
    <row r="420" ht="39.950000000000003" customHeight="1" x14ac:dyDescent="0.25"/>
    <row r="421" ht="39.950000000000003" customHeight="1" x14ac:dyDescent="0.25"/>
    <row r="422" ht="39.950000000000003" customHeight="1" x14ac:dyDescent="0.25"/>
    <row r="423" ht="39.950000000000003" customHeight="1" x14ac:dyDescent="0.25"/>
    <row r="424" ht="39.950000000000003" customHeight="1" x14ac:dyDescent="0.25"/>
    <row r="425" ht="39.950000000000003" customHeight="1" x14ac:dyDescent="0.25"/>
    <row r="426" ht="39.950000000000003" customHeight="1" x14ac:dyDescent="0.25"/>
    <row r="427" ht="39.950000000000003" customHeight="1" x14ac:dyDescent="0.25"/>
    <row r="428" ht="39.950000000000003" customHeight="1" x14ac:dyDescent="0.25"/>
    <row r="429" ht="39.950000000000003" customHeight="1" x14ac:dyDescent="0.25"/>
    <row r="430" ht="39.950000000000003" customHeight="1" x14ac:dyDescent="0.25"/>
    <row r="431" ht="39.950000000000003" customHeight="1" x14ac:dyDescent="0.25"/>
    <row r="432" ht="39.950000000000003" customHeight="1" x14ac:dyDescent="0.25"/>
    <row r="433" ht="39.950000000000003" customHeight="1" x14ac:dyDescent="0.25"/>
    <row r="434" ht="39.950000000000003" customHeight="1" x14ac:dyDescent="0.25"/>
    <row r="435" ht="39.950000000000003" customHeight="1" x14ac:dyDescent="0.25"/>
    <row r="436" ht="39.950000000000003" customHeight="1" x14ac:dyDescent="0.25"/>
    <row r="437" ht="39.950000000000003" customHeight="1" x14ac:dyDescent="0.25"/>
    <row r="438" ht="39.950000000000003" customHeight="1" x14ac:dyDescent="0.25"/>
    <row r="439" ht="39.950000000000003" customHeight="1" x14ac:dyDescent="0.25"/>
    <row r="440" ht="39.950000000000003" customHeight="1" x14ac:dyDescent="0.25"/>
    <row r="441" ht="39.950000000000003" customHeight="1" x14ac:dyDescent="0.25"/>
    <row r="442" ht="39.950000000000003" customHeight="1" x14ac:dyDescent="0.25"/>
    <row r="443" ht="39.950000000000003" customHeight="1" x14ac:dyDescent="0.25"/>
    <row r="444" ht="39.950000000000003" customHeight="1" x14ac:dyDescent="0.25"/>
    <row r="445" ht="39.950000000000003" customHeight="1" x14ac:dyDescent="0.25"/>
    <row r="446" ht="39.950000000000003" customHeight="1" x14ac:dyDescent="0.25"/>
    <row r="447" ht="39.950000000000003" customHeight="1" x14ac:dyDescent="0.25"/>
    <row r="448" ht="39.950000000000003" customHeight="1" x14ac:dyDescent="0.25"/>
    <row r="449" ht="39.950000000000003" customHeight="1" x14ac:dyDescent="0.25"/>
    <row r="450" ht="39.950000000000003" customHeight="1" x14ac:dyDescent="0.25"/>
    <row r="451" ht="39.950000000000003" customHeight="1" x14ac:dyDescent="0.25"/>
    <row r="452" ht="39.950000000000003" customHeight="1" x14ac:dyDescent="0.25"/>
    <row r="453" ht="39.950000000000003" customHeight="1" x14ac:dyDescent="0.25"/>
    <row r="454" ht="39.950000000000003" customHeight="1" x14ac:dyDescent="0.25"/>
    <row r="455" ht="39.950000000000003" customHeight="1" x14ac:dyDescent="0.25"/>
    <row r="456" ht="39.950000000000003" customHeight="1" x14ac:dyDescent="0.25"/>
    <row r="457" ht="39.950000000000003" customHeight="1" x14ac:dyDescent="0.25"/>
    <row r="458" ht="39.950000000000003" customHeight="1" x14ac:dyDescent="0.25"/>
    <row r="459" ht="39.950000000000003" customHeight="1" x14ac:dyDescent="0.25"/>
    <row r="460" ht="39.950000000000003" customHeight="1" x14ac:dyDescent="0.25"/>
    <row r="461" ht="39.950000000000003" customHeight="1" x14ac:dyDescent="0.25"/>
    <row r="462" ht="39.950000000000003" customHeight="1" x14ac:dyDescent="0.25"/>
    <row r="463" ht="39.950000000000003" customHeight="1" x14ac:dyDescent="0.25"/>
    <row r="464" ht="39.950000000000003" customHeight="1" x14ac:dyDescent="0.25"/>
    <row r="465" ht="39.950000000000003" customHeight="1" x14ac:dyDescent="0.25"/>
    <row r="466" ht="39.950000000000003" customHeight="1" x14ac:dyDescent="0.25"/>
    <row r="467" ht="39.950000000000003" customHeight="1" x14ac:dyDescent="0.25"/>
    <row r="468" ht="39.950000000000003" customHeight="1" x14ac:dyDescent="0.25"/>
    <row r="469" ht="39.950000000000003" customHeight="1" x14ac:dyDescent="0.25"/>
    <row r="470" ht="39.950000000000003" customHeight="1" x14ac:dyDescent="0.25"/>
    <row r="471" ht="39.950000000000003" customHeight="1" x14ac:dyDescent="0.25"/>
    <row r="472" ht="39.950000000000003" customHeight="1" x14ac:dyDescent="0.25"/>
    <row r="473" ht="39.950000000000003" customHeight="1" x14ac:dyDescent="0.25"/>
    <row r="474" ht="39.950000000000003" customHeight="1" x14ac:dyDescent="0.25"/>
    <row r="475" ht="39.950000000000003" customHeight="1" x14ac:dyDescent="0.25"/>
    <row r="476" ht="39.950000000000003" customHeight="1" x14ac:dyDescent="0.25"/>
    <row r="477" ht="39.950000000000003" customHeight="1" x14ac:dyDescent="0.25"/>
    <row r="478" ht="39.950000000000003" customHeight="1" x14ac:dyDescent="0.25"/>
    <row r="479" ht="39.950000000000003" customHeight="1" x14ac:dyDescent="0.25"/>
    <row r="480" ht="39.950000000000003" customHeight="1" x14ac:dyDescent="0.25"/>
    <row r="481" ht="39.950000000000003" customHeight="1" x14ac:dyDescent="0.25"/>
    <row r="482" ht="39.950000000000003" customHeight="1" x14ac:dyDescent="0.25"/>
    <row r="483" ht="39.950000000000003" customHeight="1" x14ac:dyDescent="0.25"/>
    <row r="484" ht="39.950000000000003" customHeight="1" x14ac:dyDescent="0.25"/>
    <row r="485" ht="39.950000000000003" customHeight="1" x14ac:dyDescent="0.25"/>
    <row r="486" ht="39.950000000000003" customHeight="1" x14ac:dyDescent="0.25"/>
    <row r="487" ht="39.950000000000003" customHeight="1" x14ac:dyDescent="0.25"/>
    <row r="488" ht="39.950000000000003" customHeight="1" x14ac:dyDescent="0.25"/>
    <row r="489" ht="39.950000000000003" customHeight="1" x14ac:dyDescent="0.25"/>
    <row r="490" ht="39.950000000000003" customHeight="1" x14ac:dyDescent="0.25"/>
    <row r="491" ht="39.950000000000003" customHeight="1" x14ac:dyDescent="0.25"/>
    <row r="492" ht="39.950000000000003" customHeight="1" x14ac:dyDescent="0.25"/>
    <row r="493" ht="39.950000000000003" customHeight="1" x14ac:dyDescent="0.25"/>
    <row r="494" ht="39.950000000000003" customHeight="1" x14ac:dyDescent="0.25"/>
    <row r="495" ht="39.950000000000003" customHeight="1" x14ac:dyDescent="0.25"/>
    <row r="496" ht="39.950000000000003" customHeight="1" x14ac:dyDescent="0.25"/>
    <row r="497" ht="39.950000000000003" customHeight="1" x14ac:dyDescent="0.25"/>
    <row r="498" ht="39.950000000000003" customHeight="1" x14ac:dyDescent="0.25"/>
    <row r="499" ht="39.950000000000003" customHeight="1" x14ac:dyDescent="0.25"/>
    <row r="500" ht="39.950000000000003" customHeight="1" x14ac:dyDescent="0.25"/>
    <row r="501" ht="39.950000000000003" customHeight="1" x14ac:dyDescent="0.25"/>
    <row r="502" ht="39.950000000000003" customHeight="1" x14ac:dyDescent="0.25"/>
    <row r="503" ht="39.950000000000003" customHeight="1" x14ac:dyDescent="0.25"/>
    <row r="504" ht="39.950000000000003" customHeight="1" x14ac:dyDescent="0.25"/>
    <row r="505" ht="39.950000000000003" customHeight="1" x14ac:dyDescent="0.25"/>
    <row r="506" ht="39.950000000000003" customHeight="1" x14ac:dyDescent="0.25"/>
    <row r="507" ht="39.950000000000003" customHeight="1" x14ac:dyDescent="0.25"/>
    <row r="508" ht="39.950000000000003" customHeight="1" x14ac:dyDescent="0.25"/>
    <row r="509" ht="39.950000000000003" customHeight="1" x14ac:dyDescent="0.25"/>
    <row r="510" ht="39.950000000000003" customHeight="1" x14ac:dyDescent="0.25"/>
    <row r="511" ht="39.950000000000003" customHeight="1" x14ac:dyDescent="0.25"/>
    <row r="512" ht="39.950000000000003" customHeight="1" x14ac:dyDescent="0.25"/>
    <row r="513" ht="39.950000000000003" customHeight="1" x14ac:dyDescent="0.25"/>
    <row r="514" ht="39.950000000000003" customHeight="1" x14ac:dyDescent="0.25"/>
    <row r="515" ht="39.950000000000003" customHeight="1" x14ac:dyDescent="0.25"/>
    <row r="516" ht="39.950000000000003" customHeight="1" x14ac:dyDescent="0.25"/>
    <row r="517" ht="39.950000000000003" customHeight="1" x14ac:dyDescent="0.25"/>
    <row r="518" ht="39.950000000000003" customHeight="1" x14ac:dyDescent="0.25"/>
    <row r="519" ht="39.950000000000003" customHeight="1" x14ac:dyDescent="0.25"/>
    <row r="520" ht="39.950000000000003" customHeight="1" x14ac:dyDescent="0.25"/>
    <row r="521" ht="39.950000000000003" customHeight="1" x14ac:dyDescent="0.25"/>
    <row r="522" ht="39.950000000000003" customHeight="1" x14ac:dyDescent="0.25"/>
    <row r="523" ht="39.950000000000003" customHeight="1" x14ac:dyDescent="0.25"/>
    <row r="524" ht="39.950000000000003" customHeight="1" x14ac:dyDescent="0.25"/>
    <row r="525" ht="39.950000000000003" customHeight="1" x14ac:dyDescent="0.25"/>
    <row r="526" ht="39.950000000000003" customHeight="1" x14ac:dyDescent="0.25"/>
    <row r="527" ht="39.950000000000003" customHeight="1" x14ac:dyDescent="0.25"/>
    <row r="528" ht="39.950000000000003" customHeight="1" x14ac:dyDescent="0.25"/>
    <row r="529" ht="39.950000000000003" customHeight="1" x14ac:dyDescent="0.25"/>
    <row r="530" ht="39.950000000000003" customHeight="1" x14ac:dyDescent="0.25"/>
    <row r="531" ht="39.950000000000003" customHeight="1" x14ac:dyDescent="0.25"/>
    <row r="532" ht="39.950000000000003" customHeight="1" x14ac:dyDescent="0.25"/>
    <row r="533" ht="39.950000000000003" customHeight="1" x14ac:dyDescent="0.25"/>
    <row r="534" ht="39.950000000000003" customHeight="1" x14ac:dyDescent="0.25"/>
    <row r="535" ht="39.950000000000003" customHeight="1" x14ac:dyDescent="0.25"/>
    <row r="536" ht="39.950000000000003" customHeight="1" x14ac:dyDescent="0.25"/>
    <row r="537" ht="39.950000000000003" customHeight="1" x14ac:dyDescent="0.25"/>
    <row r="538" ht="39.950000000000003" customHeight="1" x14ac:dyDescent="0.25"/>
    <row r="539" ht="39.950000000000003" customHeight="1" x14ac:dyDescent="0.25"/>
    <row r="540" ht="39.950000000000003" customHeight="1" x14ac:dyDescent="0.25"/>
    <row r="541" ht="39.950000000000003" customHeight="1" x14ac:dyDescent="0.25"/>
    <row r="542" ht="39.950000000000003" customHeight="1" x14ac:dyDescent="0.25"/>
    <row r="543" ht="39.950000000000003" customHeight="1" x14ac:dyDescent="0.25"/>
    <row r="544" ht="39.950000000000003" customHeight="1" x14ac:dyDescent="0.25"/>
    <row r="545" ht="39.950000000000003" customHeight="1" x14ac:dyDescent="0.25"/>
    <row r="546" ht="39.950000000000003" customHeight="1" x14ac:dyDescent="0.25"/>
    <row r="547" ht="39.950000000000003" customHeight="1" x14ac:dyDescent="0.25"/>
    <row r="548" ht="39.950000000000003" customHeight="1" x14ac:dyDescent="0.25"/>
    <row r="549" ht="39.950000000000003" customHeight="1" x14ac:dyDescent="0.25"/>
    <row r="550" ht="39.950000000000003" customHeight="1" x14ac:dyDescent="0.25"/>
    <row r="551" ht="39.950000000000003" customHeight="1" x14ac:dyDescent="0.25"/>
    <row r="552" ht="39.950000000000003" customHeight="1" x14ac:dyDescent="0.25"/>
    <row r="553" ht="39.950000000000003" customHeight="1" x14ac:dyDescent="0.25"/>
    <row r="554" ht="39.950000000000003" customHeight="1" x14ac:dyDescent="0.25"/>
    <row r="555" ht="39.950000000000003" customHeight="1" x14ac:dyDescent="0.25"/>
    <row r="556" ht="39.950000000000003" customHeight="1" x14ac:dyDescent="0.25"/>
    <row r="557" ht="39.950000000000003" customHeight="1" x14ac:dyDescent="0.25"/>
    <row r="558" ht="39.950000000000003" customHeight="1" x14ac:dyDescent="0.25"/>
    <row r="559" ht="39.950000000000003" customHeight="1" x14ac:dyDescent="0.25"/>
    <row r="560" ht="39.950000000000003" customHeight="1" x14ac:dyDescent="0.25"/>
    <row r="561" ht="39.950000000000003" customHeight="1" x14ac:dyDescent="0.25"/>
    <row r="562" ht="39.950000000000003" customHeight="1" x14ac:dyDescent="0.25"/>
    <row r="563" ht="39.950000000000003" customHeight="1" x14ac:dyDescent="0.25"/>
    <row r="564" ht="39.950000000000003" customHeight="1" x14ac:dyDescent="0.25"/>
    <row r="565" ht="39.950000000000003" customHeight="1" x14ac:dyDescent="0.25"/>
    <row r="566" ht="39.950000000000003" customHeight="1" x14ac:dyDescent="0.25"/>
    <row r="567" ht="39.950000000000003" customHeight="1" x14ac:dyDescent="0.25"/>
    <row r="568" ht="39.950000000000003" customHeight="1" x14ac:dyDescent="0.25"/>
    <row r="569" ht="39.950000000000003" customHeight="1" x14ac:dyDescent="0.25"/>
    <row r="570" ht="39.950000000000003" customHeight="1" x14ac:dyDescent="0.25"/>
    <row r="571" ht="39.950000000000003" customHeight="1" x14ac:dyDescent="0.25"/>
    <row r="572" ht="39.950000000000003" customHeight="1" x14ac:dyDescent="0.25"/>
    <row r="573" ht="39.950000000000003" customHeight="1" x14ac:dyDescent="0.25"/>
    <row r="574" ht="39.950000000000003" customHeight="1" x14ac:dyDescent="0.25"/>
    <row r="575" ht="39.950000000000003" customHeight="1" x14ac:dyDescent="0.25"/>
    <row r="576" ht="39.950000000000003" customHeight="1" x14ac:dyDescent="0.25"/>
    <row r="577" ht="39.950000000000003" customHeight="1" x14ac:dyDescent="0.25"/>
    <row r="578" ht="39.950000000000003" customHeight="1" x14ac:dyDescent="0.25"/>
    <row r="579" ht="39.950000000000003" customHeight="1" x14ac:dyDescent="0.25"/>
    <row r="580" ht="39.950000000000003" customHeight="1" x14ac:dyDescent="0.25"/>
    <row r="581" ht="39.950000000000003" customHeight="1" x14ac:dyDescent="0.25"/>
    <row r="582" ht="39.950000000000003" customHeight="1" x14ac:dyDescent="0.25"/>
    <row r="583" ht="39.950000000000003" customHeight="1" x14ac:dyDescent="0.25"/>
    <row r="584" ht="39.950000000000003" customHeight="1" x14ac:dyDescent="0.25"/>
    <row r="585" ht="39.950000000000003" customHeight="1" x14ac:dyDescent="0.25"/>
    <row r="586" ht="39.950000000000003" customHeight="1" x14ac:dyDescent="0.25"/>
    <row r="587" ht="39.950000000000003" customHeight="1" x14ac:dyDescent="0.25"/>
    <row r="588" ht="39.950000000000003" customHeight="1" x14ac:dyDescent="0.25"/>
    <row r="589" ht="39.950000000000003" customHeight="1" x14ac:dyDescent="0.25"/>
    <row r="590" ht="39.950000000000003" customHeight="1" x14ac:dyDescent="0.25"/>
    <row r="591" ht="39.950000000000003" customHeight="1" x14ac:dyDescent="0.25"/>
    <row r="592" ht="39.950000000000003" customHeight="1" x14ac:dyDescent="0.25"/>
    <row r="593" ht="39.950000000000003" customHeight="1" x14ac:dyDescent="0.25"/>
    <row r="594" ht="39.950000000000003" customHeight="1" x14ac:dyDescent="0.25"/>
    <row r="595" ht="39.950000000000003" customHeight="1" x14ac:dyDescent="0.25"/>
    <row r="596" ht="39.950000000000003" customHeight="1" x14ac:dyDescent="0.25"/>
    <row r="597" ht="39.950000000000003" customHeight="1" x14ac:dyDescent="0.25"/>
    <row r="598" ht="39.950000000000003" customHeight="1" x14ac:dyDescent="0.25"/>
    <row r="599" ht="39.950000000000003" customHeight="1" x14ac:dyDescent="0.25"/>
    <row r="600" ht="39.950000000000003" customHeight="1" x14ac:dyDescent="0.25"/>
    <row r="601" ht="39.950000000000003" customHeight="1" x14ac:dyDescent="0.25"/>
    <row r="602" ht="39.950000000000003" customHeight="1" x14ac:dyDescent="0.25"/>
    <row r="603" ht="39.950000000000003" customHeight="1" x14ac:dyDescent="0.25"/>
    <row r="604" ht="39.950000000000003" customHeight="1" x14ac:dyDescent="0.25"/>
    <row r="605" ht="39.950000000000003" customHeight="1" x14ac:dyDescent="0.25"/>
    <row r="606" ht="39.950000000000003" customHeight="1" x14ac:dyDescent="0.25"/>
    <row r="607" ht="39.950000000000003" customHeight="1" x14ac:dyDescent="0.25"/>
    <row r="608" ht="39.950000000000003" customHeight="1" x14ac:dyDescent="0.25"/>
    <row r="609" ht="39.950000000000003" customHeight="1" x14ac:dyDescent="0.25"/>
    <row r="610" ht="39.950000000000003" customHeight="1" x14ac:dyDescent="0.25"/>
    <row r="611" ht="39.950000000000003" customHeight="1" x14ac:dyDescent="0.25"/>
    <row r="612" ht="39.950000000000003" customHeight="1" x14ac:dyDescent="0.25"/>
    <row r="613" ht="39.950000000000003" customHeight="1" x14ac:dyDescent="0.25"/>
    <row r="614" ht="39.950000000000003" customHeight="1" x14ac:dyDescent="0.25"/>
    <row r="615" ht="39.950000000000003" customHeight="1" x14ac:dyDescent="0.25"/>
    <row r="616" ht="39.950000000000003" customHeight="1" x14ac:dyDescent="0.25"/>
    <row r="617" ht="39.950000000000003" customHeight="1" x14ac:dyDescent="0.25"/>
    <row r="618" ht="39.950000000000003" customHeight="1" x14ac:dyDescent="0.25"/>
    <row r="619" ht="39.950000000000003" customHeight="1" x14ac:dyDescent="0.25"/>
    <row r="620" ht="39.950000000000003" customHeight="1" x14ac:dyDescent="0.25"/>
    <row r="621" ht="39.950000000000003" customHeight="1" x14ac:dyDescent="0.25"/>
    <row r="622" ht="39.950000000000003" customHeight="1" x14ac:dyDescent="0.25"/>
    <row r="623" ht="39.950000000000003" customHeight="1" x14ac:dyDescent="0.25"/>
    <row r="624" ht="39.950000000000003" customHeight="1" x14ac:dyDescent="0.25"/>
    <row r="625" ht="39.950000000000003" customHeight="1" x14ac:dyDescent="0.25"/>
    <row r="626" ht="39.950000000000003" customHeight="1" x14ac:dyDescent="0.25"/>
    <row r="627" ht="39.950000000000003" customHeight="1" x14ac:dyDescent="0.25"/>
    <row r="628" ht="39.950000000000003" customHeight="1" x14ac:dyDescent="0.25"/>
    <row r="629" ht="39.950000000000003" customHeight="1" x14ac:dyDescent="0.25"/>
    <row r="630" ht="39.950000000000003" customHeight="1" x14ac:dyDescent="0.25"/>
    <row r="631" ht="39.950000000000003" customHeight="1" x14ac:dyDescent="0.25"/>
    <row r="632" ht="39.950000000000003" customHeight="1" x14ac:dyDescent="0.25"/>
    <row r="633" ht="39.950000000000003" customHeight="1" x14ac:dyDescent="0.25"/>
    <row r="634" ht="39.950000000000003" customHeight="1" x14ac:dyDescent="0.25"/>
    <row r="635" ht="39.950000000000003" customHeight="1" x14ac:dyDescent="0.25"/>
    <row r="636" ht="39.950000000000003" customHeight="1" x14ac:dyDescent="0.25"/>
    <row r="637" ht="39.950000000000003" customHeight="1" x14ac:dyDescent="0.25"/>
    <row r="638" ht="39.950000000000003" customHeight="1" x14ac:dyDescent="0.25"/>
    <row r="639" ht="39.950000000000003" customHeight="1" x14ac:dyDescent="0.25"/>
    <row r="640" ht="39.950000000000003" customHeight="1" x14ac:dyDescent="0.25"/>
    <row r="641" ht="39.950000000000003" customHeight="1" x14ac:dyDescent="0.25"/>
    <row r="642" ht="39.950000000000003" customHeight="1" x14ac:dyDescent="0.25"/>
    <row r="643" ht="39.950000000000003" customHeight="1" x14ac:dyDescent="0.25"/>
    <row r="644" ht="39.950000000000003" customHeight="1" x14ac:dyDescent="0.25"/>
    <row r="645" ht="39.950000000000003" customHeight="1" x14ac:dyDescent="0.25"/>
    <row r="646" ht="39.950000000000003" customHeight="1" x14ac:dyDescent="0.25"/>
    <row r="647" ht="39.950000000000003" customHeight="1" x14ac:dyDescent="0.25"/>
    <row r="648" ht="39.950000000000003" customHeight="1" x14ac:dyDescent="0.25"/>
    <row r="649" ht="39.950000000000003" customHeight="1" x14ac:dyDescent="0.25"/>
  </sheetData>
  <mergeCells count="22">
    <mergeCell ref="A1:B1"/>
    <mergeCell ref="C1:I1"/>
    <mergeCell ref="AD1:AD2"/>
    <mergeCell ref="A2:L2"/>
    <mergeCell ref="T1:T2"/>
    <mergeCell ref="U1:U2"/>
    <mergeCell ref="V1:V2"/>
    <mergeCell ref="W1:W2"/>
    <mergeCell ref="P1:P2"/>
    <mergeCell ref="Q1:Q2"/>
    <mergeCell ref="R1:R2"/>
    <mergeCell ref="S1:S2"/>
    <mergeCell ref="O1:O2"/>
    <mergeCell ref="N1:N2"/>
    <mergeCell ref="AC1:AC2"/>
    <mergeCell ref="X1:X2"/>
    <mergeCell ref="Z1:Z2"/>
    <mergeCell ref="AA1:AA2"/>
    <mergeCell ref="AB1:AB2"/>
    <mergeCell ref="J1:L1"/>
    <mergeCell ref="M1:M2"/>
    <mergeCell ref="Y1:Y2"/>
  </mergeCells>
  <conditionalFormatting sqref="W4:X136">
    <cfRule type="cellIs" dxfId="10" priority="4" stopIfTrue="1" operator="greaterThan">
      <formula>0</formula>
    </cfRule>
    <cfRule type="cellIs" dxfId="9" priority="5" stopIfTrue="1" operator="greaterThan">
      <formula>0</formula>
    </cfRule>
    <cfRule type="cellIs" dxfId="8" priority="6" stopIfTrue="1" operator="greaterThan">
      <formula>0</formula>
    </cfRule>
  </conditionalFormatting>
  <conditionalFormatting sqref="R4:V136 M4:N136">
    <cfRule type="cellIs" dxfId="7" priority="1" stopIfTrue="1" operator="greaterThan">
      <formula>0</formula>
    </cfRule>
    <cfRule type="cellIs" dxfId="6" priority="2" stopIfTrue="1" operator="greaterThan">
      <formula>0</formula>
    </cfRule>
    <cfRule type="cellIs" dxfId="5" priority="3" stopIfTrue="1" operator="greaterThan">
      <formula>0</formula>
    </cfRule>
  </conditionalFormatting>
  <hyperlinks>
    <hyperlink ref="D577" r:id="rId1" display="https://www.havan.com.br/mangueira-para-gas-de-cozinha-glp-1-20m-durin-05207.html" xr:uid="{F1B392D7-AE6B-48D0-A013-6F2637E82F14}"/>
  </hyperlinks>
  <pageMargins left="0.511811024" right="0.511811024" top="0.78740157499999996" bottom="0.78740157499999996" header="0.31496062000000002" footer="0.31496062000000002"/>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tabColor rgb="FFFFC000"/>
  </sheetPr>
  <dimension ref="A1:V145"/>
  <sheetViews>
    <sheetView zoomScale="80" zoomScaleNormal="80" workbookViewId="0">
      <selection activeCell="K116" sqref="K116"/>
    </sheetView>
  </sheetViews>
  <sheetFormatPr defaultColWidth="9.7109375" defaultRowHeight="39.950000000000003" customHeight="1" x14ac:dyDescent="0.25"/>
  <cols>
    <col min="1" max="1" width="10" style="1" customWidth="1"/>
    <col min="2" max="2" width="24.7109375" style="1" customWidth="1"/>
    <col min="3" max="3" width="48.42578125" style="25" customWidth="1"/>
    <col min="4" max="4" width="15.85546875" style="1" customWidth="1"/>
    <col min="5" max="5" width="11.28515625" style="1" customWidth="1"/>
    <col min="6" max="6" width="10.28515625" style="1" customWidth="1"/>
    <col min="7" max="7" width="13.5703125" style="1" customWidth="1"/>
    <col min="8" max="8" width="13.140625" style="1" customWidth="1"/>
    <col min="9" max="9" width="12.5703125" style="4" customWidth="1"/>
    <col min="10" max="10" width="13.28515625" style="26" customWidth="1"/>
    <col min="11" max="11" width="12.5703125" style="5" customWidth="1"/>
    <col min="12" max="12" width="16" style="2" customWidth="1"/>
    <col min="13" max="13" width="17.42578125" style="2" customWidth="1"/>
    <col min="14" max="14" width="20" style="2" customWidth="1"/>
    <col min="15" max="15" width="16.42578125" style="2" customWidth="1"/>
    <col min="16" max="16" width="18.7109375" style="2" bestFit="1" customWidth="1"/>
    <col min="17" max="17" width="19.140625" style="2" bestFit="1" customWidth="1"/>
    <col min="18" max="18" width="14.42578125" style="2" bestFit="1" customWidth="1"/>
    <col min="19" max="19" width="16.42578125" style="2" customWidth="1"/>
    <col min="20" max="20" width="18.7109375" style="2" bestFit="1" customWidth="1"/>
    <col min="21" max="21" width="19.140625" style="2" bestFit="1" customWidth="1"/>
    <col min="22" max="22" width="14.42578125" style="2" bestFit="1" customWidth="1"/>
    <col min="23" max="16384" width="9.7109375" style="2"/>
  </cols>
  <sheetData>
    <row r="1" spans="1:22" ht="33.950000000000003" customHeight="1" x14ac:dyDescent="0.25">
      <c r="A1" s="248" t="s">
        <v>27</v>
      </c>
      <c r="B1" s="250"/>
      <c r="C1" s="253" t="s">
        <v>28</v>
      </c>
      <c r="D1" s="254"/>
      <c r="E1" s="254"/>
      <c r="F1" s="254"/>
      <c r="G1" s="254"/>
      <c r="H1" s="255"/>
      <c r="I1" s="248" t="s">
        <v>492</v>
      </c>
      <c r="J1" s="249"/>
      <c r="K1" s="249"/>
      <c r="L1" s="249"/>
      <c r="M1" s="249"/>
      <c r="N1" s="250"/>
      <c r="S1" s="246"/>
      <c r="T1" s="246"/>
      <c r="U1" s="246"/>
      <c r="V1" s="246"/>
    </row>
    <row r="2" spans="1:22" ht="19.7" customHeight="1" thickBot="1" x14ac:dyDescent="0.3">
      <c r="A2" s="251" t="s">
        <v>10</v>
      </c>
      <c r="B2" s="251"/>
      <c r="C2" s="251"/>
      <c r="D2" s="251"/>
      <c r="E2" s="251"/>
      <c r="F2" s="252"/>
      <c r="G2" s="252"/>
      <c r="H2" s="251"/>
      <c r="I2" s="251"/>
      <c r="J2" s="251"/>
      <c r="K2" s="251"/>
      <c r="L2" s="251"/>
      <c r="M2" s="251"/>
      <c r="N2" s="251"/>
      <c r="S2" s="245"/>
      <c r="T2" s="245"/>
      <c r="U2" s="245"/>
      <c r="V2" s="245"/>
    </row>
    <row r="3" spans="1:22" s="3" customFormat="1" ht="39.950000000000003" customHeight="1" x14ac:dyDescent="0.2">
      <c r="A3" s="32" t="s">
        <v>18</v>
      </c>
      <c r="B3" s="33" t="s">
        <v>13</v>
      </c>
      <c r="C3" s="32" t="s">
        <v>14</v>
      </c>
      <c r="D3" s="32" t="s">
        <v>23</v>
      </c>
      <c r="E3" s="33" t="s">
        <v>30</v>
      </c>
      <c r="F3" s="33" t="s">
        <v>31</v>
      </c>
      <c r="G3" s="33" t="s">
        <v>32</v>
      </c>
      <c r="H3" s="33" t="s">
        <v>15</v>
      </c>
      <c r="I3" s="20" t="s">
        <v>4</v>
      </c>
      <c r="J3" s="21" t="s">
        <v>9</v>
      </c>
      <c r="K3" s="19" t="s">
        <v>3</v>
      </c>
      <c r="L3" s="28" t="s">
        <v>16</v>
      </c>
      <c r="M3" s="28" t="s">
        <v>17</v>
      </c>
      <c r="N3" s="28" t="s">
        <v>5</v>
      </c>
      <c r="O3" s="28" t="s">
        <v>496</v>
      </c>
      <c r="P3" s="28" t="s">
        <v>497</v>
      </c>
      <c r="Q3" s="28" t="s">
        <v>498</v>
      </c>
      <c r="R3" s="212" t="s">
        <v>495</v>
      </c>
      <c r="S3" s="215"/>
      <c r="T3" s="216"/>
      <c r="U3" s="216"/>
      <c r="V3" s="217"/>
    </row>
    <row r="4" spans="1:22" ht="39.950000000000003" customHeight="1" x14ac:dyDescent="0.25">
      <c r="A4" s="55">
        <v>1</v>
      </c>
      <c r="B4" s="56" t="s">
        <v>33</v>
      </c>
      <c r="C4" s="60" t="s">
        <v>34</v>
      </c>
      <c r="D4" s="61" t="s">
        <v>35</v>
      </c>
      <c r="E4" s="59" t="s">
        <v>36</v>
      </c>
      <c r="F4" s="70">
        <v>117366023</v>
      </c>
      <c r="G4" s="54" t="s">
        <v>37</v>
      </c>
      <c r="H4" s="54">
        <v>33903035</v>
      </c>
      <c r="I4" s="17">
        <f>CEART!J4+'Reit-SECOM (RH; COVEST)'!J4+'SECOM RÁDIO Fpolis'!J4+'RÁDIO Lages'!J4+'RÁDIO Joinville'!J4+'Reit - SECON'!J4+'Reit - CEPO'!J4+'Reit - PROEX'!J4+'Reit - PROPPG'!J4+'Reit - BU'!J4+'Reit - SEMS'!J4+CEAD!J4+FAED!J4+CEFID!J4+CCT!J4+CAV!J4+CEO!J4+CEAVI!J4+CESFI!J4+CERES!J4+ESAG!J4</f>
        <v>35</v>
      </c>
      <c r="J4" s="23">
        <f>(CEART!J4-CEART!K4)+('Reit-SECOM (RH; COVEST)'!J4-'Reit-SECOM (RH; COVEST)'!K4)+('SECOM RÁDIO Fpolis'!J4-'SECOM RÁDIO Fpolis'!K4)+('RÁDIO Lages'!J4-'RÁDIO Lages'!K4)+('RÁDIO Joinville'!J4-'RÁDIO Joinville'!K4)+('Reit - SECON'!J4-'Reit - SECON'!K4)+('Reit - CEPO'!J4-'Reit - CEPO'!K4)+('Reit - PROEX'!J4-'Reit - PROEX'!K4)+('Reit - PROPPG'!J4-'Reit - PROPPG'!K4)+('Reit - BU'!J4-'Reit - BU'!K4)+('Reit - SEMS'!J4-'Reit - SEMS'!K4)+(CEAD!J4-CEAD!K4)+(FAED!J4-FAED!K4)+(CEFID!J4-CEFID!K4)+(CCT!J4-CCT!K4)+(CAV!J4-CAV!K4)+(CEO!J4-CEO!K4)+(CEAVI!J4-CEAVI!K4)+(CESFI!J4-CESFI!K4)+(CESFI!J4-CESFI!K4)+(CERES!J4-CERES!K4)+(ESAG!J4-ESAG!K4)</f>
        <v>35</v>
      </c>
      <c r="K4" s="29">
        <f t="shared" ref="K4:K39" si="0">I4-J4</f>
        <v>0</v>
      </c>
      <c r="L4" s="18">
        <v>54</v>
      </c>
      <c r="M4" s="18">
        <f>L4*I4</f>
        <v>1890</v>
      </c>
      <c r="N4" s="16">
        <f t="shared" ref="N4:N39" si="1">L4*J4</f>
        <v>1890</v>
      </c>
      <c r="O4" s="120"/>
      <c r="P4" s="120"/>
      <c r="Q4" s="120"/>
      <c r="R4" s="213"/>
      <c r="S4" s="218"/>
      <c r="T4" s="120"/>
      <c r="U4" s="120"/>
      <c r="V4" s="219"/>
    </row>
    <row r="5" spans="1:22" ht="39.950000000000003" customHeight="1" x14ac:dyDescent="0.25">
      <c r="A5" s="55">
        <v>2</v>
      </c>
      <c r="B5" s="56" t="s">
        <v>38</v>
      </c>
      <c r="C5" s="60" t="s">
        <v>39</v>
      </c>
      <c r="D5" s="61" t="s">
        <v>40</v>
      </c>
      <c r="E5" s="53" t="s">
        <v>41</v>
      </c>
      <c r="F5" s="54" t="s">
        <v>42</v>
      </c>
      <c r="G5" s="54" t="s">
        <v>37</v>
      </c>
      <c r="H5" s="54">
        <v>33903029</v>
      </c>
      <c r="I5" s="17">
        <f>CEART!J5+'Reit-SECOM (RH; COVEST)'!J5+'SECOM RÁDIO Fpolis'!J5+'RÁDIO Lages'!J5+'RÁDIO Joinville'!J5+'Reit - SECON'!J5+'Reit - CEPO'!J5+'Reit - PROEX'!J5+'Reit - PROPPG'!J5+'Reit - BU'!J5+'Reit - SEMS'!J5+CEAD!J5+FAED!J5+CEFID!J5+CCT!J5+CAV!J5+CEO!J5+CEAVI!J5+CESFI!J5+CERES!J5+ESAG!J5</f>
        <v>1</v>
      </c>
      <c r="J5" s="23">
        <f>(CEART!J5-CEART!K5)+('Reit-SECOM (RH; COVEST)'!J5-'Reit-SECOM (RH; COVEST)'!K5)+('SECOM RÁDIO Fpolis'!J5-'SECOM RÁDIO Fpolis'!K5)+('RÁDIO Lages'!J5-'RÁDIO Lages'!K5)+('RÁDIO Joinville'!J5-'RÁDIO Joinville'!K5)+('Reit - SECON'!J5-'Reit - SECON'!K5)+('Reit - CEPO'!J5-'Reit - CEPO'!K5)+('Reit - PROEX'!J5-'Reit - PROEX'!K5)+('Reit - PROPPG'!J5-'Reit - PROPPG'!K5)+('Reit - BU'!J5-'Reit - BU'!K5)+('Reit - SEMS'!J5-'Reit - SEMS'!K5)+(CEAD!J5-CEAD!K5)+(FAED!J5-FAED!K5)+(CEFID!J5-CEFID!K5)+(CCT!J5-CCT!K5)+(CAV!J5-CAV!K5)+(CEO!J5-CEO!K5)+(CEAVI!J5-CEAVI!K5)+(CESFI!J5-CESFI!K5)+(CESFI!J5-CESFI!K5)+(CERES!J5-CERES!K5)+(ESAG!J5-ESAG!K5)</f>
        <v>0</v>
      </c>
      <c r="K5" s="29">
        <f t="shared" si="0"/>
        <v>1</v>
      </c>
      <c r="L5" s="18">
        <v>1262.5999999999999</v>
      </c>
      <c r="M5" s="18">
        <f t="shared" ref="M5:M39" si="2">L5*I5</f>
        <v>1262.5999999999999</v>
      </c>
      <c r="N5" s="16">
        <f t="shared" si="1"/>
        <v>0</v>
      </c>
      <c r="O5" s="120"/>
      <c r="P5" s="120"/>
      <c r="Q5" s="120"/>
      <c r="R5" s="213"/>
      <c r="S5" s="218"/>
      <c r="T5" s="120"/>
      <c r="U5" s="120"/>
      <c r="V5" s="219"/>
    </row>
    <row r="6" spans="1:22" ht="39.950000000000003" customHeight="1" x14ac:dyDescent="0.25">
      <c r="A6" s="55">
        <v>3</v>
      </c>
      <c r="B6" s="56" t="s">
        <v>43</v>
      </c>
      <c r="C6" s="60" t="s">
        <v>44</v>
      </c>
      <c r="D6" s="61" t="s">
        <v>45</v>
      </c>
      <c r="E6" s="59" t="s">
        <v>46</v>
      </c>
      <c r="F6" s="70">
        <v>79812016</v>
      </c>
      <c r="G6" s="54" t="s">
        <v>37</v>
      </c>
      <c r="H6" s="54">
        <v>33903017</v>
      </c>
      <c r="I6" s="17">
        <f>CEART!J6+'Reit-SECOM (RH; COVEST)'!J6+'SECOM RÁDIO Fpolis'!J6+'RÁDIO Lages'!J6+'RÁDIO Joinville'!J6+'Reit - SECON'!J6+'Reit - CEPO'!J6+'Reit - PROEX'!J6+'Reit - PROPPG'!J6+'Reit - BU'!J6+'Reit - SEMS'!J6+CEAD!J6+FAED!J6+CEFID!J6+CCT!J6+CAV!J6+CEO!J6+CEAVI!J6+CESFI!J6+CERES!J6+ESAG!J6</f>
        <v>2</v>
      </c>
      <c r="J6" s="23">
        <f>(CEART!J6-CEART!K6)+('Reit-SECOM (RH; COVEST)'!J6-'Reit-SECOM (RH; COVEST)'!K6)+('SECOM RÁDIO Fpolis'!J6-'SECOM RÁDIO Fpolis'!K6)+('RÁDIO Lages'!J6-'RÁDIO Lages'!K6)+('RÁDIO Joinville'!J6-'RÁDIO Joinville'!K6)+('Reit - SECON'!J6-'Reit - SECON'!K6)+('Reit - CEPO'!J6-'Reit - CEPO'!K6)+('Reit - PROEX'!J6-'Reit - PROEX'!K6)+('Reit - PROPPG'!J6-'Reit - PROPPG'!K6)+('Reit - BU'!J6-'Reit - BU'!K6)+('Reit - SEMS'!J6-'Reit - SEMS'!K6)+(CEAD!J6-CEAD!K6)+(FAED!J6-FAED!K6)+(CEFID!J6-CEFID!K6)+(CCT!J6-CCT!K6)+(CAV!J6-CAV!K6)+(CEO!J6-CEO!K6)+(CEAVI!J6-CEAVI!K6)+(CESFI!J6-CESFI!K6)+(CESFI!J6-CESFI!K6)+(CERES!J6-CERES!K6)+(ESAG!J6-ESAG!K6)</f>
        <v>0</v>
      </c>
      <c r="K6" s="29">
        <f t="shared" si="0"/>
        <v>2</v>
      </c>
      <c r="L6" s="18">
        <v>70.59</v>
      </c>
      <c r="M6" s="18">
        <f t="shared" si="2"/>
        <v>141.18</v>
      </c>
      <c r="N6" s="16">
        <f t="shared" si="1"/>
        <v>0</v>
      </c>
      <c r="O6" s="120"/>
      <c r="P6" s="120"/>
      <c r="Q6" s="120"/>
      <c r="R6" s="213"/>
      <c r="S6" s="218"/>
      <c r="T6" s="120"/>
      <c r="U6" s="120"/>
      <c r="V6" s="219"/>
    </row>
    <row r="7" spans="1:22" ht="39.950000000000003" customHeight="1" x14ac:dyDescent="0.25">
      <c r="A7" s="55">
        <v>4</v>
      </c>
      <c r="B7" s="56" t="s">
        <v>47</v>
      </c>
      <c r="C7" s="68" t="s">
        <v>48</v>
      </c>
      <c r="D7" s="69" t="s">
        <v>49</v>
      </c>
      <c r="E7" s="65">
        <v>2401</v>
      </c>
      <c r="F7" s="65" t="s">
        <v>50</v>
      </c>
      <c r="G7" s="54" t="s">
        <v>37</v>
      </c>
      <c r="H7" s="54" t="s">
        <v>51</v>
      </c>
      <c r="I7" s="17">
        <f>CEART!J7+'Reit-SECOM (RH; COVEST)'!J7+'SECOM RÁDIO Fpolis'!J7+'RÁDIO Lages'!J7+'RÁDIO Joinville'!J7+'Reit - SECON'!J7+'Reit - CEPO'!J7+'Reit - PROEX'!J7+'Reit - PROPPG'!J7+'Reit - BU'!J7+'Reit - SEMS'!J7+CEAD!J7+FAED!J7+CEFID!J7+CCT!J7+CAV!J7+CEO!J7+CEAVI!J7+CESFI!J7+CERES!J7+ESAG!J7</f>
        <v>2</v>
      </c>
      <c r="J7" s="23">
        <f>(CEART!J7-CEART!K7)+('Reit-SECOM (RH; COVEST)'!J7-'Reit-SECOM (RH; COVEST)'!K7)+('SECOM RÁDIO Fpolis'!J7-'SECOM RÁDIO Fpolis'!K7)+('RÁDIO Lages'!J7-'RÁDIO Lages'!K7)+('RÁDIO Joinville'!J7-'RÁDIO Joinville'!K7)+('Reit - SECON'!J7-'Reit - SECON'!K7)+('Reit - CEPO'!J7-'Reit - CEPO'!K7)+('Reit - PROEX'!J7-'Reit - PROEX'!K7)+('Reit - PROPPG'!J7-'Reit - PROPPG'!K7)+('Reit - BU'!J7-'Reit - BU'!K7)+('Reit - SEMS'!J7-'Reit - SEMS'!K7)+(CEAD!J7-CEAD!K7)+(FAED!J7-FAED!K7)+(CEFID!J7-CEFID!K7)+(CCT!J7-CCT!K7)+(CAV!J7-CAV!K7)+(CEO!J7-CEO!K7)+(CEAVI!J7-CEAVI!K7)+(CESFI!J7-CESFI!K7)+(CESFI!J7-CESFI!K7)+(CERES!J7-CERES!K7)+(ESAG!J7-ESAG!K7)</f>
        <v>2</v>
      </c>
      <c r="K7" s="29">
        <f t="shared" si="0"/>
        <v>0</v>
      </c>
      <c r="L7" s="18">
        <v>2050</v>
      </c>
      <c r="M7" s="18">
        <f t="shared" si="2"/>
        <v>4100</v>
      </c>
      <c r="N7" s="16">
        <f t="shared" si="1"/>
        <v>4100</v>
      </c>
      <c r="O7" s="120"/>
      <c r="P7" s="120"/>
      <c r="Q7" s="120"/>
      <c r="R7" s="213"/>
      <c r="S7" s="218"/>
      <c r="T7" s="120"/>
      <c r="U7" s="120"/>
      <c r="V7" s="219"/>
    </row>
    <row r="8" spans="1:22" ht="39.950000000000003" customHeight="1" x14ac:dyDescent="0.25">
      <c r="A8" s="55">
        <v>5</v>
      </c>
      <c r="B8" s="56" t="s">
        <v>43</v>
      </c>
      <c r="C8" s="60" t="s">
        <v>52</v>
      </c>
      <c r="D8" s="61" t="s">
        <v>53</v>
      </c>
      <c r="E8" s="62" t="s">
        <v>46</v>
      </c>
      <c r="F8" s="62" t="s">
        <v>54</v>
      </c>
      <c r="G8" s="54" t="s">
        <v>37</v>
      </c>
      <c r="H8" s="62" t="s">
        <v>51</v>
      </c>
      <c r="I8" s="17">
        <f>CEART!J8+'Reit-SECOM (RH; COVEST)'!J8+'SECOM RÁDIO Fpolis'!J8+'RÁDIO Lages'!J8+'RÁDIO Joinville'!J8+'Reit - SECON'!J8+'Reit - CEPO'!J8+'Reit - PROEX'!J8+'Reit - PROPPG'!J8+'Reit - BU'!J8+'Reit - SEMS'!J8+CEAD!J8+FAED!J8+CEFID!J8+CCT!J8+CAV!J8+CEO!J8+CEAVI!J8+CESFI!J8+CERES!J8+ESAG!J8</f>
        <v>4</v>
      </c>
      <c r="J8" s="23">
        <f>(CEART!J8-CEART!K8)+('Reit-SECOM (RH; COVEST)'!J8-'Reit-SECOM (RH; COVEST)'!K8)+('SECOM RÁDIO Fpolis'!J8-'SECOM RÁDIO Fpolis'!K8)+('RÁDIO Lages'!J8-'RÁDIO Lages'!K8)+('RÁDIO Joinville'!J8-'RÁDIO Joinville'!K8)+('Reit - SECON'!J8-'Reit - SECON'!K8)+('Reit - CEPO'!J8-'Reit - CEPO'!K8)+('Reit - PROEX'!J8-'Reit - PROEX'!K8)+('Reit - PROPPG'!J8-'Reit - PROPPG'!K8)+('Reit - BU'!J8-'Reit - BU'!K8)+('Reit - SEMS'!J8-'Reit - SEMS'!K8)+(CEAD!J8-CEAD!K8)+(FAED!J8-FAED!K8)+(CEFID!J8-CEFID!K8)+(CCT!J8-CCT!K8)+(CAV!J8-CAV!K8)+(CEO!J8-CEO!K8)+(CEAVI!J8-CEAVI!K8)+(CESFI!J8-CESFI!K8)+(CESFI!J8-CESFI!K8)+(CERES!J8-CERES!K8)+(ESAG!J8-ESAG!K8)</f>
        <v>0</v>
      </c>
      <c r="K8" s="29">
        <f t="shared" si="0"/>
        <v>4</v>
      </c>
      <c r="L8" s="18">
        <v>1426.25</v>
      </c>
      <c r="M8" s="18">
        <f t="shared" si="2"/>
        <v>5705</v>
      </c>
      <c r="N8" s="16">
        <f t="shared" si="1"/>
        <v>0</v>
      </c>
      <c r="O8" s="120"/>
      <c r="P8" s="120"/>
      <c r="Q8" s="120"/>
      <c r="R8" s="213"/>
      <c r="S8" s="218"/>
      <c r="T8" s="120"/>
      <c r="U8" s="120"/>
      <c r="V8" s="219"/>
    </row>
    <row r="9" spans="1:22" ht="39.950000000000003" customHeight="1" x14ac:dyDescent="0.25">
      <c r="A9" s="55">
        <v>6</v>
      </c>
      <c r="B9" s="56" t="s">
        <v>55</v>
      </c>
      <c r="C9" s="66" t="s">
        <v>56</v>
      </c>
      <c r="D9" s="67" t="s">
        <v>57</v>
      </c>
      <c r="E9" s="59" t="s">
        <v>58</v>
      </c>
      <c r="F9" s="54" t="s">
        <v>59</v>
      </c>
      <c r="G9" s="54" t="s">
        <v>37</v>
      </c>
      <c r="H9" s="54">
        <v>33903030</v>
      </c>
      <c r="I9" s="17">
        <f>CEART!J9+'Reit-SECOM (RH; COVEST)'!J9+'SECOM RÁDIO Fpolis'!J9+'RÁDIO Lages'!J9+'RÁDIO Joinville'!J9+'Reit - SECON'!J9+'Reit - CEPO'!J9+'Reit - PROEX'!J9+'Reit - PROPPG'!J9+'Reit - BU'!J9+'Reit - SEMS'!J9+CEAD!J9+FAED!J9+CEFID!J9+CCT!J9+CAV!J9+CEO!J9+CEAVI!J9+CESFI!J9+CERES!J9+ESAG!J9</f>
        <v>3</v>
      </c>
      <c r="J9" s="23">
        <f>(CEART!J9-CEART!K9)+('Reit-SECOM (RH; COVEST)'!J9-'Reit-SECOM (RH; COVEST)'!K9)+('SECOM RÁDIO Fpolis'!J9-'SECOM RÁDIO Fpolis'!K9)+('RÁDIO Lages'!J9-'RÁDIO Lages'!K9)+('RÁDIO Joinville'!J9-'RÁDIO Joinville'!K9)+('Reit - SECON'!J9-'Reit - SECON'!K9)+('Reit - CEPO'!J9-'Reit - CEPO'!K9)+('Reit - PROEX'!J9-'Reit - PROEX'!K9)+('Reit - PROPPG'!J9-'Reit - PROPPG'!K9)+('Reit - BU'!J9-'Reit - BU'!K9)+('Reit - SEMS'!J9-'Reit - SEMS'!K9)+(CEAD!J9-CEAD!K9)+(FAED!J9-FAED!K9)+(CEFID!J9-CEFID!K9)+(CCT!J9-CCT!K9)+(CAV!J9-CAV!K9)+(CEO!J9-CEO!K9)+(CEAVI!J9-CEAVI!K9)+(CESFI!J9-CESFI!K9)+(CESFI!J9-CESFI!K9)+(CERES!J9-CERES!K9)+(ESAG!J9-ESAG!K9)</f>
        <v>2</v>
      </c>
      <c r="K9" s="29">
        <f t="shared" si="0"/>
        <v>1</v>
      </c>
      <c r="L9" s="18">
        <v>12556.89</v>
      </c>
      <c r="M9" s="18">
        <f t="shared" si="2"/>
        <v>37670.67</v>
      </c>
      <c r="N9" s="16">
        <f t="shared" si="1"/>
        <v>25113.78</v>
      </c>
      <c r="O9" s="120"/>
      <c r="P9" s="120"/>
      <c r="Q9" s="120"/>
      <c r="R9" s="213"/>
      <c r="S9" s="218"/>
      <c r="T9" s="120"/>
      <c r="U9" s="120"/>
      <c r="V9" s="219"/>
    </row>
    <row r="10" spans="1:22" ht="39.950000000000003" customHeight="1" x14ac:dyDescent="0.25">
      <c r="A10" s="55">
        <v>7</v>
      </c>
      <c r="B10" s="56" t="s">
        <v>38</v>
      </c>
      <c r="C10" s="66" t="s">
        <v>60</v>
      </c>
      <c r="D10" s="67" t="s">
        <v>61</v>
      </c>
      <c r="E10" s="59" t="s">
        <v>62</v>
      </c>
      <c r="F10" s="54" t="s">
        <v>63</v>
      </c>
      <c r="G10" s="54" t="s">
        <v>37</v>
      </c>
      <c r="H10" s="54">
        <v>44905233</v>
      </c>
      <c r="I10" s="17">
        <f>CEART!J10+'Reit-SECOM (RH; COVEST)'!J10+'SECOM RÁDIO Fpolis'!J10+'RÁDIO Lages'!J10+'RÁDIO Joinville'!J10+'Reit - SECON'!J10+'Reit - CEPO'!J10+'Reit - PROEX'!J10+'Reit - PROPPG'!J10+'Reit - BU'!J10+'Reit - SEMS'!J10+CEAD!J10+FAED!J10+CEFID!J10+CCT!J10+CAV!J10+CEO!J10+CEAVI!J10+CESFI!J10+CERES!J10+ESAG!J10</f>
        <v>1</v>
      </c>
      <c r="J10" s="23">
        <f>(CEART!J10-CEART!K10)+('Reit-SECOM (RH; COVEST)'!J10-'Reit-SECOM (RH; COVEST)'!K10)+('SECOM RÁDIO Fpolis'!J10-'SECOM RÁDIO Fpolis'!K10)+('RÁDIO Lages'!J10-'RÁDIO Lages'!K10)+('RÁDIO Joinville'!J10-'RÁDIO Joinville'!K10)+('Reit - SECON'!J10-'Reit - SECON'!K10)+('Reit - CEPO'!J10-'Reit - CEPO'!K10)+('Reit - PROEX'!J10-'Reit - PROEX'!K10)+('Reit - PROPPG'!J10-'Reit - PROPPG'!K10)+('Reit - BU'!J10-'Reit - BU'!K10)+('Reit - SEMS'!J10-'Reit - SEMS'!K10)+(CEAD!J10-CEAD!K10)+(FAED!J10-FAED!K10)+(CEFID!J10-CEFID!K10)+(CCT!J10-CCT!K10)+(CAV!J10-CAV!K10)+(CEO!J10-CEO!K10)+(CEAVI!J10-CEAVI!K10)+(CESFI!J10-CESFI!K10)+(CESFI!J10-CESFI!K10)+(CERES!J10-CERES!K10)+(ESAG!J10-ESAG!K10)</f>
        <v>1</v>
      </c>
      <c r="K10" s="29">
        <f t="shared" si="0"/>
        <v>0</v>
      </c>
      <c r="L10" s="18">
        <v>1170</v>
      </c>
      <c r="M10" s="18">
        <f t="shared" si="2"/>
        <v>1170</v>
      </c>
      <c r="N10" s="16">
        <f t="shared" si="1"/>
        <v>1170</v>
      </c>
      <c r="O10" s="120"/>
      <c r="P10" s="120"/>
      <c r="Q10" s="120"/>
      <c r="R10" s="213"/>
      <c r="S10" s="218"/>
      <c r="T10" s="120"/>
      <c r="U10" s="120"/>
      <c r="V10" s="219"/>
    </row>
    <row r="11" spans="1:22" ht="39.950000000000003" customHeight="1" x14ac:dyDescent="0.25">
      <c r="A11" s="55">
        <v>8</v>
      </c>
      <c r="B11" s="56" t="s">
        <v>64</v>
      </c>
      <c r="C11" s="68" t="s">
        <v>65</v>
      </c>
      <c r="D11" s="69" t="s">
        <v>66</v>
      </c>
      <c r="E11" s="62">
        <v>2402</v>
      </c>
      <c r="F11" s="82" t="s">
        <v>67</v>
      </c>
      <c r="G11" s="54" t="s">
        <v>37</v>
      </c>
      <c r="H11" s="54" t="s">
        <v>51</v>
      </c>
      <c r="I11" s="17">
        <f>CEART!J11+'Reit-SECOM (RH; COVEST)'!J11+'SECOM RÁDIO Fpolis'!J11+'RÁDIO Lages'!J11+'RÁDIO Joinville'!J11+'Reit - SECON'!J11+'Reit - CEPO'!J11+'Reit - PROEX'!J11+'Reit - PROPPG'!J11+'Reit - BU'!J11+'Reit - SEMS'!J11+CEAD!J11+FAED!J11+CEFID!J11+CCT!J11+CAV!J11+CEO!J11+CEAVI!J11+CESFI!J11+CERES!J11+ESAG!J11</f>
        <v>5</v>
      </c>
      <c r="J11" s="23">
        <f>(CEART!J11-CEART!K11)+('Reit-SECOM (RH; COVEST)'!J11-'Reit-SECOM (RH; COVEST)'!K11)+('SECOM RÁDIO Fpolis'!J11-'SECOM RÁDIO Fpolis'!K11)+('RÁDIO Lages'!J11-'RÁDIO Lages'!K11)+('RÁDIO Joinville'!J11-'RÁDIO Joinville'!K11)+('Reit - SECON'!J11-'Reit - SECON'!K11)+('Reit - CEPO'!J11-'Reit - CEPO'!K11)+('Reit - PROEX'!J11-'Reit - PROEX'!K11)+('Reit - PROPPG'!J11-'Reit - PROPPG'!K11)+('Reit - BU'!J11-'Reit - BU'!K11)+('Reit - SEMS'!J11-'Reit - SEMS'!K11)+(CEAD!J11-CEAD!K11)+(FAED!J11-FAED!K11)+(CEFID!J11-CEFID!K11)+(CCT!J11-CCT!K11)+(CAV!J11-CAV!K11)+(CEO!J11-CEO!K11)+(CEAVI!J11-CEAVI!K11)+(CESFI!J11-CESFI!K11)+(CESFI!J11-CESFI!K11)+(CERES!J11-CERES!K11)+(ESAG!J11-ESAG!K11)</f>
        <v>5</v>
      </c>
      <c r="K11" s="29">
        <f t="shared" si="0"/>
        <v>0</v>
      </c>
      <c r="L11" s="18">
        <v>1617</v>
      </c>
      <c r="M11" s="18">
        <f t="shared" si="2"/>
        <v>8085</v>
      </c>
      <c r="N11" s="16">
        <f t="shared" si="1"/>
        <v>8085</v>
      </c>
      <c r="O11" s="120"/>
      <c r="P11" s="120"/>
      <c r="Q11" s="120"/>
      <c r="R11" s="213"/>
      <c r="S11" s="218"/>
      <c r="T11" s="120"/>
      <c r="U11" s="120"/>
      <c r="V11" s="219"/>
    </row>
    <row r="12" spans="1:22" ht="39.950000000000003" customHeight="1" x14ac:dyDescent="0.25">
      <c r="A12" s="55">
        <v>10</v>
      </c>
      <c r="B12" s="56" t="s">
        <v>33</v>
      </c>
      <c r="C12" s="60" t="s">
        <v>68</v>
      </c>
      <c r="D12" s="61" t="s">
        <v>69</v>
      </c>
      <c r="E12" s="62">
        <v>5506</v>
      </c>
      <c r="F12" s="62" t="s">
        <v>70</v>
      </c>
      <c r="G12" s="54" t="s">
        <v>37</v>
      </c>
      <c r="H12" s="62" t="s">
        <v>25</v>
      </c>
      <c r="I12" s="17">
        <f>CEART!J12+'Reit-SECOM (RH; COVEST)'!J12+'SECOM RÁDIO Fpolis'!J12+'RÁDIO Lages'!J12+'RÁDIO Joinville'!J12+'Reit - SECON'!J12+'Reit - CEPO'!J12+'Reit - PROEX'!J12+'Reit - PROPPG'!J12+'Reit - BU'!J12+'Reit - SEMS'!J12+CEAD!J12+FAED!J12+CEFID!J12+CCT!J12+CAV!J12+CEO!J12+CEAVI!J12+CESFI!J12+CERES!J12+ESAG!J12</f>
        <v>35</v>
      </c>
      <c r="J12" s="23">
        <f>(CEART!J12-CEART!K12)+('Reit-SECOM (RH; COVEST)'!J12-'Reit-SECOM (RH; COVEST)'!K12)+('SECOM RÁDIO Fpolis'!J12-'SECOM RÁDIO Fpolis'!K12)+('RÁDIO Lages'!J12-'RÁDIO Lages'!K12)+('RÁDIO Joinville'!J12-'RÁDIO Joinville'!K12)+('Reit - SECON'!J12-'Reit - SECON'!K12)+('Reit - CEPO'!J12-'Reit - CEPO'!K12)+('Reit - PROEX'!J12-'Reit - PROEX'!K12)+('Reit - PROPPG'!J12-'Reit - PROPPG'!K12)+('Reit - BU'!J12-'Reit - BU'!K12)+('Reit - SEMS'!J12-'Reit - SEMS'!K12)+(CEAD!J12-CEAD!K12)+(FAED!J12-FAED!K12)+(CEFID!J12-CEFID!K12)+(CCT!J12-CCT!K12)+(CAV!J12-CAV!K12)+(CEO!J12-CEO!K12)+(CEAVI!J12-CEAVI!K12)+(CESFI!J12-CESFI!K12)+(CESFI!J12-CESFI!K12)+(CERES!J12-CERES!K12)+(ESAG!J12-ESAG!K12)</f>
        <v>29</v>
      </c>
      <c r="K12" s="29">
        <f t="shared" si="0"/>
        <v>6</v>
      </c>
      <c r="L12" s="18">
        <v>134.99</v>
      </c>
      <c r="M12" s="18">
        <f t="shared" si="2"/>
        <v>4724.6500000000005</v>
      </c>
      <c r="N12" s="16">
        <f t="shared" si="1"/>
        <v>3914.71</v>
      </c>
      <c r="O12" s="120"/>
      <c r="P12" s="120"/>
      <c r="Q12" s="120"/>
      <c r="R12" s="213"/>
      <c r="S12" s="218"/>
      <c r="T12" s="120"/>
      <c r="U12" s="120"/>
      <c r="V12" s="219"/>
    </row>
    <row r="13" spans="1:22" ht="39.950000000000003" customHeight="1" x14ac:dyDescent="0.25">
      <c r="A13" s="55">
        <v>11</v>
      </c>
      <c r="B13" s="56" t="s">
        <v>71</v>
      </c>
      <c r="C13" s="60" t="s">
        <v>72</v>
      </c>
      <c r="D13" s="61" t="s">
        <v>73</v>
      </c>
      <c r="E13" s="53" t="s">
        <v>41</v>
      </c>
      <c r="F13" s="54" t="s">
        <v>74</v>
      </c>
      <c r="G13" s="54" t="s">
        <v>37</v>
      </c>
      <c r="H13" s="54" t="s">
        <v>75</v>
      </c>
      <c r="I13" s="17">
        <f>CEART!J13+'Reit-SECOM (RH; COVEST)'!J13+'SECOM RÁDIO Fpolis'!J13+'RÁDIO Lages'!J13+'RÁDIO Joinville'!J13+'Reit - SECON'!J13+'Reit - CEPO'!J13+'Reit - PROEX'!J13+'Reit - PROPPG'!J13+'Reit - BU'!J13+'Reit - SEMS'!J13+CEAD!J13+FAED!J13+CEFID!J13+CCT!J13+CAV!J13+CEO!J13+CEAVI!J13+CESFI!J13+CERES!J13+ESAG!J13</f>
        <v>2</v>
      </c>
      <c r="J13" s="23">
        <f>(CEART!J13-CEART!K13)+('Reit-SECOM (RH; COVEST)'!J13-'Reit-SECOM (RH; COVEST)'!K13)+('SECOM RÁDIO Fpolis'!J13-'SECOM RÁDIO Fpolis'!K13)+('RÁDIO Lages'!J13-'RÁDIO Lages'!K13)+('RÁDIO Joinville'!J13-'RÁDIO Joinville'!K13)+('Reit - SECON'!J13-'Reit - SECON'!K13)+('Reit - CEPO'!J13-'Reit - CEPO'!K13)+('Reit - PROEX'!J13-'Reit - PROEX'!K13)+('Reit - PROPPG'!J13-'Reit - PROPPG'!K13)+('Reit - BU'!J13-'Reit - BU'!K13)+('Reit - SEMS'!J13-'Reit - SEMS'!K13)+(CEAD!J13-CEAD!K13)+(FAED!J13-FAED!K13)+(CEFID!J13-CEFID!K13)+(CCT!J13-CCT!K13)+(CAV!J13-CAV!K13)+(CEO!J13-CEO!K13)+(CEAVI!J13-CEAVI!K13)+(CESFI!J13-CESFI!K13)+(CESFI!J13-CESFI!K13)+(CERES!J13-CERES!K13)+(ESAG!J13-ESAG!K13)</f>
        <v>0</v>
      </c>
      <c r="K13" s="29">
        <f t="shared" si="0"/>
        <v>2</v>
      </c>
      <c r="L13" s="18">
        <v>860.99</v>
      </c>
      <c r="M13" s="18">
        <f t="shared" si="2"/>
        <v>1721.98</v>
      </c>
      <c r="N13" s="16">
        <f t="shared" si="1"/>
        <v>0</v>
      </c>
      <c r="O13" s="120"/>
      <c r="P13" s="120"/>
      <c r="Q13" s="120"/>
      <c r="R13" s="213"/>
      <c r="S13" s="218"/>
      <c r="T13" s="120"/>
      <c r="U13" s="120"/>
      <c r="V13" s="219"/>
    </row>
    <row r="14" spans="1:22" ht="39.950000000000003" customHeight="1" x14ac:dyDescent="0.25">
      <c r="A14" s="55">
        <v>12</v>
      </c>
      <c r="B14" s="56" t="s">
        <v>76</v>
      </c>
      <c r="C14" s="60" t="s">
        <v>77</v>
      </c>
      <c r="D14" s="61" t="s">
        <v>78</v>
      </c>
      <c r="E14" s="62" t="s">
        <v>79</v>
      </c>
      <c r="F14" s="62" t="s">
        <v>80</v>
      </c>
      <c r="G14" s="54" t="s">
        <v>37</v>
      </c>
      <c r="H14" s="62" t="s">
        <v>81</v>
      </c>
      <c r="I14" s="17">
        <f>CEART!J14+'Reit-SECOM (RH; COVEST)'!J14+'SECOM RÁDIO Fpolis'!J14+'RÁDIO Lages'!J14+'RÁDIO Joinville'!J14+'Reit - SECON'!J14+'Reit - CEPO'!J14+'Reit - PROEX'!J14+'Reit - PROPPG'!J14+'Reit - BU'!J14+'Reit - SEMS'!J14+CEAD!J14+FAED!J14+CEFID!J14+CCT!J14+CAV!J14+CEO!J14+CEAVI!J14+CESFI!J14+CERES!J14+ESAG!J14</f>
        <v>12</v>
      </c>
      <c r="J14" s="23">
        <f>(CEART!J14-CEART!K14)+('Reit-SECOM (RH; COVEST)'!J14-'Reit-SECOM (RH; COVEST)'!K14)+('SECOM RÁDIO Fpolis'!J14-'SECOM RÁDIO Fpolis'!K14)+('RÁDIO Lages'!J14-'RÁDIO Lages'!K14)+('RÁDIO Joinville'!J14-'RÁDIO Joinville'!K14)+('Reit - SECON'!J14-'Reit - SECON'!K14)+('Reit - CEPO'!J14-'Reit - CEPO'!K14)+('Reit - PROEX'!J14-'Reit - PROEX'!K14)+('Reit - PROPPG'!J14-'Reit - PROPPG'!K14)+('Reit - BU'!J14-'Reit - BU'!K14)+('Reit - SEMS'!J14-'Reit - SEMS'!K14)+(CEAD!J14-CEAD!K14)+(FAED!J14-FAED!K14)+(CEFID!J14-CEFID!K14)+(CCT!J14-CCT!K14)+(CAV!J14-CAV!K14)+(CEO!J14-CEO!K14)+(CEAVI!J14-CEAVI!K14)+(CESFI!J14-CESFI!K14)+(CESFI!J14-CESFI!K14)+(CERES!J14-CERES!K14)+(ESAG!J14-ESAG!K14)</f>
        <v>12</v>
      </c>
      <c r="K14" s="29">
        <f t="shared" si="0"/>
        <v>0</v>
      </c>
      <c r="L14" s="18">
        <v>350</v>
      </c>
      <c r="M14" s="18">
        <f t="shared" si="2"/>
        <v>4200</v>
      </c>
      <c r="N14" s="16">
        <f t="shared" si="1"/>
        <v>4200</v>
      </c>
      <c r="O14" s="120"/>
      <c r="P14" s="120"/>
      <c r="Q14" s="120"/>
      <c r="R14" s="213"/>
      <c r="S14" s="218"/>
      <c r="T14" s="120"/>
      <c r="U14" s="120"/>
      <c r="V14" s="219"/>
    </row>
    <row r="15" spans="1:22" ht="39.950000000000003" customHeight="1" x14ac:dyDescent="0.25">
      <c r="A15" s="55">
        <v>14</v>
      </c>
      <c r="B15" s="56" t="s">
        <v>33</v>
      </c>
      <c r="C15" s="60" t="s">
        <v>82</v>
      </c>
      <c r="D15" s="61" t="s">
        <v>83</v>
      </c>
      <c r="E15" s="62" t="s">
        <v>84</v>
      </c>
      <c r="F15" s="62" t="s">
        <v>85</v>
      </c>
      <c r="G15" s="54" t="s">
        <v>37</v>
      </c>
      <c r="H15" s="62" t="s">
        <v>81</v>
      </c>
      <c r="I15" s="17">
        <f>CEART!J15+'Reit-SECOM (RH; COVEST)'!J15+'SECOM RÁDIO Fpolis'!J15+'RÁDIO Lages'!J15+'RÁDIO Joinville'!J15+'Reit - SECON'!J15+'Reit - CEPO'!J15+'Reit - PROEX'!J15+'Reit - PROPPG'!J15+'Reit - BU'!J15+'Reit - SEMS'!J15+CEAD!J15+FAED!J15+CEFID!J15+CCT!J15+CAV!J15+CEO!J15+CEAVI!J15+CESFI!J15+CERES!J15+ESAG!J15</f>
        <v>64</v>
      </c>
      <c r="J15" s="23">
        <f>(CEART!J15-CEART!K15)+('Reit-SECOM (RH; COVEST)'!J15-'Reit-SECOM (RH; COVEST)'!K15)+('SECOM RÁDIO Fpolis'!J15-'SECOM RÁDIO Fpolis'!K15)+('RÁDIO Lages'!J15-'RÁDIO Lages'!K15)+('RÁDIO Joinville'!J15-'RÁDIO Joinville'!K15)+('Reit - SECON'!J15-'Reit - SECON'!K15)+('Reit - CEPO'!J15-'Reit - CEPO'!K15)+('Reit - PROEX'!J15-'Reit - PROEX'!K15)+('Reit - PROPPG'!J15-'Reit - PROPPG'!K15)+('Reit - BU'!J15-'Reit - BU'!K15)+('Reit - SEMS'!J15-'Reit - SEMS'!K15)+(CEAD!J15-CEAD!K15)+(FAED!J15-FAED!K15)+(CEFID!J15-CEFID!K15)+(CCT!J15-CCT!K15)+(CAV!J15-CAV!K15)+(CEO!J15-CEO!K15)+(CEAVI!J15-CEAVI!K15)+(CESFI!J15-CESFI!K15)+(CESFI!J15-CESFI!K15)+(CERES!J15-CERES!K15)+(ESAG!J15-ESAG!K15)</f>
        <v>9</v>
      </c>
      <c r="K15" s="29">
        <f t="shared" si="0"/>
        <v>55</v>
      </c>
      <c r="L15" s="18">
        <v>108.63</v>
      </c>
      <c r="M15" s="18">
        <f t="shared" si="2"/>
        <v>6952.32</v>
      </c>
      <c r="N15" s="16">
        <f t="shared" si="1"/>
        <v>977.67</v>
      </c>
      <c r="O15" s="120"/>
      <c r="P15" s="120"/>
      <c r="Q15" s="120"/>
      <c r="R15" s="213"/>
      <c r="S15" s="218"/>
      <c r="T15" s="120"/>
      <c r="U15" s="120"/>
      <c r="V15" s="219"/>
    </row>
    <row r="16" spans="1:22" ht="39.950000000000003" customHeight="1" x14ac:dyDescent="0.25">
      <c r="A16" s="55">
        <v>15</v>
      </c>
      <c r="B16" s="56" t="s">
        <v>86</v>
      </c>
      <c r="C16" s="83" t="s">
        <v>87</v>
      </c>
      <c r="D16" s="54" t="s">
        <v>88</v>
      </c>
      <c r="E16" s="59" t="s">
        <v>41</v>
      </c>
      <c r="F16" s="54" t="s">
        <v>89</v>
      </c>
      <c r="G16" s="54" t="s">
        <v>37</v>
      </c>
      <c r="H16" s="54" t="s">
        <v>81</v>
      </c>
      <c r="I16" s="17">
        <f>CEART!J16+'Reit-SECOM (RH; COVEST)'!J16+'SECOM RÁDIO Fpolis'!J16+'RÁDIO Lages'!J16+'RÁDIO Joinville'!J16+'Reit - SECON'!J16+'Reit - CEPO'!J16+'Reit - PROEX'!J16+'Reit - PROPPG'!J16+'Reit - BU'!J16+'Reit - SEMS'!J16+CEAD!J16+FAED!J16+CEFID!J16+CCT!J16+CAV!J16+CEO!J16+CEAVI!J16+CESFI!J16+CERES!J16+ESAG!J16</f>
        <v>5</v>
      </c>
      <c r="J16" s="23">
        <f>(CEART!J16-CEART!K16)+('Reit-SECOM (RH; COVEST)'!J16-'Reit-SECOM (RH; COVEST)'!K16)+('SECOM RÁDIO Fpolis'!J16-'SECOM RÁDIO Fpolis'!K16)+('RÁDIO Lages'!J16-'RÁDIO Lages'!K16)+('RÁDIO Joinville'!J16-'RÁDIO Joinville'!K16)+('Reit - SECON'!J16-'Reit - SECON'!K16)+('Reit - CEPO'!J16-'Reit - CEPO'!K16)+('Reit - PROEX'!J16-'Reit - PROEX'!K16)+('Reit - PROPPG'!J16-'Reit - PROPPG'!K16)+('Reit - BU'!J16-'Reit - BU'!K16)+('Reit - SEMS'!J16-'Reit - SEMS'!K16)+(CEAD!J16-CEAD!K16)+(FAED!J16-FAED!K16)+(CEFID!J16-CEFID!K16)+(CCT!J16-CCT!K16)+(CAV!J16-CAV!K16)+(CEO!J16-CEO!K16)+(CEAVI!J16-CEAVI!K16)+(CESFI!J16-CESFI!K16)+(CESFI!J16-CESFI!K16)+(CERES!J16-CERES!K16)+(ESAG!J16-ESAG!K16)</f>
        <v>0</v>
      </c>
      <c r="K16" s="29">
        <f t="shared" si="0"/>
        <v>5</v>
      </c>
      <c r="L16" s="18">
        <v>112.33</v>
      </c>
      <c r="M16" s="18">
        <f t="shared" si="2"/>
        <v>561.65</v>
      </c>
      <c r="N16" s="16">
        <f t="shared" si="1"/>
        <v>0</v>
      </c>
      <c r="O16" s="120"/>
      <c r="P16" s="120"/>
      <c r="Q16" s="120"/>
      <c r="R16" s="213"/>
      <c r="S16" s="218"/>
      <c r="T16" s="120"/>
      <c r="U16" s="120"/>
      <c r="V16" s="219"/>
    </row>
    <row r="17" spans="1:22" ht="39.950000000000003" customHeight="1" x14ac:dyDescent="0.25">
      <c r="A17" s="55">
        <v>16</v>
      </c>
      <c r="B17" s="56" t="s">
        <v>55</v>
      </c>
      <c r="C17" s="60" t="s">
        <v>90</v>
      </c>
      <c r="D17" s="61" t="s">
        <v>91</v>
      </c>
      <c r="E17" s="59" t="s">
        <v>92</v>
      </c>
      <c r="F17" s="70">
        <v>105570006</v>
      </c>
      <c r="G17" s="54" t="s">
        <v>37</v>
      </c>
      <c r="H17" s="54">
        <v>33903017</v>
      </c>
      <c r="I17" s="17">
        <f>CEART!J17+'Reit-SECOM (RH; COVEST)'!J17+'SECOM RÁDIO Fpolis'!J17+'RÁDIO Lages'!J17+'RÁDIO Joinville'!J17+'Reit - SECON'!J17+'Reit - CEPO'!J17+'Reit - PROEX'!J17+'Reit - PROPPG'!J17+'Reit - BU'!J17+'Reit - SEMS'!J17+CEAD!J17+FAED!J17+CEFID!J17+CCT!J17+CAV!J17+CEO!J17+CEAVI!J17+CESFI!J17+CERES!J17+ESAG!J17</f>
        <v>3</v>
      </c>
      <c r="J17" s="23">
        <f>(CEART!J17-CEART!K17)+('Reit-SECOM (RH; COVEST)'!J17-'Reit-SECOM (RH; COVEST)'!K17)+('SECOM RÁDIO Fpolis'!J17-'SECOM RÁDIO Fpolis'!K17)+('RÁDIO Lages'!J17-'RÁDIO Lages'!K17)+('RÁDIO Joinville'!J17-'RÁDIO Joinville'!K17)+('Reit - SECON'!J17-'Reit - SECON'!K17)+('Reit - CEPO'!J17-'Reit - CEPO'!K17)+('Reit - PROEX'!J17-'Reit - PROEX'!K17)+('Reit - PROPPG'!J17-'Reit - PROPPG'!K17)+('Reit - BU'!J17-'Reit - BU'!K17)+('Reit - SEMS'!J17-'Reit - SEMS'!K17)+(CEAD!J17-CEAD!K17)+(FAED!J17-FAED!K17)+(CEFID!J17-CEFID!K17)+(CCT!J17-CCT!K17)+(CAV!J17-CAV!K17)+(CEO!J17-CEO!K17)+(CEAVI!J17-CEAVI!K17)+(CESFI!J17-CESFI!K17)+(CESFI!J17-CESFI!K17)+(CERES!J17-CERES!K17)+(ESAG!J17-ESAG!K17)</f>
        <v>4</v>
      </c>
      <c r="K17" s="29">
        <f t="shared" si="0"/>
        <v>-1</v>
      </c>
      <c r="L17" s="18">
        <v>256</v>
      </c>
      <c r="M17" s="18">
        <f t="shared" si="2"/>
        <v>768</v>
      </c>
      <c r="N17" s="16">
        <f t="shared" si="1"/>
        <v>1024</v>
      </c>
      <c r="O17" s="120"/>
      <c r="P17" s="120"/>
      <c r="Q17" s="120"/>
      <c r="R17" s="213"/>
      <c r="S17" s="218"/>
      <c r="T17" s="120"/>
      <c r="U17" s="120"/>
      <c r="V17" s="219"/>
    </row>
    <row r="18" spans="1:22" ht="39.950000000000003" customHeight="1" x14ac:dyDescent="0.25">
      <c r="A18" s="55">
        <v>17</v>
      </c>
      <c r="B18" s="56" t="s">
        <v>93</v>
      </c>
      <c r="C18" s="68" t="s">
        <v>94</v>
      </c>
      <c r="D18" s="69" t="s">
        <v>95</v>
      </c>
      <c r="E18" s="65">
        <v>2401</v>
      </c>
      <c r="F18" s="65" t="s">
        <v>96</v>
      </c>
      <c r="G18" s="54" t="s">
        <v>37</v>
      </c>
      <c r="H18" s="62" t="s">
        <v>81</v>
      </c>
      <c r="I18" s="17">
        <f>CEART!J18+'Reit-SECOM (RH; COVEST)'!J18+'SECOM RÁDIO Fpolis'!J18+'RÁDIO Lages'!J18+'RÁDIO Joinville'!J18+'Reit - SECON'!J18+'Reit - CEPO'!J18+'Reit - PROEX'!J18+'Reit - PROPPG'!J18+'Reit - BU'!J18+'Reit - SEMS'!J18+CEAD!J18+FAED!J18+CEFID!J18+CCT!J18+CAV!J18+CEO!J18+CEAVI!J18+CESFI!J18+CERES!J18+ESAG!J18</f>
        <v>2</v>
      </c>
      <c r="J18" s="23">
        <f>(CEART!J18-CEART!K18)+('Reit-SECOM (RH; COVEST)'!J18-'Reit-SECOM (RH; COVEST)'!K18)+('SECOM RÁDIO Fpolis'!J18-'SECOM RÁDIO Fpolis'!K18)+('RÁDIO Lages'!J18-'RÁDIO Lages'!K18)+('RÁDIO Joinville'!J18-'RÁDIO Joinville'!K18)+('Reit - SECON'!J18-'Reit - SECON'!K18)+('Reit - CEPO'!J18-'Reit - CEPO'!K18)+('Reit - PROEX'!J18-'Reit - PROEX'!K18)+('Reit - PROPPG'!J18-'Reit - PROPPG'!K18)+('Reit - BU'!J18-'Reit - BU'!K18)+('Reit - SEMS'!J18-'Reit - SEMS'!K18)+(CEAD!J18-CEAD!K18)+(FAED!J18-FAED!K18)+(CEFID!J18-CEFID!K18)+(CCT!J18-CCT!K18)+(CAV!J18-CAV!K18)+(CEO!J18-CEO!K18)+(CEAVI!J18-CEAVI!K18)+(CESFI!J18-CESFI!K18)+(CESFI!J18-CESFI!K18)+(CERES!J18-CERES!K18)+(ESAG!J18-ESAG!K18)</f>
        <v>2</v>
      </c>
      <c r="K18" s="29">
        <f t="shared" si="0"/>
        <v>0</v>
      </c>
      <c r="L18" s="18">
        <v>91.9</v>
      </c>
      <c r="M18" s="18">
        <f t="shared" si="2"/>
        <v>183.8</v>
      </c>
      <c r="N18" s="16">
        <f t="shared" si="1"/>
        <v>183.8</v>
      </c>
      <c r="O18" s="120"/>
      <c r="P18" s="120"/>
      <c r="Q18" s="120"/>
      <c r="R18" s="213"/>
      <c r="S18" s="218"/>
      <c r="T18" s="120"/>
      <c r="U18" s="120"/>
      <c r="V18" s="219"/>
    </row>
    <row r="19" spans="1:22" ht="39.950000000000003" customHeight="1" x14ac:dyDescent="0.25">
      <c r="A19" s="55">
        <v>19</v>
      </c>
      <c r="B19" s="56" t="s">
        <v>43</v>
      </c>
      <c r="C19" s="60" t="s">
        <v>97</v>
      </c>
      <c r="D19" s="61" t="s">
        <v>98</v>
      </c>
      <c r="E19" s="59" t="s">
        <v>62</v>
      </c>
      <c r="F19" s="70">
        <v>104159010</v>
      </c>
      <c r="G19" s="54" t="s">
        <v>37</v>
      </c>
      <c r="H19" s="54">
        <v>33903029</v>
      </c>
      <c r="I19" s="17">
        <f>CEART!J19+'Reit-SECOM (RH; COVEST)'!J19+'SECOM RÁDIO Fpolis'!J19+'RÁDIO Lages'!J19+'RÁDIO Joinville'!J19+'Reit - SECON'!J19+'Reit - CEPO'!J19+'Reit - PROEX'!J19+'Reit - PROPPG'!J19+'Reit - BU'!J19+'Reit - SEMS'!J19+CEAD!J19+FAED!J19+CEFID!J19+CCT!J19+CAV!J19+CEO!J19+CEAVI!J19+CESFI!J19+CERES!J19+ESAG!J19</f>
        <v>3</v>
      </c>
      <c r="J19" s="23">
        <f>(CEART!J19-CEART!K19)+('Reit-SECOM (RH; COVEST)'!J19-'Reit-SECOM (RH; COVEST)'!K19)+('SECOM RÁDIO Fpolis'!J19-'SECOM RÁDIO Fpolis'!K19)+('RÁDIO Lages'!J19-'RÁDIO Lages'!K19)+('RÁDIO Joinville'!J19-'RÁDIO Joinville'!K19)+('Reit - SECON'!J19-'Reit - SECON'!K19)+('Reit - CEPO'!J19-'Reit - CEPO'!K19)+('Reit - PROEX'!J19-'Reit - PROEX'!K19)+('Reit - PROPPG'!J19-'Reit - PROPPG'!K19)+('Reit - BU'!J19-'Reit - BU'!K19)+('Reit - SEMS'!J19-'Reit - SEMS'!K19)+(CEAD!J19-CEAD!K19)+(FAED!J19-FAED!K19)+(CEFID!J19-CEFID!K19)+(CCT!J19-CCT!K19)+(CAV!J19-CAV!K19)+(CEO!J19-CEO!K19)+(CEAVI!J19-CEAVI!K19)+(CESFI!J19-CESFI!K19)+(CESFI!J19-CESFI!K19)+(CERES!J19-CERES!K19)+(ESAG!J19-ESAG!K19)</f>
        <v>3</v>
      </c>
      <c r="K19" s="29">
        <f t="shared" si="0"/>
        <v>0</v>
      </c>
      <c r="L19" s="18">
        <v>37.5</v>
      </c>
      <c r="M19" s="18">
        <f t="shared" si="2"/>
        <v>112.5</v>
      </c>
      <c r="N19" s="16">
        <f t="shared" si="1"/>
        <v>112.5</v>
      </c>
      <c r="O19" s="120"/>
      <c r="P19" s="120"/>
      <c r="Q19" s="120"/>
      <c r="R19" s="213"/>
      <c r="S19" s="218"/>
      <c r="T19" s="120"/>
      <c r="U19" s="120"/>
      <c r="V19" s="219"/>
    </row>
    <row r="20" spans="1:22" ht="39.950000000000003" customHeight="1" x14ac:dyDescent="0.25">
      <c r="A20" s="55">
        <v>23</v>
      </c>
      <c r="B20" s="56" t="s">
        <v>93</v>
      </c>
      <c r="C20" s="60" t="s">
        <v>99</v>
      </c>
      <c r="D20" s="61" t="s">
        <v>100</v>
      </c>
      <c r="E20" s="62" t="s">
        <v>101</v>
      </c>
      <c r="F20" s="62" t="s">
        <v>102</v>
      </c>
      <c r="G20" s="54" t="s">
        <v>37</v>
      </c>
      <c r="H20" s="62" t="s">
        <v>81</v>
      </c>
      <c r="I20" s="17">
        <f>CEART!J20+'Reit-SECOM (RH; COVEST)'!J20+'SECOM RÁDIO Fpolis'!J20+'RÁDIO Lages'!J20+'RÁDIO Joinville'!J20+'Reit - SECON'!J20+'Reit - CEPO'!J20+'Reit - PROEX'!J20+'Reit - PROPPG'!J20+'Reit - BU'!J20+'Reit - SEMS'!J20+CEAD!J20+FAED!J20+CEFID!J20+CCT!J20+CAV!J20+CEO!J20+CEAVI!J20+CESFI!J20+CERES!J20+ESAG!J20</f>
        <v>16</v>
      </c>
      <c r="J20" s="23">
        <f>(CEART!J20-CEART!K20)+('Reit-SECOM (RH; COVEST)'!J20-'Reit-SECOM (RH; COVEST)'!K20)+('SECOM RÁDIO Fpolis'!J20-'SECOM RÁDIO Fpolis'!K20)+('RÁDIO Lages'!J20-'RÁDIO Lages'!K20)+('RÁDIO Joinville'!J20-'RÁDIO Joinville'!K20)+('Reit - SECON'!J20-'Reit - SECON'!K20)+('Reit - CEPO'!J20-'Reit - CEPO'!K20)+('Reit - PROEX'!J20-'Reit - PROEX'!K20)+('Reit - PROPPG'!J20-'Reit - PROPPG'!K20)+('Reit - BU'!J20-'Reit - BU'!K20)+('Reit - SEMS'!J20-'Reit - SEMS'!K20)+(CEAD!J20-CEAD!K20)+(FAED!J20-FAED!K20)+(CEFID!J20-CEFID!K20)+(CCT!J20-CCT!K20)+(CAV!J20-CAV!K20)+(CEO!J20-CEO!K20)+(CEAVI!J20-CEAVI!K20)+(CESFI!J20-CESFI!K20)+(CESFI!J20-CESFI!K20)+(CERES!J20-CERES!K20)+(ESAG!J20-ESAG!K20)</f>
        <v>0</v>
      </c>
      <c r="K20" s="29">
        <f t="shared" si="0"/>
        <v>16</v>
      </c>
      <c r="L20" s="18">
        <v>75</v>
      </c>
      <c r="M20" s="18">
        <f t="shared" si="2"/>
        <v>1200</v>
      </c>
      <c r="N20" s="16">
        <f t="shared" si="1"/>
        <v>0</v>
      </c>
      <c r="O20" s="120"/>
      <c r="P20" s="120"/>
      <c r="Q20" s="120"/>
      <c r="R20" s="213"/>
      <c r="S20" s="218"/>
      <c r="T20" s="120"/>
      <c r="U20" s="120"/>
      <c r="V20" s="219"/>
    </row>
    <row r="21" spans="1:22" ht="39.950000000000003" customHeight="1" x14ac:dyDescent="0.25">
      <c r="A21" s="55">
        <v>24</v>
      </c>
      <c r="B21" s="56" t="s">
        <v>43</v>
      </c>
      <c r="C21" s="68" t="s">
        <v>103</v>
      </c>
      <c r="D21" s="69" t="s">
        <v>104</v>
      </c>
      <c r="E21" s="65">
        <v>1305</v>
      </c>
      <c r="F21" s="65" t="s">
        <v>105</v>
      </c>
      <c r="G21" s="54" t="s">
        <v>37</v>
      </c>
      <c r="H21" s="62" t="s">
        <v>22</v>
      </c>
      <c r="I21" s="17">
        <f>CEART!J21+'Reit-SECOM (RH; COVEST)'!J21+'SECOM RÁDIO Fpolis'!J21+'RÁDIO Lages'!J21+'RÁDIO Joinville'!J21+'Reit - SECON'!J21+'Reit - CEPO'!J21+'Reit - PROEX'!J21+'Reit - PROPPG'!J21+'Reit - BU'!J21+'Reit - SEMS'!J21+CEAD!J21+FAED!J21+CEFID!J21+CCT!J21+CAV!J21+CEO!J21+CEAVI!J21+CESFI!J21+CERES!J21+ESAG!J21</f>
        <v>1</v>
      </c>
      <c r="J21" s="23">
        <f>(CEART!J21-CEART!K21)+('Reit-SECOM (RH; COVEST)'!J21-'Reit-SECOM (RH; COVEST)'!K21)+('SECOM RÁDIO Fpolis'!J21-'SECOM RÁDIO Fpolis'!K21)+('RÁDIO Lages'!J21-'RÁDIO Lages'!K21)+('RÁDIO Joinville'!J21-'RÁDIO Joinville'!K21)+('Reit - SECON'!J21-'Reit - SECON'!K21)+('Reit - CEPO'!J21-'Reit - CEPO'!K21)+('Reit - PROEX'!J21-'Reit - PROEX'!K21)+('Reit - PROPPG'!J21-'Reit - PROPPG'!K21)+('Reit - BU'!J21-'Reit - BU'!K21)+('Reit - SEMS'!J21-'Reit - SEMS'!K21)+(CEAD!J21-CEAD!K21)+(FAED!J21-FAED!K21)+(CEFID!J21-CEFID!K21)+(CCT!J21-CCT!K21)+(CAV!J21-CAV!K21)+(CEO!J21-CEO!K21)+(CEAVI!J21-CEAVI!K21)+(CESFI!J21-CESFI!K21)+(CESFI!J21-CESFI!K21)+(CERES!J21-CERES!K21)+(ESAG!J21-ESAG!K21)</f>
        <v>1</v>
      </c>
      <c r="K21" s="29">
        <f t="shared" si="0"/>
        <v>0</v>
      </c>
      <c r="L21" s="18">
        <v>247.5</v>
      </c>
      <c r="M21" s="18">
        <f t="shared" si="2"/>
        <v>247.5</v>
      </c>
      <c r="N21" s="16">
        <f t="shared" si="1"/>
        <v>247.5</v>
      </c>
      <c r="O21" s="120"/>
      <c r="P21" s="120"/>
      <c r="Q21" s="120"/>
      <c r="R21" s="213"/>
      <c r="S21" s="218"/>
      <c r="T21" s="120"/>
      <c r="U21" s="120"/>
      <c r="V21" s="219"/>
    </row>
    <row r="22" spans="1:22" ht="39.950000000000003" customHeight="1" x14ac:dyDescent="0.25">
      <c r="A22" s="55">
        <v>25</v>
      </c>
      <c r="B22" s="56" t="s">
        <v>24</v>
      </c>
      <c r="C22" s="60" t="s">
        <v>106</v>
      </c>
      <c r="D22" s="61" t="s">
        <v>107</v>
      </c>
      <c r="E22" s="59" t="s">
        <v>108</v>
      </c>
      <c r="F22" s="62" t="s">
        <v>109</v>
      </c>
      <c r="G22" s="54" t="s">
        <v>37</v>
      </c>
      <c r="H22" s="62" t="s">
        <v>110</v>
      </c>
      <c r="I22" s="17">
        <f>CEART!J22+'Reit-SECOM (RH; COVEST)'!J22+'SECOM RÁDIO Fpolis'!J22+'RÁDIO Lages'!J22+'RÁDIO Joinville'!J22+'Reit - SECON'!J22+'Reit - CEPO'!J22+'Reit - PROEX'!J22+'Reit - PROPPG'!J22+'Reit - BU'!J22+'Reit - SEMS'!J22+CEAD!J22+FAED!J22+CEFID!J22+CCT!J22+CAV!J22+CEO!J22+CEAVI!J22+CESFI!J22+CERES!J22+ESAG!J22</f>
        <v>10</v>
      </c>
      <c r="J22" s="23">
        <f>(CEART!J22-CEART!K22)+('Reit-SECOM (RH; COVEST)'!J22-'Reit-SECOM (RH; COVEST)'!K22)+('SECOM RÁDIO Fpolis'!J22-'SECOM RÁDIO Fpolis'!K22)+('RÁDIO Lages'!J22-'RÁDIO Lages'!K22)+('RÁDIO Joinville'!J22-'RÁDIO Joinville'!K22)+('Reit - SECON'!J22-'Reit - SECON'!K22)+('Reit - CEPO'!J22-'Reit - CEPO'!K22)+('Reit - PROEX'!J22-'Reit - PROEX'!K22)+('Reit - PROPPG'!J22-'Reit - PROPPG'!K22)+('Reit - BU'!J22-'Reit - BU'!K22)+('Reit - SEMS'!J22-'Reit - SEMS'!K22)+(CEAD!J22-CEAD!K22)+(FAED!J22-FAED!K22)+(CEFID!J22-CEFID!K22)+(CCT!J22-CCT!K22)+(CAV!J22-CAV!K22)+(CEO!J22-CEO!K22)+(CEAVI!J22-CEAVI!K22)+(CESFI!J22-CESFI!K22)+(CESFI!J22-CESFI!K22)+(CERES!J22-CERES!K22)+(ESAG!J22-ESAG!K22)</f>
        <v>9</v>
      </c>
      <c r="K22" s="29">
        <f t="shared" si="0"/>
        <v>1</v>
      </c>
      <c r="L22" s="18">
        <v>2088</v>
      </c>
      <c r="M22" s="18">
        <f t="shared" si="2"/>
        <v>20880</v>
      </c>
      <c r="N22" s="16">
        <f t="shared" si="1"/>
        <v>18792</v>
      </c>
      <c r="O22" s="120"/>
      <c r="P22" s="120"/>
      <c r="Q22" s="120"/>
      <c r="R22" s="213"/>
      <c r="S22" s="218"/>
      <c r="T22" s="120"/>
      <c r="U22" s="120"/>
      <c r="V22" s="219"/>
    </row>
    <row r="23" spans="1:22" ht="39.950000000000003" customHeight="1" x14ac:dyDescent="0.25">
      <c r="A23" s="55">
        <v>26</v>
      </c>
      <c r="B23" s="56" t="s">
        <v>38</v>
      </c>
      <c r="C23" s="68" t="s">
        <v>111</v>
      </c>
      <c r="D23" s="69" t="s">
        <v>112</v>
      </c>
      <c r="E23" s="65">
        <v>2407</v>
      </c>
      <c r="F23" s="65" t="s">
        <v>113</v>
      </c>
      <c r="G23" s="54" t="s">
        <v>37</v>
      </c>
      <c r="H23" s="54" t="s">
        <v>51</v>
      </c>
      <c r="I23" s="17">
        <f>CEART!J23+'Reit-SECOM (RH; COVEST)'!J23+'SECOM RÁDIO Fpolis'!J23+'RÁDIO Lages'!J23+'RÁDIO Joinville'!J23+'Reit - SECON'!J23+'Reit - CEPO'!J23+'Reit - PROEX'!J23+'Reit - PROPPG'!J23+'Reit - BU'!J23+'Reit - SEMS'!J23+CEAD!J23+FAED!J23+CEFID!J23+CCT!J23+CAV!J23+CEO!J23+CEAVI!J23+CESFI!J23+CERES!J23+ESAG!J23</f>
        <v>1</v>
      </c>
      <c r="J23" s="23">
        <f>(CEART!J23-CEART!K23)+('Reit-SECOM (RH; COVEST)'!J23-'Reit-SECOM (RH; COVEST)'!K23)+('SECOM RÁDIO Fpolis'!J23-'SECOM RÁDIO Fpolis'!K23)+('RÁDIO Lages'!J23-'RÁDIO Lages'!K23)+('RÁDIO Joinville'!J23-'RÁDIO Joinville'!K23)+('Reit - SECON'!J23-'Reit - SECON'!K23)+('Reit - CEPO'!J23-'Reit - CEPO'!K23)+('Reit - PROEX'!J23-'Reit - PROEX'!K23)+('Reit - PROPPG'!J23-'Reit - PROPPG'!K23)+('Reit - BU'!J23-'Reit - BU'!K23)+('Reit - SEMS'!J23-'Reit - SEMS'!K23)+(CEAD!J23-CEAD!K23)+(FAED!J23-FAED!K23)+(CEFID!J23-CEFID!K23)+(CCT!J23-CCT!K23)+(CAV!J23-CAV!K23)+(CEO!J23-CEO!K23)+(CEAVI!J23-CEAVI!K23)+(CESFI!J23-CESFI!K23)+(CESFI!J23-CESFI!K23)+(CERES!J23-CERES!K23)+(ESAG!J23-ESAG!K23)</f>
        <v>1</v>
      </c>
      <c r="K23" s="29">
        <f t="shared" si="0"/>
        <v>0</v>
      </c>
      <c r="L23" s="18">
        <v>910.8</v>
      </c>
      <c r="M23" s="18">
        <f t="shared" si="2"/>
        <v>910.8</v>
      </c>
      <c r="N23" s="16">
        <f t="shared" si="1"/>
        <v>910.8</v>
      </c>
      <c r="O23" s="120"/>
      <c r="P23" s="120"/>
      <c r="Q23" s="120"/>
      <c r="R23" s="213"/>
      <c r="S23" s="218"/>
      <c r="T23" s="120"/>
      <c r="U23" s="120"/>
      <c r="V23" s="219"/>
    </row>
    <row r="24" spans="1:22" ht="39.950000000000003" customHeight="1" x14ac:dyDescent="0.25">
      <c r="A24" s="55">
        <v>27</v>
      </c>
      <c r="B24" s="56" t="s">
        <v>114</v>
      </c>
      <c r="C24" s="68" t="s">
        <v>115</v>
      </c>
      <c r="D24" s="69" t="s">
        <v>116</v>
      </c>
      <c r="E24" s="65">
        <v>2407</v>
      </c>
      <c r="F24" s="65" t="s">
        <v>113</v>
      </c>
      <c r="G24" s="54" t="s">
        <v>37</v>
      </c>
      <c r="H24" s="54" t="s">
        <v>51</v>
      </c>
      <c r="I24" s="17">
        <f>CEART!J24+'Reit-SECOM (RH; COVEST)'!J24+'SECOM RÁDIO Fpolis'!J24+'RÁDIO Lages'!J24+'RÁDIO Joinville'!J24+'Reit - SECON'!J24+'Reit - CEPO'!J24+'Reit - PROEX'!J24+'Reit - PROPPG'!J24+'Reit - BU'!J24+'Reit - SEMS'!J24+CEAD!J24+FAED!J24+CEFID!J24+CCT!J24+CAV!J24+CEO!J24+CEAVI!J24+CESFI!J24+CERES!J24+ESAG!J24</f>
        <v>2</v>
      </c>
      <c r="J24" s="23">
        <f>(CEART!J24-CEART!K24)+('Reit-SECOM (RH; COVEST)'!J24-'Reit-SECOM (RH; COVEST)'!K24)+('SECOM RÁDIO Fpolis'!J24-'SECOM RÁDIO Fpolis'!K24)+('RÁDIO Lages'!J24-'RÁDIO Lages'!K24)+('RÁDIO Joinville'!J24-'RÁDIO Joinville'!K24)+('Reit - SECON'!J24-'Reit - SECON'!K24)+('Reit - CEPO'!J24-'Reit - CEPO'!K24)+('Reit - PROEX'!J24-'Reit - PROEX'!K24)+('Reit - PROPPG'!J24-'Reit - PROPPG'!K24)+('Reit - BU'!J24-'Reit - BU'!K24)+('Reit - SEMS'!J24-'Reit - SEMS'!K24)+(CEAD!J24-CEAD!K24)+(FAED!J24-FAED!K24)+(CEFID!J24-CEFID!K24)+(CCT!J24-CCT!K24)+(CAV!J24-CAV!K24)+(CEO!J24-CEO!K24)+(CEAVI!J24-CEAVI!K24)+(CESFI!J24-CESFI!K24)+(CESFI!J24-CESFI!K24)+(CERES!J24-CERES!K24)+(ESAG!J24-ESAG!K24)</f>
        <v>2</v>
      </c>
      <c r="K24" s="29">
        <f t="shared" si="0"/>
        <v>0</v>
      </c>
      <c r="L24" s="18">
        <v>2240</v>
      </c>
      <c r="M24" s="18">
        <f t="shared" si="2"/>
        <v>4480</v>
      </c>
      <c r="N24" s="16">
        <f t="shared" si="1"/>
        <v>4480</v>
      </c>
      <c r="O24" s="120"/>
      <c r="P24" s="120"/>
      <c r="Q24" s="120"/>
      <c r="R24" s="213"/>
      <c r="S24" s="218"/>
      <c r="T24" s="120"/>
      <c r="U24" s="120"/>
      <c r="V24" s="219"/>
    </row>
    <row r="25" spans="1:22" ht="39.950000000000003" customHeight="1" x14ac:dyDescent="0.25">
      <c r="A25" s="55">
        <v>28</v>
      </c>
      <c r="B25" s="56" t="s">
        <v>117</v>
      </c>
      <c r="C25" s="60" t="s">
        <v>118</v>
      </c>
      <c r="D25" s="61" t="s">
        <v>119</v>
      </c>
      <c r="E25" s="59" t="s">
        <v>108</v>
      </c>
      <c r="F25" s="62" t="s">
        <v>109</v>
      </c>
      <c r="G25" s="54" t="s">
        <v>37</v>
      </c>
      <c r="H25" s="62" t="s">
        <v>110</v>
      </c>
      <c r="I25" s="17">
        <f>CEART!J25+'Reit-SECOM (RH; COVEST)'!J25+'SECOM RÁDIO Fpolis'!J25+'RÁDIO Lages'!J25+'RÁDIO Joinville'!J25+'Reit - SECON'!J25+'Reit - CEPO'!J25+'Reit - PROEX'!J25+'Reit - PROPPG'!J25+'Reit - BU'!J25+'Reit - SEMS'!J25+CEAD!J25+FAED!J25+CEFID!J25+CCT!J25+CAV!J25+CEO!J25+CEAVI!J25+CESFI!J25+CERES!J25+ESAG!J25</f>
        <v>19</v>
      </c>
      <c r="J25" s="23">
        <f>(CEART!J25-CEART!K25)+('Reit-SECOM (RH; COVEST)'!J25-'Reit-SECOM (RH; COVEST)'!K25)+('SECOM RÁDIO Fpolis'!J25-'SECOM RÁDIO Fpolis'!K25)+('RÁDIO Lages'!J25-'RÁDIO Lages'!K25)+('RÁDIO Joinville'!J25-'RÁDIO Joinville'!K25)+('Reit - SECON'!J25-'Reit - SECON'!K25)+('Reit - CEPO'!J25-'Reit - CEPO'!K25)+('Reit - PROEX'!J25-'Reit - PROEX'!K25)+('Reit - PROPPG'!J25-'Reit - PROPPG'!K25)+('Reit - BU'!J25-'Reit - BU'!K25)+('Reit - SEMS'!J25-'Reit - SEMS'!K25)+(CEAD!J25-CEAD!K25)+(FAED!J25-FAED!K25)+(CEFID!J25-CEFID!K25)+(CCT!J25-CCT!K25)+(CAV!J25-CAV!K25)+(CEO!J25-CEO!K25)+(CEAVI!J25-CEAVI!K25)+(CESFI!J25-CESFI!K25)+(CESFI!J25-CESFI!K25)+(CERES!J25-CERES!K25)+(ESAG!J25-ESAG!K25)</f>
        <v>16</v>
      </c>
      <c r="K25" s="29">
        <f t="shared" si="0"/>
        <v>3</v>
      </c>
      <c r="L25" s="18">
        <v>810</v>
      </c>
      <c r="M25" s="18">
        <f t="shared" si="2"/>
        <v>15390</v>
      </c>
      <c r="N25" s="16">
        <f t="shared" si="1"/>
        <v>12960</v>
      </c>
      <c r="O25" s="120"/>
      <c r="P25" s="120"/>
      <c r="Q25" s="120"/>
      <c r="R25" s="213"/>
      <c r="S25" s="218"/>
      <c r="T25" s="120"/>
      <c r="U25" s="120"/>
      <c r="V25" s="219"/>
    </row>
    <row r="26" spans="1:22" ht="39.950000000000003" customHeight="1" x14ac:dyDescent="0.25">
      <c r="A26" s="55">
        <v>29</v>
      </c>
      <c r="B26" s="56" t="s">
        <v>24</v>
      </c>
      <c r="C26" s="60" t="s">
        <v>120</v>
      </c>
      <c r="D26" s="61" t="s">
        <v>121</v>
      </c>
      <c r="E26" s="62">
        <v>2411</v>
      </c>
      <c r="F26" s="62" t="s">
        <v>109</v>
      </c>
      <c r="G26" s="54" t="s">
        <v>37</v>
      </c>
      <c r="H26" s="62" t="s">
        <v>110</v>
      </c>
      <c r="I26" s="17">
        <f>CEART!J26+'Reit-SECOM (RH; COVEST)'!J26+'SECOM RÁDIO Fpolis'!J26+'RÁDIO Lages'!J26+'RÁDIO Joinville'!J26+'Reit - SECON'!J26+'Reit - CEPO'!J26+'Reit - PROEX'!J26+'Reit - PROPPG'!J26+'Reit - BU'!J26+'Reit - SEMS'!J26+CEAD!J26+FAED!J26+CEFID!J26+CCT!J26+CAV!J26+CEO!J26+CEAVI!J26+CESFI!J26+CERES!J26+ESAG!J26</f>
        <v>9</v>
      </c>
      <c r="J26" s="23">
        <f>(CEART!J26-CEART!K26)+('Reit-SECOM (RH; COVEST)'!J26-'Reit-SECOM (RH; COVEST)'!K26)+('SECOM RÁDIO Fpolis'!J26-'SECOM RÁDIO Fpolis'!K26)+('RÁDIO Lages'!J26-'RÁDIO Lages'!K26)+('RÁDIO Joinville'!J26-'RÁDIO Joinville'!K26)+('Reit - SECON'!J26-'Reit - SECON'!K26)+('Reit - CEPO'!J26-'Reit - CEPO'!K26)+('Reit - PROEX'!J26-'Reit - PROEX'!K26)+('Reit - PROPPG'!J26-'Reit - PROPPG'!K26)+('Reit - BU'!J26-'Reit - BU'!K26)+('Reit - SEMS'!J26-'Reit - SEMS'!K26)+(CEAD!J26-CEAD!K26)+(FAED!J26-FAED!K26)+(CEFID!J26-CEFID!K26)+(CCT!J26-CCT!K26)+(CAV!J26-CAV!K26)+(CEO!J26-CEO!K26)+(CEAVI!J26-CEAVI!K26)+(CESFI!J26-CESFI!K26)+(CESFI!J26-CESFI!K26)+(CERES!J26-CERES!K26)+(ESAG!J26-ESAG!K26)</f>
        <v>6</v>
      </c>
      <c r="K26" s="29">
        <f t="shared" si="0"/>
        <v>3</v>
      </c>
      <c r="L26" s="18">
        <v>4998</v>
      </c>
      <c r="M26" s="18">
        <f t="shared" si="2"/>
        <v>44982</v>
      </c>
      <c r="N26" s="16">
        <f t="shared" si="1"/>
        <v>29988</v>
      </c>
      <c r="O26" s="120"/>
      <c r="P26" s="120"/>
      <c r="Q26" s="120"/>
      <c r="R26" s="213"/>
      <c r="S26" s="218"/>
      <c r="T26" s="120"/>
      <c r="U26" s="120"/>
      <c r="V26" s="219"/>
    </row>
    <row r="27" spans="1:22" ht="39.950000000000003" customHeight="1" x14ac:dyDescent="0.25">
      <c r="A27" s="55">
        <v>30</v>
      </c>
      <c r="B27" s="56" t="s">
        <v>38</v>
      </c>
      <c r="C27" s="60" t="s">
        <v>122</v>
      </c>
      <c r="D27" s="61" t="s">
        <v>123</v>
      </c>
      <c r="E27" s="62" t="s">
        <v>124</v>
      </c>
      <c r="F27" s="62" t="s">
        <v>125</v>
      </c>
      <c r="G27" s="54" t="s">
        <v>37</v>
      </c>
      <c r="H27" s="62" t="s">
        <v>51</v>
      </c>
      <c r="I27" s="17">
        <f>CEART!J27+'Reit-SECOM (RH; COVEST)'!J27+'SECOM RÁDIO Fpolis'!J27+'RÁDIO Lages'!J27+'RÁDIO Joinville'!J27+'Reit - SECON'!J27+'Reit - CEPO'!J27+'Reit - PROEX'!J27+'Reit - PROPPG'!J27+'Reit - BU'!J27+'Reit - SEMS'!J27+CEAD!J27+FAED!J27+CEFID!J27+CCT!J27+CAV!J27+CEO!J27+CEAVI!J27+CESFI!J27+CERES!J27+ESAG!J27</f>
        <v>6</v>
      </c>
      <c r="J27" s="23">
        <f>(CEART!J27-CEART!K27)+('Reit-SECOM (RH; COVEST)'!J27-'Reit-SECOM (RH; COVEST)'!K27)+('SECOM RÁDIO Fpolis'!J27-'SECOM RÁDIO Fpolis'!K27)+('RÁDIO Lages'!J27-'RÁDIO Lages'!K27)+('RÁDIO Joinville'!J27-'RÁDIO Joinville'!K27)+('Reit - SECON'!J27-'Reit - SECON'!K27)+('Reit - CEPO'!J27-'Reit - CEPO'!K27)+('Reit - PROEX'!J27-'Reit - PROEX'!K27)+('Reit - PROPPG'!J27-'Reit - PROPPG'!K27)+('Reit - BU'!J27-'Reit - BU'!K27)+('Reit - SEMS'!J27-'Reit - SEMS'!K27)+(CEAD!J27-CEAD!K27)+(FAED!J27-FAED!K27)+(CEFID!J27-CEFID!K27)+(CCT!J27-CCT!K27)+(CAV!J27-CAV!K27)+(CEO!J27-CEO!K27)+(CEAVI!J27-CEAVI!K27)+(CESFI!J27-CESFI!K27)+(CESFI!J27-CESFI!K27)+(CERES!J27-CERES!K27)+(ESAG!J27-ESAG!K27)</f>
        <v>0</v>
      </c>
      <c r="K27" s="29">
        <f t="shared" si="0"/>
        <v>6</v>
      </c>
      <c r="L27" s="18">
        <v>495</v>
      </c>
      <c r="M27" s="18">
        <f t="shared" si="2"/>
        <v>2970</v>
      </c>
      <c r="N27" s="16">
        <f t="shared" si="1"/>
        <v>0</v>
      </c>
      <c r="O27" s="120"/>
      <c r="P27" s="120"/>
      <c r="Q27" s="120"/>
      <c r="R27" s="213"/>
      <c r="S27" s="218"/>
      <c r="T27" s="120"/>
      <c r="U27" s="120"/>
      <c r="V27" s="219"/>
    </row>
    <row r="28" spans="1:22" ht="39.950000000000003" customHeight="1" x14ac:dyDescent="0.25">
      <c r="A28" s="55">
        <v>31</v>
      </c>
      <c r="B28" s="56" t="s">
        <v>126</v>
      </c>
      <c r="C28" s="51" t="s">
        <v>127</v>
      </c>
      <c r="D28" s="52" t="s">
        <v>128</v>
      </c>
      <c r="E28" s="53" t="s">
        <v>129</v>
      </c>
      <c r="F28" s="54" t="s">
        <v>130</v>
      </c>
      <c r="G28" s="54" t="s">
        <v>37</v>
      </c>
      <c r="H28" s="54" t="s">
        <v>51</v>
      </c>
      <c r="I28" s="17">
        <f>CEART!J28+'Reit-SECOM (RH; COVEST)'!J28+'SECOM RÁDIO Fpolis'!J28+'RÁDIO Lages'!J28+'RÁDIO Joinville'!J28+'Reit - SECON'!J28+'Reit - CEPO'!J28+'Reit - PROEX'!J28+'Reit - PROPPG'!J28+'Reit - BU'!J28+'Reit - SEMS'!J28+CEAD!J28+FAED!J28+CEFID!J28+CCT!J28+CAV!J28+CEO!J28+CEAVI!J28+CESFI!J28+CERES!J28+ESAG!J28</f>
        <v>7</v>
      </c>
      <c r="J28" s="23">
        <f>(CEART!J28-CEART!K28)+('Reit-SECOM (RH; COVEST)'!J28-'Reit-SECOM (RH; COVEST)'!K28)+('SECOM RÁDIO Fpolis'!J28-'SECOM RÁDIO Fpolis'!K28)+('RÁDIO Lages'!J28-'RÁDIO Lages'!K28)+('RÁDIO Joinville'!J28-'RÁDIO Joinville'!K28)+('Reit - SECON'!J28-'Reit - SECON'!K28)+('Reit - CEPO'!J28-'Reit - CEPO'!K28)+('Reit - PROEX'!J28-'Reit - PROEX'!K28)+('Reit - PROPPG'!J28-'Reit - PROPPG'!K28)+('Reit - BU'!J28-'Reit - BU'!K28)+('Reit - SEMS'!J28-'Reit - SEMS'!K28)+(CEAD!J28-CEAD!K28)+(FAED!J28-FAED!K28)+(CEFID!J28-CEFID!K28)+(CCT!J28-CCT!K28)+(CAV!J28-CAV!K28)+(CEO!J28-CEO!K28)+(CEAVI!J28-CEAVI!K28)+(CESFI!J28-CESFI!K28)+(CESFI!J28-CESFI!K28)+(CERES!J28-CERES!K28)+(ESAG!J28-ESAG!K28)</f>
        <v>7</v>
      </c>
      <c r="K28" s="29">
        <f t="shared" si="0"/>
        <v>0</v>
      </c>
      <c r="L28" s="18">
        <v>2360</v>
      </c>
      <c r="M28" s="18">
        <f t="shared" si="2"/>
        <v>16520</v>
      </c>
      <c r="N28" s="16">
        <f t="shared" si="1"/>
        <v>16520</v>
      </c>
      <c r="O28" s="120"/>
      <c r="P28" s="120"/>
      <c r="Q28" s="120"/>
      <c r="R28" s="213"/>
      <c r="S28" s="218"/>
      <c r="T28" s="120"/>
      <c r="U28" s="120"/>
      <c r="V28" s="219"/>
    </row>
    <row r="29" spans="1:22" ht="39.950000000000003" customHeight="1" x14ac:dyDescent="0.25">
      <c r="A29" s="55">
        <v>32</v>
      </c>
      <c r="B29" s="56" t="s">
        <v>47</v>
      </c>
      <c r="C29" s="57" t="s">
        <v>131</v>
      </c>
      <c r="D29" s="58" t="s">
        <v>132</v>
      </c>
      <c r="E29" s="59" t="s">
        <v>133</v>
      </c>
      <c r="F29" s="54" t="s">
        <v>134</v>
      </c>
      <c r="G29" s="54" t="s">
        <v>37</v>
      </c>
      <c r="H29" s="54" t="s">
        <v>51</v>
      </c>
      <c r="I29" s="17">
        <f>CEART!J29+'Reit-SECOM (RH; COVEST)'!J29+'SECOM RÁDIO Fpolis'!J29+'RÁDIO Lages'!J29+'RÁDIO Joinville'!J29+'Reit - SECON'!J29+'Reit - CEPO'!J29+'Reit - PROEX'!J29+'Reit - PROPPG'!J29+'Reit - BU'!J29+'Reit - SEMS'!J29+CEAD!J29+FAED!J29+CEFID!J29+CCT!J29+CAV!J29+CEO!J29+CEAVI!J29+CESFI!J29+CERES!J29+ESAG!J29</f>
        <v>4</v>
      </c>
      <c r="J29" s="23">
        <f>(CEART!J29-CEART!K29)+('Reit-SECOM (RH; COVEST)'!J29-'Reit-SECOM (RH; COVEST)'!K29)+('SECOM RÁDIO Fpolis'!J29-'SECOM RÁDIO Fpolis'!K29)+('RÁDIO Lages'!J29-'RÁDIO Lages'!K29)+('RÁDIO Joinville'!J29-'RÁDIO Joinville'!K29)+('Reit - SECON'!J29-'Reit - SECON'!K29)+('Reit - CEPO'!J29-'Reit - CEPO'!K29)+('Reit - PROEX'!J29-'Reit - PROEX'!K29)+('Reit - PROPPG'!J29-'Reit - PROPPG'!K29)+('Reit - BU'!J29-'Reit - BU'!K29)+('Reit - SEMS'!J29-'Reit - SEMS'!K29)+(CEAD!J29-CEAD!K29)+(FAED!J29-FAED!K29)+(CEFID!J29-CEFID!K29)+(CCT!J29-CCT!K29)+(CAV!J29-CAV!K29)+(CEO!J29-CEO!K29)+(CEAVI!J29-CEAVI!K29)+(CESFI!J29-CESFI!K29)+(CESFI!J29-CESFI!K29)+(CERES!J29-CERES!K29)+(ESAG!J29-ESAG!K29)</f>
        <v>0</v>
      </c>
      <c r="K29" s="29">
        <f t="shared" si="0"/>
        <v>4</v>
      </c>
      <c r="L29" s="18">
        <v>290</v>
      </c>
      <c r="M29" s="18">
        <f t="shared" si="2"/>
        <v>1160</v>
      </c>
      <c r="N29" s="16">
        <f t="shared" si="1"/>
        <v>0</v>
      </c>
      <c r="O29" s="120"/>
      <c r="P29" s="120"/>
      <c r="Q29" s="120"/>
      <c r="R29" s="213"/>
      <c r="S29" s="218"/>
      <c r="T29" s="120"/>
      <c r="U29" s="120"/>
      <c r="V29" s="219"/>
    </row>
    <row r="30" spans="1:22" ht="57.2" customHeight="1" x14ac:dyDescent="0.25">
      <c r="A30" s="55">
        <v>33</v>
      </c>
      <c r="B30" s="56" t="s">
        <v>135</v>
      </c>
      <c r="C30" s="60" t="s">
        <v>136</v>
      </c>
      <c r="D30" s="61" t="s">
        <v>137</v>
      </c>
      <c r="E30" s="62">
        <v>2402</v>
      </c>
      <c r="F30" s="62" t="s">
        <v>138</v>
      </c>
      <c r="G30" s="54" t="s">
        <v>37</v>
      </c>
      <c r="H30" s="62" t="s">
        <v>51</v>
      </c>
      <c r="I30" s="17">
        <f>CEART!J30+'Reit-SECOM (RH; COVEST)'!J30+'SECOM RÁDIO Fpolis'!J30+'RÁDIO Lages'!J30+'RÁDIO Joinville'!J30+'Reit - SECON'!J30+'Reit - CEPO'!J30+'Reit - PROEX'!J30+'Reit - PROPPG'!J30+'Reit - BU'!J30+'Reit - SEMS'!J30+CEAD!J30+FAED!J30+CEFID!J30+CCT!J30+CAV!J30+CEO!J30+CEAVI!J30+CESFI!J30+CERES!J30+ESAG!J30</f>
        <v>15</v>
      </c>
      <c r="J30" s="23">
        <f>(CEART!J30-CEART!K30)+('Reit-SECOM (RH; COVEST)'!J30-'Reit-SECOM (RH; COVEST)'!K30)+('SECOM RÁDIO Fpolis'!J30-'SECOM RÁDIO Fpolis'!K30)+('RÁDIO Lages'!J30-'RÁDIO Lages'!K30)+('RÁDIO Joinville'!J30-'RÁDIO Joinville'!K30)+('Reit - SECON'!J30-'Reit - SECON'!K30)+('Reit - CEPO'!J30-'Reit - CEPO'!K30)+('Reit - PROEX'!J30-'Reit - PROEX'!K30)+('Reit - PROPPG'!J30-'Reit - PROPPG'!K30)+('Reit - BU'!J30-'Reit - BU'!K30)+('Reit - SEMS'!J30-'Reit - SEMS'!K30)+(CEAD!J30-CEAD!K30)+(FAED!J30-FAED!K30)+(CEFID!J30-CEFID!K30)+(CCT!J30-CCT!K30)+(CAV!J30-CAV!K30)+(CEO!J30-CEO!K30)+(CEAVI!J30-CEAVI!K30)+(CESFI!J30-CESFI!K30)+(CESFI!J30-CESFI!K30)+(CERES!J30-CERES!K30)+(ESAG!J30-ESAG!K30)</f>
        <v>13</v>
      </c>
      <c r="K30" s="29">
        <f t="shared" si="0"/>
        <v>2</v>
      </c>
      <c r="L30" s="18">
        <v>5700</v>
      </c>
      <c r="M30" s="18">
        <f t="shared" si="2"/>
        <v>85500</v>
      </c>
      <c r="N30" s="16">
        <f t="shared" si="1"/>
        <v>74100</v>
      </c>
      <c r="O30" s="120"/>
      <c r="P30" s="120"/>
      <c r="Q30" s="120"/>
      <c r="R30" s="213"/>
      <c r="S30" s="218"/>
      <c r="T30" s="120"/>
      <c r="U30" s="120"/>
      <c r="V30" s="219"/>
    </row>
    <row r="31" spans="1:22" ht="39.950000000000003" customHeight="1" x14ac:dyDescent="0.25">
      <c r="A31" s="55">
        <v>34</v>
      </c>
      <c r="B31" s="56" t="s">
        <v>93</v>
      </c>
      <c r="C31" s="63" t="s">
        <v>139</v>
      </c>
      <c r="D31" s="64" t="s">
        <v>140</v>
      </c>
      <c r="E31" s="65">
        <v>2402</v>
      </c>
      <c r="F31" s="65" t="s">
        <v>141</v>
      </c>
      <c r="G31" s="54" t="s">
        <v>37</v>
      </c>
      <c r="H31" s="54" t="s">
        <v>51</v>
      </c>
      <c r="I31" s="17">
        <f>CEART!J31+'Reit-SECOM (RH; COVEST)'!J31+'SECOM RÁDIO Fpolis'!J31+'RÁDIO Lages'!J31+'RÁDIO Joinville'!J31+'Reit - SECON'!J31+'Reit - CEPO'!J31+'Reit - PROEX'!J31+'Reit - PROPPG'!J31+'Reit - BU'!J31+'Reit - SEMS'!J31+CEAD!J31+FAED!J31+CEFID!J31+CCT!J31+CAV!J31+CEO!J31+CEAVI!J31+CESFI!J31+CERES!J31+ESAG!J31</f>
        <v>8</v>
      </c>
      <c r="J31" s="23">
        <f>(CEART!J31-CEART!K31)+('Reit-SECOM (RH; COVEST)'!J31-'Reit-SECOM (RH; COVEST)'!K31)+('SECOM RÁDIO Fpolis'!J31-'SECOM RÁDIO Fpolis'!K31)+('RÁDIO Lages'!J31-'RÁDIO Lages'!K31)+('RÁDIO Joinville'!J31-'RÁDIO Joinville'!K31)+('Reit - SECON'!J31-'Reit - SECON'!K31)+('Reit - CEPO'!J31-'Reit - CEPO'!K31)+('Reit - PROEX'!J31-'Reit - PROEX'!K31)+('Reit - PROPPG'!J31-'Reit - PROPPG'!K31)+('Reit - BU'!J31-'Reit - BU'!K31)+('Reit - SEMS'!J31-'Reit - SEMS'!K31)+(CEAD!J31-CEAD!K31)+(FAED!J31-FAED!K31)+(CEFID!J31-CEFID!K31)+(CCT!J31-CCT!K31)+(CAV!J31-CAV!K31)+(CEO!J31-CEO!K31)+(CEAVI!J31-CEAVI!K31)+(CESFI!J31-CESFI!K31)+(CESFI!J31-CESFI!K31)+(CERES!J31-CERES!K31)+(ESAG!J31-ESAG!K31)</f>
        <v>7</v>
      </c>
      <c r="K31" s="29">
        <f t="shared" si="0"/>
        <v>1</v>
      </c>
      <c r="L31" s="18">
        <v>2180</v>
      </c>
      <c r="M31" s="18">
        <f t="shared" si="2"/>
        <v>17440</v>
      </c>
      <c r="N31" s="16">
        <f t="shared" si="1"/>
        <v>15260</v>
      </c>
      <c r="O31" s="120"/>
      <c r="P31" s="120"/>
      <c r="Q31" s="120"/>
      <c r="R31" s="213"/>
      <c r="S31" s="218"/>
      <c r="T31" s="120"/>
      <c r="U31" s="120"/>
      <c r="V31" s="219"/>
    </row>
    <row r="32" spans="1:22" ht="39.950000000000003" customHeight="1" x14ac:dyDescent="0.25">
      <c r="A32" s="55">
        <v>35</v>
      </c>
      <c r="B32" s="56" t="s">
        <v>93</v>
      </c>
      <c r="C32" s="66" t="s">
        <v>142</v>
      </c>
      <c r="D32" s="67" t="s">
        <v>143</v>
      </c>
      <c r="E32" s="59" t="s">
        <v>41</v>
      </c>
      <c r="F32" s="54" t="s">
        <v>138</v>
      </c>
      <c r="G32" s="54" t="s">
        <v>37</v>
      </c>
      <c r="H32" s="54">
        <v>44905233</v>
      </c>
      <c r="I32" s="17">
        <f>CEART!J32+'Reit-SECOM (RH; COVEST)'!J32+'SECOM RÁDIO Fpolis'!J32+'RÁDIO Lages'!J32+'RÁDIO Joinville'!J32+'Reit - SECON'!J32+'Reit - CEPO'!J32+'Reit - PROEX'!J32+'Reit - PROPPG'!J32+'Reit - BU'!J32+'Reit - SEMS'!J32+CEAD!J32+FAED!J32+CEFID!J32+CCT!J32+CAV!J32+CEO!J32+CEAVI!J32+CESFI!J32+CERES!J32+ESAG!J32</f>
        <v>1</v>
      </c>
      <c r="J32" s="23">
        <f>(CEART!J32-CEART!K32)+('Reit-SECOM (RH; COVEST)'!J32-'Reit-SECOM (RH; COVEST)'!K32)+('SECOM RÁDIO Fpolis'!J32-'SECOM RÁDIO Fpolis'!K32)+('RÁDIO Lages'!J32-'RÁDIO Lages'!K32)+('RÁDIO Joinville'!J32-'RÁDIO Joinville'!K32)+('Reit - SECON'!J32-'Reit - SECON'!K32)+('Reit - CEPO'!J32-'Reit - CEPO'!K32)+('Reit - PROEX'!J32-'Reit - PROEX'!K32)+('Reit - PROPPG'!J32-'Reit - PROPPG'!K32)+('Reit - BU'!J32-'Reit - BU'!K32)+('Reit - SEMS'!J32-'Reit - SEMS'!K32)+(CEAD!J32-CEAD!K32)+(FAED!J32-FAED!K32)+(CEFID!J32-CEFID!K32)+(CCT!J32-CCT!K32)+(CAV!J32-CAV!K32)+(CEO!J32-CEO!K32)+(CEAVI!J32-CEAVI!K32)+(CESFI!J32-CESFI!K32)+(CESFI!J32-CESFI!K32)+(CERES!J32-CERES!K32)+(ESAG!J32-ESAG!K32)</f>
        <v>0</v>
      </c>
      <c r="K32" s="29">
        <f t="shared" si="0"/>
        <v>1</v>
      </c>
      <c r="L32" s="18">
        <v>4785</v>
      </c>
      <c r="M32" s="18">
        <f t="shared" si="2"/>
        <v>4785</v>
      </c>
      <c r="N32" s="16">
        <f t="shared" si="1"/>
        <v>0</v>
      </c>
      <c r="O32" s="120"/>
      <c r="P32" s="120"/>
      <c r="Q32" s="120"/>
      <c r="R32" s="213"/>
      <c r="S32" s="218"/>
      <c r="T32" s="120"/>
      <c r="U32" s="120"/>
      <c r="V32" s="219"/>
    </row>
    <row r="33" spans="1:22" ht="39.950000000000003" customHeight="1" x14ac:dyDescent="0.25">
      <c r="A33" s="55">
        <v>36</v>
      </c>
      <c r="B33" s="56" t="s">
        <v>93</v>
      </c>
      <c r="C33" s="60" t="s">
        <v>144</v>
      </c>
      <c r="D33" s="61" t="s">
        <v>145</v>
      </c>
      <c r="E33" s="62">
        <v>2402</v>
      </c>
      <c r="F33" s="62" t="s">
        <v>138</v>
      </c>
      <c r="G33" s="54" t="s">
        <v>37</v>
      </c>
      <c r="H33" s="62" t="s">
        <v>51</v>
      </c>
      <c r="I33" s="17">
        <f>CEART!J33+'Reit-SECOM (RH; COVEST)'!J33+'SECOM RÁDIO Fpolis'!J33+'RÁDIO Lages'!J33+'RÁDIO Joinville'!J33+'Reit - SECON'!J33+'Reit - CEPO'!J33+'Reit - PROEX'!J33+'Reit - PROPPG'!J33+'Reit - BU'!J33+'Reit - SEMS'!J33+CEAD!J33+FAED!J33+CEFID!J33+CCT!J33+CAV!J33+CEO!J33+CEAVI!J33+CESFI!J33+CERES!J33+ESAG!J33</f>
        <v>9</v>
      </c>
      <c r="J33" s="23">
        <f>(CEART!J33-CEART!K33)+('Reit-SECOM (RH; COVEST)'!J33-'Reit-SECOM (RH; COVEST)'!K33)+('SECOM RÁDIO Fpolis'!J33-'SECOM RÁDIO Fpolis'!K33)+('RÁDIO Lages'!J33-'RÁDIO Lages'!K33)+('RÁDIO Joinville'!J33-'RÁDIO Joinville'!K33)+('Reit - SECON'!J33-'Reit - SECON'!K33)+('Reit - CEPO'!J33-'Reit - CEPO'!K33)+('Reit - PROEX'!J33-'Reit - PROEX'!K33)+('Reit - PROPPG'!J33-'Reit - PROPPG'!K33)+('Reit - BU'!J33-'Reit - BU'!K33)+('Reit - SEMS'!J33-'Reit - SEMS'!K33)+(CEAD!J33-CEAD!K33)+(FAED!J33-FAED!K33)+(CEFID!J33-CEFID!K33)+(CCT!J33-CCT!K33)+(CAV!J33-CAV!K33)+(CEO!J33-CEO!K33)+(CEAVI!J33-CEAVI!K33)+(CESFI!J33-CESFI!K33)+(CESFI!J33-CESFI!K33)+(CERES!J33-CERES!K33)+(ESAG!J33-ESAG!K33)</f>
        <v>5</v>
      </c>
      <c r="K33" s="29">
        <f t="shared" si="0"/>
        <v>4</v>
      </c>
      <c r="L33" s="18">
        <v>3150</v>
      </c>
      <c r="M33" s="18">
        <f t="shared" si="2"/>
        <v>28350</v>
      </c>
      <c r="N33" s="16">
        <f t="shared" si="1"/>
        <v>15750</v>
      </c>
      <c r="O33" s="120"/>
      <c r="P33" s="120"/>
      <c r="Q33" s="120"/>
      <c r="R33" s="213"/>
      <c r="S33" s="218"/>
      <c r="T33" s="120"/>
      <c r="U33" s="120"/>
      <c r="V33" s="219"/>
    </row>
    <row r="34" spans="1:22" ht="39.950000000000003" customHeight="1" x14ac:dyDescent="0.25">
      <c r="A34" s="55">
        <v>37</v>
      </c>
      <c r="B34" s="56" t="s">
        <v>71</v>
      </c>
      <c r="C34" s="68" t="s">
        <v>146</v>
      </c>
      <c r="D34" s="69" t="s">
        <v>147</v>
      </c>
      <c r="E34" s="54">
        <v>2402</v>
      </c>
      <c r="F34" s="54" t="s">
        <v>148</v>
      </c>
      <c r="G34" s="54" t="s">
        <v>37</v>
      </c>
      <c r="H34" s="54" t="s">
        <v>51</v>
      </c>
      <c r="I34" s="17">
        <f>CEART!J34+'Reit-SECOM (RH; COVEST)'!J34+'SECOM RÁDIO Fpolis'!J34+'RÁDIO Lages'!J34+'RÁDIO Joinville'!J34+'Reit - SECON'!J34+'Reit - CEPO'!J34+'Reit - PROEX'!J34+'Reit - PROPPG'!J34+'Reit - BU'!J34+'Reit - SEMS'!J34+CEAD!J34+FAED!J34+CEFID!J34+CCT!J34+CAV!J34+CEO!J34+CEAVI!J34+CESFI!J34+CERES!J34+ESAG!J34</f>
        <v>1</v>
      </c>
      <c r="J34" s="23">
        <f>(CEART!J34-CEART!K34)+('Reit-SECOM (RH; COVEST)'!J34-'Reit-SECOM (RH; COVEST)'!K34)+('SECOM RÁDIO Fpolis'!J34-'SECOM RÁDIO Fpolis'!K34)+('RÁDIO Lages'!J34-'RÁDIO Lages'!K34)+('RÁDIO Joinville'!J34-'RÁDIO Joinville'!K34)+('Reit - SECON'!J34-'Reit - SECON'!K34)+('Reit - CEPO'!J34-'Reit - CEPO'!K34)+('Reit - PROEX'!J34-'Reit - PROEX'!K34)+('Reit - PROPPG'!J34-'Reit - PROPPG'!K34)+('Reit - BU'!J34-'Reit - BU'!K34)+('Reit - SEMS'!J34-'Reit - SEMS'!K34)+(CEAD!J34-CEAD!K34)+(FAED!J34-FAED!K34)+(CEFID!J34-CEFID!K34)+(CCT!J34-CCT!K34)+(CAV!J34-CAV!K34)+(CEO!J34-CEO!K34)+(CEAVI!J34-CEAVI!K34)+(CESFI!J34-CESFI!K34)+(CESFI!J34-CESFI!K34)+(CERES!J34-CERES!K34)+(ESAG!J34-ESAG!K34)</f>
        <v>1</v>
      </c>
      <c r="K34" s="29">
        <f t="shared" si="0"/>
        <v>0</v>
      </c>
      <c r="L34" s="18">
        <v>8890.2000000000007</v>
      </c>
      <c r="M34" s="18">
        <f t="shared" si="2"/>
        <v>8890.2000000000007</v>
      </c>
      <c r="N34" s="16">
        <f t="shared" si="1"/>
        <v>8890.2000000000007</v>
      </c>
      <c r="O34" s="120"/>
      <c r="P34" s="120"/>
      <c r="Q34" s="120"/>
      <c r="R34" s="213"/>
      <c r="S34" s="218"/>
      <c r="T34" s="120"/>
      <c r="U34" s="120"/>
      <c r="V34" s="219"/>
    </row>
    <row r="35" spans="1:22" ht="39.950000000000003" customHeight="1" x14ac:dyDescent="0.25">
      <c r="A35" s="55">
        <v>39</v>
      </c>
      <c r="B35" s="56" t="s">
        <v>38</v>
      </c>
      <c r="C35" s="57" t="s">
        <v>149</v>
      </c>
      <c r="D35" s="58" t="s">
        <v>150</v>
      </c>
      <c r="E35" s="53" t="s">
        <v>41</v>
      </c>
      <c r="F35" s="54" t="s">
        <v>138</v>
      </c>
      <c r="G35" s="54" t="s">
        <v>37</v>
      </c>
      <c r="H35" s="54" t="s">
        <v>51</v>
      </c>
      <c r="I35" s="17">
        <f>CEART!J35+'Reit-SECOM (RH; COVEST)'!J35+'SECOM RÁDIO Fpolis'!J35+'RÁDIO Lages'!J35+'RÁDIO Joinville'!J35+'Reit - SECON'!J35+'Reit - CEPO'!J35+'Reit - PROEX'!J35+'Reit - PROPPG'!J35+'Reit - BU'!J35+'Reit - SEMS'!J35+CEAD!J35+FAED!J35+CEFID!J35+CCT!J35+CAV!J35+CEO!J35+CEAVI!J35+CESFI!J35+CERES!J35+ESAG!J35</f>
        <v>1</v>
      </c>
      <c r="J35" s="23">
        <f>(CEART!J35-CEART!K35)+('Reit-SECOM (RH; COVEST)'!J35-'Reit-SECOM (RH; COVEST)'!K35)+('SECOM RÁDIO Fpolis'!J35-'SECOM RÁDIO Fpolis'!K35)+('RÁDIO Lages'!J35-'RÁDIO Lages'!K35)+('RÁDIO Joinville'!J35-'RÁDIO Joinville'!K35)+('Reit - SECON'!J35-'Reit - SECON'!K35)+('Reit - CEPO'!J35-'Reit - CEPO'!K35)+('Reit - PROEX'!J35-'Reit - PROEX'!K35)+('Reit - PROPPG'!J35-'Reit - PROPPG'!K35)+('Reit - BU'!J35-'Reit - BU'!K35)+('Reit - SEMS'!J35-'Reit - SEMS'!K35)+(CEAD!J35-CEAD!K35)+(FAED!J35-FAED!K35)+(CEFID!J35-CEFID!K35)+(CCT!J35-CCT!K35)+(CAV!J35-CAV!K35)+(CEO!J35-CEO!K35)+(CEAVI!J35-CEAVI!K35)+(CESFI!J35-CESFI!K35)+(CESFI!J35-CESFI!K35)+(CERES!J35-CERES!K35)+(ESAG!J35-ESAG!K35)</f>
        <v>1</v>
      </c>
      <c r="K35" s="29">
        <f t="shared" si="0"/>
        <v>0</v>
      </c>
      <c r="L35" s="18">
        <v>4920</v>
      </c>
      <c r="M35" s="18">
        <f t="shared" si="2"/>
        <v>4920</v>
      </c>
      <c r="N35" s="16">
        <f t="shared" si="1"/>
        <v>4920</v>
      </c>
      <c r="O35" s="120"/>
      <c r="P35" s="120"/>
      <c r="Q35" s="120"/>
      <c r="R35" s="213"/>
      <c r="S35" s="218"/>
      <c r="T35" s="120"/>
      <c r="U35" s="120"/>
      <c r="V35" s="219"/>
    </row>
    <row r="36" spans="1:22" ht="39.950000000000003" customHeight="1" x14ac:dyDescent="0.25">
      <c r="A36" s="55">
        <v>40</v>
      </c>
      <c r="B36" s="56" t="s">
        <v>151</v>
      </c>
      <c r="C36" s="60" t="s">
        <v>152</v>
      </c>
      <c r="D36" s="61" t="s">
        <v>153</v>
      </c>
      <c r="E36" s="59" t="s">
        <v>41</v>
      </c>
      <c r="F36" s="54" t="s">
        <v>138</v>
      </c>
      <c r="G36" s="54" t="s">
        <v>37</v>
      </c>
      <c r="H36" s="54" t="s">
        <v>154</v>
      </c>
      <c r="I36" s="17">
        <f>CEART!J36+'Reit-SECOM (RH; COVEST)'!J36+'SECOM RÁDIO Fpolis'!J36+'RÁDIO Lages'!J36+'RÁDIO Joinville'!J36+'Reit - SECON'!J36+'Reit - CEPO'!J36+'Reit - PROEX'!J36+'Reit - PROPPG'!J36+'Reit - BU'!J36+'Reit - SEMS'!J36+CEAD!J36+FAED!J36+CEFID!J36+CCT!J36+CAV!J36+CEO!J36+CEAVI!J36+CESFI!J36+CERES!J36+ESAG!J36</f>
        <v>1</v>
      </c>
      <c r="J36" s="23">
        <f>(CEART!J36-CEART!K36)+('Reit-SECOM (RH; COVEST)'!J36-'Reit-SECOM (RH; COVEST)'!K36)+('SECOM RÁDIO Fpolis'!J36-'SECOM RÁDIO Fpolis'!K36)+('RÁDIO Lages'!J36-'RÁDIO Lages'!K36)+('RÁDIO Joinville'!J36-'RÁDIO Joinville'!K36)+('Reit - SECON'!J36-'Reit - SECON'!K36)+('Reit - CEPO'!J36-'Reit - CEPO'!K36)+('Reit - PROEX'!J36-'Reit - PROEX'!K36)+('Reit - PROPPG'!J36-'Reit - PROPPG'!K36)+('Reit - BU'!J36-'Reit - BU'!K36)+('Reit - SEMS'!J36-'Reit - SEMS'!K36)+(CEAD!J36-CEAD!K36)+(FAED!J36-FAED!K36)+(CEFID!J36-CEFID!K36)+(CCT!J36-CCT!K36)+(CAV!J36-CAV!K36)+(CEO!J36-CEO!K36)+(CEAVI!J36-CEAVI!K36)+(CESFI!J36-CESFI!K36)+(CESFI!J36-CESFI!K36)+(CERES!J36-CERES!K36)+(ESAG!J36-ESAG!K36)</f>
        <v>0</v>
      </c>
      <c r="K36" s="29">
        <f t="shared" si="0"/>
        <v>1</v>
      </c>
      <c r="L36" s="18">
        <v>10035</v>
      </c>
      <c r="M36" s="18">
        <f t="shared" si="2"/>
        <v>10035</v>
      </c>
      <c r="N36" s="16">
        <f t="shared" si="1"/>
        <v>0</v>
      </c>
      <c r="O36" s="120"/>
      <c r="P36" s="120"/>
      <c r="Q36" s="120"/>
      <c r="R36" s="213"/>
      <c r="S36" s="218"/>
      <c r="T36" s="120"/>
      <c r="U36" s="120"/>
      <c r="V36" s="219"/>
    </row>
    <row r="37" spans="1:22" ht="39.950000000000003" customHeight="1" x14ac:dyDescent="0.25">
      <c r="A37" s="55">
        <v>41</v>
      </c>
      <c r="B37" s="56" t="s">
        <v>24</v>
      </c>
      <c r="C37" s="60" t="s">
        <v>155</v>
      </c>
      <c r="D37" s="61" t="s">
        <v>156</v>
      </c>
      <c r="E37" s="62" t="s">
        <v>157</v>
      </c>
      <c r="F37" s="62" t="s">
        <v>158</v>
      </c>
      <c r="G37" s="54" t="s">
        <v>37</v>
      </c>
      <c r="H37" s="62" t="s">
        <v>81</v>
      </c>
      <c r="I37" s="17">
        <f>CEART!J37+'Reit-SECOM (RH; COVEST)'!J37+'SECOM RÁDIO Fpolis'!J37+'RÁDIO Lages'!J37+'RÁDIO Joinville'!J37+'Reit - SECON'!J37+'Reit - CEPO'!J37+'Reit - PROEX'!J37+'Reit - PROPPG'!J37+'Reit - BU'!J37+'Reit - SEMS'!J37+CEAD!J37+FAED!J37+CEFID!J37+CCT!J37+CAV!J37+CEO!J37+CEAVI!J37+CESFI!J37+CERES!J37+ESAG!J37</f>
        <v>60</v>
      </c>
      <c r="J37" s="23">
        <f>(CEART!J37-CEART!K37)+('Reit-SECOM (RH; COVEST)'!J37-'Reit-SECOM (RH; COVEST)'!K37)+('SECOM RÁDIO Fpolis'!J37-'SECOM RÁDIO Fpolis'!K37)+('RÁDIO Lages'!J37-'RÁDIO Lages'!K37)+('RÁDIO Joinville'!J37-'RÁDIO Joinville'!K37)+('Reit - SECON'!J37-'Reit - SECON'!K37)+('Reit - CEPO'!J37-'Reit - CEPO'!K37)+('Reit - PROEX'!J37-'Reit - PROEX'!K37)+('Reit - PROPPG'!J37-'Reit - PROPPG'!K37)+('Reit - BU'!J37-'Reit - BU'!K37)+('Reit - SEMS'!J37-'Reit - SEMS'!K37)+(CEAD!J37-CEAD!K37)+(FAED!J37-FAED!K37)+(CEFID!J37-CEFID!K37)+(CCT!J37-CCT!K37)+(CAV!J37-CAV!K37)+(CEO!J37-CEO!K37)+(CEAVI!J37-CEAVI!K37)+(CESFI!J37-CESFI!K37)+(CESFI!J37-CESFI!K37)+(CERES!J37-CERES!K37)+(ESAG!J37-ESAG!K37)</f>
        <v>54</v>
      </c>
      <c r="K37" s="29">
        <f t="shared" si="0"/>
        <v>6</v>
      </c>
      <c r="L37" s="18">
        <v>40</v>
      </c>
      <c r="M37" s="18">
        <f t="shared" si="2"/>
        <v>2400</v>
      </c>
      <c r="N37" s="16">
        <f t="shared" si="1"/>
        <v>2160</v>
      </c>
      <c r="O37" s="120"/>
      <c r="P37" s="120"/>
      <c r="Q37" s="120"/>
      <c r="R37" s="213"/>
      <c r="S37" s="218"/>
      <c r="T37" s="120"/>
      <c r="U37" s="120"/>
      <c r="V37" s="219"/>
    </row>
    <row r="38" spans="1:22" ht="39.950000000000003" customHeight="1" x14ac:dyDescent="0.25">
      <c r="A38" s="55">
        <v>42</v>
      </c>
      <c r="B38" s="56" t="s">
        <v>71</v>
      </c>
      <c r="C38" s="60" t="s">
        <v>159</v>
      </c>
      <c r="D38" s="61" t="s">
        <v>160</v>
      </c>
      <c r="E38" s="62" t="s">
        <v>157</v>
      </c>
      <c r="F38" s="62" t="s">
        <v>161</v>
      </c>
      <c r="G38" s="54" t="s">
        <v>37</v>
      </c>
      <c r="H38" s="62" t="s">
        <v>81</v>
      </c>
      <c r="I38" s="17">
        <f>CEART!J38+'Reit-SECOM (RH; COVEST)'!J38+'SECOM RÁDIO Fpolis'!J38+'RÁDIO Lages'!J38+'RÁDIO Joinville'!J38+'Reit - SECON'!J38+'Reit - CEPO'!J38+'Reit - PROEX'!J38+'Reit - PROPPG'!J38+'Reit - BU'!J38+'Reit - SEMS'!J38+CEAD!J38+FAED!J38+CEFID!J38+CCT!J38+CAV!J38+CEO!J38+CEAVI!J38+CESFI!J38+CERES!J38+ESAG!J38</f>
        <v>88</v>
      </c>
      <c r="J38" s="23">
        <f>(CEART!J38-CEART!K38)+('Reit-SECOM (RH; COVEST)'!J38-'Reit-SECOM (RH; COVEST)'!K38)+('SECOM RÁDIO Fpolis'!J38-'SECOM RÁDIO Fpolis'!K38)+('RÁDIO Lages'!J38-'RÁDIO Lages'!K38)+('RÁDIO Joinville'!J38-'RÁDIO Joinville'!K38)+('Reit - SECON'!J38-'Reit - SECON'!K38)+('Reit - CEPO'!J38-'Reit - CEPO'!K38)+('Reit - PROEX'!J38-'Reit - PROEX'!K38)+('Reit - PROPPG'!J38-'Reit - PROPPG'!K38)+('Reit - BU'!J38-'Reit - BU'!K38)+('Reit - SEMS'!J38-'Reit - SEMS'!K38)+(CEAD!J38-CEAD!K38)+(FAED!J38-FAED!K38)+(CEFID!J38-CEFID!K38)+(CCT!J38-CCT!K38)+(CAV!J38-CAV!K38)+(CEO!J38-CEO!K38)+(CEAVI!J38-CEAVI!K38)+(CESFI!J38-CESFI!K38)+(CESFI!J38-CESFI!K38)+(CERES!J38-CERES!K38)+(ESAG!J38-ESAG!K38)</f>
        <v>70</v>
      </c>
      <c r="K38" s="29">
        <f t="shared" si="0"/>
        <v>18</v>
      </c>
      <c r="L38" s="18">
        <v>84.99</v>
      </c>
      <c r="M38" s="18">
        <f t="shared" si="2"/>
        <v>7479.12</v>
      </c>
      <c r="N38" s="16">
        <f t="shared" si="1"/>
        <v>5949.2999999999993</v>
      </c>
      <c r="O38" s="120"/>
      <c r="P38" s="120"/>
      <c r="Q38" s="120"/>
      <c r="R38" s="213"/>
      <c r="S38" s="218"/>
      <c r="T38" s="120"/>
      <c r="U38" s="120"/>
      <c r="V38" s="219"/>
    </row>
    <row r="39" spans="1:22" ht="39.950000000000003" customHeight="1" x14ac:dyDescent="0.25">
      <c r="A39" s="55">
        <v>43</v>
      </c>
      <c r="B39" s="56" t="s">
        <v>24</v>
      </c>
      <c r="C39" s="60" t="s">
        <v>162</v>
      </c>
      <c r="D39" s="61" t="s">
        <v>163</v>
      </c>
      <c r="E39" s="59" t="s">
        <v>164</v>
      </c>
      <c r="F39" s="70">
        <v>28738071</v>
      </c>
      <c r="G39" s="54" t="s">
        <v>37</v>
      </c>
      <c r="H39" s="54">
        <v>33903017</v>
      </c>
      <c r="I39" s="17">
        <f>CEART!J39+'Reit-SECOM (RH; COVEST)'!J39+'SECOM RÁDIO Fpolis'!J39+'RÁDIO Lages'!J39+'RÁDIO Joinville'!J39+'Reit - SECON'!J39+'Reit - CEPO'!J39+'Reit - PROEX'!J39+'Reit - PROPPG'!J39+'Reit - BU'!J39+'Reit - SEMS'!J39+CEAD!J39+FAED!J39+CEFID!J39+CCT!J39+CAV!J39+CEO!J39+CEAVI!J39+CESFI!J39+CERES!J39+ESAG!J39</f>
        <v>2</v>
      </c>
      <c r="J39" s="23">
        <f>(CEART!J39-CEART!K39)+('Reit-SECOM (RH; COVEST)'!J39-'Reit-SECOM (RH; COVEST)'!K39)+('SECOM RÁDIO Fpolis'!J39-'SECOM RÁDIO Fpolis'!K39)+('RÁDIO Lages'!J39-'RÁDIO Lages'!K39)+('RÁDIO Joinville'!J39-'RÁDIO Joinville'!K39)+('Reit - SECON'!J39-'Reit - SECON'!K39)+('Reit - CEPO'!J39-'Reit - CEPO'!K39)+('Reit - PROEX'!J39-'Reit - PROEX'!K39)+('Reit - PROPPG'!J39-'Reit - PROPPG'!K39)+('Reit - BU'!J39-'Reit - BU'!K39)+('Reit - SEMS'!J39-'Reit - SEMS'!K39)+(CEAD!J39-CEAD!K39)+(FAED!J39-FAED!K39)+(CEFID!J39-CEFID!K39)+(CCT!J39-CCT!K39)+(CAV!J39-CAV!K39)+(CEO!J39-CEO!K39)+(CEAVI!J39-CEAVI!K39)+(CESFI!J39-CESFI!K39)+(CESFI!J39-CESFI!K39)+(CERES!J39-CERES!K39)+(ESAG!J39-ESAG!K39)</f>
        <v>1</v>
      </c>
      <c r="K39" s="29">
        <f t="shared" si="0"/>
        <v>1</v>
      </c>
      <c r="L39" s="18">
        <v>350</v>
      </c>
      <c r="M39" s="18">
        <f t="shared" si="2"/>
        <v>700</v>
      </c>
      <c r="N39" s="16">
        <f t="shared" si="1"/>
        <v>350</v>
      </c>
      <c r="O39" s="120"/>
      <c r="P39" s="120"/>
      <c r="Q39" s="120"/>
      <c r="R39" s="213"/>
      <c r="S39" s="218"/>
      <c r="T39" s="120"/>
      <c r="U39" s="120"/>
      <c r="V39" s="219"/>
    </row>
    <row r="40" spans="1:22" ht="39.950000000000003" customHeight="1" x14ac:dyDescent="0.25">
      <c r="A40" s="55">
        <v>44</v>
      </c>
      <c r="B40" s="56" t="s">
        <v>114</v>
      </c>
      <c r="C40" s="68" t="s">
        <v>165</v>
      </c>
      <c r="D40" s="69" t="s">
        <v>166</v>
      </c>
      <c r="E40" s="65">
        <v>2103</v>
      </c>
      <c r="F40" s="65" t="s">
        <v>167</v>
      </c>
      <c r="G40" s="54" t="s">
        <v>37</v>
      </c>
      <c r="H40" s="54" t="s">
        <v>168</v>
      </c>
      <c r="I40" s="17">
        <f>CEART!J40+'Reit-SECOM (RH; COVEST)'!J40+'SECOM RÁDIO Fpolis'!J40+'RÁDIO Lages'!J40+'RÁDIO Joinville'!J40+'Reit - SECON'!J40+'Reit - CEPO'!J40+'Reit - PROEX'!J40+'Reit - PROPPG'!J40+'Reit - BU'!J40+'Reit - SEMS'!J40+CEAD!J40+FAED!J40+CEFID!J40+CCT!J40+CAV!J40+CEO!J40+CEAVI!J40+CESFI!J40+CERES!J40+ESAG!J40</f>
        <v>2</v>
      </c>
      <c r="J40" s="23">
        <f>(CEART!J40-CEART!K40)+('Reit-SECOM (RH; COVEST)'!J40-'Reit-SECOM (RH; COVEST)'!K40)+('SECOM RÁDIO Fpolis'!J40-'SECOM RÁDIO Fpolis'!K40)+('RÁDIO Lages'!J40-'RÁDIO Lages'!K40)+('RÁDIO Joinville'!J40-'RÁDIO Joinville'!K40)+('Reit - SECON'!J40-'Reit - SECON'!K40)+('Reit - CEPO'!J40-'Reit - CEPO'!K40)+('Reit - PROEX'!J40-'Reit - PROEX'!K40)+('Reit - PROPPG'!J40-'Reit - PROPPG'!K40)+('Reit - BU'!J40-'Reit - BU'!K40)+('Reit - SEMS'!J40-'Reit - SEMS'!K40)+(CEAD!J40-CEAD!K40)+(FAED!J40-FAED!K40)+(CEFID!J40-CEFID!K40)+(CCT!J40-CCT!K40)+(CAV!J40-CAV!K40)+(CEO!J40-CEO!K40)+(CEAVI!J40-CEAVI!K40)+(CESFI!J40-CESFI!K40)+(CESFI!J40-CESFI!K40)+(CERES!J40-CERES!K40)+(ESAG!J40-ESAG!K40)</f>
        <v>2</v>
      </c>
      <c r="K40" s="29">
        <f t="shared" ref="K40:K103" si="3">I40-J40</f>
        <v>0</v>
      </c>
      <c r="L40" s="18">
        <v>3000</v>
      </c>
      <c r="M40" s="18">
        <f t="shared" ref="M40:M103" si="4">L40*I40</f>
        <v>6000</v>
      </c>
      <c r="N40" s="16">
        <f t="shared" ref="N40:N103" si="5">L40*J40</f>
        <v>6000</v>
      </c>
      <c r="O40" s="120"/>
      <c r="P40" s="120"/>
      <c r="Q40" s="120"/>
      <c r="R40" s="213"/>
      <c r="S40" s="218"/>
      <c r="T40" s="120"/>
      <c r="U40" s="120"/>
      <c r="V40" s="219"/>
    </row>
    <row r="41" spans="1:22" ht="54.4" customHeight="1" x14ac:dyDescent="0.25">
      <c r="A41" s="55">
        <v>46</v>
      </c>
      <c r="B41" s="56" t="s">
        <v>93</v>
      </c>
      <c r="C41" s="60" t="s">
        <v>169</v>
      </c>
      <c r="D41" s="61" t="s">
        <v>170</v>
      </c>
      <c r="E41" s="62" t="s">
        <v>171</v>
      </c>
      <c r="F41" s="62" t="s">
        <v>172</v>
      </c>
      <c r="G41" s="54" t="s">
        <v>37</v>
      </c>
      <c r="H41" s="62" t="s">
        <v>173</v>
      </c>
      <c r="I41" s="17">
        <f>CEART!J41+'Reit-SECOM (RH; COVEST)'!J41+'SECOM RÁDIO Fpolis'!J41+'RÁDIO Lages'!J41+'RÁDIO Joinville'!J41+'Reit - SECON'!J41+'Reit - CEPO'!J41+'Reit - PROEX'!J41+'Reit - PROPPG'!J41+'Reit - BU'!J41+'Reit - SEMS'!J41+CEAD!J41+FAED!J41+CEFID!J41+CCT!J41+CAV!J41+CEO!J41+CEAVI!J41+CESFI!J41+CERES!J41+ESAG!J41</f>
        <v>6</v>
      </c>
      <c r="J41" s="23">
        <f>(CEART!J41-CEART!K41)+('Reit-SECOM (RH; COVEST)'!J41-'Reit-SECOM (RH; COVEST)'!K41)+('SECOM RÁDIO Fpolis'!J41-'SECOM RÁDIO Fpolis'!K41)+('RÁDIO Lages'!J41-'RÁDIO Lages'!K41)+('RÁDIO Joinville'!J41-'RÁDIO Joinville'!K41)+('Reit - SECON'!J41-'Reit - SECON'!K41)+('Reit - CEPO'!J41-'Reit - CEPO'!K41)+('Reit - PROEX'!J41-'Reit - PROEX'!K41)+('Reit - PROPPG'!J41-'Reit - PROPPG'!K41)+('Reit - BU'!J41-'Reit - BU'!K41)+('Reit - SEMS'!J41-'Reit - SEMS'!K41)+(CEAD!J41-CEAD!K41)+(FAED!J41-FAED!K41)+(CEFID!J41-CEFID!K41)+(CCT!J41-CCT!K41)+(CAV!J41-CAV!K41)+(CEO!J41-CEO!K41)+(CEAVI!J41-CEAVI!K41)+(CESFI!J41-CESFI!K41)+(CESFI!J41-CESFI!K41)+(CERES!J41-CERES!K41)+(ESAG!J41-ESAG!K41)</f>
        <v>2</v>
      </c>
      <c r="K41" s="29">
        <f t="shared" si="3"/>
        <v>4</v>
      </c>
      <c r="L41" s="18">
        <v>2150</v>
      </c>
      <c r="M41" s="18">
        <f t="shared" si="4"/>
        <v>12900</v>
      </c>
      <c r="N41" s="16">
        <f t="shared" si="5"/>
        <v>4300</v>
      </c>
      <c r="O41" s="120"/>
      <c r="P41" s="120"/>
      <c r="Q41" s="120"/>
      <c r="R41" s="213"/>
      <c r="S41" s="218"/>
      <c r="T41" s="120"/>
      <c r="U41" s="120"/>
      <c r="V41" s="219"/>
    </row>
    <row r="42" spans="1:22" ht="39.950000000000003" customHeight="1" x14ac:dyDescent="0.25">
      <c r="A42" s="55">
        <v>48</v>
      </c>
      <c r="B42" s="56" t="s">
        <v>114</v>
      </c>
      <c r="C42" s="60" t="s">
        <v>174</v>
      </c>
      <c r="D42" s="61" t="s">
        <v>175</v>
      </c>
      <c r="E42" s="59" t="s">
        <v>62</v>
      </c>
      <c r="F42" s="70">
        <v>12629002</v>
      </c>
      <c r="G42" s="54" t="s">
        <v>37</v>
      </c>
      <c r="H42" s="54">
        <v>44905233</v>
      </c>
      <c r="I42" s="17">
        <f>CEART!J42+'Reit-SECOM (RH; COVEST)'!J42+'SECOM RÁDIO Fpolis'!J42+'RÁDIO Lages'!J42+'RÁDIO Joinville'!J42+'Reit - SECON'!J42+'Reit - CEPO'!J42+'Reit - PROEX'!J42+'Reit - PROPPG'!J42+'Reit - BU'!J42+'Reit - SEMS'!J42+CEAD!J42+FAED!J42+CEFID!J42+CCT!J42+CAV!J42+CEO!J42+CEAVI!J42+CESFI!J42+CERES!J42+ESAG!J42</f>
        <v>30</v>
      </c>
      <c r="J42" s="23">
        <f>(CEART!J42-CEART!K42)+('Reit-SECOM (RH; COVEST)'!J42-'Reit-SECOM (RH; COVEST)'!K42)+('SECOM RÁDIO Fpolis'!J42-'SECOM RÁDIO Fpolis'!K42)+('RÁDIO Lages'!J42-'RÁDIO Lages'!K42)+('RÁDIO Joinville'!J42-'RÁDIO Joinville'!K42)+('Reit - SECON'!J42-'Reit - SECON'!K42)+('Reit - CEPO'!J42-'Reit - CEPO'!K42)+('Reit - PROEX'!J42-'Reit - PROEX'!K42)+('Reit - PROPPG'!J42-'Reit - PROPPG'!K42)+('Reit - BU'!J42-'Reit - BU'!K42)+('Reit - SEMS'!J42-'Reit - SEMS'!K42)+(CEAD!J42-CEAD!K42)+(FAED!J42-FAED!K42)+(CEFID!J42-CEFID!K42)+(CCT!J42-CCT!K42)+(CAV!J42-CAV!K42)+(CEO!J42-CEO!K42)+(CEAVI!J42-CEAVI!K42)+(CESFI!J42-CESFI!K42)+(CESFI!J42-CESFI!K42)+(CERES!J42-CERES!K42)+(ESAG!J42-ESAG!K42)</f>
        <v>25</v>
      </c>
      <c r="K42" s="29">
        <f t="shared" si="3"/>
        <v>5</v>
      </c>
      <c r="L42" s="18">
        <v>90</v>
      </c>
      <c r="M42" s="18">
        <f t="shared" si="4"/>
        <v>2700</v>
      </c>
      <c r="N42" s="16">
        <f t="shared" si="5"/>
        <v>2250</v>
      </c>
      <c r="O42" s="120"/>
      <c r="P42" s="120"/>
      <c r="Q42" s="120"/>
      <c r="R42" s="213"/>
      <c r="S42" s="218"/>
      <c r="T42" s="120"/>
      <c r="U42" s="120"/>
      <c r="V42" s="219"/>
    </row>
    <row r="43" spans="1:22" ht="39.950000000000003" customHeight="1" x14ac:dyDescent="0.25">
      <c r="A43" s="55">
        <v>49</v>
      </c>
      <c r="B43" s="56" t="s">
        <v>176</v>
      </c>
      <c r="C43" s="60" t="s">
        <v>177</v>
      </c>
      <c r="D43" s="61" t="s">
        <v>178</v>
      </c>
      <c r="E43" s="53" t="s">
        <v>179</v>
      </c>
      <c r="F43" s="54" t="s">
        <v>180</v>
      </c>
      <c r="G43" s="54" t="s">
        <v>37</v>
      </c>
      <c r="H43" s="54" t="s">
        <v>21</v>
      </c>
      <c r="I43" s="17">
        <f>CEART!J43+'Reit-SECOM (RH; COVEST)'!J43+'SECOM RÁDIO Fpolis'!J43+'RÁDIO Lages'!J43+'RÁDIO Joinville'!J43+'Reit - SECON'!J43+'Reit - CEPO'!J43+'Reit - PROEX'!J43+'Reit - PROPPG'!J43+'Reit - BU'!J43+'Reit - SEMS'!J43+CEAD!J43+FAED!J43+CEFID!J43+CCT!J43+CAV!J43+CEO!J43+CEAVI!J43+CESFI!J43+CERES!J43+ESAG!J43</f>
        <v>2</v>
      </c>
      <c r="J43" s="23">
        <f>(CEART!J43-CEART!K43)+('Reit-SECOM (RH; COVEST)'!J43-'Reit-SECOM (RH; COVEST)'!K43)+('SECOM RÁDIO Fpolis'!J43-'SECOM RÁDIO Fpolis'!K43)+('RÁDIO Lages'!J43-'RÁDIO Lages'!K43)+('RÁDIO Joinville'!J43-'RÁDIO Joinville'!K43)+('Reit - SECON'!J43-'Reit - SECON'!K43)+('Reit - CEPO'!J43-'Reit - CEPO'!K43)+('Reit - PROEX'!J43-'Reit - PROEX'!K43)+('Reit - PROPPG'!J43-'Reit - PROPPG'!K43)+('Reit - BU'!J43-'Reit - BU'!K43)+('Reit - SEMS'!J43-'Reit - SEMS'!K43)+(CEAD!J43-CEAD!K43)+(FAED!J43-FAED!K43)+(CEFID!J43-CEFID!K43)+(CCT!J43-CCT!K43)+(CAV!J43-CAV!K43)+(CEO!J43-CEO!K43)+(CEAVI!J43-CEAVI!K43)+(CESFI!J43-CESFI!K43)+(CESFI!J43-CESFI!K43)+(CERES!J43-CERES!K43)+(ESAG!J43-ESAG!K43)</f>
        <v>1</v>
      </c>
      <c r="K43" s="29">
        <f t="shared" si="3"/>
        <v>1</v>
      </c>
      <c r="L43" s="18">
        <v>4423</v>
      </c>
      <c r="M43" s="18">
        <f t="shared" si="4"/>
        <v>8846</v>
      </c>
      <c r="N43" s="16">
        <f t="shared" si="5"/>
        <v>4423</v>
      </c>
      <c r="O43" s="120"/>
      <c r="P43" s="120"/>
      <c r="Q43" s="120"/>
      <c r="R43" s="213"/>
      <c r="S43" s="218"/>
      <c r="T43" s="120"/>
      <c r="U43" s="120"/>
      <c r="V43" s="219"/>
    </row>
    <row r="44" spans="1:22" ht="39.950000000000003" customHeight="1" x14ac:dyDescent="0.25">
      <c r="A44" s="55">
        <v>51</v>
      </c>
      <c r="B44" s="56" t="s">
        <v>24</v>
      </c>
      <c r="C44" s="60" t="s">
        <v>181</v>
      </c>
      <c r="D44" s="61" t="s">
        <v>182</v>
      </c>
      <c r="E44" s="53" t="s">
        <v>183</v>
      </c>
      <c r="F44" s="54" t="s">
        <v>184</v>
      </c>
      <c r="G44" s="54" t="s">
        <v>37</v>
      </c>
      <c r="H44" s="54" t="s">
        <v>185</v>
      </c>
      <c r="I44" s="17">
        <f>CEART!J44+'Reit-SECOM (RH; COVEST)'!J44+'SECOM RÁDIO Fpolis'!J44+'RÁDIO Lages'!J44+'RÁDIO Joinville'!J44+'Reit - SECON'!J44+'Reit - CEPO'!J44+'Reit - PROEX'!J44+'Reit - PROPPG'!J44+'Reit - BU'!J44+'Reit - SEMS'!J44+CEAD!J44+FAED!J44+CEFID!J44+CCT!J44+CAV!J44+CEO!J44+CEAVI!J44+CESFI!J44+CERES!J44+ESAG!J44</f>
        <v>3</v>
      </c>
      <c r="J44" s="23">
        <f>(CEART!J44-CEART!K44)+('Reit-SECOM (RH; COVEST)'!J44-'Reit-SECOM (RH; COVEST)'!K44)+('SECOM RÁDIO Fpolis'!J44-'SECOM RÁDIO Fpolis'!K44)+('RÁDIO Lages'!J44-'RÁDIO Lages'!K44)+('RÁDIO Joinville'!J44-'RÁDIO Joinville'!K44)+('Reit - SECON'!J44-'Reit - SECON'!K44)+('Reit - CEPO'!J44-'Reit - CEPO'!K44)+('Reit - PROEX'!J44-'Reit - PROEX'!K44)+('Reit - PROPPG'!J44-'Reit - PROPPG'!K44)+('Reit - BU'!J44-'Reit - BU'!K44)+('Reit - SEMS'!J44-'Reit - SEMS'!K44)+(CEAD!J44-CEAD!K44)+(FAED!J44-FAED!K44)+(CEFID!J44-CEFID!K44)+(CCT!J44-CCT!K44)+(CAV!J44-CAV!K44)+(CEO!J44-CEO!K44)+(CEAVI!J44-CEAVI!K44)+(CESFI!J44-CESFI!K44)+(CESFI!J44-CESFI!K44)+(CERES!J44-CERES!K44)+(ESAG!J44-ESAG!K44)</f>
        <v>1</v>
      </c>
      <c r="K44" s="29">
        <f t="shared" si="3"/>
        <v>2</v>
      </c>
      <c r="L44" s="18">
        <v>5500</v>
      </c>
      <c r="M44" s="18">
        <f t="shared" si="4"/>
        <v>16500</v>
      </c>
      <c r="N44" s="16">
        <f t="shared" si="5"/>
        <v>5500</v>
      </c>
      <c r="O44" s="120"/>
      <c r="P44" s="120"/>
      <c r="Q44" s="120"/>
      <c r="R44" s="213"/>
      <c r="S44" s="218"/>
      <c r="T44" s="120"/>
      <c r="U44" s="120"/>
      <c r="V44" s="219"/>
    </row>
    <row r="45" spans="1:22" ht="31.9" customHeight="1" x14ac:dyDescent="0.25">
      <c r="A45" s="55">
        <v>52</v>
      </c>
      <c r="B45" s="56" t="s">
        <v>186</v>
      </c>
      <c r="C45" s="60" t="s">
        <v>187</v>
      </c>
      <c r="D45" s="61" t="s">
        <v>188</v>
      </c>
      <c r="E45" s="59" t="s">
        <v>189</v>
      </c>
      <c r="F45" s="70">
        <v>122238001</v>
      </c>
      <c r="G45" s="54" t="s">
        <v>37</v>
      </c>
      <c r="H45" s="54">
        <v>44905202</v>
      </c>
      <c r="I45" s="17">
        <f>CEART!J45+'Reit-SECOM (RH; COVEST)'!J45+'SECOM RÁDIO Fpolis'!J45+'RÁDIO Lages'!J45+'RÁDIO Joinville'!J45+'Reit - SECON'!J45+'Reit - CEPO'!J45+'Reit - PROEX'!J45+'Reit - PROPPG'!J45+'Reit - BU'!J45+'Reit - SEMS'!J45+CEAD!J45+FAED!J45+CEFID!J45+CCT!J45+CAV!J45+CEO!J45+CEAVI!J45+CESFI!J45+CERES!J45+ESAG!J45</f>
        <v>1</v>
      </c>
      <c r="J45" s="23">
        <f>(CEART!J45-CEART!K45)+('Reit-SECOM (RH; COVEST)'!J45-'Reit-SECOM (RH; COVEST)'!K45)+('SECOM RÁDIO Fpolis'!J45-'SECOM RÁDIO Fpolis'!K45)+('RÁDIO Lages'!J45-'RÁDIO Lages'!K45)+('RÁDIO Joinville'!J45-'RÁDIO Joinville'!K45)+('Reit - SECON'!J45-'Reit - SECON'!K45)+('Reit - CEPO'!J45-'Reit - CEPO'!K45)+('Reit - PROEX'!J45-'Reit - PROEX'!K45)+('Reit - PROPPG'!J45-'Reit - PROPPG'!K45)+('Reit - BU'!J45-'Reit - BU'!K45)+('Reit - SEMS'!J45-'Reit - SEMS'!K45)+(CEAD!J45-CEAD!K45)+(FAED!J45-FAED!K45)+(CEFID!J45-CEFID!K45)+(CCT!J45-CCT!K45)+(CAV!J45-CAV!K45)+(CEO!J45-CEO!K45)+(CEAVI!J45-CEAVI!K45)+(CESFI!J45-CESFI!K45)+(CESFI!J45-CESFI!K45)+(CERES!J45-CERES!K45)+(ESAG!J45-ESAG!K45)</f>
        <v>0</v>
      </c>
      <c r="K45" s="29">
        <f t="shared" si="3"/>
        <v>1</v>
      </c>
      <c r="L45" s="18">
        <v>23199</v>
      </c>
      <c r="M45" s="18">
        <f t="shared" si="4"/>
        <v>23199</v>
      </c>
      <c r="N45" s="16">
        <f t="shared" si="5"/>
        <v>0</v>
      </c>
      <c r="O45" s="120"/>
      <c r="P45" s="120"/>
      <c r="Q45" s="120"/>
      <c r="R45" s="213"/>
      <c r="S45" s="218"/>
      <c r="T45" s="120"/>
      <c r="U45" s="120"/>
      <c r="V45" s="219"/>
    </row>
    <row r="46" spans="1:22" ht="39.950000000000003" customHeight="1" x14ac:dyDescent="0.25">
      <c r="A46" s="55">
        <v>53</v>
      </c>
      <c r="B46" s="56" t="s">
        <v>43</v>
      </c>
      <c r="C46" s="71" t="s">
        <v>190</v>
      </c>
      <c r="D46" s="72" t="s">
        <v>191</v>
      </c>
      <c r="E46" s="59" t="s">
        <v>192</v>
      </c>
      <c r="F46" s="62" t="s">
        <v>193</v>
      </c>
      <c r="G46" s="54" t="s">
        <v>37</v>
      </c>
      <c r="H46" s="62" t="s">
        <v>81</v>
      </c>
      <c r="I46" s="17">
        <f>CEART!J46+'Reit-SECOM (RH; COVEST)'!J46+'SECOM RÁDIO Fpolis'!J46+'RÁDIO Lages'!J46+'RÁDIO Joinville'!J46+'Reit - SECON'!J46+'Reit - CEPO'!J46+'Reit - PROEX'!J46+'Reit - PROPPG'!J46+'Reit - BU'!J46+'Reit - SEMS'!J46+CEAD!J46+FAED!J46+CEFID!J46+CCT!J46+CAV!J46+CEO!J46+CEAVI!J46+CESFI!J46+CERES!J46+ESAG!J46</f>
        <v>8</v>
      </c>
      <c r="J46" s="23">
        <f>(CEART!J46-CEART!K46)+('Reit-SECOM (RH; COVEST)'!J46-'Reit-SECOM (RH; COVEST)'!K46)+('SECOM RÁDIO Fpolis'!J46-'SECOM RÁDIO Fpolis'!K46)+('RÁDIO Lages'!J46-'RÁDIO Lages'!K46)+('RÁDIO Joinville'!J46-'RÁDIO Joinville'!K46)+('Reit - SECON'!J46-'Reit - SECON'!K46)+('Reit - CEPO'!J46-'Reit - CEPO'!K46)+('Reit - PROEX'!J46-'Reit - PROEX'!K46)+('Reit - PROPPG'!J46-'Reit - PROPPG'!K46)+('Reit - BU'!J46-'Reit - BU'!K46)+('Reit - SEMS'!J46-'Reit - SEMS'!K46)+(CEAD!J46-CEAD!K46)+(FAED!J46-FAED!K46)+(CEFID!J46-CEFID!K46)+(CCT!J46-CCT!K46)+(CAV!J46-CAV!K46)+(CEO!J46-CEO!K46)+(CEAVI!J46-CEAVI!K46)+(CESFI!J46-CESFI!K46)+(CESFI!J46-CESFI!K46)+(CERES!J46-CERES!K46)+(ESAG!J46-ESAG!K46)</f>
        <v>0</v>
      </c>
      <c r="K46" s="29">
        <f t="shared" si="3"/>
        <v>8</v>
      </c>
      <c r="L46" s="18">
        <v>170</v>
      </c>
      <c r="M46" s="18">
        <f t="shared" si="4"/>
        <v>1360</v>
      </c>
      <c r="N46" s="16">
        <f t="shared" si="5"/>
        <v>0</v>
      </c>
      <c r="O46" s="120"/>
      <c r="P46" s="120"/>
      <c r="Q46" s="120"/>
      <c r="R46" s="213"/>
      <c r="S46" s="218"/>
      <c r="T46" s="120"/>
      <c r="U46" s="120"/>
      <c r="V46" s="219"/>
    </row>
    <row r="47" spans="1:22" ht="39.950000000000003" customHeight="1" x14ac:dyDescent="0.25">
      <c r="A47" s="55">
        <v>54</v>
      </c>
      <c r="B47" s="56" t="s">
        <v>55</v>
      </c>
      <c r="C47" s="73" t="s">
        <v>194</v>
      </c>
      <c r="D47" s="74" t="s">
        <v>195</v>
      </c>
      <c r="E47" s="74">
        <v>4104</v>
      </c>
      <c r="F47" s="74" t="s">
        <v>196</v>
      </c>
      <c r="G47" s="74" t="s">
        <v>37</v>
      </c>
      <c r="H47" s="74" t="s">
        <v>197</v>
      </c>
      <c r="I47" s="17">
        <f>CEART!J47+'Reit-SECOM (RH; COVEST)'!J47+'SECOM RÁDIO Fpolis'!J47+'RÁDIO Lages'!J47+'RÁDIO Joinville'!J47+'Reit - SECON'!J47+'Reit - CEPO'!J47+'Reit - PROEX'!J47+'Reit - PROPPG'!J47+'Reit - BU'!J47+'Reit - SEMS'!J47+CEAD!J47+FAED!J47+CEFID!J47+CCT!J47+CAV!J47+CEO!J47+CEAVI!J47+CESFI!J47+CERES!J47+ESAG!J47</f>
        <v>3</v>
      </c>
      <c r="J47" s="23">
        <f>(CEART!J47-CEART!K47)+('Reit-SECOM (RH; COVEST)'!J47-'Reit-SECOM (RH; COVEST)'!K47)+('SECOM RÁDIO Fpolis'!J47-'SECOM RÁDIO Fpolis'!K47)+('RÁDIO Lages'!J47-'RÁDIO Lages'!K47)+('RÁDIO Joinville'!J47-'RÁDIO Joinville'!K47)+('Reit - SECON'!J47-'Reit - SECON'!K47)+('Reit - CEPO'!J47-'Reit - CEPO'!K47)+('Reit - PROEX'!J47-'Reit - PROEX'!K47)+('Reit - PROPPG'!J47-'Reit - PROPPG'!K47)+('Reit - BU'!J47-'Reit - BU'!K47)+('Reit - SEMS'!J47-'Reit - SEMS'!K47)+(CEAD!J47-CEAD!K47)+(FAED!J47-FAED!K47)+(CEFID!J47-CEFID!K47)+(CCT!J47-CCT!K47)+(CAV!J47-CAV!K47)+(CEO!J47-CEO!K47)+(CEAVI!J47-CEAVI!K47)+(CESFI!J47-CESFI!K47)+(CESFI!J47-CESFI!K47)+(CERES!J47-CERES!K47)+(ESAG!J47-ESAG!K47)</f>
        <v>3</v>
      </c>
      <c r="K47" s="29">
        <f t="shared" si="3"/>
        <v>0</v>
      </c>
      <c r="L47" s="18">
        <v>499</v>
      </c>
      <c r="M47" s="18">
        <f t="shared" si="4"/>
        <v>1497</v>
      </c>
      <c r="N47" s="16">
        <f t="shared" si="5"/>
        <v>1497</v>
      </c>
      <c r="O47" s="120"/>
      <c r="P47" s="120"/>
      <c r="Q47" s="120"/>
      <c r="R47" s="213"/>
      <c r="S47" s="218"/>
      <c r="T47" s="120"/>
      <c r="U47" s="120"/>
      <c r="V47" s="219"/>
    </row>
    <row r="48" spans="1:22" ht="39.950000000000003" customHeight="1" x14ac:dyDescent="0.25">
      <c r="A48" s="55">
        <v>55</v>
      </c>
      <c r="B48" s="56" t="s">
        <v>38</v>
      </c>
      <c r="C48" s="73" t="s">
        <v>198</v>
      </c>
      <c r="D48" s="74" t="s">
        <v>199</v>
      </c>
      <c r="E48" s="75" t="s">
        <v>129</v>
      </c>
      <c r="F48" s="74" t="s">
        <v>200</v>
      </c>
      <c r="G48" s="74" t="s">
        <v>37</v>
      </c>
      <c r="H48" s="74" t="s">
        <v>201</v>
      </c>
      <c r="I48" s="17">
        <f>CEART!J48+'Reit-SECOM (RH; COVEST)'!J48+'SECOM RÁDIO Fpolis'!J48+'RÁDIO Lages'!J48+'RÁDIO Joinville'!J48+'Reit - SECON'!J48+'Reit - CEPO'!J48+'Reit - PROEX'!J48+'Reit - PROPPG'!J48+'Reit - BU'!J48+'Reit - SEMS'!J48+CEAD!J48+FAED!J48+CEFID!J48+CCT!J48+CAV!J48+CEO!J48+CEAVI!J48+CESFI!J48+CERES!J48+ESAG!J48</f>
        <v>2</v>
      </c>
      <c r="J48" s="23">
        <f>(CEART!J48-CEART!K48)+('Reit-SECOM (RH; COVEST)'!J48-'Reit-SECOM (RH; COVEST)'!K48)+('SECOM RÁDIO Fpolis'!J48-'SECOM RÁDIO Fpolis'!K48)+('RÁDIO Lages'!J48-'RÁDIO Lages'!K48)+('RÁDIO Joinville'!J48-'RÁDIO Joinville'!K48)+('Reit - SECON'!J48-'Reit - SECON'!K48)+('Reit - CEPO'!J48-'Reit - CEPO'!K48)+('Reit - PROEX'!J48-'Reit - PROEX'!K48)+('Reit - PROPPG'!J48-'Reit - PROPPG'!K48)+('Reit - BU'!J48-'Reit - BU'!K48)+('Reit - SEMS'!J48-'Reit - SEMS'!K48)+(CEAD!J48-CEAD!K48)+(FAED!J48-FAED!K48)+(CEFID!J48-CEFID!K48)+(CCT!J48-CCT!K48)+(CAV!J48-CAV!K48)+(CEO!J48-CEO!K48)+(CEAVI!J48-CEAVI!K48)+(CESFI!J48-CESFI!K48)+(CESFI!J48-CESFI!K48)+(CERES!J48-CERES!K48)+(ESAG!J48-ESAG!K48)</f>
        <v>1</v>
      </c>
      <c r="K48" s="29">
        <f t="shared" si="3"/>
        <v>1</v>
      </c>
      <c r="L48" s="18">
        <v>1943</v>
      </c>
      <c r="M48" s="18">
        <f t="shared" si="4"/>
        <v>3886</v>
      </c>
      <c r="N48" s="16">
        <f t="shared" si="5"/>
        <v>1943</v>
      </c>
      <c r="O48" s="120"/>
      <c r="P48" s="120"/>
      <c r="Q48" s="120"/>
      <c r="R48" s="213"/>
      <c r="S48" s="218"/>
      <c r="T48" s="120"/>
      <c r="U48" s="120"/>
      <c r="V48" s="219"/>
    </row>
    <row r="49" spans="1:22" ht="39.950000000000003" customHeight="1" x14ac:dyDescent="0.25">
      <c r="A49" s="55">
        <v>56</v>
      </c>
      <c r="B49" s="56" t="s">
        <v>202</v>
      </c>
      <c r="C49" s="66" t="s">
        <v>203</v>
      </c>
      <c r="D49" s="67" t="s">
        <v>204</v>
      </c>
      <c r="E49" s="53" t="s">
        <v>41</v>
      </c>
      <c r="F49" s="54" t="s">
        <v>205</v>
      </c>
      <c r="G49" s="54" t="s">
        <v>37</v>
      </c>
      <c r="H49" s="54" t="s">
        <v>51</v>
      </c>
      <c r="I49" s="17">
        <f>CEART!J49+'Reit-SECOM (RH; COVEST)'!J49+'SECOM RÁDIO Fpolis'!J49+'RÁDIO Lages'!J49+'RÁDIO Joinville'!J49+'Reit - SECON'!J49+'Reit - CEPO'!J49+'Reit - PROEX'!J49+'Reit - PROPPG'!J49+'Reit - BU'!J49+'Reit - SEMS'!J49+CEAD!J49+FAED!J49+CEFID!J49+CCT!J49+CAV!J49+CEO!J49+CEAVI!J49+CESFI!J49+CERES!J49+ESAG!J49</f>
        <v>1</v>
      </c>
      <c r="J49" s="23">
        <f>(CEART!J49-CEART!K49)+('Reit-SECOM (RH; COVEST)'!J49-'Reit-SECOM (RH; COVEST)'!K49)+('SECOM RÁDIO Fpolis'!J49-'SECOM RÁDIO Fpolis'!K49)+('RÁDIO Lages'!J49-'RÁDIO Lages'!K49)+('RÁDIO Joinville'!J49-'RÁDIO Joinville'!K49)+('Reit - SECON'!J49-'Reit - SECON'!K49)+('Reit - CEPO'!J49-'Reit - CEPO'!K49)+('Reit - PROEX'!J49-'Reit - PROEX'!K49)+('Reit - PROPPG'!J49-'Reit - PROPPG'!K49)+('Reit - BU'!J49-'Reit - BU'!K49)+('Reit - SEMS'!J49-'Reit - SEMS'!K49)+(CEAD!J49-CEAD!K49)+(FAED!J49-FAED!K49)+(CEFID!J49-CEFID!K49)+(CCT!J49-CCT!K49)+(CAV!J49-CAV!K49)+(CEO!J49-CEO!K49)+(CEAVI!J49-CEAVI!K49)+(CESFI!J49-CESFI!K49)+(CESFI!J49-CESFI!K49)+(CERES!J49-CERES!K49)+(ESAG!J49-ESAG!K49)</f>
        <v>0</v>
      </c>
      <c r="K49" s="29">
        <f t="shared" si="3"/>
        <v>1</v>
      </c>
      <c r="L49" s="18">
        <v>20700</v>
      </c>
      <c r="M49" s="18">
        <f t="shared" si="4"/>
        <v>20700</v>
      </c>
      <c r="N49" s="16">
        <f t="shared" si="5"/>
        <v>0</v>
      </c>
      <c r="O49" s="120"/>
      <c r="P49" s="120"/>
      <c r="Q49" s="120"/>
      <c r="R49" s="213"/>
      <c r="S49" s="218"/>
      <c r="T49" s="120"/>
      <c r="U49" s="120"/>
      <c r="V49" s="219"/>
    </row>
    <row r="50" spans="1:22" ht="39.950000000000003" customHeight="1" x14ac:dyDescent="0.25">
      <c r="A50" s="55">
        <v>57</v>
      </c>
      <c r="B50" s="56" t="s">
        <v>135</v>
      </c>
      <c r="C50" s="60" t="s">
        <v>206</v>
      </c>
      <c r="D50" s="61" t="s">
        <v>207</v>
      </c>
      <c r="E50" s="62" t="s">
        <v>208</v>
      </c>
      <c r="F50" s="62" t="s">
        <v>209</v>
      </c>
      <c r="G50" s="54" t="s">
        <v>37</v>
      </c>
      <c r="H50" s="62" t="s">
        <v>51</v>
      </c>
      <c r="I50" s="17">
        <f>CEART!J50+'Reit-SECOM (RH; COVEST)'!J50+'SECOM RÁDIO Fpolis'!J50+'RÁDIO Lages'!J50+'RÁDIO Joinville'!J50+'Reit - SECON'!J50+'Reit - CEPO'!J50+'Reit - PROEX'!J50+'Reit - PROPPG'!J50+'Reit - BU'!J50+'Reit - SEMS'!J50+CEAD!J50+FAED!J50+CEFID!J50+CCT!J50+CAV!J50+CEO!J50+CEAVI!J50+CESFI!J50+CERES!J50+ESAG!J50</f>
        <v>6</v>
      </c>
      <c r="J50" s="23">
        <f>(CEART!J50-CEART!K50)+('Reit-SECOM (RH; COVEST)'!J50-'Reit-SECOM (RH; COVEST)'!K50)+('SECOM RÁDIO Fpolis'!J50-'SECOM RÁDIO Fpolis'!K50)+('RÁDIO Lages'!J50-'RÁDIO Lages'!K50)+('RÁDIO Joinville'!J50-'RÁDIO Joinville'!K50)+('Reit - SECON'!J50-'Reit - SECON'!K50)+('Reit - CEPO'!J50-'Reit - CEPO'!K50)+('Reit - PROEX'!J50-'Reit - PROEX'!K50)+('Reit - PROPPG'!J50-'Reit - PROPPG'!K50)+('Reit - BU'!J50-'Reit - BU'!K50)+('Reit - SEMS'!J50-'Reit - SEMS'!K50)+(CEAD!J50-CEAD!K50)+(FAED!J50-FAED!K50)+(CEFID!J50-CEFID!K50)+(CCT!J50-CCT!K50)+(CAV!J50-CAV!K50)+(CEO!J50-CEO!K50)+(CEAVI!J50-CEAVI!K50)+(CESFI!J50-CESFI!K50)+(CESFI!J50-CESFI!K50)+(CERES!J50-CERES!K50)+(ESAG!J50-ESAG!K50)</f>
        <v>3</v>
      </c>
      <c r="K50" s="29">
        <f t="shared" si="3"/>
        <v>3</v>
      </c>
      <c r="L50" s="18">
        <v>9385</v>
      </c>
      <c r="M50" s="18">
        <f t="shared" si="4"/>
        <v>56310</v>
      </c>
      <c r="N50" s="16">
        <f t="shared" si="5"/>
        <v>28155</v>
      </c>
      <c r="O50" s="120"/>
      <c r="P50" s="120"/>
      <c r="Q50" s="120"/>
      <c r="R50" s="213"/>
      <c r="S50" s="218"/>
      <c r="T50" s="120"/>
      <c r="U50" s="120"/>
      <c r="V50" s="219"/>
    </row>
    <row r="51" spans="1:22" ht="39.950000000000003" customHeight="1" x14ac:dyDescent="0.25">
      <c r="A51" s="55">
        <v>59</v>
      </c>
      <c r="B51" s="56" t="s">
        <v>93</v>
      </c>
      <c r="C51" s="66" t="s">
        <v>210</v>
      </c>
      <c r="D51" s="67" t="s">
        <v>211</v>
      </c>
      <c r="E51" s="59" t="s">
        <v>212</v>
      </c>
      <c r="F51" s="62" t="s">
        <v>213</v>
      </c>
      <c r="G51" s="54" t="s">
        <v>37</v>
      </c>
      <c r="H51" s="62" t="s">
        <v>81</v>
      </c>
      <c r="I51" s="17">
        <f>CEART!J51+'Reit-SECOM (RH; COVEST)'!J51+'SECOM RÁDIO Fpolis'!J51+'RÁDIO Lages'!J51+'RÁDIO Joinville'!J51+'Reit - SECON'!J51+'Reit - CEPO'!J51+'Reit - PROEX'!J51+'Reit - PROPPG'!J51+'Reit - BU'!J51+'Reit - SEMS'!J51+CEAD!J51+FAED!J51+CEFID!J51+CCT!J51+CAV!J51+CEO!J51+CEAVI!J51+CESFI!J51+CERES!J51+ESAG!J51</f>
        <v>1</v>
      </c>
      <c r="J51" s="23">
        <f>(CEART!J51-CEART!K51)+('Reit-SECOM (RH; COVEST)'!J51-'Reit-SECOM (RH; COVEST)'!K51)+('SECOM RÁDIO Fpolis'!J51-'SECOM RÁDIO Fpolis'!K51)+('RÁDIO Lages'!J51-'RÁDIO Lages'!K51)+('RÁDIO Joinville'!J51-'RÁDIO Joinville'!K51)+('Reit - SECON'!J51-'Reit - SECON'!K51)+('Reit - CEPO'!J51-'Reit - CEPO'!K51)+('Reit - PROEX'!J51-'Reit - PROEX'!K51)+('Reit - PROPPG'!J51-'Reit - PROPPG'!K51)+('Reit - BU'!J51-'Reit - BU'!K51)+('Reit - SEMS'!J51-'Reit - SEMS'!K51)+(CEAD!J51-CEAD!K51)+(FAED!J51-FAED!K51)+(CEFID!J51-CEFID!K51)+(CCT!J51-CCT!K51)+(CAV!J51-CAV!K51)+(CEO!J51-CEO!K51)+(CEAVI!J51-CEAVI!K51)+(CESFI!J51-CESFI!K51)+(CESFI!J51-CESFI!K51)+(CERES!J51-CERES!K51)+(ESAG!J51-ESAG!K51)</f>
        <v>1</v>
      </c>
      <c r="K51" s="29">
        <f t="shared" si="3"/>
        <v>0</v>
      </c>
      <c r="L51" s="18">
        <v>1140</v>
      </c>
      <c r="M51" s="18">
        <f t="shared" si="4"/>
        <v>1140</v>
      </c>
      <c r="N51" s="16">
        <f t="shared" si="5"/>
        <v>1140</v>
      </c>
      <c r="O51" s="120"/>
      <c r="P51" s="120"/>
      <c r="Q51" s="120"/>
      <c r="R51" s="213"/>
      <c r="S51" s="218"/>
      <c r="T51" s="120"/>
      <c r="U51" s="120"/>
      <c r="V51" s="219"/>
    </row>
    <row r="52" spans="1:22" ht="39.950000000000003" customHeight="1" x14ac:dyDescent="0.25">
      <c r="A52" s="55">
        <v>60</v>
      </c>
      <c r="B52" s="56" t="s">
        <v>93</v>
      </c>
      <c r="C52" s="66" t="s">
        <v>214</v>
      </c>
      <c r="D52" s="67" t="s">
        <v>215</v>
      </c>
      <c r="E52" s="59" t="s">
        <v>212</v>
      </c>
      <c r="F52" s="62" t="s">
        <v>213</v>
      </c>
      <c r="G52" s="54" t="s">
        <v>37</v>
      </c>
      <c r="H52" s="62" t="s">
        <v>81</v>
      </c>
      <c r="I52" s="17">
        <f>CEART!J52+'Reit-SECOM (RH; COVEST)'!J52+'SECOM RÁDIO Fpolis'!J52+'RÁDIO Lages'!J52+'RÁDIO Joinville'!J52+'Reit - SECON'!J52+'Reit - CEPO'!J52+'Reit - PROEX'!J52+'Reit - PROPPG'!J52+'Reit - BU'!J52+'Reit - SEMS'!J52+CEAD!J52+FAED!J52+CEFID!J52+CCT!J52+CAV!J52+CEO!J52+CEAVI!J52+CESFI!J52+CERES!J52+ESAG!J52</f>
        <v>2</v>
      </c>
      <c r="J52" s="23">
        <f>(CEART!J52-CEART!K52)+('Reit-SECOM (RH; COVEST)'!J52-'Reit-SECOM (RH; COVEST)'!K52)+('SECOM RÁDIO Fpolis'!J52-'SECOM RÁDIO Fpolis'!K52)+('RÁDIO Lages'!J52-'RÁDIO Lages'!K52)+('RÁDIO Joinville'!J52-'RÁDIO Joinville'!K52)+('Reit - SECON'!J52-'Reit - SECON'!K52)+('Reit - CEPO'!J52-'Reit - CEPO'!K52)+('Reit - PROEX'!J52-'Reit - PROEX'!K52)+('Reit - PROPPG'!J52-'Reit - PROPPG'!K52)+('Reit - BU'!J52-'Reit - BU'!K52)+('Reit - SEMS'!J52-'Reit - SEMS'!K52)+(CEAD!J52-CEAD!K52)+(FAED!J52-FAED!K52)+(CEFID!J52-CEFID!K52)+(CCT!J52-CCT!K52)+(CAV!J52-CAV!K52)+(CEO!J52-CEO!K52)+(CEAVI!J52-CEAVI!K52)+(CESFI!J52-CESFI!K52)+(CESFI!J52-CESFI!K52)+(CERES!J52-CERES!K52)+(ESAG!J52-ESAG!K52)</f>
        <v>2</v>
      </c>
      <c r="K52" s="29">
        <f t="shared" si="3"/>
        <v>0</v>
      </c>
      <c r="L52" s="18">
        <v>685</v>
      </c>
      <c r="M52" s="18">
        <f t="shared" si="4"/>
        <v>1370</v>
      </c>
      <c r="N52" s="16">
        <f t="shared" si="5"/>
        <v>1370</v>
      </c>
      <c r="O52" s="120"/>
      <c r="P52" s="120"/>
      <c r="Q52" s="120"/>
      <c r="R52" s="213"/>
      <c r="S52" s="218"/>
      <c r="T52" s="120"/>
      <c r="U52" s="120"/>
      <c r="V52" s="219"/>
    </row>
    <row r="53" spans="1:22" ht="39.950000000000003" customHeight="1" x14ac:dyDescent="0.25">
      <c r="A53" s="55">
        <v>61</v>
      </c>
      <c r="B53" s="56" t="s">
        <v>71</v>
      </c>
      <c r="C53" s="66" t="s">
        <v>216</v>
      </c>
      <c r="D53" s="67" t="s">
        <v>217</v>
      </c>
      <c r="E53" s="59" t="s">
        <v>212</v>
      </c>
      <c r="F53" s="76" t="s">
        <v>218</v>
      </c>
      <c r="G53" s="54" t="s">
        <v>37</v>
      </c>
      <c r="H53" s="76" t="s">
        <v>81</v>
      </c>
      <c r="I53" s="17">
        <f>CEART!J53+'Reit-SECOM (RH; COVEST)'!J53+'SECOM RÁDIO Fpolis'!J53+'RÁDIO Lages'!J53+'RÁDIO Joinville'!J53+'Reit - SECON'!J53+'Reit - CEPO'!J53+'Reit - PROEX'!J53+'Reit - PROPPG'!J53+'Reit - BU'!J53+'Reit - SEMS'!J53+CEAD!J53+FAED!J53+CEFID!J53+CCT!J53+CAV!J53+CEO!J53+CEAVI!J53+CESFI!J53+CERES!J53+ESAG!J53</f>
        <v>2</v>
      </c>
      <c r="J53" s="23">
        <f>(CEART!J53-CEART!K53)+('Reit-SECOM (RH; COVEST)'!J53-'Reit-SECOM (RH; COVEST)'!K53)+('SECOM RÁDIO Fpolis'!J53-'SECOM RÁDIO Fpolis'!K53)+('RÁDIO Lages'!J53-'RÁDIO Lages'!K53)+('RÁDIO Joinville'!J53-'RÁDIO Joinville'!K53)+('Reit - SECON'!J53-'Reit - SECON'!K53)+('Reit - CEPO'!J53-'Reit - CEPO'!K53)+('Reit - PROEX'!J53-'Reit - PROEX'!K53)+('Reit - PROPPG'!J53-'Reit - PROPPG'!K53)+('Reit - BU'!J53-'Reit - BU'!K53)+('Reit - SEMS'!J53-'Reit - SEMS'!K53)+(CEAD!J53-CEAD!K53)+(FAED!J53-FAED!K53)+(CEFID!J53-CEFID!K53)+(CCT!J53-CCT!K53)+(CAV!J53-CAV!K53)+(CEO!J53-CEO!K53)+(CEAVI!J53-CEAVI!K53)+(CESFI!J53-CESFI!K53)+(CESFI!J53-CESFI!K53)+(CERES!J53-CERES!K53)+(ESAG!J53-ESAG!K53)</f>
        <v>4</v>
      </c>
      <c r="K53" s="29">
        <f>I53-J53</f>
        <v>-2</v>
      </c>
      <c r="L53" s="18">
        <v>2296.8000000000002</v>
      </c>
      <c r="M53" s="18">
        <f t="shared" si="4"/>
        <v>4593.6000000000004</v>
      </c>
      <c r="N53" s="16">
        <f t="shared" si="5"/>
        <v>9187.2000000000007</v>
      </c>
      <c r="O53" s="120"/>
      <c r="P53" s="120"/>
      <c r="Q53" s="120"/>
      <c r="R53" s="213"/>
      <c r="S53" s="218"/>
      <c r="T53" s="120"/>
      <c r="U53" s="120"/>
      <c r="V53" s="219"/>
    </row>
    <row r="54" spans="1:22" ht="39.950000000000003" customHeight="1" x14ac:dyDescent="0.25">
      <c r="A54" s="55">
        <v>62</v>
      </c>
      <c r="B54" s="56" t="s">
        <v>43</v>
      </c>
      <c r="C54" s="60" t="s">
        <v>219</v>
      </c>
      <c r="D54" s="61" t="s">
        <v>220</v>
      </c>
      <c r="E54" s="62" t="s">
        <v>221</v>
      </c>
      <c r="F54" s="62" t="s">
        <v>222</v>
      </c>
      <c r="G54" s="54" t="s">
        <v>37</v>
      </c>
      <c r="H54" s="62" t="s">
        <v>25</v>
      </c>
      <c r="I54" s="17">
        <f>CEART!J54+'Reit-SECOM (RH; COVEST)'!J54+'SECOM RÁDIO Fpolis'!J54+'RÁDIO Lages'!J54+'RÁDIO Joinville'!J54+'Reit - SECON'!J54+'Reit - CEPO'!J54+'Reit - PROEX'!J54+'Reit - PROPPG'!J54+'Reit - BU'!J54+'Reit - SEMS'!J54+CEAD!J54+FAED!J54+CEFID!J54+CCT!J54+CAV!J54+CEO!J54+CEAVI!J54+CESFI!J54+CERES!J54+ESAG!J54</f>
        <v>1</v>
      </c>
      <c r="J54" s="23">
        <f>(CEART!J54-CEART!K54)+('Reit-SECOM (RH; COVEST)'!J54-'Reit-SECOM (RH; COVEST)'!K54)+('SECOM RÁDIO Fpolis'!J54-'SECOM RÁDIO Fpolis'!K54)+('RÁDIO Lages'!J54-'RÁDIO Lages'!K54)+('RÁDIO Joinville'!J54-'RÁDIO Joinville'!K54)+('Reit - SECON'!J54-'Reit - SECON'!K54)+('Reit - CEPO'!J54-'Reit - CEPO'!K54)+('Reit - PROEX'!J54-'Reit - PROEX'!K54)+('Reit - PROPPG'!J54-'Reit - PROPPG'!K54)+('Reit - BU'!J54-'Reit - BU'!K54)+('Reit - SEMS'!J54-'Reit - SEMS'!K54)+(CEAD!J54-CEAD!K54)+(FAED!J54-FAED!K54)+(CEFID!J54-CEFID!K54)+(CCT!J54-CCT!K54)+(CAV!J54-CAV!K54)+(CEO!J54-CEO!K54)+(CEAVI!J54-CEAVI!K54)+(CESFI!J54-CESFI!K54)+(CESFI!J54-CESFI!K54)+(CERES!J54-CERES!K54)+(ESAG!J54-ESAG!K54)</f>
        <v>0</v>
      </c>
      <c r="K54" s="29">
        <f t="shared" si="3"/>
        <v>1</v>
      </c>
      <c r="L54" s="18">
        <v>1291</v>
      </c>
      <c r="M54" s="18">
        <f t="shared" si="4"/>
        <v>1291</v>
      </c>
      <c r="N54" s="16">
        <f t="shared" si="5"/>
        <v>0</v>
      </c>
      <c r="O54" s="120"/>
      <c r="P54" s="120"/>
      <c r="Q54" s="120"/>
      <c r="R54" s="213"/>
      <c r="S54" s="218"/>
      <c r="T54" s="120"/>
      <c r="U54" s="120"/>
      <c r="V54" s="219"/>
    </row>
    <row r="55" spans="1:22" ht="39.950000000000003" customHeight="1" x14ac:dyDescent="0.25">
      <c r="A55" s="55">
        <v>63</v>
      </c>
      <c r="B55" s="56" t="s">
        <v>55</v>
      </c>
      <c r="C55" s="60" t="s">
        <v>223</v>
      </c>
      <c r="D55" s="61" t="s">
        <v>224</v>
      </c>
      <c r="E55" s="62" t="s">
        <v>225</v>
      </c>
      <c r="F55" s="62" t="s">
        <v>226</v>
      </c>
      <c r="G55" s="54" t="s">
        <v>37</v>
      </c>
      <c r="H55" s="62" t="s">
        <v>227</v>
      </c>
      <c r="I55" s="17">
        <f>CEART!J55+'Reit-SECOM (RH; COVEST)'!J55+'SECOM RÁDIO Fpolis'!J55+'RÁDIO Lages'!J55+'RÁDIO Joinville'!J55+'Reit - SECON'!J55+'Reit - CEPO'!J55+'Reit - PROEX'!J55+'Reit - PROPPG'!J55+'Reit - BU'!J55+'Reit - SEMS'!J55+CEAD!J55+FAED!J55+CEFID!J55+CCT!J55+CAV!J55+CEO!J55+CEAVI!J55+CESFI!J55+CERES!J55+ESAG!J55</f>
        <v>1</v>
      </c>
      <c r="J55" s="23">
        <f>(CEART!J55-CEART!K55)+('Reit-SECOM (RH; COVEST)'!J55-'Reit-SECOM (RH; COVEST)'!K55)+('SECOM RÁDIO Fpolis'!J55-'SECOM RÁDIO Fpolis'!K55)+('RÁDIO Lages'!J55-'RÁDIO Lages'!K55)+('RÁDIO Joinville'!J55-'RÁDIO Joinville'!K55)+('Reit - SECON'!J55-'Reit - SECON'!K55)+('Reit - CEPO'!J55-'Reit - CEPO'!K55)+('Reit - PROEX'!J55-'Reit - PROEX'!K55)+('Reit - PROPPG'!J55-'Reit - PROPPG'!K55)+('Reit - BU'!J55-'Reit - BU'!K55)+('Reit - SEMS'!J55-'Reit - SEMS'!K55)+(CEAD!J55-CEAD!K55)+(FAED!J55-FAED!K55)+(CEFID!J55-CEFID!K55)+(CCT!J55-CCT!K55)+(CAV!J55-CAV!K55)+(CEO!J55-CEO!K55)+(CEAVI!J55-CEAVI!K55)+(CESFI!J55-CESFI!K55)+(CESFI!J55-CESFI!K55)+(CERES!J55-CERES!K55)+(ESAG!J55-ESAG!K55)</f>
        <v>1</v>
      </c>
      <c r="K55" s="29">
        <f t="shared" si="3"/>
        <v>0</v>
      </c>
      <c r="L55" s="18">
        <v>1785</v>
      </c>
      <c r="M55" s="18">
        <f t="shared" si="4"/>
        <v>1785</v>
      </c>
      <c r="N55" s="16">
        <f t="shared" si="5"/>
        <v>1785</v>
      </c>
      <c r="O55" s="120"/>
      <c r="P55" s="120"/>
      <c r="Q55" s="120"/>
      <c r="R55" s="213"/>
      <c r="S55" s="218"/>
      <c r="T55" s="120"/>
      <c r="U55" s="120"/>
      <c r="V55" s="219"/>
    </row>
    <row r="56" spans="1:22" ht="39.950000000000003" customHeight="1" x14ac:dyDescent="0.25">
      <c r="A56" s="55">
        <v>65</v>
      </c>
      <c r="B56" s="56" t="s">
        <v>86</v>
      </c>
      <c r="C56" s="60" t="s">
        <v>228</v>
      </c>
      <c r="D56" s="61" t="s">
        <v>229</v>
      </c>
      <c r="E56" s="62" t="s">
        <v>230</v>
      </c>
      <c r="F56" s="62" t="s">
        <v>231</v>
      </c>
      <c r="G56" s="54" t="s">
        <v>37</v>
      </c>
      <c r="H56" s="62" t="s">
        <v>232</v>
      </c>
      <c r="I56" s="17">
        <f>CEART!J56+'Reit-SECOM (RH; COVEST)'!J56+'SECOM RÁDIO Fpolis'!J56+'RÁDIO Lages'!J56+'RÁDIO Joinville'!J56+'Reit - SECON'!J56+'Reit - CEPO'!J56+'Reit - PROEX'!J56+'Reit - PROPPG'!J56+'Reit - BU'!J56+'Reit - SEMS'!J56+CEAD!J56+FAED!J56+CEFID!J56+CCT!J56+CAV!J56+CEO!J56+CEAVI!J56+CESFI!J56+CERES!J56+ESAG!J56</f>
        <v>5</v>
      </c>
      <c r="J56" s="23">
        <f>(CEART!J56-CEART!K56)+('Reit-SECOM (RH; COVEST)'!J56-'Reit-SECOM (RH; COVEST)'!K56)+('SECOM RÁDIO Fpolis'!J56-'SECOM RÁDIO Fpolis'!K56)+('RÁDIO Lages'!J56-'RÁDIO Lages'!K56)+('RÁDIO Joinville'!J56-'RÁDIO Joinville'!K56)+('Reit - SECON'!J56-'Reit - SECON'!K56)+('Reit - CEPO'!J56-'Reit - CEPO'!K56)+('Reit - PROEX'!J56-'Reit - PROEX'!K56)+('Reit - PROPPG'!J56-'Reit - PROPPG'!K56)+('Reit - BU'!J56-'Reit - BU'!K56)+('Reit - SEMS'!J56-'Reit - SEMS'!K56)+(CEAD!J56-CEAD!K56)+(FAED!J56-FAED!K56)+(CEFID!J56-CEFID!K56)+(CCT!J56-CCT!K56)+(CAV!J56-CAV!K56)+(CEO!J56-CEO!K56)+(CEAVI!J56-CEAVI!K56)+(CESFI!J56-CESFI!K56)+(CESFI!J56-CESFI!K56)+(CERES!J56-CERES!K56)+(ESAG!J56-ESAG!K56)</f>
        <v>3</v>
      </c>
      <c r="K56" s="29">
        <f t="shared" si="3"/>
        <v>2</v>
      </c>
      <c r="L56" s="18">
        <v>2649.99</v>
      </c>
      <c r="M56" s="18">
        <f t="shared" si="4"/>
        <v>13249.949999999999</v>
      </c>
      <c r="N56" s="16">
        <f t="shared" si="5"/>
        <v>7949.9699999999993</v>
      </c>
      <c r="O56" s="120"/>
      <c r="P56" s="120"/>
      <c r="Q56" s="120"/>
      <c r="R56" s="213"/>
      <c r="S56" s="218"/>
      <c r="T56" s="120"/>
      <c r="U56" s="120"/>
      <c r="V56" s="219"/>
    </row>
    <row r="57" spans="1:22" ht="39.950000000000003" customHeight="1" x14ac:dyDescent="0.25">
      <c r="A57" s="55">
        <v>66</v>
      </c>
      <c r="B57" s="56" t="s">
        <v>176</v>
      </c>
      <c r="C57" s="66" t="s">
        <v>233</v>
      </c>
      <c r="D57" s="67" t="s">
        <v>234</v>
      </c>
      <c r="E57" s="59" t="s">
        <v>62</v>
      </c>
      <c r="F57" s="54" t="s">
        <v>235</v>
      </c>
      <c r="G57" s="54" t="s">
        <v>37</v>
      </c>
      <c r="H57" s="54">
        <v>44900533</v>
      </c>
      <c r="I57" s="17">
        <f>CEART!J57+'Reit-SECOM (RH; COVEST)'!J57+'SECOM RÁDIO Fpolis'!J57+'RÁDIO Lages'!J57+'RÁDIO Joinville'!J57+'Reit - SECON'!J57+'Reit - CEPO'!J57+'Reit - PROEX'!J57+'Reit - PROPPG'!J57+'Reit - BU'!J57+'Reit - SEMS'!J57+CEAD!J57+FAED!J57+CEFID!J57+CCT!J57+CAV!J57+CEO!J57+CEAVI!J57+CESFI!J57+CERES!J57+ESAG!J57</f>
        <v>3</v>
      </c>
      <c r="J57" s="23">
        <f>(CEART!J57-CEART!K57)+('Reit-SECOM (RH; COVEST)'!J57-'Reit-SECOM (RH; COVEST)'!K57)+('SECOM RÁDIO Fpolis'!J57-'SECOM RÁDIO Fpolis'!K57)+('RÁDIO Lages'!J57-'RÁDIO Lages'!K57)+('RÁDIO Joinville'!J57-'RÁDIO Joinville'!K57)+('Reit - SECON'!J57-'Reit - SECON'!K57)+('Reit - CEPO'!J57-'Reit - CEPO'!K57)+('Reit - PROEX'!J57-'Reit - PROEX'!K57)+('Reit - PROPPG'!J57-'Reit - PROPPG'!K57)+('Reit - BU'!J57-'Reit - BU'!K57)+('Reit - SEMS'!J57-'Reit - SEMS'!K57)+(CEAD!J57-CEAD!K57)+(FAED!J57-FAED!K57)+(CEFID!J57-CEFID!K57)+(CCT!J57-CCT!K57)+(CAV!J57-CAV!K57)+(CEO!J57-CEO!K57)+(CEAVI!J57-CEAVI!K57)+(CESFI!J57-CESFI!K57)+(CESFI!J57-CESFI!K57)+(CERES!J57-CERES!K57)+(ESAG!J57-ESAG!K57)</f>
        <v>2</v>
      </c>
      <c r="K57" s="29">
        <f t="shared" si="3"/>
        <v>1</v>
      </c>
      <c r="L57" s="18">
        <v>4765</v>
      </c>
      <c r="M57" s="18">
        <f t="shared" si="4"/>
        <v>14295</v>
      </c>
      <c r="N57" s="16">
        <f t="shared" si="5"/>
        <v>9530</v>
      </c>
      <c r="O57" s="120"/>
      <c r="P57" s="120"/>
      <c r="Q57" s="120"/>
      <c r="R57" s="213"/>
      <c r="S57" s="218"/>
      <c r="T57" s="120"/>
      <c r="U57" s="120"/>
      <c r="V57" s="219"/>
    </row>
    <row r="58" spans="1:22" ht="39.950000000000003" customHeight="1" x14ac:dyDescent="0.25">
      <c r="A58" s="55">
        <v>68</v>
      </c>
      <c r="B58" s="56" t="s">
        <v>38</v>
      </c>
      <c r="C58" s="66" t="s">
        <v>236</v>
      </c>
      <c r="D58" s="67" t="s">
        <v>237</v>
      </c>
      <c r="E58" s="53" t="s">
        <v>238</v>
      </c>
      <c r="F58" s="54" t="s">
        <v>239</v>
      </c>
      <c r="G58" s="54" t="s">
        <v>37</v>
      </c>
      <c r="H58" s="54" t="s">
        <v>51</v>
      </c>
      <c r="I58" s="17">
        <f>CEART!J58+'Reit-SECOM (RH; COVEST)'!J58+'SECOM RÁDIO Fpolis'!J58+'RÁDIO Lages'!J58+'RÁDIO Joinville'!J58+'Reit - SECON'!J58+'Reit - CEPO'!J58+'Reit - PROEX'!J58+'Reit - PROPPG'!J58+'Reit - BU'!J58+'Reit - SEMS'!J58+CEAD!J58+FAED!J58+CEFID!J58+CCT!J58+CAV!J58+CEO!J58+CEAVI!J58+CESFI!J58+CERES!J58+ESAG!J58</f>
        <v>2</v>
      </c>
      <c r="J58" s="23">
        <f>(CEART!J58-CEART!K58)+('Reit-SECOM (RH; COVEST)'!J58-'Reit-SECOM (RH; COVEST)'!K58)+('SECOM RÁDIO Fpolis'!J58-'SECOM RÁDIO Fpolis'!K58)+('RÁDIO Lages'!J58-'RÁDIO Lages'!K58)+('RÁDIO Joinville'!J58-'RÁDIO Joinville'!K58)+('Reit - SECON'!J58-'Reit - SECON'!K58)+('Reit - CEPO'!J58-'Reit - CEPO'!K58)+('Reit - PROEX'!J58-'Reit - PROEX'!K58)+('Reit - PROPPG'!J58-'Reit - PROPPG'!K58)+('Reit - BU'!J58-'Reit - BU'!K58)+('Reit - SEMS'!J58-'Reit - SEMS'!K58)+(CEAD!J58-CEAD!K58)+(FAED!J58-FAED!K58)+(CEFID!J58-CEFID!K58)+(CCT!J58-CCT!K58)+(CAV!J58-CAV!K58)+(CEO!J58-CEO!K58)+(CEAVI!J58-CEAVI!K58)+(CESFI!J58-CESFI!K58)+(CESFI!J58-CESFI!K58)+(CERES!J58-CERES!K58)+(ESAG!J58-ESAG!K58)</f>
        <v>0</v>
      </c>
      <c r="K58" s="29">
        <f t="shared" si="3"/>
        <v>2</v>
      </c>
      <c r="L58" s="18">
        <v>673</v>
      </c>
      <c r="M58" s="18">
        <f t="shared" si="4"/>
        <v>1346</v>
      </c>
      <c r="N58" s="16">
        <f t="shared" si="5"/>
        <v>0</v>
      </c>
      <c r="O58" s="120"/>
      <c r="P58" s="120"/>
      <c r="Q58" s="120"/>
      <c r="R58" s="213"/>
      <c r="S58" s="218"/>
      <c r="T58" s="120"/>
      <c r="U58" s="120"/>
      <c r="V58" s="219"/>
    </row>
    <row r="59" spans="1:22" ht="39.950000000000003" customHeight="1" x14ac:dyDescent="0.25">
      <c r="A59" s="55">
        <v>69</v>
      </c>
      <c r="B59" s="56" t="s">
        <v>71</v>
      </c>
      <c r="C59" s="60" t="s">
        <v>240</v>
      </c>
      <c r="D59" s="61" t="s">
        <v>241</v>
      </c>
      <c r="E59" s="62" t="s">
        <v>242</v>
      </c>
      <c r="F59" s="62" t="s">
        <v>239</v>
      </c>
      <c r="G59" s="54" t="s">
        <v>37</v>
      </c>
      <c r="H59" s="62" t="s">
        <v>51</v>
      </c>
      <c r="I59" s="17">
        <f>CEART!J59+'Reit-SECOM (RH; COVEST)'!J59+'SECOM RÁDIO Fpolis'!J59+'RÁDIO Lages'!J59+'RÁDIO Joinville'!J59+'Reit - SECON'!J59+'Reit - CEPO'!J59+'Reit - PROEX'!J59+'Reit - PROPPG'!J59+'Reit - BU'!J59+'Reit - SEMS'!J59+CEAD!J59+FAED!J59+CEFID!J59+CCT!J59+CAV!J59+CEO!J59+CEAVI!J59+CESFI!J59+CERES!J59+ESAG!J59</f>
        <v>9</v>
      </c>
      <c r="J59" s="23">
        <f>(CEART!J59-CEART!K59)+('Reit-SECOM (RH; COVEST)'!J59-'Reit-SECOM (RH; COVEST)'!K59)+('SECOM RÁDIO Fpolis'!J59-'SECOM RÁDIO Fpolis'!K59)+('RÁDIO Lages'!J59-'RÁDIO Lages'!K59)+('RÁDIO Joinville'!J59-'RÁDIO Joinville'!K59)+('Reit - SECON'!J59-'Reit - SECON'!K59)+('Reit - CEPO'!J59-'Reit - CEPO'!K59)+('Reit - PROEX'!J59-'Reit - PROEX'!K59)+('Reit - PROPPG'!J59-'Reit - PROPPG'!K59)+('Reit - BU'!J59-'Reit - BU'!K59)+('Reit - SEMS'!J59-'Reit - SEMS'!K59)+(CEAD!J59-CEAD!K59)+(FAED!J59-FAED!K59)+(CEFID!J59-CEFID!K59)+(CCT!J59-CCT!K59)+(CAV!J59-CAV!K59)+(CEO!J59-CEO!K59)+(CEAVI!J59-CEAVI!K59)+(CESFI!J59-CESFI!K59)+(CESFI!J59-CESFI!K59)+(CERES!J59-CERES!K59)+(ESAG!J59-ESAG!K59)</f>
        <v>3</v>
      </c>
      <c r="K59" s="29">
        <f t="shared" si="3"/>
        <v>6</v>
      </c>
      <c r="L59" s="18">
        <v>2128.5</v>
      </c>
      <c r="M59" s="18">
        <f t="shared" si="4"/>
        <v>19156.5</v>
      </c>
      <c r="N59" s="16">
        <f t="shared" si="5"/>
        <v>6385.5</v>
      </c>
      <c r="O59" s="120"/>
      <c r="P59" s="120"/>
      <c r="Q59" s="120"/>
      <c r="R59" s="213"/>
      <c r="S59" s="218"/>
      <c r="T59" s="120"/>
      <c r="U59" s="120"/>
      <c r="V59" s="219"/>
    </row>
    <row r="60" spans="1:22" ht="39.950000000000003" customHeight="1" x14ac:dyDescent="0.25">
      <c r="A60" s="55">
        <v>70</v>
      </c>
      <c r="B60" s="56" t="s">
        <v>243</v>
      </c>
      <c r="C60" s="60" t="s">
        <v>244</v>
      </c>
      <c r="D60" s="61" t="s">
        <v>245</v>
      </c>
      <c r="E60" s="62" t="s">
        <v>124</v>
      </c>
      <c r="F60" s="62" t="s">
        <v>246</v>
      </c>
      <c r="G60" s="54" t="s">
        <v>37</v>
      </c>
      <c r="H60" s="62" t="s">
        <v>81</v>
      </c>
      <c r="I60" s="17">
        <f>CEART!J60+'Reit-SECOM (RH; COVEST)'!J60+'SECOM RÁDIO Fpolis'!J60+'RÁDIO Lages'!J60+'RÁDIO Joinville'!J60+'Reit - SECON'!J60+'Reit - CEPO'!J60+'Reit - PROEX'!J60+'Reit - PROPPG'!J60+'Reit - BU'!J60+'Reit - SEMS'!J60+CEAD!J60+FAED!J60+CEFID!J60+CCT!J60+CAV!J60+CEO!J60+CEAVI!J60+CESFI!J60+CERES!J60+ESAG!J60</f>
        <v>9</v>
      </c>
      <c r="J60" s="23">
        <f>(CEART!J60-CEART!K60)+('Reit-SECOM (RH; COVEST)'!J60-'Reit-SECOM (RH; COVEST)'!K60)+('SECOM RÁDIO Fpolis'!J60-'SECOM RÁDIO Fpolis'!K60)+('RÁDIO Lages'!J60-'RÁDIO Lages'!K60)+('RÁDIO Joinville'!J60-'RÁDIO Joinville'!K60)+('Reit - SECON'!J60-'Reit - SECON'!K60)+('Reit - CEPO'!J60-'Reit - CEPO'!K60)+('Reit - PROEX'!J60-'Reit - PROEX'!K60)+('Reit - PROPPG'!J60-'Reit - PROPPG'!K60)+('Reit - BU'!J60-'Reit - BU'!K60)+('Reit - SEMS'!J60-'Reit - SEMS'!K60)+(CEAD!J60-CEAD!K60)+(FAED!J60-FAED!K60)+(CEFID!J60-CEFID!K60)+(CCT!J60-CCT!K60)+(CAV!J60-CAV!K60)+(CEO!J60-CEO!K60)+(CEAVI!J60-CEAVI!K60)+(CESFI!J60-CESFI!K60)+(CESFI!J60-CESFI!K60)+(CERES!J60-CERES!K60)+(ESAG!J60-ESAG!K60)</f>
        <v>3</v>
      </c>
      <c r="K60" s="29">
        <f t="shared" si="3"/>
        <v>6</v>
      </c>
      <c r="L60" s="18">
        <v>3800</v>
      </c>
      <c r="M60" s="18">
        <f t="shared" si="4"/>
        <v>34200</v>
      </c>
      <c r="N60" s="16">
        <f t="shared" si="5"/>
        <v>11400</v>
      </c>
      <c r="O60" s="120"/>
      <c r="P60" s="120"/>
      <c r="Q60" s="120"/>
      <c r="R60" s="213"/>
      <c r="S60" s="218"/>
      <c r="T60" s="120"/>
      <c r="U60" s="120"/>
      <c r="V60" s="219"/>
    </row>
    <row r="61" spans="1:22" ht="39.950000000000003" customHeight="1" x14ac:dyDescent="0.25">
      <c r="A61" s="55">
        <v>71</v>
      </c>
      <c r="B61" s="56" t="s">
        <v>64</v>
      </c>
      <c r="C61" s="60" t="s">
        <v>247</v>
      </c>
      <c r="D61" s="61" t="s">
        <v>248</v>
      </c>
      <c r="E61" s="62" t="s">
        <v>124</v>
      </c>
      <c r="F61" s="62" t="s">
        <v>246</v>
      </c>
      <c r="G61" s="54" t="s">
        <v>37</v>
      </c>
      <c r="H61" s="62" t="s">
        <v>81</v>
      </c>
      <c r="I61" s="17">
        <f>CEART!J61+'Reit-SECOM (RH; COVEST)'!J61+'SECOM RÁDIO Fpolis'!J61+'RÁDIO Lages'!J61+'RÁDIO Joinville'!J61+'Reit - SECON'!J61+'Reit - CEPO'!J61+'Reit - PROEX'!J61+'Reit - PROPPG'!J61+'Reit - BU'!J61+'Reit - SEMS'!J61+CEAD!J61+FAED!J61+CEFID!J61+CCT!J61+CAV!J61+CEO!J61+CEAVI!J61+CESFI!J61+CERES!J61+ESAG!J61</f>
        <v>2</v>
      </c>
      <c r="J61" s="23">
        <f>(CEART!J61-CEART!K61)+('Reit-SECOM (RH; COVEST)'!J61-'Reit-SECOM (RH; COVEST)'!K61)+('SECOM RÁDIO Fpolis'!J61-'SECOM RÁDIO Fpolis'!K61)+('RÁDIO Lages'!J61-'RÁDIO Lages'!K61)+('RÁDIO Joinville'!J61-'RÁDIO Joinville'!K61)+('Reit - SECON'!J61-'Reit - SECON'!K61)+('Reit - CEPO'!J61-'Reit - CEPO'!K61)+('Reit - PROEX'!J61-'Reit - PROEX'!K61)+('Reit - PROPPG'!J61-'Reit - PROPPG'!K61)+('Reit - BU'!J61-'Reit - BU'!K61)+('Reit - SEMS'!J61-'Reit - SEMS'!K61)+(CEAD!J61-CEAD!K61)+(FAED!J61-FAED!K61)+(CEFID!J61-CEFID!K61)+(CCT!J61-CCT!K61)+(CAV!J61-CAV!K61)+(CEO!J61-CEO!K61)+(CEAVI!J61-CEAVI!K61)+(CESFI!J61-CESFI!K61)+(CESFI!J61-CESFI!K61)+(CERES!J61-CERES!K61)+(ESAG!J61-ESAG!K61)</f>
        <v>1</v>
      </c>
      <c r="K61" s="29">
        <f t="shared" si="3"/>
        <v>1</v>
      </c>
      <c r="L61" s="18">
        <v>5700</v>
      </c>
      <c r="M61" s="18">
        <f t="shared" si="4"/>
        <v>11400</v>
      </c>
      <c r="N61" s="16">
        <f t="shared" si="5"/>
        <v>5700</v>
      </c>
      <c r="O61" s="120"/>
      <c r="P61" s="120"/>
      <c r="Q61" s="120"/>
      <c r="R61" s="213"/>
      <c r="S61" s="218"/>
      <c r="T61" s="120"/>
      <c r="U61" s="120"/>
      <c r="V61" s="219"/>
    </row>
    <row r="62" spans="1:22" ht="39.950000000000003" customHeight="1" x14ac:dyDescent="0.25">
      <c r="A62" s="55">
        <v>73</v>
      </c>
      <c r="B62" s="56" t="s">
        <v>126</v>
      </c>
      <c r="C62" s="60" t="s">
        <v>249</v>
      </c>
      <c r="D62" s="61" t="s">
        <v>250</v>
      </c>
      <c r="E62" s="59" t="s">
        <v>62</v>
      </c>
      <c r="F62" s="70">
        <v>17418028</v>
      </c>
      <c r="G62" s="54" t="s">
        <v>37</v>
      </c>
      <c r="H62" s="54" t="s">
        <v>251</v>
      </c>
      <c r="I62" s="17">
        <f>CEART!J62+'Reit-SECOM (RH; COVEST)'!J62+'SECOM RÁDIO Fpolis'!J62+'RÁDIO Lages'!J62+'RÁDIO Joinville'!J62+'Reit - SECON'!J62+'Reit - CEPO'!J62+'Reit - PROEX'!J62+'Reit - PROPPG'!J62+'Reit - BU'!J62+'Reit - SEMS'!J62+CEAD!J62+FAED!J62+CEFID!J62+CCT!J62+CAV!J62+CEO!J62+CEAVI!J62+CESFI!J62+CERES!J62+ESAG!J62</f>
        <v>1</v>
      </c>
      <c r="J62" s="23">
        <f>(CEART!J62-CEART!K62)+('Reit-SECOM (RH; COVEST)'!J62-'Reit-SECOM (RH; COVEST)'!K62)+('SECOM RÁDIO Fpolis'!J62-'SECOM RÁDIO Fpolis'!K62)+('RÁDIO Lages'!J62-'RÁDIO Lages'!K62)+('RÁDIO Joinville'!J62-'RÁDIO Joinville'!K62)+('Reit - SECON'!J62-'Reit - SECON'!K62)+('Reit - CEPO'!J62-'Reit - CEPO'!K62)+('Reit - PROEX'!J62-'Reit - PROEX'!K62)+('Reit - PROPPG'!J62-'Reit - PROPPG'!K62)+('Reit - BU'!J62-'Reit - BU'!K62)+('Reit - SEMS'!J62-'Reit - SEMS'!K62)+(CEAD!J62-CEAD!K62)+(FAED!J62-FAED!K62)+(CEFID!J62-CEFID!K62)+(CCT!J62-CCT!K62)+(CAV!J62-CAV!K62)+(CEO!J62-CEO!K62)+(CEAVI!J62-CEAVI!K62)+(CESFI!J62-CESFI!K62)+(CESFI!J62-CESFI!K62)+(CERES!J62-CERES!K62)+(ESAG!J62-ESAG!K62)</f>
        <v>0</v>
      </c>
      <c r="K62" s="29">
        <f t="shared" si="3"/>
        <v>1</v>
      </c>
      <c r="L62" s="18">
        <v>2825</v>
      </c>
      <c r="M62" s="18">
        <f t="shared" si="4"/>
        <v>2825</v>
      </c>
      <c r="N62" s="16">
        <f t="shared" si="5"/>
        <v>0</v>
      </c>
      <c r="O62" s="120"/>
      <c r="P62" s="120"/>
      <c r="Q62" s="120"/>
      <c r="R62" s="213"/>
      <c r="S62" s="218"/>
      <c r="T62" s="120"/>
      <c r="U62" s="120"/>
      <c r="V62" s="219"/>
    </row>
    <row r="63" spans="1:22" ht="39.950000000000003" customHeight="1" x14ac:dyDescent="0.25">
      <c r="A63" s="55">
        <v>74</v>
      </c>
      <c r="B63" s="56" t="s">
        <v>126</v>
      </c>
      <c r="C63" s="57" t="s">
        <v>252</v>
      </c>
      <c r="D63" s="58" t="s">
        <v>253</v>
      </c>
      <c r="E63" s="59" t="s">
        <v>46</v>
      </c>
      <c r="F63" s="54" t="s">
        <v>254</v>
      </c>
      <c r="G63" s="54" t="s">
        <v>37</v>
      </c>
      <c r="H63" s="54">
        <v>44905235</v>
      </c>
      <c r="I63" s="17">
        <f>CEART!J63+'Reit-SECOM (RH; COVEST)'!J63+'SECOM RÁDIO Fpolis'!J63+'RÁDIO Lages'!J63+'RÁDIO Joinville'!J63+'Reit - SECON'!J63+'Reit - CEPO'!J63+'Reit - PROEX'!J63+'Reit - PROPPG'!J63+'Reit - BU'!J63+'Reit - SEMS'!J63+CEAD!J63+FAED!J63+CEFID!J63+CCT!J63+CAV!J63+CEO!J63+CEAVI!J63+CESFI!J63+CERES!J63+ESAG!J63</f>
        <v>2</v>
      </c>
      <c r="J63" s="23">
        <f>(CEART!J63-CEART!K63)+('Reit-SECOM (RH; COVEST)'!J63-'Reit-SECOM (RH; COVEST)'!K63)+('SECOM RÁDIO Fpolis'!J63-'SECOM RÁDIO Fpolis'!K63)+('RÁDIO Lages'!J63-'RÁDIO Lages'!K63)+('RÁDIO Joinville'!J63-'RÁDIO Joinville'!K63)+('Reit - SECON'!J63-'Reit - SECON'!K63)+('Reit - CEPO'!J63-'Reit - CEPO'!K63)+('Reit - PROEX'!J63-'Reit - PROEX'!K63)+('Reit - PROPPG'!J63-'Reit - PROPPG'!K63)+('Reit - BU'!J63-'Reit - BU'!K63)+('Reit - SEMS'!J63-'Reit - SEMS'!K63)+(CEAD!J63-CEAD!K63)+(FAED!J63-FAED!K63)+(CEFID!J63-CEFID!K63)+(CCT!J63-CCT!K63)+(CAV!J63-CAV!K63)+(CEO!J63-CEO!K63)+(CEAVI!J63-CEAVI!K63)+(CESFI!J63-CESFI!K63)+(CESFI!J63-CESFI!K63)+(CERES!J63-CERES!K63)+(ESAG!J63-ESAG!K63)</f>
        <v>2</v>
      </c>
      <c r="K63" s="29">
        <f t="shared" si="3"/>
        <v>0</v>
      </c>
      <c r="L63" s="18">
        <v>5480</v>
      </c>
      <c r="M63" s="18">
        <f t="shared" si="4"/>
        <v>10960</v>
      </c>
      <c r="N63" s="16">
        <f t="shared" si="5"/>
        <v>10960</v>
      </c>
      <c r="O63" s="120"/>
      <c r="P63" s="120"/>
      <c r="Q63" s="120"/>
      <c r="R63" s="213"/>
      <c r="S63" s="218"/>
      <c r="T63" s="120"/>
      <c r="U63" s="120"/>
      <c r="V63" s="219"/>
    </row>
    <row r="64" spans="1:22" ht="39.950000000000003" customHeight="1" x14ac:dyDescent="0.25">
      <c r="A64" s="55">
        <v>75</v>
      </c>
      <c r="B64" s="56" t="s">
        <v>71</v>
      </c>
      <c r="C64" s="60" t="s">
        <v>255</v>
      </c>
      <c r="D64" s="61" t="s">
        <v>256</v>
      </c>
      <c r="E64" s="62" t="s">
        <v>129</v>
      </c>
      <c r="F64" s="62" t="s">
        <v>257</v>
      </c>
      <c r="G64" s="54" t="s">
        <v>37</v>
      </c>
      <c r="H64" s="62" t="s">
        <v>81</v>
      </c>
      <c r="I64" s="17">
        <f>CEART!J64+'Reit-SECOM (RH; COVEST)'!J64+'SECOM RÁDIO Fpolis'!J64+'RÁDIO Lages'!J64+'RÁDIO Joinville'!J64+'Reit - SECON'!J64+'Reit - CEPO'!J64+'Reit - PROEX'!J64+'Reit - PROPPG'!J64+'Reit - BU'!J64+'Reit - SEMS'!J64+CEAD!J64+FAED!J64+CEFID!J64+CCT!J64+CAV!J64+CEO!J64+CEAVI!J64+CESFI!J64+CERES!J64+ESAG!J64</f>
        <v>10</v>
      </c>
      <c r="J64" s="23">
        <f>(CEART!J64-CEART!K64)+('Reit-SECOM (RH; COVEST)'!J64-'Reit-SECOM (RH; COVEST)'!K64)+('SECOM RÁDIO Fpolis'!J64-'SECOM RÁDIO Fpolis'!K64)+('RÁDIO Lages'!J64-'RÁDIO Lages'!K64)+('RÁDIO Joinville'!J64-'RÁDIO Joinville'!K64)+('Reit - SECON'!J64-'Reit - SECON'!K64)+('Reit - CEPO'!J64-'Reit - CEPO'!K64)+('Reit - PROEX'!J64-'Reit - PROEX'!K64)+('Reit - PROPPG'!J64-'Reit - PROPPG'!K64)+('Reit - BU'!J64-'Reit - BU'!K64)+('Reit - SEMS'!J64-'Reit - SEMS'!K64)+(CEAD!J64-CEAD!K64)+(FAED!J64-FAED!K64)+(CEFID!J64-CEFID!K64)+(CCT!J64-CCT!K64)+(CAV!J64-CAV!K64)+(CEO!J64-CEO!K64)+(CEAVI!J64-CEAVI!K64)+(CESFI!J64-CESFI!K64)+(CESFI!J64-CESFI!K64)+(CERES!J64-CERES!K64)+(ESAG!J64-ESAG!K64)</f>
        <v>12</v>
      </c>
      <c r="K64" s="29">
        <f t="shared" si="3"/>
        <v>-2</v>
      </c>
      <c r="L64" s="18">
        <v>1373.13</v>
      </c>
      <c r="M64" s="18">
        <f t="shared" si="4"/>
        <v>13731.300000000001</v>
      </c>
      <c r="N64" s="16">
        <f t="shared" si="5"/>
        <v>16477.560000000001</v>
      </c>
      <c r="O64" s="120"/>
      <c r="P64" s="120"/>
      <c r="Q64" s="120"/>
      <c r="R64" s="213"/>
      <c r="S64" s="218"/>
      <c r="T64" s="120"/>
      <c r="U64" s="120"/>
      <c r="V64" s="219"/>
    </row>
    <row r="65" spans="1:22" ht="39.950000000000003" customHeight="1" x14ac:dyDescent="0.25">
      <c r="A65" s="55">
        <v>76</v>
      </c>
      <c r="B65" s="56" t="s">
        <v>38</v>
      </c>
      <c r="C65" s="60" t="s">
        <v>258</v>
      </c>
      <c r="D65" s="61" t="s">
        <v>259</v>
      </c>
      <c r="E65" s="53" t="s">
        <v>129</v>
      </c>
      <c r="F65" s="54" t="s">
        <v>260</v>
      </c>
      <c r="G65" s="54" t="s">
        <v>37</v>
      </c>
      <c r="H65" s="54" t="s">
        <v>261</v>
      </c>
      <c r="I65" s="17">
        <f>CEART!J65+'Reit-SECOM (RH; COVEST)'!J65+'SECOM RÁDIO Fpolis'!J65+'RÁDIO Lages'!J65+'RÁDIO Joinville'!J65+'Reit - SECON'!J65+'Reit - CEPO'!J65+'Reit - PROEX'!J65+'Reit - PROPPG'!J65+'Reit - BU'!J65+'Reit - SEMS'!J65+CEAD!J65+FAED!J65+CEFID!J65+CCT!J65+CAV!J65+CEO!J65+CEAVI!J65+CESFI!J65+CERES!J65+ESAG!J65</f>
        <v>1</v>
      </c>
      <c r="J65" s="23">
        <f>(CEART!J65-CEART!K65)+('Reit-SECOM (RH; COVEST)'!J65-'Reit-SECOM (RH; COVEST)'!K65)+('SECOM RÁDIO Fpolis'!J65-'SECOM RÁDIO Fpolis'!K65)+('RÁDIO Lages'!J65-'RÁDIO Lages'!K65)+('RÁDIO Joinville'!J65-'RÁDIO Joinville'!K65)+('Reit - SECON'!J65-'Reit - SECON'!K65)+('Reit - CEPO'!J65-'Reit - CEPO'!K65)+('Reit - PROEX'!J65-'Reit - PROEX'!K65)+('Reit - PROPPG'!J65-'Reit - PROPPG'!K65)+('Reit - BU'!J65-'Reit - BU'!K65)+('Reit - SEMS'!J65-'Reit - SEMS'!K65)+(CEAD!J65-CEAD!K65)+(FAED!J65-FAED!K65)+(CEFID!J65-CEFID!K65)+(CCT!J65-CCT!K65)+(CAV!J65-CAV!K65)+(CEO!J65-CEO!K65)+(CEAVI!J65-CEAVI!K65)+(CESFI!J65-CESFI!K65)+(CESFI!J65-CESFI!K65)+(CERES!J65-CERES!K65)+(ESAG!J65-ESAG!K65)</f>
        <v>0</v>
      </c>
      <c r="K65" s="29">
        <f t="shared" si="3"/>
        <v>1</v>
      </c>
      <c r="L65" s="18">
        <v>1946.5</v>
      </c>
      <c r="M65" s="18">
        <f t="shared" si="4"/>
        <v>1946.5</v>
      </c>
      <c r="N65" s="16">
        <f t="shared" si="5"/>
        <v>0</v>
      </c>
      <c r="O65" s="120"/>
      <c r="P65" s="120"/>
      <c r="Q65" s="120"/>
      <c r="R65" s="213"/>
      <c r="S65" s="218"/>
      <c r="T65" s="120"/>
      <c r="U65" s="120"/>
      <c r="V65" s="219"/>
    </row>
    <row r="66" spans="1:22" ht="39.950000000000003" customHeight="1" x14ac:dyDescent="0.25">
      <c r="A66" s="55">
        <v>78</v>
      </c>
      <c r="B66" s="56" t="s">
        <v>55</v>
      </c>
      <c r="C66" s="68" t="s">
        <v>262</v>
      </c>
      <c r="D66" s="69" t="s">
        <v>263</v>
      </c>
      <c r="E66" s="65">
        <v>1301</v>
      </c>
      <c r="F66" s="65" t="s">
        <v>264</v>
      </c>
      <c r="G66" s="54" t="s">
        <v>37</v>
      </c>
      <c r="H66" s="54" t="s">
        <v>21</v>
      </c>
      <c r="I66" s="17">
        <f>CEART!J66+'Reit-SECOM (RH; COVEST)'!J66+'SECOM RÁDIO Fpolis'!J66+'RÁDIO Lages'!J66+'RÁDIO Joinville'!J66+'Reit - SECON'!J66+'Reit - CEPO'!J66+'Reit - PROEX'!J66+'Reit - PROPPG'!J66+'Reit - BU'!J66+'Reit - SEMS'!J66+CEAD!J66+FAED!J66+CEFID!J66+CCT!J66+CAV!J66+CEO!J66+CEAVI!J66+CESFI!J66+CERES!J66+ESAG!J66</f>
        <v>2</v>
      </c>
      <c r="J66" s="23">
        <f>(CEART!J66-CEART!K66)+('Reit-SECOM (RH; COVEST)'!J66-'Reit-SECOM (RH; COVEST)'!K66)+('SECOM RÁDIO Fpolis'!J66-'SECOM RÁDIO Fpolis'!K66)+('RÁDIO Lages'!J66-'RÁDIO Lages'!K66)+('RÁDIO Joinville'!J66-'RÁDIO Joinville'!K66)+('Reit - SECON'!J66-'Reit - SECON'!K66)+('Reit - CEPO'!J66-'Reit - CEPO'!K66)+('Reit - PROEX'!J66-'Reit - PROEX'!K66)+('Reit - PROPPG'!J66-'Reit - PROPPG'!K66)+('Reit - BU'!J66-'Reit - BU'!K66)+('Reit - SEMS'!J66-'Reit - SEMS'!K66)+(CEAD!J66-CEAD!K66)+(FAED!J66-FAED!K66)+(CEFID!J66-CEFID!K66)+(CCT!J66-CCT!K66)+(CAV!J66-CAV!K66)+(CEO!J66-CEO!K66)+(CEAVI!J66-CEAVI!K66)+(CESFI!J66-CESFI!K66)+(CESFI!J66-CESFI!K66)+(CERES!J66-CERES!K66)+(ESAG!J66-ESAG!K66)</f>
        <v>2</v>
      </c>
      <c r="K66" s="29">
        <f t="shared" si="3"/>
        <v>0</v>
      </c>
      <c r="L66" s="18">
        <v>169</v>
      </c>
      <c r="M66" s="18">
        <f t="shared" si="4"/>
        <v>338</v>
      </c>
      <c r="N66" s="16">
        <f t="shared" si="5"/>
        <v>338</v>
      </c>
      <c r="O66" s="120"/>
      <c r="P66" s="120"/>
      <c r="Q66" s="120"/>
      <c r="R66" s="213"/>
      <c r="S66" s="218"/>
      <c r="T66" s="120"/>
      <c r="U66" s="120"/>
      <c r="V66" s="219"/>
    </row>
    <row r="67" spans="1:22" ht="39.950000000000003" customHeight="1" x14ac:dyDescent="0.25">
      <c r="A67" s="55">
        <v>79</v>
      </c>
      <c r="B67" s="56" t="s">
        <v>93</v>
      </c>
      <c r="C67" s="60" t="s">
        <v>265</v>
      </c>
      <c r="D67" s="61" t="s">
        <v>266</v>
      </c>
      <c r="E67" s="62" t="s">
        <v>267</v>
      </c>
      <c r="F67" s="62" t="s">
        <v>268</v>
      </c>
      <c r="G67" s="54" t="s">
        <v>37</v>
      </c>
      <c r="H67" s="62" t="s">
        <v>81</v>
      </c>
      <c r="I67" s="17">
        <f>CEART!J67+'Reit-SECOM (RH; COVEST)'!J67+'SECOM RÁDIO Fpolis'!J67+'RÁDIO Lages'!J67+'RÁDIO Joinville'!J67+'Reit - SECON'!J67+'Reit - CEPO'!J67+'Reit - PROEX'!J67+'Reit - PROPPG'!J67+'Reit - BU'!J67+'Reit - SEMS'!J67+CEAD!J67+FAED!J67+CEFID!J67+CCT!J67+CAV!J67+CEO!J67+CEAVI!J67+CESFI!J67+CERES!J67+ESAG!J67</f>
        <v>9</v>
      </c>
      <c r="J67" s="23">
        <f>(CEART!J67-CEART!K67)+('Reit-SECOM (RH; COVEST)'!J67-'Reit-SECOM (RH; COVEST)'!K67)+('SECOM RÁDIO Fpolis'!J67-'SECOM RÁDIO Fpolis'!K67)+('RÁDIO Lages'!J67-'RÁDIO Lages'!K67)+('RÁDIO Joinville'!J67-'RÁDIO Joinville'!K67)+('Reit - SECON'!J67-'Reit - SECON'!K67)+('Reit - CEPO'!J67-'Reit - CEPO'!K67)+('Reit - PROEX'!J67-'Reit - PROEX'!K67)+('Reit - PROPPG'!J67-'Reit - PROPPG'!K67)+('Reit - BU'!J67-'Reit - BU'!K67)+('Reit - SEMS'!J67-'Reit - SEMS'!K67)+(CEAD!J67-CEAD!K67)+(FAED!J67-FAED!K67)+(CEFID!J67-CEFID!K67)+(CCT!J67-CCT!K67)+(CAV!J67-CAV!K67)+(CEO!J67-CEO!K67)+(CEAVI!J67-CEAVI!K67)+(CESFI!J67-CESFI!K67)+(CESFI!J67-CESFI!K67)+(CERES!J67-CERES!K67)+(ESAG!J67-ESAG!K67)</f>
        <v>7</v>
      </c>
      <c r="K67" s="29">
        <f t="shared" si="3"/>
        <v>2</v>
      </c>
      <c r="L67" s="18">
        <v>795</v>
      </c>
      <c r="M67" s="18">
        <f t="shared" si="4"/>
        <v>7155</v>
      </c>
      <c r="N67" s="16">
        <f t="shared" si="5"/>
        <v>5565</v>
      </c>
      <c r="O67" s="120"/>
      <c r="P67" s="120"/>
      <c r="Q67" s="120"/>
      <c r="R67" s="213"/>
      <c r="S67" s="218"/>
      <c r="T67" s="120"/>
      <c r="U67" s="120"/>
      <c r="V67" s="219"/>
    </row>
    <row r="68" spans="1:22" ht="39.950000000000003" customHeight="1" x14ac:dyDescent="0.25">
      <c r="A68" s="55">
        <v>80</v>
      </c>
      <c r="B68" s="56" t="s">
        <v>71</v>
      </c>
      <c r="C68" s="68" t="s">
        <v>269</v>
      </c>
      <c r="D68" s="69" t="s">
        <v>270</v>
      </c>
      <c r="E68" s="54">
        <v>2407</v>
      </c>
      <c r="F68" s="54" t="s">
        <v>271</v>
      </c>
      <c r="G68" s="54" t="s">
        <v>37</v>
      </c>
      <c r="H68" s="54" t="s">
        <v>51</v>
      </c>
      <c r="I68" s="17">
        <f>CEART!J68+'Reit-SECOM (RH; COVEST)'!J68+'SECOM RÁDIO Fpolis'!J68+'RÁDIO Lages'!J68+'RÁDIO Joinville'!J68+'Reit - SECON'!J68+'Reit - CEPO'!J68+'Reit - PROEX'!J68+'Reit - PROPPG'!J68+'Reit - BU'!J68+'Reit - SEMS'!J68+CEAD!J68+FAED!J68+CEFID!J68+CCT!J68+CAV!J68+CEO!J68+CEAVI!J68+CESFI!J68+CERES!J68+ESAG!J68</f>
        <v>1</v>
      </c>
      <c r="J68" s="23">
        <f>(CEART!J68-CEART!K68)+('Reit-SECOM (RH; COVEST)'!J68-'Reit-SECOM (RH; COVEST)'!K68)+('SECOM RÁDIO Fpolis'!J68-'SECOM RÁDIO Fpolis'!K68)+('RÁDIO Lages'!J68-'RÁDIO Lages'!K68)+('RÁDIO Joinville'!J68-'RÁDIO Joinville'!K68)+('Reit - SECON'!J68-'Reit - SECON'!K68)+('Reit - CEPO'!J68-'Reit - CEPO'!K68)+('Reit - PROEX'!J68-'Reit - PROEX'!K68)+('Reit - PROPPG'!J68-'Reit - PROPPG'!K68)+('Reit - BU'!J68-'Reit - BU'!K68)+('Reit - SEMS'!J68-'Reit - SEMS'!K68)+(CEAD!J68-CEAD!K68)+(FAED!J68-FAED!K68)+(CEFID!J68-CEFID!K68)+(CCT!J68-CCT!K68)+(CAV!J68-CAV!K68)+(CEO!J68-CEO!K68)+(CEAVI!J68-CEAVI!K68)+(CESFI!J68-CESFI!K68)+(CESFI!J68-CESFI!K68)+(CERES!J68-CERES!K68)+(ESAG!J68-ESAG!K68)</f>
        <v>1</v>
      </c>
      <c r="K68" s="29">
        <f t="shared" si="3"/>
        <v>0</v>
      </c>
      <c r="L68" s="18">
        <v>12721.5</v>
      </c>
      <c r="M68" s="18">
        <f t="shared" si="4"/>
        <v>12721.5</v>
      </c>
      <c r="N68" s="16">
        <f t="shared" si="5"/>
        <v>12721.5</v>
      </c>
      <c r="O68" s="120"/>
      <c r="P68" s="120"/>
      <c r="Q68" s="120"/>
      <c r="R68" s="213"/>
      <c r="S68" s="218"/>
      <c r="T68" s="120"/>
      <c r="U68" s="120"/>
      <c r="V68" s="219"/>
    </row>
    <row r="69" spans="1:22" ht="39.950000000000003" customHeight="1" x14ac:dyDescent="0.25">
      <c r="A69" s="55">
        <v>81</v>
      </c>
      <c r="B69" s="56" t="s">
        <v>151</v>
      </c>
      <c r="C69" s="60" t="s">
        <v>272</v>
      </c>
      <c r="D69" s="61" t="s">
        <v>273</v>
      </c>
      <c r="E69" s="53" t="s">
        <v>129</v>
      </c>
      <c r="F69" s="54" t="s">
        <v>274</v>
      </c>
      <c r="G69" s="54" t="s">
        <v>37</v>
      </c>
      <c r="H69" s="54" t="s">
        <v>275</v>
      </c>
      <c r="I69" s="17">
        <f>CEART!J69+'Reit-SECOM (RH; COVEST)'!J69+'SECOM RÁDIO Fpolis'!J69+'RÁDIO Lages'!J69+'RÁDIO Joinville'!J69+'Reit - SECON'!J69+'Reit - CEPO'!J69+'Reit - PROEX'!J69+'Reit - PROPPG'!J69+'Reit - BU'!J69+'Reit - SEMS'!J69+CEAD!J69+FAED!J69+CEFID!J69+CCT!J69+CAV!J69+CEO!J69+CEAVI!J69+CESFI!J69+CERES!J69+ESAG!J69</f>
        <v>1</v>
      </c>
      <c r="J69" s="23">
        <f>(CEART!J69-CEART!K69)+('Reit-SECOM (RH; COVEST)'!J69-'Reit-SECOM (RH; COVEST)'!K69)+('SECOM RÁDIO Fpolis'!J69-'SECOM RÁDIO Fpolis'!K69)+('RÁDIO Lages'!J69-'RÁDIO Lages'!K69)+('RÁDIO Joinville'!J69-'RÁDIO Joinville'!K69)+('Reit - SECON'!J69-'Reit - SECON'!K69)+('Reit - CEPO'!J69-'Reit - CEPO'!K69)+('Reit - PROEX'!J69-'Reit - PROEX'!K69)+('Reit - PROPPG'!J69-'Reit - PROPPG'!K69)+('Reit - BU'!J69-'Reit - BU'!K69)+('Reit - SEMS'!J69-'Reit - SEMS'!K69)+(CEAD!J69-CEAD!K69)+(FAED!J69-FAED!K69)+(CEFID!J69-CEFID!K69)+(CCT!J69-CCT!K69)+(CAV!J69-CAV!K69)+(CEO!J69-CEO!K69)+(CEAVI!J69-CEAVI!K69)+(CESFI!J69-CESFI!K69)+(CESFI!J69-CESFI!K69)+(CERES!J69-CERES!K69)+(ESAG!J69-ESAG!K69)</f>
        <v>0</v>
      </c>
      <c r="K69" s="29">
        <f t="shared" si="3"/>
        <v>1</v>
      </c>
      <c r="L69" s="18">
        <v>1537</v>
      </c>
      <c r="M69" s="18">
        <f t="shared" si="4"/>
        <v>1537</v>
      </c>
      <c r="N69" s="16">
        <f t="shared" si="5"/>
        <v>0</v>
      </c>
      <c r="O69" s="120"/>
      <c r="P69" s="120"/>
      <c r="Q69" s="120"/>
      <c r="R69" s="213"/>
      <c r="S69" s="218"/>
      <c r="T69" s="120"/>
      <c r="U69" s="120"/>
      <c r="V69" s="219"/>
    </row>
    <row r="70" spans="1:22" ht="39.950000000000003" customHeight="1" x14ac:dyDescent="0.25">
      <c r="A70" s="55">
        <v>82</v>
      </c>
      <c r="B70" s="56" t="s">
        <v>176</v>
      </c>
      <c r="C70" s="73" t="s">
        <v>276</v>
      </c>
      <c r="D70" s="74" t="s">
        <v>277</v>
      </c>
      <c r="E70" s="59" t="s">
        <v>62</v>
      </c>
      <c r="F70" s="54" t="s">
        <v>278</v>
      </c>
      <c r="G70" s="54" t="s">
        <v>37</v>
      </c>
      <c r="H70" s="54">
        <v>44905233</v>
      </c>
      <c r="I70" s="17">
        <f>CEART!J70+'Reit-SECOM (RH; COVEST)'!J70+'SECOM RÁDIO Fpolis'!J70+'RÁDIO Lages'!J70+'RÁDIO Joinville'!J70+'Reit - SECON'!J70+'Reit - CEPO'!J70+'Reit - PROEX'!J70+'Reit - PROPPG'!J70+'Reit - BU'!J70+'Reit - SEMS'!J70+CEAD!J70+FAED!J70+CEFID!J70+CCT!J70+CAV!J70+CEO!J70+CEAVI!J70+CESFI!J70+CERES!J70+ESAG!J70</f>
        <v>1</v>
      </c>
      <c r="J70" s="23">
        <f>(CEART!J70-CEART!K70)+('Reit-SECOM (RH; COVEST)'!J70-'Reit-SECOM (RH; COVEST)'!K70)+('SECOM RÁDIO Fpolis'!J70-'SECOM RÁDIO Fpolis'!K70)+('RÁDIO Lages'!J70-'RÁDIO Lages'!K70)+('RÁDIO Joinville'!J70-'RÁDIO Joinville'!K70)+('Reit - SECON'!J70-'Reit - SECON'!K70)+('Reit - CEPO'!J70-'Reit - CEPO'!K70)+('Reit - PROEX'!J70-'Reit - PROEX'!K70)+('Reit - PROPPG'!J70-'Reit - PROPPG'!K70)+('Reit - BU'!J70-'Reit - BU'!K70)+('Reit - SEMS'!J70-'Reit - SEMS'!K70)+(CEAD!J70-CEAD!K70)+(FAED!J70-FAED!K70)+(CEFID!J70-CEFID!K70)+(CCT!J70-CCT!K70)+(CAV!J70-CAV!K70)+(CEO!J70-CEO!K70)+(CEAVI!J70-CEAVI!K70)+(CESFI!J70-CESFI!K70)+(CESFI!J70-CESFI!K70)+(CERES!J70-CERES!K70)+(ESAG!J70-ESAG!K70)</f>
        <v>1</v>
      </c>
      <c r="K70" s="29">
        <f t="shared" si="3"/>
        <v>0</v>
      </c>
      <c r="L70" s="18">
        <v>19125.66</v>
      </c>
      <c r="M70" s="18">
        <f t="shared" si="4"/>
        <v>19125.66</v>
      </c>
      <c r="N70" s="16">
        <f t="shared" si="5"/>
        <v>19125.66</v>
      </c>
      <c r="O70" s="120"/>
      <c r="P70" s="120"/>
      <c r="Q70" s="120"/>
      <c r="R70" s="213"/>
      <c r="S70" s="218"/>
      <c r="T70" s="120"/>
      <c r="U70" s="120"/>
      <c r="V70" s="219"/>
    </row>
    <row r="71" spans="1:22" ht="39.950000000000003" customHeight="1" x14ac:dyDescent="0.25">
      <c r="A71" s="55">
        <v>84</v>
      </c>
      <c r="B71" s="56" t="s">
        <v>47</v>
      </c>
      <c r="C71" s="60" t="s">
        <v>279</v>
      </c>
      <c r="D71" s="61" t="s">
        <v>280</v>
      </c>
      <c r="E71" s="62" t="s">
        <v>101</v>
      </c>
      <c r="F71" s="62" t="s">
        <v>281</v>
      </c>
      <c r="G71" s="54" t="s">
        <v>37</v>
      </c>
      <c r="H71" s="62" t="s">
        <v>51</v>
      </c>
      <c r="I71" s="17">
        <f>CEART!J71+'Reit-SECOM (RH; COVEST)'!J71+'SECOM RÁDIO Fpolis'!J71+'RÁDIO Lages'!J71+'RÁDIO Joinville'!J71+'Reit - SECON'!J71+'Reit - CEPO'!J71+'Reit - PROEX'!J71+'Reit - PROPPG'!J71+'Reit - BU'!J71+'Reit - SEMS'!J71+CEAD!J71+FAED!J71+CEFID!J71+CCT!J71+CAV!J71+CEO!J71+CEAVI!J71+CESFI!J71+CERES!J71+ESAG!J71</f>
        <v>3</v>
      </c>
      <c r="J71" s="23">
        <f>(CEART!J71-CEART!K71)+('Reit-SECOM (RH; COVEST)'!J71-'Reit-SECOM (RH; COVEST)'!K71)+('SECOM RÁDIO Fpolis'!J71-'SECOM RÁDIO Fpolis'!K71)+('RÁDIO Lages'!J71-'RÁDIO Lages'!K71)+('RÁDIO Joinville'!J71-'RÁDIO Joinville'!K71)+('Reit - SECON'!J71-'Reit - SECON'!K71)+('Reit - CEPO'!J71-'Reit - CEPO'!K71)+('Reit - PROEX'!J71-'Reit - PROEX'!K71)+('Reit - PROPPG'!J71-'Reit - PROPPG'!K71)+('Reit - BU'!J71-'Reit - BU'!K71)+('Reit - SEMS'!J71-'Reit - SEMS'!K71)+(CEAD!J71-CEAD!K71)+(FAED!J71-FAED!K71)+(CEFID!J71-CEFID!K71)+(CCT!J71-CCT!K71)+(CAV!J71-CAV!K71)+(CEO!J71-CEO!K71)+(CEAVI!J71-CEAVI!K71)+(CESFI!J71-CESFI!K71)+(CESFI!J71-CESFI!K71)+(CERES!J71-CERES!K71)+(ESAG!J71-ESAG!K71)</f>
        <v>2</v>
      </c>
      <c r="K71" s="29">
        <f t="shared" si="3"/>
        <v>1</v>
      </c>
      <c r="L71" s="18">
        <v>1350</v>
      </c>
      <c r="M71" s="18">
        <f t="shared" si="4"/>
        <v>4050</v>
      </c>
      <c r="N71" s="16">
        <f t="shared" si="5"/>
        <v>2700</v>
      </c>
      <c r="O71" s="120"/>
      <c r="P71" s="120"/>
      <c r="Q71" s="120"/>
      <c r="R71" s="213"/>
      <c r="S71" s="218"/>
      <c r="T71" s="120"/>
      <c r="U71" s="120"/>
      <c r="V71" s="219"/>
    </row>
    <row r="72" spans="1:22" ht="39.950000000000003" customHeight="1" x14ac:dyDescent="0.25">
      <c r="A72" s="55">
        <v>85</v>
      </c>
      <c r="B72" s="56" t="s">
        <v>126</v>
      </c>
      <c r="C72" s="66" t="s">
        <v>282</v>
      </c>
      <c r="D72" s="67" t="s">
        <v>283</v>
      </c>
      <c r="E72" s="59" t="s">
        <v>238</v>
      </c>
      <c r="F72" s="54" t="s">
        <v>284</v>
      </c>
      <c r="G72" s="54" t="s">
        <v>37</v>
      </c>
      <c r="H72" s="54">
        <v>44905233</v>
      </c>
      <c r="I72" s="17">
        <f>CEART!J72+'Reit-SECOM (RH; COVEST)'!J72+'SECOM RÁDIO Fpolis'!J72+'RÁDIO Lages'!J72+'RÁDIO Joinville'!J72+'Reit - SECON'!J72+'Reit - CEPO'!J72+'Reit - PROEX'!J72+'Reit - PROPPG'!J72+'Reit - BU'!J72+'Reit - SEMS'!J72+CEAD!J72+FAED!J72+CEFID!J72+CCT!J72+CAV!J72+CEO!J72+CEAVI!J72+CESFI!J72+CERES!J72+ESAG!J72</f>
        <v>1</v>
      </c>
      <c r="J72" s="23">
        <f>(CEART!J72-CEART!K72)+('Reit-SECOM (RH; COVEST)'!J72-'Reit-SECOM (RH; COVEST)'!K72)+('SECOM RÁDIO Fpolis'!J72-'SECOM RÁDIO Fpolis'!K72)+('RÁDIO Lages'!J72-'RÁDIO Lages'!K72)+('RÁDIO Joinville'!J72-'RÁDIO Joinville'!K72)+('Reit - SECON'!J72-'Reit - SECON'!K72)+('Reit - CEPO'!J72-'Reit - CEPO'!K72)+('Reit - PROEX'!J72-'Reit - PROEX'!K72)+('Reit - PROPPG'!J72-'Reit - PROPPG'!K72)+('Reit - BU'!J72-'Reit - BU'!K72)+('Reit - SEMS'!J72-'Reit - SEMS'!K72)+(CEAD!J72-CEAD!K72)+(FAED!J72-FAED!K72)+(CEFID!J72-CEFID!K72)+(CCT!J72-CCT!K72)+(CAV!J72-CAV!K72)+(CEO!J72-CEO!K72)+(CEAVI!J72-CEAVI!K72)+(CESFI!J72-CESFI!K72)+(CESFI!J72-CESFI!K72)+(CERES!J72-CERES!K72)+(ESAG!J72-ESAG!K72)</f>
        <v>1</v>
      </c>
      <c r="K72" s="29">
        <f t="shared" si="3"/>
        <v>0</v>
      </c>
      <c r="L72" s="18">
        <v>3700</v>
      </c>
      <c r="M72" s="18">
        <f t="shared" si="4"/>
        <v>3700</v>
      </c>
      <c r="N72" s="16">
        <f t="shared" si="5"/>
        <v>3700</v>
      </c>
      <c r="O72" s="120"/>
      <c r="P72" s="120"/>
      <c r="Q72" s="120"/>
      <c r="R72" s="213"/>
      <c r="S72" s="218"/>
      <c r="T72" s="120"/>
      <c r="U72" s="120"/>
      <c r="V72" s="219"/>
    </row>
    <row r="73" spans="1:22" ht="39.950000000000003" customHeight="1" x14ac:dyDescent="0.25">
      <c r="A73" s="55">
        <v>86</v>
      </c>
      <c r="B73" s="56" t="s">
        <v>47</v>
      </c>
      <c r="C73" s="60" t="s">
        <v>285</v>
      </c>
      <c r="D73" s="61" t="s">
        <v>286</v>
      </c>
      <c r="E73" s="62" t="s">
        <v>101</v>
      </c>
      <c r="F73" s="62" t="s">
        <v>281</v>
      </c>
      <c r="G73" s="54" t="s">
        <v>37</v>
      </c>
      <c r="H73" s="62" t="s">
        <v>51</v>
      </c>
      <c r="I73" s="17">
        <f>CEART!J73+'Reit-SECOM (RH; COVEST)'!J73+'SECOM RÁDIO Fpolis'!J73+'RÁDIO Lages'!J73+'RÁDIO Joinville'!J73+'Reit - SECON'!J73+'Reit - CEPO'!J73+'Reit - PROEX'!J73+'Reit - PROPPG'!J73+'Reit - BU'!J73+'Reit - SEMS'!J73+CEAD!J73+FAED!J73+CEFID!J73+CCT!J73+CAV!J73+CEO!J73+CEAVI!J73+CESFI!J73+CERES!J73+ESAG!J73</f>
        <v>2</v>
      </c>
      <c r="J73" s="23">
        <f>(CEART!J73-CEART!K73)+('Reit-SECOM (RH; COVEST)'!J73-'Reit-SECOM (RH; COVEST)'!K73)+('SECOM RÁDIO Fpolis'!J73-'SECOM RÁDIO Fpolis'!K73)+('RÁDIO Lages'!J73-'RÁDIO Lages'!K73)+('RÁDIO Joinville'!J73-'RÁDIO Joinville'!K73)+('Reit - SECON'!J73-'Reit - SECON'!K73)+('Reit - CEPO'!J73-'Reit - CEPO'!K73)+('Reit - PROEX'!J73-'Reit - PROEX'!K73)+('Reit - PROPPG'!J73-'Reit - PROPPG'!K73)+('Reit - BU'!J73-'Reit - BU'!K73)+('Reit - SEMS'!J73-'Reit - SEMS'!K73)+(CEAD!J73-CEAD!K73)+(FAED!J73-FAED!K73)+(CEFID!J73-CEFID!K73)+(CCT!J73-CCT!K73)+(CAV!J73-CAV!K73)+(CEO!J73-CEO!K73)+(CEAVI!J73-CEAVI!K73)+(CESFI!J73-CESFI!K73)+(CESFI!J73-CESFI!K73)+(CERES!J73-CERES!K73)+(ESAG!J73-ESAG!K73)</f>
        <v>1</v>
      </c>
      <c r="K73" s="29">
        <f t="shared" si="3"/>
        <v>1</v>
      </c>
      <c r="L73" s="18">
        <v>4900</v>
      </c>
      <c r="M73" s="18">
        <f t="shared" si="4"/>
        <v>9800</v>
      </c>
      <c r="N73" s="16">
        <f t="shared" si="5"/>
        <v>4900</v>
      </c>
      <c r="O73" s="120"/>
      <c r="P73" s="120"/>
      <c r="Q73" s="120"/>
      <c r="R73" s="213"/>
      <c r="S73" s="218"/>
      <c r="T73" s="120"/>
      <c r="U73" s="120"/>
      <c r="V73" s="219"/>
    </row>
    <row r="74" spans="1:22" ht="39.950000000000003" customHeight="1" x14ac:dyDescent="0.25">
      <c r="A74" s="55">
        <v>88</v>
      </c>
      <c r="B74" s="56" t="s">
        <v>47</v>
      </c>
      <c r="C74" s="51" t="s">
        <v>287</v>
      </c>
      <c r="D74" s="52" t="s">
        <v>288</v>
      </c>
      <c r="E74" s="53" t="s">
        <v>129</v>
      </c>
      <c r="F74" s="54" t="s">
        <v>289</v>
      </c>
      <c r="G74" s="54" t="s">
        <v>37</v>
      </c>
      <c r="H74" s="54" t="s">
        <v>81</v>
      </c>
      <c r="I74" s="17">
        <f>CEART!J74+'Reit-SECOM (RH; COVEST)'!J74+'SECOM RÁDIO Fpolis'!J74+'RÁDIO Lages'!J74+'RÁDIO Joinville'!J74+'Reit - SECON'!J74+'Reit - CEPO'!J74+'Reit - PROEX'!J74+'Reit - PROPPG'!J74+'Reit - BU'!J74+'Reit - SEMS'!J74+CEAD!J74+FAED!J74+CEFID!J74+CCT!J74+CAV!J74+CEO!J74+CEAVI!J74+CESFI!J74+CERES!J74+ESAG!J74</f>
        <v>4</v>
      </c>
      <c r="J74" s="23">
        <f>(CEART!J74-CEART!K74)+('Reit-SECOM (RH; COVEST)'!J74-'Reit-SECOM (RH; COVEST)'!K74)+('SECOM RÁDIO Fpolis'!J74-'SECOM RÁDIO Fpolis'!K74)+('RÁDIO Lages'!J74-'RÁDIO Lages'!K74)+('RÁDIO Joinville'!J74-'RÁDIO Joinville'!K74)+('Reit - SECON'!J74-'Reit - SECON'!K74)+('Reit - CEPO'!J74-'Reit - CEPO'!K74)+('Reit - PROEX'!J74-'Reit - PROEX'!K74)+('Reit - PROPPG'!J74-'Reit - PROPPG'!K74)+('Reit - BU'!J74-'Reit - BU'!K74)+('Reit - SEMS'!J74-'Reit - SEMS'!K74)+(CEAD!J74-CEAD!K74)+(FAED!J74-FAED!K74)+(CEFID!J74-CEFID!K74)+(CCT!J74-CCT!K74)+(CAV!J74-CAV!K74)+(CEO!J74-CEO!K74)+(CEAVI!J74-CEAVI!K74)+(CESFI!J74-CESFI!K74)+(CESFI!J74-CESFI!K74)+(CERES!J74-CERES!K74)+(ESAG!J74-ESAG!K74)</f>
        <v>4</v>
      </c>
      <c r="K74" s="29">
        <f t="shared" si="3"/>
        <v>0</v>
      </c>
      <c r="L74" s="18">
        <v>600</v>
      </c>
      <c r="M74" s="18">
        <f t="shared" si="4"/>
        <v>2400</v>
      </c>
      <c r="N74" s="16">
        <f t="shared" si="5"/>
        <v>2400</v>
      </c>
      <c r="O74" s="120"/>
      <c r="P74" s="120"/>
      <c r="Q74" s="120"/>
      <c r="R74" s="213"/>
      <c r="S74" s="218"/>
      <c r="T74" s="120"/>
      <c r="U74" s="120"/>
      <c r="V74" s="219"/>
    </row>
    <row r="75" spans="1:22" ht="39.950000000000003" customHeight="1" x14ac:dyDescent="0.25">
      <c r="A75" s="55">
        <v>89</v>
      </c>
      <c r="B75" s="56" t="s">
        <v>71</v>
      </c>
      <c r="C75" s="60" t="s">
        <v>290</v>
      </c>
      <c r="D75" s="61" t="s">
        <v>291</v>
      </c>
      <c r="E75" s="62" t="s">
        <v>292</v>
      </c>
      <c r="F75" s="62" t="s">
        <v>293</v>
      </c>
      <c r="G75" s="54" t="s">
        <v>37</v>
      </c>
      <c r="H75" s="62" t="s">
        <v>81</v>
      </c>
      <c r="I75" s="17">
        <f>CEART!J75+'Reit-SECOM (RH; COVEST)'!J75+'SECOM RÁDIO Fpolis'!J75+'RÁDIO Lages'!J75+'RÁDIO Joinville'!J75+'Reit - SECON'!J75+'Reit - CEPO'!J75+'Reit - PROEX'!J75+'Reit - PROPPG'!J75+'Reit - BU'!J75+'Reit - SEMS'!J75+CEAD!J75+FAED!J75+CEFID!J75+CCT!J75+CAV!J75+CEO!J75+CEAVI!J75+CESFI!J75+CERES!J75+ESAG!J75</f>
        <v>8</v>
      </c>
      <c r="J75" s="23">
        <f>(CEART!J75-CEART!K75)+('Reit-SECOM (RH; COVEST)'!J75-'Reit-SECOM (RH; COVEST)'!K75)+('SECOM RÁDIO Fpolis'!J75-'SECOM RÁDIO Fpolis'!K75)+('RÁDIO Lages'!J75-'RÁDIO Lages'!K75)+('RÁDIO Joinville'!J75-'RÁDIO Joinville'!K75)+('Reit - SECON'!J75-'Reit - SECON'!K75)+('Reit - CEPO'!J75-'Reit - CEPO'!K75)+('Reit - PROEX'!J75-'Reit - PROEX'!K75)+('Reit - PROPPG'!J75-'Reit - PROPPG'!K75)+('Reit - BU'!J75-'Reit - BU'!K75)+('Reit - SEMS'!J75-'Reit - SEMS'!K75)+(CEAD!J75-CEAD!K75)+(FAED!J75-FAED!K75)+(CEFID!J75-CEFID!K75)+(CCT!J75-CCT!K75)+(CAV!J75-CAV!K75)+(CEO!J75-CEO!K75)+(CEAVI!J75-CEAVI!K75)+(CESFI!J75-CESFI!K75)+(CESFI!J75-CESFI!K75)+(CERES!J75-CERES!K75)+(ESAG!J75-ESAG!K75)</f>
        <v>4</v>
      </c>
      <c r="K75" s="29">
        <f t="shared" si="3"/>
        <v>4</v>
      </c>
      <c r="L75" s="18">
        <v>3316.5</v>
      </c>
      <c r="M75" s="18">
        <f t="shared" si="4"/>
        <v>26532</v>
      </c>
      <c r="N75" s="16">
        <f t="shared" si="5"/>
        <v>13266</v>
      </c>
      <c r="O75" s="120"/>
      <c r="P75" s="120"/>
      <c r="Q75" s="120"/>
      <c r="R75" s="213"/>
      <c r="S75" s="218"/>
      <c r="T75" s="120"/>
      <c r="U75" s="120"/>
      <c r="V75" s="219"/>
    </row>
    <row r="76" spans="1:22" ht="39.950000000000003" customHeight="1" x14ac:dyDescent="0.25">
      <c r="A76" s="55">
        <v>90</v>
      </c>
      <c r="B76" s="56" t="s">
        <v>151</v>
      </c>
      <c r="C76" s="60" t="s">
        <v>294</v>
      </c>
      <c r="D76" s="61" t="s">
        <v>295</v>
      </c>
      <c r="E76" s="62" t="s">
        <v>124</v>
      </c>
      <c r="F76" s="62" t="s">
        <v>296</v>
      </c>
      <c r="G76" s="54" t="s">
        <v>37</v>
      </c>
      <c r="H76" s="62" t="s">
        <v>81</v>
      </c>
      <c r="I76" s="17">
        <f>CEART!J76+'Reit-SECOM (RH; COVEST)'!J76+'SECOM RÁDIO Fpolis'!J76+'RÁDIO Lages'!J76+'RÁDIO Joinville'!J76+'Reit - SECON'!J76+'Reit - CEPO'!J76+'Reit - PROEX'!J76+'Reit - PROPPG'!J76+'Reit - BU'!J76+'Reit - SEMS'!J76+CEAD!J76+FAED!J76+CEFID!J76+CCT!J76+CAV!J76+CEO!J76+CEAVI!J76+CESFI!J76+CERES!J76+ESAG!J76</f>
        <v>10</v>
      </c>
      <c r="J76" s="23">
        <f>(CEART!J76-CEART!K76)+('Reit-SECOM (RH; COVEST)'!J76-'Reit-SECOM (RH; COVEST)'!K76)+('SECOM RÁDIO Fpolis'!J76-'SECOM RÁDIO Fpolis'!K76)+('RÁDIO Lages'!J76-'RÁDIO Lages'!K76)+('RÁDIO Joinville'!J76-'RÁDIO Joinville'!K76)+('Reit - SECON'!J76-'Reit - SECON'!K76)+('Reit - CEPO'!J76-'Reit - CEPO'!K76)+('Reit - PROEX'!J76-'Reit - PROEX'!K76)+('Reit - PROPPG'!J76-'Reit - PROPPG'!K76)+('Reit - BU'!J76-'Reit - BU'!K76)+('Reit - SEMS'!J76-'Reit - SEMS'!K76)+(CEAD!J76-CEAD!K76)+(FAED!J76-FAED!K76)+(CEFID!J76-CEFID!K76)+(CCT!J76-CCT!K76)+(CAV!J76-CAV!K76)+(CEO!J76-CEO!K76)+(CEAVI!J76-CEAVI!K76)+(CESFI!J76-CESFI!K76)+(CESFI!J76-CESFI!K76)+(CERES!J76-CERES!K76)+(ESAG!J76-ESAG!K76)</f>
        <v>4</v>
      </c>
      <c r="K76" s="29">
        <f t="shared" si="3"/>
        <v>6</v>
      </c>
      <c r="L76" s="18">
        <v>3100</v>
      </c>
      <c r="M76" s="18">
        <f t="shared" si="4"/>
        <v>31000</v>
      </c>
      <c r="N76" s="16">
        <f t="shared" si="5"/>
        <v>12400</v>
      </c>
      <c r="O76" s="120"/>
      <c r="P76" s="120"/>
      <c r="Q76" s="120"/>
      <c r="R76" s="213"/>
      <c r="S76" s="218"/>
      <c r="T76" s="120"/>
      <c r="U76" s="120"/>
      <c r="V76" s="219"/>
    </row>
    <row r="77" spans="1:22" ht="39.950000000000003" customHeight="1" x14ac:dyDescent="0.25">
      <c r="A77" s="55">
        <v>91</v>
      </c>
      <c r="B77" s="56" t="s">
        <v>93</v>
      </c>
      <c r="C77" s="66" t="s">
        <v>297</v>
      </c>
      <c r="D77" s="67" t="s">
        <v>298</v>
      </c>
      <c r="E77" s="53" t="s">
        <v>192</v>
      </c>
      <c r="F77" s="54" t="s">
        <v>299</v>
      </c>
      <c r="G77" s="54" t="s">
        <v>37</v>
      </c>
      <c r="H77" s="54" t="s">
        <v>51</v>
      </c>
      <c r="I77" s="17">
        <f>CEART!J77+'Reit-SECOM (RH; COVEST)'!J77+'SECOM RÁDIO Fpolis'!J77+'RÁDIO Lages'!J77+'RÁDIO Joinville'!J77+'Reit - SECON'!J77+'Reit - CEPO'!J77+'Reit - PROEX'!J77+'Reit - PROPPG'!J77+'Reit - BU'!J77+'Reit - SEMS'!J77+CEAD!J77+FAED!J77+CEFID!J77+CCT!J77+CAV!J77+CEO!J77+CEAVI!J77+CESFI!J77+CERES!J77+ESAG!J77</f>
        <v>2</v>
      </c>
      <c r="J77" s="23">
        <f>(CEART!J77-CEART!K77)+('Reit-SECOM (RH; COVEST)'!J77-'Reit-SECOM (RH; COVEST)'!K77)+('SECOM RÁDIO Fpolis'!J77-'SECOM RÁDIO Fpolis'!K77)+('RÁDIO Lages'!J77-'RÁDIO Lages'!K77)+('RÁDIO Joinville'!J77-'RÁDIO Joinville'!K77)+('Reit - SECON'!J77-'Reit - SECON'!K77)+('Reit - CEPO'!J77-'Reit - CEPO'!K77)+('Reit - PROEX'!J77-'Reit - PROEX'!K77)+('Reit - PROPPG'!J77-'Reit - PROPPG'!K77)+('Reit - BU'!J77-'Reit - BU'!K77)+('Reit - SEMS'!J77-'Reit - SEMS'!K77)+(CEAD!J77-CEAD!K77)+(FAED!J77-FAED!K77)+(CEFID!J77-CEFID!K77)+(CCT!J77-CCT!K77)+(CAV!J77-CAV!K77)+(CEO!J77-CEO!K77)+(CEAVI!J77-CEAVI!K77)+(CESFI!J77-CESFI!K77)+(CESFI!J77-CESFI!K77)+(CERES!J77-CERES!K77)+(ESAG!J77-ESAG!K77)</f>
        <v>2</v>
      </c>
      <c r="K77" s="29">
        <f t="shared" si="3"/>
        <v>0</v>
      </c>
      <c r="L77" s="18">
        <v>400</v>
      </c>
      <c r="M77" s="18">
        <f t="shared" si="4"/>
        <v>800</v>
      </c>
      <c r="N77" s="16">
        <f t="shared" si="5"/>
        <v>800</v>
      </c>
      <c r="O77" s="120"/>
      <c r="P77" s="120"/>
      <c r="Q77" s="120"/>
      <c r="R77" s="213"/>
      <c r="S77" s="218"/>
      <c r="T77" s="120"/>
      <c r="U77" s="120"/>
      <c r="V77" s="219"/>
    </row>
    <row r="78" spans="1:22" ht="39.950000000000003" customHeight="1" x14ac:dyDescent="0.25">
      <c r="A78" s="55">
        <v>92</v>
      </c>
      <c r="B78" s="56" t="s">
        <v>243</v>
      </c>
      <c r="C78" s="60" t="s">
        <v>300</v>
      </c>
      <c r="D78" s="61" t="s">
        <v>301</v>
      </c>
      <c r="E78" s="62" t="s">
        <v>292</v>
      </c>
      <c r="F78" s="62" t="s">
        <v>293</v>
      </c>
      <c r="G78" s="54" t="s">
        <v>37</v>
      </c>
      <c r="H78" s="62" t="s">
        <v>81</v>
      </c>
      <c r="I78" s="17">
        <f>CEART!J78+'Reit-SECOM (RH; COVEST)'!J78+'SECOM RÁDIO Fpolis'!J78+'RÁDIO Lages'!J78+'RÁDIO Joinville'!J78+'Reit - SECON'!J78+'Reit - CEPO'!J78+'Reit - PROEX'!J78+'Reit - PROPPG'!J78+'Reit - BU'!J78+'Reit - SEMS'!J78+CEAD!J78+FAED!J78+CEFID!J78+CCT!J78+CAV!J78+CEO!J78+CEAVI!J78+CESFI!J78+CERES!J78+ESAG!J78</f>
        <v>3</v>
      </c>
      <c r="J78" s="23">
        <f>(CEART!J78-CEART!K78)+('Reit-SECOM (RH; COVEST)'!J78-'Reit-SECOM (RH; COVEST)'!K78)+('SECOM RÁDIO Fpolis'!J78-'SECOM RÁDIO Fpolis'!K78)+('RÁDIO Lages'!J78-'RÁDIO Lages'!K78)+('RÁDIO Joinville'!J78-'RÁDIO Joinville'!K78)+('Reit - SECON'!J78-'Reit - SECON'!K78)+('Reit - CEPO'!J78-'Reit - CEPO'!K78)+('Reit - PROEX'!J78-'Reit - PROEX'!K78)+('Reit - PROPPG'!J78-'Reit - PROPPG'!K78)+('Reit - BU'!J78-'Reit - BU'!K78)+('Reit - SEMS'!J78-'Reit - SEMS'!K78)+(CEAD!J78-CEAD!K78)+(FAED!J78-FAED!K78)+(CEFID!J78-CEFID!K78)+(CCT!J78-CCT!K78)+(CAV!J78-CAV!K78)+(CEO!J78-CEO!K78)+(CEAVI!J78-CEAVI!K78)+(CESFI!J78-CESFI!K78)+(CESFI!J78-CESFI!K78)+(CERES!J78-CERES!K78)+(ESAG!J78-ESAG!K78)</f>
        <v>0</v>
      </c>
      <c r="K78" s="29">
        <f t="shared" si="3"/>
        <v>3</v>
      </c>
      <c r="L78" s="18">
        <v>2438</v>
      </c>
      <c r="M78" s="18">
        <f t="shared" si="4"/>
        <v>7314</v>
      </c>
      <c r="N78" s="16">
        <f t="shared" si="5"/>
        <v>0</v>
      </c>
      <c r="O78" s="120"/>
      <c r="P78" s="120"/>
      <c r="Q78" s="120"/>
      <c r="R78" s="213"/>
      <c r="S78" s="218"/>
      <c r="T78" s="120"/>
      <c r="U78" s="120"/>
      <c r="V78" s="219"/>
    </row>
    <row r="79" spans="1:22" ht="39.950000000000003" customHeight="1" x14ac:dyDescent="0.25">
      <c r="A79" s="55">
        <v>93</v>
      </c>
      <c r="B79" s="56" t="s">
        <v>93</v>
      </c>
      <c r="C79" s="60" t="s">
        <v>302</v>
      </c>
      <c r="D79" s="61" t="s">
        <v>303</v>
      </c>
      <c r="E79" s="62" t="s">
        <v>292</v>
      </c>
      <c r="F79" s="62" t="s">
        <v>293</v>
      </c>
      <c r="G79" s="54" t="s">
        <v>37</v>
      </c>
      <c r="H79" s="62" t="s">
        <v>81</v>
      </c>
      <c r="I79" s="17">
        <f>CEART!J79+'Reit-SECOM (RH; COVEST)'!J79+'SECOM RÁDIO Fpolis'!J79+'RÁDIO Lages'!J79+'RÁDIO Joinville'!J79+'Reit - SECON'!J79+'Reit - CEPO'!J79+'Reit - PROEX'!J79+'Reit - PROPPG'!J79+'Reit - BU'!J79+'Reit - SEMS'!J79+CEAD!J79+FAED!J79+CEFID!J79+CCT!J79+CAV!J79+CEO!J79+CEAVI!J79+CESFI!J79+CERES!J79+ESAG!J79</f>
        <v>16</v>
      </c>
      <c r="J79" s="23">
        <f>(CEART!J79-CEART!K79)+('Reit-SECOM (RH; COVEST)'!J79-'Reit-SECOM (RH; COVEST)'!K79)+('SECOM RÁDIO Fpolis'!J79-'SECOM RÁDIO Fpolis'!K79)+('RÁDIO Lages'!J79-'RÁDIO Lages'!K79)+('RÁDIO Joinville'!J79-'RÁDIO Joinville'!K79)+('Reit - SECON'!J79-'Reit - SECON'!K79)+('Reit - CEPO'!J79-'Reit - CEPO'!K79)+('Reit - PROEX'!J79-'Reit - PROEX'!K79)+('Reit - PROPPG'!J79-'Reit - PROPPG'!K79)+('Reit - BU'!J79-'Reit - BU'!K79)+('Reit - SEMS'!J79-'Reit - SEMS'!K79)+(CEAD!J79-CEAD!K79)+(FAED!J79-FAED!K79)+(CEFID!J79-CEFID!K79)+(CCT!J79-CCT!K79)+(CAV!J79-CAV!K79)+(CEO!J79-CEO!K79)+(CEAVI!J79-CEAVI!K79)+(CESFI!J79-CESFI!K79)+(CESFI!J79-CESFI!K79)+(CERES!J79-CERES!K79)+(ESAG!J79-ESAG!K79)</f>
        <v>8</v>
      </c>
      <c r="K79" s="29">
        <f t="shared" si="3"/>
        <v>8</v>
      </c>
      <c r="L79" s="18">
        <v>715</v>
      </c>
      <c r="M79" s="18">
        <f t="shared" si="4"/>
        <v>11440</v>
      </c>
      <c r="N79" s="16">
        <f t="shared" si="5"/>
        <v>5720</v>
      </c>
      <c r="O79" s="120"/>
      <c r="P79" s="120"/>
      <c r="Q79" s="120"/>
      <c r="R79" s="213"/>
      <c r="S79" s="218"/>
      <c r="T79" s="120"/>
      <c r="U79" s="120"/>
      <c r="V79" s="219"/>
    </row>
    <row r="80" spans="1:22" ht="39.950000000000003" customHeight="1" x14ac:dyDescent="0.25">
      <c r="A80" s="55">
        <v>94</v>
      </c>
      <c r="B80" s="56" t="s">
        <v>93</v>
      </c>
      <c r="C80" s="60" t="s">
        <v>304</v>
      </c>
      <c r="D80" s="61" t="s">
        <v>305</v>
      </c>
      <c r="E80" s="62" t="s">
        <v>292</v>
      </c>
      <c r="F80" s="62" t="s">
        <v>293</v>
      </c>
      <c r="G80" s="54" t="s">
        <v>37</v>
      </c>
      <c r="H80" s="62" t="s">
        <v>81</v>
      </c>
      <c r="I80" s="17">
        <f>CEART!J80+'Reit-SECOM (RH; COVEST)'!J80+'SECOM RÁDIO Fpolis'!J80+'RÁDIO Lages'!J80+'RÁDIO Joinville'!J80+'Reit - SECON'!J80+'Reit - CEPO'!J80+'Reit - PROEX'!J80+'Reit - PROPPG'!J80+'Reit - BU'!J80+'Reit - SEMS'!J80+CEAD!J80+FAED!J80+CEFID!J80+CCT!J80+CAV!J80+CEO!J80+CEAVI!J80+CESFI!J80+CERES!J80+ESAG!J80</f>
        <v>4</v>
      </c>
      <c r="J80" s="23">
        <f>(CEART!J80-CEART!K80)+('Reit-SECOM (RH; COVEST)'!J80-'Reit-SECOM (RH; COVEST)'!K80)+('SECOM RÁDIO Fpolis'!J80-'SECOM RÁDIO Fpolis'!K80)+('RÁDIO Lages'!J80-'RÁDIO Lages'!K80)+('RÁDIO Joinville'!J80-'RÁDIO Joinville'!K80)+('Reit - SECON'!J80-'Reit - SECON'!K80)+('Reit - CEPO'!J80-'Reit - CEPO'!K80)+('Reit - PROEX'!J80-'Reit - PROEX'!K80)+('Reit - PROPPG'!J80-'Reit - PROPPG'!K80)+('Reit - BU'!J80-'Reit - BU'!K80)+('Reit - SEMS'!J80-'Reit - SEMS'!K80)+(CEAD!J80-CEAD!K80)+(FAED!J80-FAED!K80)+(CEFID!J80-CEFID!K80)+(CCT!J80-CCT!K80)+(CAV!J80-CAV!K80)+(CEO!J80-CEO!K80)+(CEAVI!J80-CEAVI!K80)+(CESFI!J80-CESFI!K80)+(CESFI!J80-CESFI!K80)+(CERES!J80-CERES!K80)+(ESAG!J80-ESAG!K80)</f>
        <v>4</v>
      </c>
      <c r="K80" s="29">
        <f t="shared" si="3"/>
        <v>0</v>
      </c>
      <c r="L80" s="18">
        <v>2850</v>
      </c>
      <c r="M80" s="18">
        <f t="shared" si="4"/>
        <v>11400</v>
      </c>
      <c r="N80" s="16">
        <f t="shared" si="5"/>
        <v>11400</v>
      </c>
      <c r="O80" s="120"/>
      <c r="P80" s="120"/>
      <c r="Q80" s="120"/>
      <c r="R80" s="213"/>
      <c r="S80" s="218"/>
      <c r="T80" s="120"/>
      <c r="U80" s="120"/>
      <c r="V80" s="219"/>
    </row>
    <row r="81" spans="1:22" ht="39.950000000000003" customHeight="1" x14ac:dyDescent="0.25">
      <c r="A81" s="55">
        <v>96</v>
      </c>
      <c r="B81" s="56" t="s">
        <v>47</v>
      </c>
      <c r="C81" s="60" t="s">
        <v>306</v>
      </c>
      <c r="D81" s="61" t="s">
        <v>307</v>
      </c>
      <c r="E81" s="53" t="s">
        <v>129</v>
      </c>
      <c r="F81" s="54" t="s">
        <v>308</v>
      </c>
      <c r="G81" s="54" t="s">
        <v>37</v>
      </c>
      <c r="H81" s="54" t="s">
        <v>81</v>
      </c>
      <c r="I81" s="17">
        <f>CEART!J81+'Reit-SECOM (RH; COVEST)'!J81+'SECOM RÁDIO Fpolis'!J81+'RÁDIO Lages'!J81+'RÁDIO Joinville'!J81+'Reit - SECON'!J81+'Reit - CEPO'!J81+'Reit - PROEX'!J81+'Reit - PROPPG'!J81+'Reit - BU'!J81+'Reit - SEMS'!J81+CEAD!J81+FAED!J81+CEFID!J81+CCT!J81+CAV!J81+CEO!J81+CEAVI!J81+CESFI!J81+CERES!J81+ESAG!J81</f>
        <v>1</v>
      </c>
      <c r="J81" s="23">
        <f>(CEART!J81-CEART!K81)+('Reit-SECOM (RH; COVEST)'!J81-'Reit-SECOM (RH; COVEST)'!K81)+('SECOM RÁDIO Fpolis'!J81-'SECOM RÁDIO Fpolis'!K81)+('RÁDIO Lages'!J81-'RÁDIO Lages'!K81)+('RÁDIO Joinville'!J81-'RÁDIO Joinville'!K81)+('Reit - SECON'!J81-'Reit - SECON'!K81)+('Reit - CEPO'!J81-'Reit - CEPO'!K81)+('Reit - PROEX'!J81-'Reit - PROEX'!K81)+('Reit - PROPPG'!J81-'Reit - PROPPG'!K81)+('Reit - BU'!J81-'Reit - BU'!K81)+('Reit - SEMS'!J81-'Reit - SEMS'!K81)+(CEAD!J81-CEAD!K81)+(FAED!J81-FAED!K81)+(CEFID!J81-CEFID!K81)+(CCT!J81-CCT!K81)+(CAV!J81-CAV!K81)+(CEO!J81-CEO!K81)+(CEAVI!J81-CEAVI!K81)+(CESFI!J81-CESFI!K81)+(CESFI!J81-CESFI!K81)+(CERES!J81-CERES!K81)+(ESAG!J81-ESAG!K81)</f>
        <v>0</v>
      </c>
      <c r="K81" s="29">
        <f t="shared" si="3"/>
        <v>1</v>
      </c>
      <c r="L81" s="18">
        <v>2300</v>
      </c>
      <c r="M81" s="18">
        <f t="shared" si="4"/>
        <v>2300</v>
      </c>
      <c r="N81" s="16">
        <f t="shared" si="5"/>
        <v>0</v>
      </c>
      <c r="O81" s="120"/>
      <c r="P81" s="120"/>
      <c r="Q81" s="120"/>
      <c r="R81" s="213"/>
      <c r="S81" s="218"/>
      <c r="T81" s="120"/>
      <c r="U81" s="120"/>
      <c r="V81" s="219"/>
    </row>
    <row r="82" spans="1:22" ht="39.950000000000003" customHeight="1" x14ac:dyDescent="0.25">
      <c r="A82" s="55">
        <v>97</v>
      </c>
      <c r="B82" s="56" t="s">
        <v>47</v>
      </c>
      <c r="C82" s="60" t="s">
        <v>309</v>
      </c>
      <c r="D82" s="61" t="s">
        <v>310</v>
      </c>
      <c r="E82" s="53" t="s">
        <v>192</v>
      </c>
      <c r="F82" s="70">
        <v>13080064</v>
      </c>
      <c r="G82" s="54" t="s">
        <v>37</v>
      </c>
      <c r="H82" s="54" t="s">
        <v>51</v>
      </c>
      <c r="I82" s="17">
        <f>CEART!J82+'Reit-SECOM (RH; COVEST)'!J82+'SECOM RÁDIO Fpolis'!J82+'RÁDIO Lages'!J82+'RÁDIO Joinville'!J82+'Reit - SECON'!J82+'Reit - CEPO'!J82+'Reit - PROEX'!J82+'Reit - PROPPG'!J82+'Reit - BU'!J82+'Reit - SEMS'!J82+CEAD!J82+FAED!J82+CEFID!J82+CCT!J82+CAV!J82+CEO!J82+CEAVI!J82+CESFI!J82+CERES!J82+ESAG!J82</f>
        <v>1</v>
      </c>
      <c r="J82" s="23">
        <f>(CEART!J82-CEART!K82)+('Reit-SECOM (RH; COVEST)'!J82-'Reit-SECOM (RH; COVEST)'!K82)+('SECOM RÁDIO Fpolis'!J82-'SECOM RÁDIO Fpolis'!K82)+('RÁDIO Lages'!J82-'RÁDIO Lages'!K82)+('RÁDIO Joinville'!J82-'RÁDIO Joinville'!K82)+('Reit - SECON'!J82-'Reit - SECON'!K82)+('Reit - CEPO'!J82-'Reit - CEPO'!K82)+('Reit - PROEX'!J82-'Reit - PROEX'!K82)+('Reit - PROPPG'!J82-'Reit - PROPPG'!K82)+('Reit - BU'!J82-'Reit - BU'!K82)+('Reit - SEMS'!J82-'Reit - SEMS'!K82)+(CEAD!J82-CEAD!K82)+(FAED!J82-FAED!K82)+(CEFID!J82-CEFID!K82)+(CCT!J82-CCT!K82)+(CAV!J82-CAV!K82)+(CEO!J82-CEO!K82)+(CEAVI!J82-CEAVI!K82)+(CESFI!J82-CESFI!K82)+(CESFI!J82-CESFI!K82)+(CERES!J82-CERES!K82)+(ESAG!J82-ESAG!K82)</f>
        <v>0</v>
      </c>
      <c r="K82" s="29">
        <f t="shared" si="3"/>
        <v>1</v>
      </c>
      <c r="L82" s="18">
        <v>2280</v>
      </c>
      <c r="M82" s="18">
        <f t="shared" si="4"/>
        <v>2280</v>
      </c>
      <c r="N82" s="16">
        <f t="shared" si="5"/>
        <v>0</v>
      </c>
      <c r="O82" s="120"/>
      <c r="P82" s="120"/>
      <c r="Q82" s="120"/>
      <c r="R82" s="213"/>
      <c r="S82" s="218"/>
      <c r="T82" s="120"/>
      <c r="U82" s="120"/>
      <c r="V82" s="219"/>
    </row>
    <row r="83" spans="1:22" ht="39.950000000000003" customHeight="1" x14ac:dyDescent="0.25">
      <c r="A83" s="55">
        <v>98</v>
      </c>
      <c r="B83" s="56" t="s">
        <v>135</v>
      </c>
      <c r="C83" s="60" t="s">
        <v>311</v>
      </c>
      <c r="D83" s="61" t="s">
        <v>312</v>
      </c>
      <c r="E83" s="62" t="s">
        <v>124</v>
      </c>
      <c r="F83" s="62" t="s">
        <v>296</v>
      </c>
      <c r="G83" s="54" t="s">
        <v>37</v>
      </c>
      <c r="H83" s="62" t="s">
        <v>81</v>
      </c>
      <c r="I83" s="17">
        <f>CEART!J83+'Reit-SECOM (RH; COVEST)'!J83+'SECOM RÁDIO Fpolis'!J83+'RÁDIO Lages'!J83+'RÁDIO Joinville'!J83+'Reit - SECON'!J83+'Reit - CEPO'!J83+'Reit - PROEX'!J83+'Reit - PROPPG'!J83+'Reit - BU'!J83+'Reit - SEMS'!J83+CEAD!J83+FAED!J83+CEFID!J83+CCT!J83+CAV!J83+CEO!J83+CEAVI!J83+CESFI!J83+CERES!J83+ESAG!J83</f>
        <v>21</v>
      </c>
      <c r="J83" s="23">
        <f>(CEART!J83-CEART!K83)+('Reit-SECOM (RH; COVEST)'!J83-'Reit-SECOM (RH; COVEST)'!K83)+('SECOM RÁDIO Fpolis'!J83-'SECOM RÁDIO Fpolis'!K83)+('RÁDIO Lages'!J83-'RÁDIO Lages'!K83)+('RÁDIO Joinville'!J83-'RÁDIO Joinville'!K83)+('Reit - SECON'!J83-'Reit - SECON'!K83)+('Reit - CEPO'!J83-'Reit - CEPO'!K83)+('Reit - PROEX'!J83-'Reit - PROEX'!K83)+('Reit - PROPPG'!J83-'Reit - PROPPG'!K83)+('Reit - BU'!J83-'Reit - BU'!K83)+('Reit - SEMS'!J83-'Reit - SEMS'!K83)+(CEAD!J83-CEAD!K83)+(FAED!J83-FAED!K83)+(CEFID!J83-CEFID!K83)+(CCT!J83-CCT!K83)+(CAV!J83-CAV!K83)+(CEO!J83-CEO!K83)+(CEAVI!J83-CEAVI!K83)+(CESFI!J83-CESFI!K83)+(CESFI!J83-CESFI!K83)+(CERES!J83-CERES!K83)+(ESAG!J83-ESAG!K83)</f>
        <v>8</v>
      </c>
      <c r="K83" s="29">
        <f t="shared" si="3"/>
        <v>13</v>
      </c>
      <c r="L83" s="18">
        <v>3180</v>
      </c>
      <c r="M83" s="18">
        <f t="shared" si="4"/>
        <v>66780</v>
      </c>
      <c r="N83" s="16">
        <f t="shared" si="5"/>
        <v>25440</v>
      </c>
      <c r="O83" s="120"/>
      <c r="P83" s="120"/>
      <c r="Q83" s="120"/>
      <c r="R83" s="213"/>
      <c r="S83" s="218"/>
      <c r="T83" s="120"/>
      <c r="U83" s="120"/>
      <c r="V83" s="219"/>
    </row>
    <row r="84" spans="1:22" ht="39.950000000000003" customHeight="1" x14ac:dyDescent="0.25">
      <c r="A84" s="55">
        <v>99</v>
      </c>
      <c r="B84" s="56" t="s">
        <v>24</v>
      </c>
      <c r="C84" s="68" t="s">
        <v>313</v>
      </c>
      <c r="D84" s="69" t="s">
        <v>314</v>
      </c>
      <c r="E84" s="65">
        <v>2407</v>
      </c>
      <c r="F84" s="65" t="s">
        <v>315</v>
      </c>
      <c r="G84" s="54" t="s">
        <v>37</v>
      </c>
      <c r="H84" s="62" t="s">
        <v>81</v>
      </c>
      <c r="I84" s="17">
        <f>CEART!J84+'Reit-SECOM (RH; COVEST)'!J84+'SECOM RÁDIO Fpolis'!J84+'RÁDIO Lages'!J84+'RÁDIO Joinville'!J84+'Reit - SECON'!J84+'Reit - CEPO'!J84+'Reit - PROEX'!J84+'Reit - PROPPG'!J84+'Reit - BU'!J84+'Reit - SEMS'!J84+CEAD!J84+FAED!J84+CEFID!J84+CCT!J84+CAV!J84+CEO!J84+CEAVI!J84+CESFI!J84+CERES!J84+ESAG!J84</f>
        <v>2</v>
      </c>
      <c r="J84" s="23">
        <f>(CEART!J84-CEART!K84)+('Reit-SECOM (RH; COVEST)'!J84-'Reit-SECOM (RH; COVEST)'!K84)+('SECOM RÁDIO Fpolis'!J84-'SECOM RÁDIO Fpolis'!K84)+('RÁDIO Lages'!J84-'RÁDIO Lages'!K84)+('RÁDIO Joinville'!J84-'RÁDIO Joinville'!K84)+('Reit - SECON'!J84-'Reit - SECON'!K84)+('Reit - CEPO'!J84-'Reit - CEPO'!K84)+('Reit - PROEX'!J84-'Reit - PROEX'!K84)+('Reit - PROPPG'!J84-'Reit - PROPPG'!K84)+('Reit - BU'!J84-'Reit - BU'!K84)+('Reit - SEMS'!J84-'Reit - SEMS'!K84)+(CEAD!J84-CEAD!K84)+(FAED!J84-FAED!K84)+(CEFID!J84-CEFID!K84)+(CCT!J84-CCT!K84)+(CAV!J84-CAV!K84)+(CEO!J84-CEO!K84)+(CEAVI!J84-CEAVI!K84)+(CESFI!J84-CESFI!K84)+(CESFI!J84-CESFI!K84)+(CERES!J84-CERES!K84)+(ESAG!J84-ESAG!K84)</f>
        <v>1</v>
      </c>
      <c r="K84" s="29">
        <f t="shared" si="3"/>
        <v>1</v>
      </c>
      <c r="L84" s="18">
        <v>850</v>
      </c>
      <c r="M84" s="18">
        <f t="shared" si="4"/>
        <v>1700</v>
      </c>
      <c r="N84" s="16">
        <f t="shared" si="5"/>
        <v>850</v>
      </c>
      <c r="O84" s="120"/>
      <c r="P84" s="120"/>
      <c r="Q84" s="120"/>
      <c r="R84" s="213"/>
      <c r="S84" s="218"/>
      <c r="T84" s="120"/>
      <c r="U84" s="120"/>
      <c r="V84" s="219"/>
    </row>
    <row r="85" spans="1:22" ht="39.950000000000003" customHeight="1" x14ac:dyDescent="0.25">
      <c r="A85" s="55">
        <v>100</v>
      </c>
      <c r="B85" s="56" t="s">
        <v>47</v>
      </c>
      <c r="C85" s="60" t="s">
        <v>316</v>
      </c>
      <c r="D85" s="61" t="s">
        <v>317</v>
      </c>
      <c r="E85" s="62" t="s">
        <v>101</v>
      </c>
      <c r="F85" s="62" t="s">
        <v>281</v>
      </c>
      <c r="G85" s="54" t="s">
        <v>37</v>
      </c>
      <c r="H85" s="62" t="s">
        <v>51</v>
      </c>
      <c r="I85" s="17">
        <f>CEART!J85+'Reit-SECOM (RH; COVEST)'!J85+'SECOM RÁDIO Fpolis'!J85+'RÁDIO Lages'!J85+'RÁDIO Joinville'!J85+'Reit - SECON'!J85+'Reit - CEPO'!J85+'Reit - PROEX'!J85+'Reit - PROPPG'!J85+'Reit - BU'!J85+'Reit - SEMS'!J85+CEAD!J85+FAED!J85+CEFID!J85+CCT!J85+CAV!J85+CEO!J85+CEAVI!J85+CESFI!J85+CERES!J85+ESAG!J85</f>
        <v>1</v>
      </c>
      <c r="J85" s="23">
        <f>(CEART!J85-CEART!K85)+('Reit-SECOM (RH; COVEST)'!J85-'Reit-SECOM (RH; COVEST)'!K85)+('SECOM RÁDIO Fpolis'!J85-'SECOM RÁDIO Fpolis'!K85)+('RÁDIO Lages'!J85-'RÁDIO Lages'!K85)+('RÁDIO Joinville'!J85-'RÁDIO Joinville'!K85)+('Reit - SECON'!J85-'Reit - SECON'!K85)+('Reit - CEPO'!J85-'Reit - CEPO'!K85)+('Reit - PROEX'!J85-'Reit - PROEX'!K85)+('Reit - PROPPG'!J85-'Reit - PROPPG'!K85)+('Reit - BU'!J85-'Reit - BU'!K85)+('Reit - SEMS'!J85-'Reit - SEMS'!K85)+(CEAD!J85-CEAD!K85)+(FAED!J85-FAED!K85)+(CEFID!J85-CEFID!K85)+(CCT!J85-CCT!K85)+(CAV!J85-CAV!K85)+(CEO!J85-CEO!K85)+(CEAVI!J85-CEAVI!K85)+(CESFI!J85-CESFI!K85)+(CESFI!J85-CESFI!K85)+(CERES!J85-CERES!K85)+(ESAG!J85-ESAG!K85)</f>
        <v>0</v>
      </c>
      <c r="K85" s="29">
        <f t="shared" si="3"/>
        <v>1</v>
      </c>
      <c r="L85" s="18">
        <v>2300</v>
      </c>
      <c r="M85" s="18">
        <f t="shared" si="4"/>
        <v>2300</v>
      </c>
      <c r="N85" s="16">
        <f t="shared" si="5"/>
        <v>0</v>
      </c>
      <c r="O85" s="120"/>
      <c r="P85" s="120"/>
      <c r="Q85" s="120"/>
      <c r="R85" s="213"/>
      <c r="S85" s="218"/>
      <c r="T85" s="120"/>
      <c r="U85" s="120"/>
      <c r="V85" s="219"/>
    </row>
    <row r="86" spans="1:22" ht="39.950000000000003" customHeight="1" x14ac:dyDescent="0.25">
      <c r="A86" s="55">
        <v>101</v>
      </c>
      <c r="B86" s="56" t="s">
        <v>151</v>
      </c>
      <c r="C86" s="60" t="s">
        <v>318</v>
      </c>
      <c r="D86" s="61" t="s">
        <v>319</v>
      </c>
      <c r="E86" s="62" t="s">
        <v>46</v>
      </c>
      <c r="F86" s="62" t="s">
        <v>54</v>
      </c>
      <c r="G86" s="54" t="s">
        <v>37</v>
      </c>
      <c r="H86" s="62" t="s">
        <v>51</v>
      </c>
      <c r="I86" s="17">
        <f>CEART!J86+'Reit-SECOM (RH; COVEST)'!J86+'SECOM RÁDIO Fpolis'!J86+'RÁDIO Lages'!J86+'RÁDIO Joinville'!J86+'Reit - SECON'!J86+'Reit - CEPO'!J86+'Reit - PROEX'!J86+'Reit - PROPPG'!J86+'Reit - BU'!J86+'Reit - SEMS'!J86+CEAD!J86+FAED!J86+CEFID!J86+CCT!J86+CAV!J86+CEO!J86+CEAVI!J86+CESFI!J86+CERES!J86+ESAG!J86</f>
        <v>4</v>
      </c>
      <c r="J86" s="23">
        <f>(CEART!J86-CEART!K86)+('Reit-SECOM (RH; COVEST)'!J86-'Reit-SECOM (RH; COVEST)'!K86)+('SECOM RÁDIO Fpolis'!J86-'SECOM RÁDIO Fpolis'!K86)+('RÁDIO Lages'!J86-'RÁDIO Lages'!K86)+('RÁDIO Joinville'!J86-'RÁDIO Joinville'!K86)+('Reit - SECON'!J86-'Reit - SECON'!K86)+('Reit - CEPO'!J86-'Reit - CEPO'!K86)+('Reit - PROEX'!J86-'Reit - PROEX'!K86)+('Reit - PROPPG'!J86-'Reit - PROPPG'!K86)+('Reit - BU'!J86-'Reit - BU'!K86)+('Reit - SEMS'!J86-'Reit - SEMS'!K86)+(CEAD!J86-CEAD!K86)+(FAED!J86-FAED!K86)+(CEFID!J86-CEFID!K86)+(CCT!J86-CCT!K86)+(CAV!J86-CAV!K86)+(CEO!J86-CEO!K86)+(CEAVI!J86-CEAVI!K86)+(CESFI!J86-CESFI!K86)+(CESFI!J86-CESFI!K86)+(CERES!J86-CERES!K86)+(ESAG!J86-ESAG!K86)</f>
        <v>0</v>
      </c>
      <c r="K86" s="29">
        <f t="shared" si="3"/>
        <v>4</v>
      </c>
      <c r="L86" s="18">
        <v>1900</v>
      </c>
      <c r="M86" s="18">
        <f t="shared" si="4"/>
        <v>7600</v>
      </c>
      <c r="N86" s="16">
        <f t="shared" si="5"/>
        <v>0</v>
      </c>
      <c r="O86" s="120"/>
      <c r="P86" s="120"/>
      <c r="Q86" s="120"/>
      <c r="R86" s="213"/>
      <c r="S86" s="218"/>
      <c r="T86" s="120"/>
      <c r="U86" s="120"/>
      <c r="V86" s="219"/>
    </row>
    <row r="87" spans="1:22" ht="39.950000000000003" customHeight="1" x14ac:dyDescent="0.25">
      <c r="A87" s="55">
        <v>102</v>
      </c>
      <c r="B87" s="56" t="s">
        <v>114</v>
      </c>
      <c r="C87" s="66" t="s">
        <v>320</v>
      </c>
      <c r="D87" s="67" t="s">
        <v>321</v>
      </c>
      <c r="E87" s="59" t="s">
        <v>62</v>
      </c>
      <c r="F87" s="54" t="s">
        <v>322</v>
      </c>
      <c r="G87" s="54" t="s">
        <v>37</v>
      </c>
      <c r="H87" s="54">
        <v>44905233</v>
      </c>
      <c r="I87" s="17">
        <f>CEART!J87+'Reit-SECOM (RH; COVEST)'!J87+'SECOM RÁDIO Fpolis'!J87+'RÁDIO Lages'!J87+'RÁDIO Joinville'!J87+'Reit - SECON'!J87+'Reit - CEPO'!J87+'Reit - PROEX'!J87+'Reit - PROPPG'!J87+'Reit - BU'!J87+'Reit - SEMS'!J87+CEAD!J87+FAED!J87+CEFID!J87+CCT!J87+CAV!J87+CEO!J87+CEAVI!J87+CESFI!J87+CERES!J87+ESAG!J87</f>
        <v>1</v>
      </c>
      <c r="J87" s="23">
        <f>(CEART!J87-CEART!K87)+('Reit-SECOM (RH; COVEST)'!J87-'Reit-SECOM (RH; COVEST)'!K87)+('SECOM RÁDIO Fpolis'!J87-'SECOM RÁDIO Fpolis'!K87)+('RÁDIO Lages'!J87-'RÁDIO Lages'!K87)+('RÁDIO Joinville'!J87-'RÁDIO Joinville'!K87)+('Reit - SECON'!J87-'Reit - SECON'!K87)+('Reit - CEPO'!J87-'Reit - CEPO'!K87)+('Reit - PROEX'!J87-'Reit - PROEX'!K87)+('Reit - PROPPG'!J87-'Reit - PROPPG'!K87)+('Reit - BU'!J87-'Reit - BU'!K87)+('Reit - SEMS'!J87-'Reit - SEMS'!K87)+(CEAD!J87-CEAD!K87)+(FAED!J87-FAED!K87)+(CEFID!J87-CEFID!K87)+(CCT!J87-CCT!K87)+(CAV!J87-CAV!K87)+(CEO!J87-CEO!K87)+(CEAVI!J87-CEAVI!K87)+(CESFI!J87-CESFI!K87)+(CESFI!J87-CESFI!K87)+(CERES!J87-CERES!K87)+(ESAG!J87-ESAG!K87)</f>
        <v>1</v>
      </c>
      <c r="K87" s="29">
        <f t="shared" si="3"/>
        <v>0</v>
      </c>
      <c r="L87" s="18">
        <v>5366</v>
      </c>
      <c r="M87" s="18">
        <f t="shared" si="4"/>
        <v>5366</v>
      </c>
      <c r="N87" s="16">
        <f t="shared" si="5"/>
        <v>5366</v>
      </c>
      <c r="O87" s="120"/>
      <c r="P87" s="120"/>
      <c r="Q87" s="120"/>
      <c r="R87" s="213"/>
      <c r="S87" s="218"/>
      <c r="T87" s="120"/>
      <c r="U87" s="120"/>
      <c r="V87" s="219"/>
    </row>
    <row r="88" spans="1:22" ht="39.950000000000003" customHeight="1" x14ac:dyDescent="0.25">
      <c r="A88" s="55">
        <v>103</v>
      </c>
      <c r="B88" s="56" t="s">
        <v>114</v>
      </c>
      <c r="C88" s="77" t="s">
        <v>323</v>
      </c>
      <c r="D88" s="61" t="s">
        <v>321</v>
      </c>
      <c r="E88" s="59" t="s">
        <v>238</v>
      </c>
      <c r="F88" s="62" t="s">
        <v>324</v>
      </c>
      <c r="G88" s="54" t="s">
        <v>37</v>
      </c>
      <c r="H88" s="62" t="s">
        <v>51</v>
      </c>
      <c r="I88" s="17">
        <f>CEART!J88+'Reit-SECOM (RH; COVEST)'!J88+'SECOM RÁDIO Fpolis'!J88+'RÁDIO Lages'!J88+'RÁDIO Joinville'!J88+'Reit - SECON'!J88+'Reit - CEPO'!J88+'Reit - PROEX'!J88+'Reit - PROPPG'!J88+'Reit - BU'!J88+'Reit - SEMS'!J88+CEAD!J88+FAED!J88+CEFID!J88+CCT!J88+CAV!J88+CEO!J88+CEAVI!J88+CESFI!J88+CERES!J88+ESAG!J88</f>
        <v>1</v>
      </c>
      <c r="J88" s="23">
        <f>(CEART!J88-CEART!K88)+('Reit-SECOM (RH; COVEST)'!J88-'Reit-SECOM (RH; COVEST)'!K88)+('SECOM RÁDIO Fpolis'!J88-'SECOM RÁDIO Fpolis'!K88)+('RÁDIO Lages'!J88-'RÁDIO Lages'!K88)+('RÁDIO Joinville'!J88-'RÁDIO Joinville'!K88)+('Reit - SECON'!J88-'Reit - SECON'!K88)+('Reit - CEPO'!J88-'Reit - CEPO'!K88)+('Reit - PROEX'!J88-'Reit - PROEX'!K88)+('Reit - PROPPG'!J88-'Reit - PROPPG'!K88)+('Reit - BU'!J88-'Reit - BU'!K88)+('Reit - SEMS'!J88-'Reit - SEMS'!K88)+(CEAD!J88-CEAD!K88)+(FAED!J88-FAED!K88)+(CEFID!J88-CEFID!K88)+(CCT!J88-CCT!K88)+(CAV!J88-CAV!K88)+(CEO!J88-CEO!K88)+(CEAVI!J88-CEAVI!K88)+(CESFI!J88-CESFI!K88)+(CESFI!J88-CESFI!K88)+(CERES!J88-CERES!K88)+(ESAG!J88-ESAG!K88)</f>
        <v>0</v>
      </c>
      <c r="K88" s="29">
        <f t="shared" si="3"/>
        <v>1</v>
      </c>
      <c r="L88" s="18">
        <v>6900</v>
      </c>
      <c r="M88" s="18">
        <f t="shared" si="4"/>
        <v>6900</v>
      </c>
      <c r="N88" s="16">
        <f t="shared" si="5"/>
        <v>0</v>
      </c>
      <c r="O88" s="120"/>
      <c r="P88" s="120"/>
      <c r="Q88" s="120"/>
      <c r="R88" s="213"/>
      <c r="S88" s="218"/>
      <c r="T88" s="120"/>
      <c r="U88" s="120"/>
      <c r="V88" s="219"/>
    </row>
    <row r="89" spans="1:22" ht="39.950000000000003" customHeight="1" x14ac:dyDescent="0.25">
      <c r="A89" s="55">
        <v>104</v>
      </c>
      <c r="B89" s="56" t="s">
        <v>126</v>
      </c>
      <c r="C89" s="60" t="s">
        <v>325</v>
      </c>
      <c r="D89" s="61" t="s">
        <v>326</v>
      </c>
      <c r="E89" s="62" t="s">
        <v>124</v>
      </c>
      <c r="F89" s="62" t="s">
        <v>327</v>
      </c>
      <c r="G89" s="54" t="s">
        <v>37</v>
      </c>
      <c r="H89" s="62" t="s">
        <v>51</v>
      </c>
      <c r="I89" s="17">
        <f>CEART!J89+'Reit-SECOM (RH; COVEST)'!J89+'SECOM RÁDIO Fpolis'!J89+'RÁDIO Lages'!J89+'RÁDIO Joinville'!J89+'Reit - SECON'!J89+'Reit - CEPO'!J89+'Reit - PROEX'!J89+'Reit - PROPPG'!J89+'Reit - BU'!J89+'Reit - SEMS'!J89+CEAD!J89+FAED!J89+CEFID!J89+CCT!J89+CAV!J89+CEO!J89+CEAVI!J89+CESFI!J89+CERES!J89+ESAG!J89</f>
        <v>12</v>
      </c>
      <c r="J89" s="23">
        <f>(CEART!J89-CEART!K89)+('Reit-SECOM (RH; COVEST)'!J89-'Reit-SECOM (RH; COVEST)'!K89)+('SECOM RÁDIO Fpolis'!J89-'SECOM RÁDIO Fpolis'!K89)+('RÁDIO Lages'!J89-'RÁDIO Lages'!K89)+('RÁDIO Joinville'!J89-'RÁDIO Joinville'!K89)+('Reit - SECON'!J89-'Reit - SECON'!K89)+('Reit - CEPO'!J89-'Reit - CEPO'!K89)+('Reit - PROEX'!J89-'Reit - PROEX'!K89)+('Reit - PROPPG'!J89-'Reit - PROPPG'!K89)+('Reit - BU'!J89-'Reit - BU'!K89)+('Reit - SEMS'!J89-'Reit - SEMS'!K89)+(CEAD!J89-CEAD!K89)+(FAED!J89-FAED!K89)+(CEFID!J89-CEFID!K89)+(CCT!J89-CCT!K89)+(CAV!J89-CAV!K89)+(CEO!J89-CEO!K89)+(CEAVI!J89-CEAVI!K89)+(CESFI!J89-CESFI!K89)+(CESFI!J89-CESFI!K89)+(CERES!J89-CERES!K89)+(ESAG!J89-ESAG!K89)</f>
        <v>4</v>
      </c>
      <c r="K89" s="29">
        <f t="shared" si="3"/>
        <v>8</v>
      </c>
      <c r="L89" s="18">
        <v>2100</v>
      </c>
      <c r="M89" s="18">
        <f t="shared" si="4"/>
        <v>25200</v>
      </c>
      <c r="N89" s="16">
        <f t="shared" si="5"/>
        <v>8400</v>
      </c>
      <c r="O89" s="120"/>
      <c r="P89" s="120"/>
      <c r="Q89" s="120"/>
      <c r="R89" s="213"/>
      <c r="S89" s="218"/>
      <c r="T89" s="120"/>
      <c r="U89" s="120"/>
      <c r="V89" s="219"/>
    </row>
    <row r="90" spans="1:22" ht="39.950000000000003" customHeight="1" x14ac:dyDescent="0.25">
      <c r="A90" s="55">
        <v>105</v>
      </c>
      <c r="B90" s="56" t="s">
        <v>71</v>
      </c>
      <c r="C90" s="60" t="s">
        <v>328</v>
      </c>
      <c r="D90" s="61" t="s">
        <v>329</v>
      </c>
      <c r="E90" s="53" t="s">
        <v>238</v>
      </c>
      <c r="F90" s="54" t="s">
        <v>330</v>
      </c>
      <c r="G90" s="54" t="s">
        <v>37</v>
      </c>
      <c r="H90" s="54" t="s">
        <v>331</v>
      </c>
      <c r="I90" s="17">
        <f>CEART!J90+'Reit-SECOM (RH; COVEST)'!J90+'SECOM RÁDIO Fpolis'!J90+'RÁDIO Lages'!J90+'RÁDIO Joinville'!J90+'Reit - SECON'!J90+'Reit - CEPO'!J90+'Reit - PROEX'!J90+'Reit - PROPPG'!J90+'Reit - BU'!J90+'Reit - SEMS'!J90+CEAD!J90+FAED!J90+CEFID!J90+CCT!J90+CAV!J90+CEO!J90+CEAVI!J90+CESFI!J90+CERES!J90+ESAG!J90</f>
        <v>2</v>
      </c>
      <c r="J90" s="23">
        <f>(CEART!J90-CEART!K90)+('Reit-SECOM (RH; COVEST)'!J90-'Reit-SECOM (RH; COVEST)'!K90)+('SECOM RÁDIO Fpolis'!J90-'SECOM RÁDIO Fpolis'!K90)+('RÁDIO Lages'!J90-'RÁDIO Lages'!K90)+('RÁDIO Joinville'!J90-'RÁDIO Joinville'!K90)+('Reit - SECON'!J90-'Reit - SECON'!K90)+('Reit - CEPO'!J90-'Reit - CEPO'!K90)+('Reit - PROEX'!J90-'Reit - PROEX'!K90)+('Reit - PROPPG'!J90-'Reit - PROPPG'!K90)+('Reit - BU'!J90-'Reit - BU'!K90)+('Reit - SEMS'!J90-'Reit - SEMS'!K90)+(CEAD!J90-CEAD!K90)+(FAED!J90-FAED!K90)+(CEFID!J90-CEFID!K90)+(CCT!J90-CCT!K90)+(CAV!J90-CAV!K90)+(CEO!J90-CEO!K90)+(CEAVI!J90-CEAVI!K90)+(CESFI!J90-CESFI!K90)+(CESFI!J90-CESFI!K90)+(CERES!J90-CERES!K90)+(ESAG!J90-ESAG!K90)</f>
        <v>0</v>
      </c>
      <c r="K90" s="29">
        <f t="shared" si="3"/>
        <v>2</v>
      </c>
      <c r="L90" s="18">
        <v>2351.25</v>
      </c>
      <c r="M90" s="18">
        <f t="shared" si="4"/>
        <v>4702.5</v>
      </c>
      <c r="N90" s="16">
        <f t="shared" si="5"/>
        <v>0</v>
      </c>
      <c r="O90" s="120"/>
      <c r="P90" s="120"/>
      <c r="Q90" s="120"/>
      <c r="R90" s="213"/>
      <c r="S90" s="218"/>
      <c r="T90" s="120"/>
      <c r="U90" s="120"/>
      <c r="V90" s="219"/>
    </row>
    <row r="91" spans="1:22" ht="39.950000000000003" customHeight="1" x14ac:dyDescent="0.25">
      <c r="A91" s="55">
        <v>106</v>
      </c>
      <c r="B91" s="56" t="s">
        <v>332</v>
      </c>
      <c r="C91" s="73" t="s">
        <v>333</v>
      </c>
      <c r="D91" s="74" t="s">
        <v>334</v>
      </c>
      <c r="E91" s="70" t="s">
        <v>335</v>
      </c>
      <c r="F91" s="62" t="s">
        <v>336</v>
      </c>
      <c r="G91" s="54" t="s">
        <v>37</v>
      </c>
      <c r="H91" s="62" t="s">
        <v>21</v>
      </c>
      <c r="I91" s="17">
        <f>CEART!J91+'Reit-SECOM (RH; COVEST)'!J91+'SECOM RÁDIO Fpolis'!J91+'RÁDIO Lages'!J91+'RÁDIO Joinville'!J91+'Reit - SECON'!J91+'Reit - CEPO'!J91+'Reit - PROEX'!J91+'Reit - PROPPG'!J91+'Reit - BU'!J91+'Reit - SEMS'!J91+CEAD!J91+FAED!J91+CEFID!J91+CCT!J91+CAV!J91+CEO!J91+CEAVI!J91+CESFI!J91+CERES!J91+ESAG!J91</f>
        <v>3</v>
      </c>
      <c r="J91" s="23">
        <f>(CEART!J91-CEART!K91)+('Reit-SECOM (RH; COVEST)'!J91-'Reit-SECOM (RH; COVEST)'!K91)+('SECOM RÁDIO Fpolis'!J91-'SECOM RÁDIO Fpolis'!K91)+('RÁDIO Lages'!J91-'RÁDIO Lages'!K91)+('RÁDIO Joinville'!J91-'RÁDIO Joinville'!K91)+('Reit - SECON'!J91-'Reit - SECON'!K91)+('Reit - CEPO'!J91-'Reit - CEPO'!K91)+('Reit - PROEX'!J91-'Reit - PROEX'!K91)+('Reit - PROPPG'!J91-'Reit - PROPPG'!K91)+('Reit - BU'!J91-'Reit - BU'!K91)+('Reit - SEMS'!J91-'Reit - SEMS'!K91)+(CEAD!J91-CEAD!K91)+(FAED!J91-FAED!K91)+(CEFID!J91-CEFID!K91)+(CCT!J91-CCT!K91)+(CAV!J91-CAV!K91)+(CEO!J91-CEO!K91)+(CEAVI!J91-CEAVI!K91)+(CESFI!J91-CESFI!K91)+(CESFI!J91-CESFI!K91)+(CERES!J91-CERES!K91)+(ESAG!J91-ESAG!K91)</f>
        <v>2</v>
      </c>
      <c r="K91" s="29">
        <f t="shared" si="3"/>
        <v>1</v>
      </c>
      <c r="L91" s="18">
        <v>19008</v>
      </c>
      <c r="M91" s="18">
        <f t="shared" si="4"/>
        <v>57024</v>
      </c>
      <c r="N91" s="16">
        <f t="shared" si="5"/>
        <v>38016</v>
      </c>
      <c r="O91" s="120"/>
      <c r="P91" s="120"/>
      <c r="Q91" s="120"/>
      <c r="R91" s="213"/>
      <c r="S91" s="218"/>
      <c r="T91" s="120"/>
      <c r="U91" s="120"/>
      <c r="V91" s="219"/>
    </row>
    <row r="92" spans="1:22" ht="39.950000000000003" customHeight="1" x14ac:dyDescent="0.25">
      <c r="A92" s="55">
        <v>107</v>
      </c>
      <c r="B92" s="56" t="s">
        <v>135</v>
      </c>
      <c r="C92" s="60" t="s">
        <v>337</v>
      </c>
      <c r="D92" s="61" t="s">
        <v>338</v>
      </c>
      <c r="E92" s="62" t="s">
        <v>335</v>
      </c>
      <c r="F92" s="62" t="s">
        <v>336</v>
      </c>
      <c r="G92" s="54" t="s">
        <v>37</v>
      </c>
      <c r="H92" s="62" t="s">
        <v>21</v>
      </c>
      <c r="I92" s="17">
        <f>CEART!J92+'Reit-SECOM (RH; COVEST)'!J92+'SECOM RÁDIO Fpolis'!J92+'RÁDIO Lages'!J92+'RÁDIO Joinville'!J92+'Reit - SECON'!J92+'Reit - CEPO'!J92+'Reit - PROEX'!J92+'Reit - PROPPG'!J92+'Reit - BU'!J92+'Reit - SEMS'!J92+CEAD!J92+FAED!J92+CEFID!J92+CCT!J92+CAV!J92+CEO!J92+CEAVI!J92+CESFI!J92+CERES!J92+ESAG!J92</f>
        <v>19</v>
      </c>
      <c r="J92" s="23">
        <f>(CEART!J92-CEART!K92)+('Reit-SECOM (RH; COVEST)'!J92-'Reit-SECOM (RH; COVEST)'!K92)+('SECOM RÁDIO Fpolis'!J92-'SECOM RÁDIO Fpolis'!K92)+('RÁDIO Lages'!J92-'RÁDIO Lages'!K92)+('RÁDIO Joinville'!J92-'RÁDIO Joinville'!K92)+('Reit - SECON'!J92-'Reit - SECON'!K92)+('Reit - CEPO'!J92-'Reit - CEPO'!K92)+('Reit - PROEX'!J92-'Reit - PROEX'!K92)+('Reit - PROPPG'!J92-'Reit - PROPPG'!K92)+('Reit - BU'!J92-'Reit - BU'!K92)+('Reit - SEMS'!J92-'Reit - SEMS'!K92)+(CEAD!J92-CEAD!K92)+(FAED!J92-FAED!K92)+(CEFID!J92-CEFID!K92)+(CCT!J92-CCT!K92)+(CAV!J92-CAV!K92)+(CEO!J92-CEO!K92)+(CEAVI!J92-CEAVI!K92)+(CESFI!J92-CESFI!K92)+(CESFI!J92-CESFI!K92)+(CERES!J92-CERES!K92)+(ESAG!J92-ESAG!K92)</f>
        <v>9</v>
      </c>
      <c r="K92" s="29">
        <f t="shared" si="3"/>
        <v>10</v>
      </c>
      <c r="L92" s="18">
        <v>2370</v>
      </c>
      <c r="M92" s="18">
        <f t="shared" si="4"/>
        <v>45030</v>
      </c>
      <c r="N92" s="16">
        <f t="shared" si="5"/>
        <v>21330</v>
      </c>
      <c r="O92" s="120"/>
      <c r="P92" s="120"/>
      <c r="Q92" s="120"/>
      <c r="R92" s="213"/>
      <c r="S92" s="218"/>
      <c r="T92" s="120"/>
      <c r="U92" s="120"/>
      <c r="V92" s="219"/>
    </row>
    <row r="93" spans="1:22" ht="39.950000000000003" customHeight="1" x14ac:dyDescent="0.25">
      <c r="A93" s="55">
        <v>110</v>
      </c>
      <c r="B93" s="56" t="s">
        <v>86</v>
      </c>
      <c r="C93" s="77" t="s">
        <v>339</v>
      </c>
      <c r="D93" s="61" t="s">
        <v>340</v>
      </c>
      <c r="E93" s="59" t="s">
        <v>238</v>
      </c>
      <c r="F93" s="62" t="s">
        <v>341</v>
      </c>
      <c r="G93" s="54" t="s">
        <v>37</v>
      </c>
      <c r="H93" s="62" t="s">
        <v>51</v>
      </c>
      <c r="I93" s="17">
        <f>CEART!J93+'Reit-SECOM (RH; COVEST)'!J93+'SECOM RÁDIO Fpolis'!J93+'RÁDIO Lages'!J93+'RÁDIO Joinville'!J93+'Reit - SECON'!J93+'Reit - CEPO'!J93+'Reit - PROEX'!J93+'Reit - PROPPG'!J93+'Reit - BU'!J93+'Reit - SEMS'!J93+CEAD!J93+FAED!J93+CEFID!J93+CCT!J93+CAV!J93+CEO!J93+CEAVI!J93+CESFI!J93+CERES!J93+ESAG!J93</f>
        <v>1</v>
      </c>
      <c r="J93" s="23">
        <f>(CEART!J93-CEART!K93)+('Reit-SECOM (RH; COVEST)'!J93-'Reit-SECOM (RH; COVEST)'!K93)+('SECOM RÁDIO Fpolis'!J93-'SECOM RÁDIO Fpolis'!K93)+('RÁDIO Lages'!J93-'RÁDIO Lages'!K93)+('RÁDIO Joinville'!J93-'RÁDIO Joinville'!K93)+('Reit - SECON'!J93-'Reit - SECON'!K93)+('Reit - CEPO'!J93-'Reit - CEPO'!K93)+('Reit - PROEX'!J93-'Reit - PROEX'!K93)+('Reit - PROPPG'!J93-'Reit - PROPPG'!K93)+('Reit - BU'!J93-'Reit - BU'!K93)+('Reit - SEMS'!J93-'Reit - SEMS'!K93)+(CEAD!J93-CEAD!K93)+(FAED!J93-FAED!K93)+(CEFID!J93-CEFID!K93)+(CCT!J93-CCT!K93)+(CAV!J93-CAV!K93)+(CEO!J93-CEO!K93)+(CEAVI!J93-CEAVI!K93)+(CESFI!J93-CESFI!K93)+(CESFI!J93-CESFI!K93)+(CERES!J93-CERES!K93)+(ESAG!J93-ESAG!K93)</f>
        <v>0</v>
      </c>
      <c r="K93" s="29">
        <f t="shared" si="3"/>
        <v>1</v>
      </c>
      <c r="L93" s="18">
        <v>20278</v>
      </c>
      <c r="M93" s="18">
        <f t="shared" si="4"/>
        <v>20278</v>
      </c>
      <c r="N93" s="16">
        <f t="shared" si="5"/>
        <v>0</v>
      </c>
      <c r="O93" s="120"/>
      <c r="P93" s="120"/>
      <c r="Q93" s="120"/>
      <c r="R93" s="213"/>
      <c r="S93" s="218"/>
      <c r="T93" s="120"/>
      <c r="U93" s="120"/>
      <c r="V93" s="219"/>
    </row>
    <row r="94" spans="1:22" ht="39.950000000000003" customHeight="1" x14ac:dyDescent="0.25">
      <c r="A94" s="55">
        <v>111</v>
      </c>
      <c r="B94" s="56" t="s">
        <v>43</v>
      </c>
      <c r="C94" s="60" t="s">
        <v>342</v>
      </c>
      <c r="D94" s="61" t="s">
        <v>343</v>
      </c>
      <c r="E94" s="62" t="s">
        <v>124</v>
      </c>
      <c r="F94" s="62" t="s">
        <v>246</v>
      </c>
      <c r="G94" s="54" t="s">
        <v>37</v>
      </c>
      <c r="H94" s="62" t="s">
        <v>81</v>
      </c>
      <c r="I94" s="17">
        <f>CEART!J94+'Reit-SECOM (RH; COVEST)'!J94+'SECOM RÁDIO Fpolis'!J94+'RÁDIO Lages'!J94+'RÁDIO Joinville'!J94+'Reit - SECON'!J94+'Reit - CEPO'!J94+'Reit - PROEX'!J94+'Reit - PROPPG'!J94+'Reit - BU'!J94+'Reit - SEMS'!J94+CEAD!J94+FAED!J94+CEFID!J94+CCT!J94+CAV!J94+CEO!J94+CEAVI!J94+CESFI!J94+CERES!J94+ESAG!J94</f>
        <v>2</v>
      </c>
      <c r="J94" s="23">
        <f>(CEART!J94-CEART!K94)+('Reit-SECOM (RH; COVEST)'!J94-'Reit-SECOM (RH; COVEST)'!K94)+('SECOM RÁDIO Fpolis'!J94-'SECOM RÁDIO Fpolis'!K94)+('RÁDIO Lages'!J94-'RÁDIO Lages'!K94)+('RÁDIO Joinville'!J94-'RÁDIO Joinville'!K94)+('Reit - SECON'!J94-'Reit - SECON'!K94)+('Reit - CEPO'!J94-'Reit - CEPO'!K94)+('Reit - PROEX'!J94-'Reit - PROEX'!K94)+('Reit - PROPPG'!J94-'Reit - PROPPG'!K94)+('Reit - BU'!J94-'Reit - BU'!K94)+('Reit - SEMS'!J94-'Reit - SEMS'!K94)+(CEAD!J94-CEAD!K94)+(FAED!J94-FAED!K94)+(CEFID!J94-CEFID!K94)+(CCT!J94-CCT!K94)+(CAV!J94-CAV!K94)+(CEO!J94-CEO!K94)+(CEAVI!J94-CEAVI!K94)+(CESFI!J94-CESFI!K94)+(CESFI!J94-CESFI!K94)+(CERES!J94-CERES!K94)+(ESAG!J94-ESAG!K94)</f>
        <v>0</v>
      </c>
      <c r="K94" s="29">
        <f t="shared" si="3"/>
        <v>2</v>
      </c>
      <c r="L94" s="18">
        <v>1474.8</v>
      </c>
      <c r="M94" s="18">
        <f t="shared" si="4"/>
        <v>2949.6</v>
      </c>
      <c r="N94" s="16">
        <f t="shared" si="5"/>
        <v>0</v>
      </c>
      <c r="O94" s="120"/>
      <c r="P94" s="120"/>
      <c r="Q94" s="120"/>
      <c r="R94" s="213"/>
      <c r="S94" s="218"/>
      <c r="T94" s="120"/>
      <c r="U94" s="120"/>
      <c r="V94" s="219"/>
    </row>
    <row r="95" spans="1:22" ht="39.950000000000003" customHeight="1" x14ac:dyDescent="0.25">
      <c r="A95" s="55">
        <v>112</v>
      </c>
      <c r="B95" s="56" t="s">
        <v>43</v>
      </c>
      <c r="C95" s="60" t="s">
        <v>344</v>
      </c>
      <c r="D95" s="61" t="s">
        <v>345</v>
      </c>
      <c r="E95" s="62" t="s">
        <v>124</v>
      </c>
      <c r="F95" s="62" t="s">
        <v>246</v>
      </c>
      <c r="G95" s="54" t="s">
        <v>37</v>
      </c>
      <c r="H95" s="62" t="s">
        <v>81</v>
      </c>
      <c r="I95" s="17">
        <f>CEART!J95+'Reit-SECOM (RH; COVEST)'!J95+'SECOM RÁDIO Fpolis'!J95+'RÁDIO Lages'!J95+'RÁDIO Joinville'!J95+'Reit - SECON'!J95+'Reit - CEPO'!J95+'Reit - PROEX'!J95+'Reit - PROPPG'!J95+'Reit - BU'!J95+'Reit - SEMS'!J95+CEAD!J95+FAED!J95+CEFID!J95+CCT!J95+CAV!J95+CEO!J95+CEAVI!J95+CESFI!J95+CERES!J95+ESAG!J95</f>
        <v>1</v>
      </c>
      <c r="J95" s="23">
        <f>(CEART!J95-CEART!K95)+('Reit-SECOM (RH; COVEST)'!J95-'Reit-SECOM (RH; COVEST)'!K95)+('SECOM RÁDIO Fpolis'!J95-'SECOM RÁDIO Fpolis'!K95)+('RÁDIO Lages'!J95-'RÁDIO Lages'!K95)+('RÁDIO Joinville'!J95-'RÁDIO Joinville'!K95)+('Reit - SECON'!J95-'Reit - SECON'!K95)+('Reit - CEPO'!J95-'Reit - CEPO'!K95)+('Reit - PROEX'!J95-'Reit - PROEX'!K95)+('Reit - PROPPG'!J95-'Reit - PROPPG'!K95)+('Reit - BU'!J95-'Reit - BU'!K95)+('Reit - SEMS'!J95-'Reit - SEMS'!K95)+(CEAD!J95-CEAD!K95)+(FAED!J95-FAED!K95)+(CEFID!J95-CEFID!K95)+(CCT!J95-CCT!K95)+(CAV!J95-CAV!K95)+(CEO!J95-CEO!K95)+(CEAVI!J95-CEAVI!K95)+(CESFI!J95-CESFI!K95)+(CESFI!J95-CESFI!K95)+(CERES!J95-CERES!K95)+(ESAG!J95-ESAG!K95)</f>
        <v>0</v>
      </c>
      <c r="K95" s="29">
        <f t="shared" si="3"/>
        <v>1</v>
      </c>
      <c r="L95" s="18">
        <v>845.2</v>
      </c>
      <c r="M95" s="18">
        <f t="shared" si="4"/>
        <v>845.2</v>
      </c>
      <c r="N95" s="16">
        <f t="shared" si="5"/>
        <v>0</v>
      </c>
      <c r="O95" s="120"/>
      <c r="P95" s="120"/>
      <c r="Q95" s="120"/>
      <c r="R95" s="213"/>
      <c r="S95" s="218"/>
      <c r="T95" s="120"/>
      <c r="U95" s="120"/>
      <c r="V95" s="219"/>
    </row>
    <row r="96" spans="1:22" ht="39.950000000000003" customHeight="1" x14ac:dyDescent="0.25">
      <c r="A96" s="55">
        <v>113</v>
      </c>
      <c r="B96" s="56" t="s">
        <v>151</v>
      </c>
      <c r="C96" s="60" t="s">
        <v>346</v>
      </c>
      <c r="D96" s="61" t="s">
        <v>347</v>
      </c>
      <c r="E96" s="62" t="s">
        <v>124</v>
      </c>
      <c r="F96" s="62" t="s">
        <v>246</v>
      </c>
      <c r="G96" s="54" t="s">
        <v>37</v>
      </c>
      <c r="H96" s="62" t="s">
        <v>81</v>
      </c>
      <c r="I96" s="17">
        <f>CEART!J96+'Reit-SECOM (RH; COVEST)'!J96+'SECOM RÁDIO Fpolis'!J96+'RÁDIO Lages'!J96+'RÁDIO Joinville'!J96+'Reit - SECON'!J96+'Reit - CEPO'!J96+'Reit - PROEX'!J96+'Reit - PROPPG'!J96+'Reit - BU'!J96+'Reit - SEMS'!J96+CEAD!J96+FAED!J96+CEFID!J96+CCT!J96+CAV!J96+CEO!J96+CEAVI!J96+CESFI!J96+CERES!J96+ESAG!J96</f>
        <v>4</v>
      </c>
      <c r="J96" s="23">
        <f>(CEART!J96-CEART!K96)+('Reit-SECOM (RH; COVEST)'!J96-'Reit-SECOM (RH; COVEST)'!K96)+('SECOM RÁDIO Fpolis'!J96-'SECOM RÁDIO Fpolis'!K96)+('RÁDIO Lages'!J96-'RÁDIO Lages'!K96)+('RÁDIO Joinville'!J96-'RÁDIO Joinville'!K96)+('Reit - SECON'!J96-'Reit - SECON'!K96)+('Reit - CEPO'!J96-'Reit - CEPO'!K96)+('Reit - PROEX'!J96-'Reit - PROEX'!K96)+('Reit - PROPPG'!J96-'Reit - PROPPG'!K96)+('Reit - BU'!J96-'Reit - BU'!K96)+('Reit - SEMS'!J96-'Reit - SEMS'!K96)+(CEAD!J96-CEAD!K96)+(FAED!J96-FAED!K96)+(CEFID!J96-CEFID!K96)+(CCT!J96-CCT!K96)+(CAV!J96-CAV!K96)+(CEO!J96-CEO!K96)+(CEAVI!J96-CEAVI!K96)+(CESFI!J96-CESFI!K96)+(CESFI!J96-CESFI!K96)+(CERES!J96-CERES!K96)+(ESAG!J96-ESAG!K96)</f>
        <v>0</v>
      </c>
      <c r="K96" s="29">
        <f t="shared" si="3"/>
        <v>4</v>
      </c>
      <c r="L96" s="18">
        <v>2000</v>
      </c>
      <c r="M96" s="18">
        <f t="shared" si="4"/>
        <v>8000</v>
      </c>
      <c r="N96" s="16">
        <f t="shared" si="5"/>
        <v>0</v>
      </c>
      <c r="O96" s="120"/>
      <c r="P96" s="120"/>
      <c r="Q96" s="120"/>
      <c r="R96" s="213"/>
      <c r="S96" s="218"/>
      <c r="T96" s="120"/>
      <c r="U96" s="120"/>
      <c r="V96" s="219"/>
    </row>
    <row r="97" spans="1:22" ht="39.950000000000003" customHeight="1" x14ac:dyDescent="0.25">
      <c r="A97" s="55">
        <v>114</v>
      </c>
      <c r="B97" s="56" t="s">
        <v>38</v>
      </c>
      <c r="C97" s="60" t="s">
        <v>348</v>
      </c>
      <c r="D97" s="61" t="s">
        <v>349</v>
      </c>
      <c r="E97" s="62" t="s">
        <v>124</v>
      </c>
      <c r="F97" s="62" t="s">
        <v>246</v>
      </c>
      <c r="G97" s="54" t="s">
        <v>37</v>
      </c>
      <c r="H97" s="62" t="s">
        <v>81</v>
      </c>
      <c r="I97" s="17">
        <f>CEART!J97+'Reit-SECOM (RH; COVEST)'!J97+'SECOM RÁDIO Fpolis'!J97+'RÁDIO Lages'!J97+'RÁDIO Joinville'!J97+'Reit - SECON'!J97+'Reit - CEPO'!J97+'Reit - PROEX'!J97+'Reit - PROPPG'!J97+'Reit - BU'!J97+'Reit - SEMS'!J97+CEAD!J97+FAED!J97+CEFID!J97+CCT!J97+CAV!J97+CEO!J97+CEAVI!J97+CESFI!J97+CERES!J97+ESAG!J97</f>
        <v>1</v>
      </c>
      <c r="J97" s="23">
        <f>(CEART!J97-CEART!K97)+('Reit-SECOM (RH; COVEST)'!J97-'Reit-SECOM (RH; COVEST)'!K97)+('SECOM RÁDIO Fpolis'!J97-'SECOM RÁDIO Fpolis'!K97)+('RÁDIO Lages'!J97-'RÁDIO Lages'!K97)+('RÁDIO Joinville'!J97-'RÁDIO Joinville'!K97)+('Reit - SECON'!J97-'Reit - SECON'!K97)+('Reit - CEPO'!J97-'Reit - CEPO'!K97)+('Reit - PROEX'!J97-'Reit - PROEX'!K97)+('Reit - PROPPG'!J97-'Reit - PROPPG'!K97)+('Reit - BU'!J97-'Reit - BU'!K97)+('Reit - SEMS'!J97-'Reit - SEMS'!K97)+(CEAD!J97-CEAD!K97)+(FAED!J97-FAED!K97)+(CEFID!J97-CEFID!K97)+(CCT!J97-CCT!K97)+(CAV!J97-CAV!K97)+(CEO!J97-CEO!K97)+(CEAVI!J97-CEAVI!K97)+(CESFI!J97-CESFI!K97)+(CESFI!J97-CESFI!K97)+(CERES!J97-CERES!K97)+(ESAG!J97-ESAG!K97)</f>
        <v>0</v>
      </c>
      <c r="K97" s="29">
        <f t="shared" si="3"/>
        <v>1</v>
      </c>
      <c r="L97" s="18">
        <v>856</v>
      </c>
      <c r="M97" s="18">
        <f t="shared" si="4"/>
        <v>856</v>
      </c>
      <c r="N97" s="16">
        <f t="shared" si="5"/>
        <v>0</v>
      </c>
      <c r="O97" s="120"/>
      <c r="P97" s="120"/>
      <c r="Q97" s="120"/>
      <c r="R97" s="213"/>
      <c r="S97" s="218"/>
      <c r="T97" s="120"/>
      <c r="U97" s="120"/>
      <c r="V97" s="219"/>
    </row>
    <row r="98" spans="1:22" ht="39.950000000000003" customHeight="1" x14ac:dyDescent="0.25">
      <c r="A98" s="55">
        <v>115</v>
      </c>
      <c r="B98" s="56" t="s">
        <v>38</v>
      </c>
      <c r="C98" s="60" t="s">
        <v>350</v>
      </c>
      <c r="D98" s="61" t="s">
        <v>351</v>
      </c>
      <c r="E98" s="62" t="s">
        <v>124</v>
      </c>
      <c r="F98" s="62" t="s">
        <v>246</v>
      </c>
      <c r="G98" s="54" t="s">
        <v>37</v>
      </c>
      <c r="H98" s="62" t="s">
        <v>81</v>
      </c>
      <c r="I98" s="17">
        <f>CEART!J98+'Reit-SECOM (RH; COVEST)'!J98+'SECOM RÁDIO Fpolis'!J98+'RÁDIO Lages'!J98+'RÁDIO Joinville'!J98+'Reit - SECON'!J98+'Reit - CEPO'!J98+'Reit - PROEX'!J98+'Reit - PROPPG'!J98+'Reit - BU'!J98+'Reit - SEMS'!J98+CEAD!J98+FAED!J98+CEFID!J98+CCT!J98+CAV!J98+CEO!J98+CEAVI!J98+CESFI!J98+CERES!J98+ESAG!J98</f>
        <v>2</v>
      </c>
      <c r="J98" s="23">
        <f>(CEART!J98-CEART!K98)+('Reit-SECOM (RH; COVEST)'!J98-'Reit-SECOM (RH; COVEST)'!K98)+('SECOM RÁDIO Fpolis'!J98-'SECOM RÁDIO Fpolis'!K98)+('RÁDIO Lages'!J98-'RÁDIO Lages'!K98)+('RÁDIO Joinville'!J98-'RÁDIO Joinville'!K98)+('Reit - SECON'!J98-'Reit - SECON'!K98)+('Reit - CEPO'!J98-'Reit - CEPO'!K98)+('Reit - PROEX'!J98-'Reit - PROEX'!K98)+('Reit - PROPPG'!J98-'Reit - PROPPG'!K98)+('Reit - BU'!J98-'Reit - BU'!K98)+('Reit - SEMS'!J98-'Reit - SEMS'!K98)+(CEAD!J98-CEAD!K98)+(FAED!J98-FAED!K98)+(CEFID!J98-CEFID!K98)+(CCT!J98-CCT!K98)+(CAV!J98-CAV!K98)+(CEO!J98-CEO!K98)+(CEAVI!J98-CEAVI!K98)+(CESFI!J98-CESFI!K98)+(CESFI!J98-CESFI!K98)+(CERES!J98-CERES!K98)+(ESAG!J98-ESAG!K98)</f>
        <v>0</v>
      </c>
      <c r="K98" s="29">
        <f t="shared" si="3"/>
        <v>2</v>
      </c>
      <c r="L98" s="18">
        <v>866.2</v>
      </c>
      <c r="M98" s="18">
        <f t="shared" si="4"/>
        <v>1732.4</v>
      </c>
      <c r="N98" s="16">
        <f t="shared" si="5"/>
        <v>0</v>
      </c>
      <c r="O98" s="120"/>
      <c r="P98" s="120"/>
      <c r="Q98" s="120"/>
      <c r="R98" s="213"/>
      <c r="S98" s="218"/>
      <c r="T98" s="120"/>
      <c r="U98" s="120"/>
      <c r="V98" s="219"/>
    </row>
    <row r="99" spans="1:22" ht="39.950000000000003" customHeight="1" x14ac:dyDescent="0.25">
      <c r="A99" s="55">
        <v>116</v>
      </c>
      <c r="B99" s="56" t="s">
        <v>151</v>
      </c>
      <c r="C99" s="60" t="s">
        <v>352</v>
      </c>
      <c r="D99" s="61" t="s">
        <v>353</v>
      </c>
      <c r="E99" s="62" t="s">
        <v>124</v>
      </c>
      <c r="F99" s="62" t="s">
        <v>246</v>
      </c>
      <c r="G99" s="54" t="s">
        <v>37</v>
      </c>
      <c r="H99" s="62" t="s">
        <v>81</v>
      </c>
      <c r="I99" s="17">
        <f>CEART!J99+'Reit-SECOM (RH; COVEST)'!J99+'SECOM RÁDIO Fpolis'!J99+'RÁDIO Lages'!J99+'RÁDIO Joinville'!J99+'Reit - SECON'!J99+'Reit - CEPO'!J99+'Reit - PROEX'!J99+'Reit - PROPPG'!J99+'Reit - BU'!J99+'Reit - SEMS'!J99+CEAD!J99+FAED!J99+CEFID!J99+CCT!J99+CAV!J99+CEO!J99+CEAVI!J99+CESFI!J99+CERES!J99+ESAG!J99</f>
        <v>1</v>
      </c>
      <c r="J99" s="23">
        <f>(CEART!J99-CEART!K99)+('Reit-SECOM (RH; COVEST)'!J99-'Reit-SECOM (RH; COVEST)'!K99)+('SECOM RÁDIO Fpolis'!J99-'SECOM RÁDIO Fpolis'!K99)+('RÁDIO Lages'!J99-'RÁDIO Lages'!K99)+('RÁDIO Joinville'!J99-'RÁDIO Joinville'!K99)+('Reit - SECON'!J99-'Reit - SECON'!K99)+('Reit - CEPO'!J99-'Reit - CEPO'!K99)+('Reit - PROEX'!J99-'Reit - PROEX'!K99)+('Reit - PROPPG'!J99-'Reit - PROPPG'!K99)+('Reit - BU'!J99-'Reit - BU'!K99)+('Reit - SEMS'!J99-'Reit - SEMS'!K99)+(CEAD!J99-CEAD!K99)+(FAED!J99-FAED!K99)+(CEFID!J99-CEFID!K99)+(CCT!J99-CCT!K99)+(CAV!J99-CAV!K99)+(CEO!J99-CEO!K99)+(CEAVI!J99-CEAVI!K99)+(CESFI!J99-CESFI!K99)+(CESFI!J99-CESFI!K99)+(CERES!J99-CERES!K99)+(ESAG!J99-ESAG!K99)</f>
        <v>0</v>
      </c>
      <c r="K99" s="29">
        <f t="shared" si="3"/>
        <v>1</v>
      </c>
      <c r="L99" s="18">
        <v>1180</v>
      </c>
      <c r="M99" s="18">
        <f t="shared" si="4"/>
        <v>1180</v>
      </c>
      <c r="N99" s="16">
        <f t="shared" si="5"/>
        <v>0</v>
      </c>
      <c r="O99" s="120"/>
      <c r="P99" s="120"/>
      <c r="Q99" s="120"/>
      <c r="R99" s="213"/>
      <c r="S99" s="218"/>
      <c r="T99" s="120"/>
      <c r="U99" s="120"/>
      <c r="V99" s="219"/>
    </row>
    <row r="100" spans="1:22" ht="39.950000000000003" customHeight="1" x14ac:dyDescent="0.25">
      <c r="A100" s="55">
        <v>117</v>
      </c>
      <c r="B100" s="56" t="s">
        <v>33</v>
      </c>
      <c r="C100" s="78" t="s">
        <v>354</v>
      </c>
      <c r="D100" s="79" t="s">
        <v>355</v>
      </c>
      <c r="E100" s="59" t="s">
        <v>356</v>
      </c>
      <c r="F100" s="62" t="s">
        <v>357</v>
      </c>
      <c r="G100" s="54" t="s">
        <v>37</v>
      </c>
      <c r="H100" s="62" t="s">
        <v>81</v>
      </c>
      <c r="I100" s="17">
        <f>CEART!J100+'Reit-SECOM (RH; COVEST)'!J100+'SECOM RÁDIO Fpolis'!J100+'RÁDIO Lages'!J100+'RÁDIO Joinville'!J100+'Reit - SECON'!J100+'Reit - CEPO'!J100+'Reit - PROEX'!J100+'Reit - PROPPG'!J100+'Reit - BU'!J100+'Reit - SEMS'!J100+CEAD!J100+FAED!J100+CEFID!J100+CCT!J100+CAV!J100+CEO!J100+CEAVI!J100+CESFI!J100+CERES!J100+ESAG!J100</f>
        <v>4</v>
      </c>
      <c r="J100" s="23">
        <f>(CEART!J100-CEART!K100)+('Reit-SECOM (RH; COVEST)'!J100-'Reit-SECOM (RH; COVEST)'!K100)+('SECOM RÁDIO Fpolis'!J100-'SECOM RÁDIO Fpolis'!K100)+('RÁDIO Lages'!J100-'RÁDIO Lages'!K100)+('RÁDIO Joinville'!J100-'RÁDIO Joinville'!K100)+('Reit - SECON'!J100-'Reit - SECON'!K100)+('Reit - CEPO'!J100-'Reit - CEPO'!K100)+('Reit - PROEX'!J100-'Reit - PROEX'!K100)+('Reit - PROPPG'!J100-'Reit - PROPPG'!K100)+('Reit - BU'!J100-'Reit - BU'!K100)+('Reit - SEMS'!J100-'Reit - SEMS'!K100)+(CEAD!J100-CEAD!K100)+(FAED!J100-FAED!K100)+(CEFID!J100-CEFID!K100)+(CCT!J100-CCT!K100)+(CAV!J100-CAV!K100)+(CEO!J100-CEO!K100)+(CEAVI!J100-CEAVI!K100)+(CESFI!J100-CESFI!K100)+(CESFI!J100-CESFI!K100)+(CERES!J100-CERES!K100)+(ESAG!J100-ESAG!K100)</f>
        <v>0</v>
      </c>
      <c r="K100" s="29">
        <f t="shared" si="3"/>
        <v>4</v>
      </c>
      <c r="L100" s="18">
        <v>2020</v>
      </c>
      <c r="M100" s="18">
        <f t="shared" si="4"/>
        <v>8080</v>
      </c>
      <c r="N100" s="16">
        <f t="shared" si="5"/>
        <v>0</v>
      </c>
      <c r="O100" s="120"/>
      <c r="P100" s="120"/>
      <c r="Q100" s="120"/>
      <c r="R100" s="213"/>
      <c r="S100" s="218"/>
      <c r="T100" s="120"/>
      <c r="U100" s="120"/>
      <c r="V100" s="219"/>
    </row>
    <row r="101" spans="1:22" ht="39.950000000000003" customHeight="1" x14ac:dyDescent="0.25">
      <c r="A101" s="55">
        <v>118</v>
      </c>
      <c r="B101" s="56" t="s">
        <v>126</v>
      </c>
      <c r="C101" s="60" t="s">
        <v>358</v>
      </c>
      <c r="D101" s="61" t="s">
        <v>359</v>
      </c>
      <c r="E101" s="62" t="s">
        <v>292</v>
      </c>
      <c r="F101" s="62" t="s">
        <v>360</v>
      </c>
      <c r="G101" s="54" t="s">
        <v>37</v>
      </c>
      <c r="H101" s="62" t="s">
        <v>81</v>
      </c>
      <c r="I101" s="17">
        <f>CEART!J101+'Reit-SECOM (RH; COVEST)'!J101+'SECOM RÁDIO Fpolis'!J101+'RÁDIO Lages'!J101+'RÁDIO Joinville'!J101+'Reit - SECON'!J101+'Reit - CEPO'!J101+'Reit - PROEX'!J101+'Reit - PROPPG'!J101+'Reit - BU'!J101+'Reit - SEMS'!J101+CEAD!J101+FAED!J101+CEFID!J101+CCT!J101+CAV!J101+CEO!J101+CEAVI!J101+CESFI!J101+CERES!J101+ESAG!J101</f>
        <v>34</v>
      </c>
      <c r="J101" s="23">
        <f>(CEART!J101-CEART!K101)+('Reit-SECOM (RH; COVEST)'!J101-'Reit-SECOM (RH; COVEST)'!K101)+('SECOM RÁDIO Fpolis'!J101-'SECOM RÁDIO Fpolis'!K101)+('RÁDIO Lages'!J101-'RÁDIO Lages'!K101)+('RÁDIO Joinville'!J101-'RÁDIO Joinville'!K101)+('Reit - SECON'!J101-'Reit - SECON'!K101)+('Reit - CEPO'!J101-'Reit - CEPO'!K101)+('Reit - PROEX'!J101-'Reit - PROEX'!K101)+('Reit - PROPPG'!J101-'Reit - PROPPG'!K101)+('Reit - BU'!J101-'Reit - BU'!K101)+('Reit - SEMS'!J101-'Reit - SEMS'!K101)+(CEAD!J101-CEAD!K101)+(FAED!J101-FAED!K101)+(CEFID!J101-CEFID!K101)+(CCT!J101-CCT!K101)+(CAV!J101-CAV!K101)+(CEO!J101-CEO!K101)+(CEAVI!J101-CEAVI!K101)+(CESFI!J101-CESFI!K101)+(CESFI!J101-CESFI!K101)+(CERES!J101-CERES!K101)+(ESAG!J101-ESAG!K101)</f>
        <v>4</v>
      </c>
      <c r="K101" s="29">
        <f t="shared" si="3"/>
        <v>30</v>
      </c>
      <c r="L101" s="18">
        <v>200</v>
      </c>
      <c r="M101" s="18">
        <f t="shared" si="4"/>
        <v>6800</v>
      </c>
      <c r="N101" s="16">
        <f t="shared" si="5"/>
        <v>800</v>
      </c>
      <c r="O101" s="120"/>
      <c r="P101" s="120"/>
      <c r="Q101" s="120"/>
      <c r="R101" s="213"/>
      <c r="S101" s="218"/>
      <c r="T101" s="120"/>
      <c r="U101" s="120"/>
      <c r="V101" s="219"/>
    </row>
    <row r="102" spans="1:22" ht="39.950000000000003" customHeight="1" x14ac:dyDescent="0.25">
      <c r="A102" s="55">
        <v>120</v>
      </c>
      <c r="B102" s="56" t="s">
        <v>126</v>
      </c>
      <c r="C102" s="68" t="s">
        <v>361</v>
      </c>
      <c r="D102" s="69" t="s">
        <v>362</v>
      </c>
      <c r="E102" s="65">
        <v>5607</v>
      </c>
      <c r="F102" s="65" t="s">
        <v>363</v>
      </c>
      <c r="G102" s="54" t="s">
        <v>37</v>
      </c>
      <c r="H102" s="62" t="s">
        <v>25</v>
      </c>
      <c r="I102" s="17">
        <f>CEART!J102+'Reit-SECOM (RH; COVEST)'!J102+'SECOM RÁDIO Fpolis'!J102+'RÁDIO Lages'!J102+'RÁDIO Joinville'!J102+'Reit - SECON'!J102+'Reit - CEPO'!J102+'Reit - PROEX'!J102+'Reit - PROPPG'!J102+'Reit - BU'!J102+'Reit - SEMS'!J102+CEAD!J102+FAED!J102+CEFID!J102+CCT!J102+CAV!J102+CEO!J102+CEAVI!J102+CESFI!J102+CERES!J102+ESAG!J102</f>
        <v>10</v>
      </c>
      <c r="J102" s="23">
        <f>(CEART!J102-CEART!K102)+('Reit-SECOM (RH; COVEST)'!J102-'Reit-SECOM (RH; COVEST)'!K102)+('SECOM RÁDIO Fpolis'!J102-'SECOM RÁDIO Fpolis'!K102)+('RÁDIO Lages'!J102-'RÁDIO Lages'!K102)+('RÁDIO Joinville'!J102-'RÁDIO Joinville'!K102)+('Reit - SECON'!J102-'Reit - SECON'!K102)+('Reit - CEPO'!J102-'Reit - CEPO'!K102)+('Reit - PROEX'!J102-'Reit - PROEX'!K102)+('Reit - PROPPG'!J102-'Reit - PROPPG'!K102)+('Reit - BU'!J102-'Reit - BU'!K102)+('Reit - SEMS'!J102-'Reit - SEMS'!K102)+(CEAD!J102-CEAD!K102)+(FAED!J102-FAED!K102)+(CEFID!J102-CEFID!K102)+(CCT!J102-CCT!K102)+(CAV!J102-CAV!K102)+(CEO!J102-CEO!K102)+(CEAVI!J102-CEAVI!K102)+(CESFI!J102-CESFI!K102)+(CESFI!J102-CESFI!K102)+(CERES!J102-CERES!K102)+(ESAG!J102-ESAG!K102)</f>
        <v>10</v>
      </c>
      <c r="K102" s="29">
        <f t="shared" si="3"/>
        <v>0</v>
      </c>
      <c r="L102" s="18">
        <v>14.3</v>
      </c>
      <c r="M102" s="18">
        <f t="shared" si="4"/>
        <v>143</v>
      </c>
      <c r="N102" s="16">
        <f t="shared" si="5"/>
        <v>143</v>
      </c>
      <c r="O102" s="120"/>
      <c r="P102" s="120"/>
      <c r="Q102" s="120"/>
      <c r="R102" s="213"/>
      <c r="S102" s="218"/>
      <c r="T102" s="120"/>
      <c r="U102" s="120"/>
      <c r="V102" s="219"/>
    </row>
    <row r="103" spans="1:22" ht="39.950000000000003" customHeight="1" x14ac:dyDescent="0.25">
      <c r="A103" s="55">
        <v>121</v>
      </c>
      <c r="B103" s="56" t="s">
        <v>126</v>
      </c>
      <c r="C103" s="68" t="s">
        <v>364</v>
      </c>
      <c r="D103" s="69" t="s">
        <v>365</v>
      </c>
      <c r="E103" s="65">
        <v>5607</v>
      </c>
      <c r="F103" s="65" t="s">
        <v>366</v>
      </c>
      <c r="G103" s="54" t="s">
        <v>37</v>
      </c>
      <c r="H103" s="62" t="s">
        <v>25</v>
      </c>
      <c r="I103" s="17">
        <f>CEART!J103+'Reit-SECOM (RH; COVEST)'!J103+'SECOM RÁDIO Fpolis'!J103+'RÁDIO Lages'!J103+'RÁDIO Joinville'!J103+'Reit - SECON'!J103+'Reit - CEPO'!J103+'Reit - PROEX'!J103+'Reit - PROPPG'!J103+'Reit - BU'!J103+'Reit - SEMS'!J103+CEAD!J103+FAED!J103+CEFID!J103+CCT!J103+CAV!J103+CEO!J103+CEAVI!J103+CESFI!J103+CERES!J103+ESAG!J103</f>
        <v>4</v>
      </c>
      <c r="J103" s="23">
        <f>(CEART!J103-CEART!K103)+('Reit-SECOM (RH; COVEST)'!J103-'Reit-SECOM (RH; COVEST)'!K103)+('SECOM RÁDIO Fpolis'!J103-'SECOM RÁDIO Fpolis'!K103)+('RÁDIO Lages'!J103-'RÁDIO Lages'!K103)+('RÁDIO Joinville'!J103-'RÁDIO Joinville'!K103)+('Reit - SECON'!J103-'Reit - SECON'!K103)+('Reit - CEPO'!J103-'Reit - CEPO'!K103)+('Reit - PROEX'!J103-'Reit - PROEX'!K103)+('Reit - PROPPG'!J103-'Reit - PROPPG'!K103)+('Reit - BU'!J103-'Reit - BU'!K103)+('Reit - SEMS'!J103-'Reit - SEMS'!K103)+(CEAD!J103-CEAD!K103)+(FAED!J103-FAED!K103)+(CEFID!J103-CEFID!K103)+(CCT!J103-CCT!K103)+(CAV!J103-CAV!K103)+(CEO!J103-CEO!K103)+(CEAVI!J103-CEAVI!K103)+(CESFI!J103-CESFI!K103)+(CESFI!J103-CESFI!K103)+(CERES!J103-CERES!K103)+(ESAG!J103-ESAG!K103)</f>
        <v>4</v>
      </c>
      <c r="K103" s="29">
        <f t="shared" si="3"/>
        <v>0</v>
      </c>
      <c r="L103" s="18">
        <v>21</v>
      </c>
      <c r="M103" s="18">
        <f t="shared" si="4"/>
        <v>84</v>
      </c>
      <c r="N103" s="16">
        <f t="shared" si="5"/>
        <v>84</v>
      </c>
      <c r="O103" s="120"/>
      <c r="P103" s="120"/>
      <c r="Q103" s="120"/>
      <c r="R103" s="213"/>
      <c r="S103" s="218"/>
      <c r="T103" s="120"/>
      <c r="U103" s="120"/>
      <c r="V103" s="219"/>
    </row>
    <row r="104" spans="1:22" ht="39.950000000000003" customHeight="1" x14ac:dyDescent="0.25">
      <c r="A104" s="55">
        <v>122</v>
      </c>
      <c r="B104" s="56" t="s">
        <v>126</v>
      </c>
      <c r="C104" s="68" t="s">
        <v>367</v>
      </c>
      <c r="D104" s="69" t="s">
        <v>368</v>
      </c>
      <c r="E104" s="65">
        <v>5607</v>
      </c>
      <c r="F104" s="65" t="s">
        <v>369</v>
      </c>
      <c r="G104" s="54" t="s">
        <v>37</v>
      </c>
      <c r="H104" s="62" t="s">
        <v>25</v>
      </c>
      <c r="I104" s="17">
        <f>CEART!J104+'Reit-SECOM (RH; COVEST)'!J104+'SECOM RÁDIO Fpolis'!J104+'RÁDIO Lages'!J104+'RÁDIO Joinville'!J104+'Reit - SECON'!J104+'Reit - CEPO'!J104+'Reit - PROEX'!J104+'Reit - PROPPG'!J104+'Reit - BU'!J104+'Reit - SEMS'!J104+CEAD!J104+FAED!J104+CEFID!J104+CCT!J104+CAV!J104+CEO!J104+CEAVI!J104+CESFI!J104+CERES!J104+ESAG!J104</f>
        <v>4</v>
      </c>
      <c r="J104" s="23">
        <f>(CEART!J104-CEART!K104)+('Reit-SECOM (RH; COVEST)'!J104-'Reit-SECOM (RH; COVEST)'!K104)+('SECOM RÁDIO Fpolis'!J104-'SECOM RÁDIO Fpolis'!K104)+('RÁDIO Lages'!J104-'RÁDIO Lages'!K104)+('RÁDIO Joinville'!J104-'RÁDIO Joinville'!K104)+('Reit - SECON'!J104-'Reit - SECON'!K104)+('Reit - CEPO'!J104-'Reit - CEPO'!K104)+('Reit - PROEX'!J104-'Reit - PROEX'!K104)+('Reit - PROPPG'!J104-'Reit - PROPPG'!K104)+('Reit - BU'!J104-'Reit - BU'!K104)+('Reit - SEMS'!J104-'Reit - SEMS'!K104)+(CEAD!J104-CEAD!K104)+(FAED!J104-FAED!K104)+(CEFID!J104-CEFID!K104)+(CCT!J104-CCT!K104)+(CAV!J104-CAV!K104)+(CEO!J104-CEO!K104)+(CEAVI!J104-CEAVI!K104)+(CESFI!J104-CESFI!K104)+(CESFI!J104-CESFI!K104)+(CERES!J104-CERES!K104)+(ESAG!J104-ESAG!K104)</f>
        <v>4</v>
      </c>
      <c r="K104" s="29">
        <f t="shared" ref="K104:K135" si="6">I104-J104</f>
        <v>0</v>
      </c>
      <c r="L104" s="18">
        <v>21</v>
      </c>
      <c r="M104" s="18">
        <f t="shared" ref="M104:M136" si="7">L104*I104</f>
        <v>84</v>
      </c>
      <c r="N104" s="16">
        <f t="shared" ref="N104:N136" si="8">L104*J104</f>
        <v>84</v>
      </c>
      <c r="O104" s="120"/>
      <c r="P104" s="120"/>
      <c r="Q104" s="120"/>
      <c r="R104" s="213"/>
      <c r="S104" s="218"/>
      <c r="T104" s="120"/>
      <c r="U104" s="120"/>
      <c r="V104" s="219"/>
    </row>
    <row r="105" spans="1:22" ht="39.950000000000003" customHeight="1" x14ac:dyDescent="0.25">
      <c r="A105" s="55">
        <v>123</v>
      </c>
      <c r="B105" s="56" t="s">
        <v>370</v>
      </c>
      <c r="C105" s="66" t="s">
        <v>371</v>
      </c>
      <c r="D105" s="67" t="s">
        <v>372</v>
      </c>
      <c r="E105" s="59" t="s">
        <v>238</v>
      </c>
      <c r="F105" s="54" t="s">
        <v>373</v>
      </c>
      <c r="G105" s="54" t="s">
        <v>37</v>
      </c>
      <c r="H105" s="54">
        <v>44905233</v>
      </c>
      <c r="I105" s="17">
        <f>CEART!J105+'Reit-SECOM (RH; COVEST)'!J105+'SECOM RÁDIO Fpolis'!J105+'RÁDIO Lages'!J105+'RÁDIO Joinville'!J105+'Reit - SECON'!J105+'Reit - CEPO'!J105+'Reit - PROEX'!J105+'Reit - PROPPG'!J105+'Reit - BU'!J105+'Reit - SEMS'!J105+CEAD!J105+FAED!J105+CEFID!J105+CCT!J105+CAV!J105+CEO!J105+CEAVI!J105+CESFI!J105+CERES!J105+ESAG!J105</f>
        <v>1</v>
      </c>
      <c r="J105" s="23">
        <f>(CEART!J105-CEART!K105)+('Reit-SECOM (RH; COVEST)'!J105-'Reit-SECOM (RH; COVEST)'!K105)+('SECOM RÁDIO Fpolis'!J105-'SECOM RÁDIO Fpolis'!K105)+('RÁDIO Lages'!J105-'RÁDIO Lages'!K105)+('RÁDIO Joinville'!J105-'RÁDIO Joinville'!K105)+('Reit - SECON'!J105-'Reit - SECON'!K105)+('Reit - CEPO'!J105-'Reit - CEPO'!K105)+('Reit - PROEX'!J105-'Reit - PROEX'!K105)+('Reit - PROPPG'!J105-'Reit - PROPPG'!K105)+('Reit - BU'!J105-'Reit - BU'!K105)+('Reit - SEMS'!J105-'Reit - SEMS'!K105)+(CEAD!J105-CEAD!K105)+(FAED!J105-FAED!K105)+(CEFID!J105-CEFID!K105)+(CCT!J105-CCT!K105)+(CAV!J105-CAV!K105)+(CEO!J105-CEO!K105)+(CEAVI!J105-CEAVI!K105)+(CESFI!J105-CESFI!K105)+(CESFI!J105-CESFI!K105)+(CERES!J105-CERES!K105)+(ESAG!J105-ESAG!K105)</f>
        <v>1</v>
      </c>
      <c r="K105" s="29">
        <f t="shared" si="6"/>
        <v>0</v>
      </c>
      <c r="L105" s="18">
        <v>113000</v>
      </c>
      <c r="M105" s="18">
        <f t="shared" si="7"/>
        <v>113000</v>
      </c>
      <c r="N105" s="16">
        <f t="shared" si="8"/>
        <v>113000</v>
      </c>
      <c r="O105" s="120"/>
      <c r="P105" s="120"/>
      <c r="Q105" s="120"/>
      <c r="R105" s="213"/>
      <c r="S105" s="218"/>
      <c r="T105" s="120"/>
      <c r="U105" s="120"/>
      <c r="V105" s="219"/>
    </row>
    <row r="106" spans="1:22" ht="39.950000000000003" customHeight="1" x14ac:dyDescent="0.25">
      <c r="A106" s="55">
        <v>124</v>
      </c>
      <c r="B106" s="56" t="s">
        <v>71</v>
      </c>
      <c r="C106" s="66" t="s">
        <v>374</v>
      </c>
      <c r="D106" s="67" t="s">
        <v>375</v>
      </c>
      <c r="E106" s="53" t="s">
        <v>376</v>
      </c>
      <c r="F106" s="54" t="s">
        <v>377</v>
      </c>
      <c r="G106" s="54" t="s">
        <v>378</v>
      </c>
      <c r="H106" s="54" t="s">
        <v>26</v>
      </c>
      <c r="I106" s="17">
        <f>CEART!J106+'Reit-SECOM (RH; COVEST)'!J106+'SECOM RÁDIO Fpolis'!J106+'RÁDIO Lages'!J106+'RÁDIO Joinville'!J106+'Reit - SECON'!J106+'Reit - CEPO'!J106+'Reit - PROEX'!J106+'Reit - PROPPG'!J106+'Reit - BU'!J106+'Reit - SEMS'!J106+CEAD!J106+FAED!J106+CEFID!J106+CCT!J106+CAV!J106+CEO!J106+CEAVI!J106+CESFI!J106+CERES!J106+ESAG!J106</f>
        <v>4</v>
      </c>
      <c r="J106" s="23">
        <f>(CEART!J106-CEART!K106)+('Reit-SECOM (RH; COVEST)'!J106-'Reit-SECOM (RH; COVEST)'!K106)+('SECOM RÁDIO Fpolis'!J106-'SECOM RÁDIO Fpolis'!K106)+('RÁDIO Lages'!J106-'RÁDIO Lages'!K106)+('RÁDIO Joinville'!J106-'RÁDIO Joinville'!K106)+('Reit - SECON'!J106-'Reit - SECON'!K106)+('Reit - CEPO'!J106-'Reit - CEPO'!K106)+('Reit - PROEX'!J106-'Reit - PROEX'!K106)+('Reit - PROPPG'!J106-'Reit - PROPPG'!K106)+('Reit - BU'!J106-'Reit - BU'!K106)+('Reit - SEMS'!J106-'Reit - SEMS'!K106)+(CEAD!J106-CEAD!K106)+(FAED!J106-FAED!K106)+(CEFID!J106-CEFID!K106)+(CCT!J106-CCT!K106)+(CAV!J106-CAV!K106)+(CEO!J106-CEO!K106)+(CEAVI!J106-CEAVI!K106)+(CESFI!J106-CESFI!K106)+(CESFI!J106-CESFI!K106)+(CERES!J106-CERES!K106)+(ESAG!J106-ESAG!K106)</f>
        <v>0</v>
      </c>
      <c r="K106" s="29">
        <f t="shared" si="6"/>
        <v>4</v>
      </c>
      <c r="L106" s="18">
        <v>990</v>
      </c>
      <c r="M106" s="18">
        <f t="shared" si="7"/>
        <v>3960</v>
      </c>
      <c r="N106" s="16">
        <f t="shared" si="8"/>
        <v>0</v>
      </c>
      <c r="O106" s="120"/>
      <c r="P106" s="120"/>
      <c r="Q106" s="120"/>
      <c r="R106" s="213"/>
      <c r="S106" s="218"/>
      <c r="T106" s="120"/>
      <c r="U106" s="120"/>
      <c r="V106" s="219"/>
    </row>
    <row r="107" spans="1:22" ht="39.950000000000003" customHeight="1" x14ac:dyDescent="0.25">
      <c r="A107" s="55">
        <v>125</v>
      </c>
      <c r="B107" s="56" t="s">
        <v>151</v>
      </c>
      <c r="C107" s="60" t="s">
        <v>379</v>
      </c>
      <c r="D107" s="67" t="s">
        <v>380</v>
      </c>
      <c r="E107" s="62" t="s">
        <v>62</v>
      </c>
      <c r="F107" s="62" t="s">
        <v>381</v>
      </c>
      <c r="G107" s="54" t="s">
        <v>37</v>
      </c>
      <c r="H107" s="62" t="s">
        <v>201</v>
      </c>
      <c r="I107" s="17">
        <f>CEART!J107+'Reit-SECOM (RH; COVEST)'!J107+'SECOM RÁDIO Fpolis'!J107+'RÁDIO Lages'!J107+'RÁDIO Joinville'!J107+'Reit - SECON'!J107+'Reit - CEPO'!J107+'Reit - PROEX'!J107+'Reit - PROPPG'!J107+'Reit - BU'!J107+'Reit - SEMS'!J107+CEAD!J107+FAED!J107+CEFID!J107+CCT!J107+CAV!J107+CEO!J107+CEAVI!J107+CESFI!J107+CERES!J107+ESAG!J107</f>
        <v>6</v>
      </c>
      <c r="J107" s="23">
        <f>(CEART!J107-CEART!K107)+('Reit-SECOM (RH; COVEST)'!J107-'Reit-SECOM (RH; COVEST)'!K107)+('SECOM RÁDIO Fpolis'!J107-'SECOM RÁDIO Fpolis'!K107)+('RÁDIO Lages'!J107-'RÁDIO Lages'!K107)+('RÁDIO Joinville'!J107-'RÁDIO Joinville'!K107)+('Reit - SECON'!J107-'Reit - SECON'!K107)+('Reit - CEPO'!J107-'Reit - CEPO'!K107)+('Reit - PROEX'!J107-'Reit - PROEX'!K107)+('Reit - PROPPG'!J107-'Reit - PROPPG'!K107)+('Reit - BU'!J107-'Reit - BU'!K107)+('Reit - SEMS'!J107-'Reit - SEMS'!K107)+(CEAD!J107-CEAD!K107)+(FAED!J107-FAED!K107)+(CEFID!J107-CEFID!K107)+(CCT!J107-CCT!K107)+(CAV!J107-CAV!K107)+(CEO!J107-CEO!K107)+(CEAVI!J107-CEAVI!K107)+(CESFI!J107-CESFI!K107)+(CESFI!J107-CESFI!K107)+(CERES!J107-CERES!K107)+(ESAG!J107-ESAG!K107)</f>
        <v>0</v>
      </c>
      <c r="K107" s="29">
        <f t="shared" si="6"/>
        <v>6</v>
      </c>
      <c r="L107" s="18">
        <v>7999.99</v>
      </c>
      <c r="M107" s="18">
        <f t="shared" si="7"/>
        <v>47999.94</v>
      </c>
      <c r="N107" s="16">
        <f t="shared" si="8"/>
        <v>0</v>
      </c>
      <c r="O107" s="120"/>
      <c r="P107" s="120"/>
      <c r="Q107" s="120"/>
      <c r="R107" s="213"/>
      <c r="S107" s="218"/>
      <c r="T107" s="120"/>
      <c r="U107" s="120"/>
      <c r="V107" s="219"/>
    </row>
    <row r="108" spans="1:22" ht="39.950000000000003" customHeight="1" x14ac:dyDescent="0.25">
      <c r="A108" s="55">
        <v>126</v>
      </c>
      <c r="B108" s="56" t="s">
        <v>151</v>
      </c>
      <c r="C108" s="60" t="s">
        <v>382</v>
      </c>
      <c r="D108" s="61" t="s">
        <v>383</v>
      </c>
      <c r="E108" s="62" t="s">
        <v>62</v>
      </c>
      <c r="F108" s="62" t="s">
        <v>381</v>
      </c>
      <c r="G108" s="54" t="s">
        <v>37</v>
      </c>
      <c r="H108" s="62" t="s">
        <v>201</v>
      </c>
      <c r="I108" s="17">
        <f>CEART!J108+'Reit-SECOM (RH; COVEST)'!J108+'SECOM RÁDIO Fpolis'!J108+'RÁDIO Lages'!J108+'RÁDIO Joinville'!J108+'Reit - SECON'!J108+'Reit - CEPO'!J108+'Reit - PROEX'!J108+'Reit - PROPPG'!J108+'Reit - BU'!J108+'Reit - SEMS'!J108+CEAD!J108+FAED!J108+CEFID!J108+CCT!J108+CAV!J108+CEO!J108+CEAVI!J108+CESFI!J108+CERES!J108+ESAG!J108</f>
        <v>6</v>
      </c>
      <c r="J108" s="23">
        <f>(CEART!J108-CEART!K108)+('Reit-SECOM (RH; COVEST)'!J108-'Reit-SECOM (RH; COVEST)'!K108)+('SECOM RÁDIO Fpolis'!J108-'SECOM RÁDIO Fpolis'!K108)+('RÁDIO Lages'!J108-'RÁDIO Lages'!K108)+('RÁDIO Joinville'!J108-'RÁDIO Joinville'!K108)+('Reit - SECON'!J108-'Reit - SECON'!K108)+('Reit - CEPO'!J108-'Reit - CEPO'!K108)+('Reit - PROEX'!J108-'Reit - PROEX'!K108)+('Reit - PROPPG'!J108-'Reit - PROPPG'!K108)+('Reit - BU'!J108-'Reit - BU'!K108)+('Reit - SEMS'!J108-'Reit - SEMS'!K108)+(CEAD!J108-CEAD!K108)+(FAED!J108-FAED!K108)+(CEFID!J108-CEFID!K108)+(CCT!J108-CCT!K108)+(CAV!J108-CAV!K108)+(CEO!J108-CEO!K108)+(CEAVI!J108-CEAVI!K108)+(CESFI!J108-CESFI!K108)+(CESFI!J108-CESFI!K108)+(CERES!J108-CERES!K108)+(ESAG!J108-ESAG!K108)</f>
        <v>0</v>
      </c>
      <c r="K108" s="29">
        <f t="shared" si="6"/>
        <v>6</v>
      </c>
      <c r="L108" s="18">
        <v>9400</v>
      </c>
      <c r="M108" s="18">
        <f t="shared" si="7"/>
        <v>56400</v>
      </c>
      <c r="N108" s="16">
        <f t="shared" si="8"/>
        <v>0</v>
      </c>
      <c r="O108" s="120"/>
      <c r="P108" s="120"/>
      <c r="Q108" s="120"/>
      <c r="R108" s="213"/>
      <c r="S108" s="218"/>
      <c r="T108" s="120"/>
      <c r="U108" s="120"/>
      <c r="V108" s="219"/>
    </row>
    <row r="109" spans="1:22" ht="39.950000000000003" customHeight="1" x14ac:dyDescent="0.25">
      <c r="A109" s="55">
        <v>127</v>
      </c>
      <c r="B109" s="56" t="s">
        <v>47</v>
      </c>
      <c r="C109" s="60" t="s">
        <v>384</v>
      </c>
      <c r="D109" s="61" t="s">
        <v>385</v>
      </c>
      <c r="E109" s="53" t="s">
        <v>386</v>
      </c>
      <c r="F109" s="54" t="s">
        <v>387</v>
      </c>
      <c r="G109" s="54" t="s">
        <v>37</v>
      </c>
      <c r="H109" s="54" t="s">
        <v>25</v>
      </c>
      <c r="I109" s="17">
        <f>CEART!J109+'Reit-SECOM (RH; COVEST)'!J109+'SECOM RÁDIO Fpolis'!J109+'RÁDIO Lages'!J109+'RÁDIO Joinville'!J109+'Reit - SECON'!J109+'Reit - CEPO'!J109+'Reit - PROEX'!J109+'Reit - PROPPG'!J109+'Reit - BU'!J109+'Reit - SEMS'!J109+CEAD!J109+FAED!J109+CEFID!J109+CCT!J109+CAV!J109+CEO!J109+CEAVI!J109+CESFI!J109+CERES!J109+ESAG!J109</f>
        <v>4</v>
      </c>
      <c r="J109" s="23">
        <f>(CEART!J109-CEART!K109)+('Reit-SECOM (RH; COVEST)'!J109-'Reit-SECOM (RH; COVEST)'!K109)+('SECOM RÁDIO Fpolis'!J109-'SECOM RÁDIO Fpolis'!K109)+('RÁDIO Lages'!J109-'RÁDIO Lages'!K109)+('RÁDIO Joinville'!J109-'RÁDIO Joinville'!K109)+('Reit - SECON'!J109-'Reit - SECON'!K109)+('Reit - CEPO'!J109-'Reit - CEPO'!K109)+('Reit - PROEX'!J109-'Reit - PROEX'!K109)+('Reit - PROPPG'!J109-'Reit - PROPPG'!K109)+('Reit - BU'!J109-'Reit - BU'!K109)+('Reit - SEMS'!J109-'Reit - SEMS'!K109)+(CEAD!J109-CEAD!K109)+(FAED!J109-FAED!K109)+(CEFID!J109-CEFID!K109)+(CCT!J109-CCT!K109)+(CAV!J109-CAV!K109)+(CEO!J109-CEO!K109)+(CEAVI!J109-CEAVI!K109)+(CESFI!J109-CESFI!K109)+(CESFI!J109-CESFI!K109)+(CERES!J109-CERES!K109)+(ESAG!J109-ESAG!K109)</f>
        <v>4</v>
      </c>
      <c r="K109" s="29">
        <f t="shared" si="6"/>
        <v>0</v>
      </c>
      <c r="L109" s="18">
        <v>479</v>
      </c>
      <c r="M109" s="18">
        <f t="shared" si="7"/>
        <v>1916</v>
      </c>
      <c r="N109" s="16">
        <f t="shared" si="8"/>
        <v>1916</v>
      </c>
      <c r="O109" s="120"/>
      <c r="P109" s="120"/>
      <c r="Q109" s="120"/>
      <c r="R109" s="213"/>
      <c r="S109" s="218"/>
      <c r="T109" s="120"/>
      <c r="U109" s="120"/>
      <c r="V109" s="219"/>
    </row>
    <row r="110" spans="1:22" ht="39.950000000000003" customHeight="1" x14ac:dyDescent="0.25">
      <c r="A110" s="55">
        <v>129</v>
      </c>
      <c r="B110" s="56" t="s">
        <v>86</v>
      </c>
      <c r="C110" s="60" t="s">
        <v>388</v>
      </c>
      <c r="D110" s="61" t="s">
        <v>389</v>
      </c>
      <c r="E110" s="62" t="s">
        <v>390</v>
      </c>
      <c r="F110" s="62" t="s">
        <v>391</v>
      </c>
      <c r="G110" s="54" t="s">
        <v>37</v>
      </c>
      <c r="H110" s="62" t="s">
        <v>81</v>
      </c>
      <c r="I110" s="17">
        <f>CEART!J110+'Reit-SECOM (RH; COVEST)'!J110+'SECOM RÁDIO Fpolis'!J110+'RÁDIO Lages'!J110+'RÁDIO Joinville'!J110+'Reit - SECON'!J110+'Reit - CEPO'!J110+'Reit - PROEX'!J110+'Reit - PROPPG'!J110+'Reit - BU'!J110+'Reit - SEMS'!J110+CEAD!J110+FAED!J110+CEFID!J110+CCT!J110+CAV!J110+CEO!J110+CEAVI!J110+CESFI!J110+CERES!J110+ESAG!J110</f>
        <v>11</v>
      </c>
      <c r="J110" s="23">
        <f>(CEART!J110-CEART!K110)+('Reit-SECOM (RH; COVEST)'!J110-'Reit-SECOM (RH; COVEST)'!K110)+('SECOM RÁDIO Fpolis'!J110-'SECOM RÁDIO Fpolis'!K110)+('RÁDIO Lages'!J110-'RÁDIO Lages'!K110)+('RÁDIO Joinville'!J110-'RÁDIO Joinville'!K110)+('Reit - SECON'!J110-'Reit - SECON'!K110)+('Reit - CEPO'!J110-'Reit - CEPO'!K110)+('Reit - PROEX'!J110-'Reit - PROEX'!K110)+('Reit - PROPPG'!J110-'Reit - PROPPG'!K110)+('Reit - BU'!J110-'Reit - BU'!K110)+('Reit - SEMS'!J110-'Reit - SEMS'!K110)+(CEAD!J110-CEAD!K110)+(FAED!J110-FAED!K110)+(CEFID!J110-CEFID!K110)+(CCT!J110-CCT!K110)+(CAV!J110-CAV!K110)+(CEO!J110-CEO!K110)+(CEAVI!J110-CEAVI!K110)+(CESFI!J110-CESFI!K110)+(CESFI!J110-CESFI!K110)+(CERES!J110-CERES!K110)+(ESAG!J110-ESAG!K110)</f>
        <v>10</v>
      </c>
      <c r="K110" s="29">
        <f t="shared" si="6"/>
        <v>1</v>
      </c>
      <c r="L110" s="18">
        <v>500.42</v>
      </c>
      <c r="M110" s="18">
        <f t="shared" si="7"/>
        <v>5504.62</v>
      </c>
      <c r="N110" s="16">
        <f t="shared" si="8"/>
        <v>5004.2</v>
      </c>
      <c r="O110" s="120"/>
      <c r="P110" s="120"/>
      <c r="Q110" s="120"/>
      <c r="R110" s="213"/>
      <c r="S110" s="218"/>
      <c r="T110" s="120"/>
      <c r="U110" s="120"/>
      <c r="V110" s="219"/>
    </row>
    <row r="111" spans="1:22" ht="39.950000000000003" customHeight="1" x14ac:dyDescent="0.25">
      <c r="A111" s="55">
        <v>130</v>
      </c>
      <c r="B111" s="56" t="s">
        <v>55</v>
      </c>
      <c r="C111" s="78" t="s">
        <v>392</v>
      </c>
      <c r="D111" s="79" t="s">
        <v>393</v>
      </c>
      <c r="E111" s="59" t="s">
        <v>192</v>
      </c>
      <c r="F111" s="62" t="s">
        <v>394</v>
      </c>
      <c r="G111" s="54" t="s">
        <v>37</v>
      </c>
      <c r="H111" s="62" t="s">
        <v>81</v>
      </c>
      <c r="I111" s="17">
        <f>CEART!J111+'Reit-SECOM (RH; COVEST)'!J111+'SECOM RÁDIO Fpolis'!J111+'RÁDIO Lages'!J111+'RÁDIO Joinville'!J111+'Reit - SECON'!J111+'Reit - CEPO'!J111+'Reit - PROEX'!J111+'Reit - PROPPG'!J111+'Reit - BU'!J111+'Reit - SEMS'!J111+CEAD!J111+FAED!J111+CEFID!J111+CCT!J111+CAV!J111+CEO!J111+CEAVI!J111+CESFI!J111+CERES!J111+ESAG!J111</f>
        <v>4</v>
      </c>
      <c r="J111" s="23">
        <f>(CEART!J111-CEART!K111)+('Reit-SECOM (RH; COVEST)'!J111-'Reit-SECOM (RH; COVEST)'!K111)+('SECOM RÁDIO Fpolis'!J111-'SECOM RÁDIO Fpolis'!K111)+('RÁDIO Lages'!J111-'RÁDIO Lages'!K111)+('RÁDIO Joinville'!J111-'RÁDIO Joinville'!K111)+('Reit - SECON'!J111-'Reit - SECON'!K111)+('Reit - CEPO'!J111-'Reit - CEPO'!K111)+('Reit - PROEX'!J111-'Reit - PROEX'!K111)+('Reit - PROPPG'!J111-'Reit - PROPPG'!K111)+('Reit - BU'!J111-'Reit - BU'!K111)+('Reit - SEMS'!J111-'Reit - SEMS'!K111)+(CEAD!J111-CEAD!K111)+(FAED!J111-FAED!K111)+(CEFID!J111-CEFID!K111)+(CCT!J111-CCT!K111)+(CAV!J111-CAV!K111)+(CEO!J111-CEO!K111)+(CEAVI!J111-CEAVI!K111)+(CESFI!J111-CESFI!K111)+(CESFI!J111-CESFI!K111)+(CERES!J111-CERES!K111)+(ESAG!J111-ESAG!K111)</f>
        <v>0</v>
      </c>
      <c r="K111" s="29">
        <f t="shared" si="6"/>
        <v>4</v>
      </c>
      <c r="L111" s="18">
        <v>730</v>
      </c>
      <c r="M111" s="18">
        <f t="shared" si="7"/>
        <v>2920</v>
      </c>
      <c r="N111" s="16">
        <f t="shared" si="8"/>
        <v>0</v>
      </c>
      <c r="O111" s="120"/>
      <c r="P111" s="120"/>
      <c r="Q111" s="120"/>
      <c r="R111" s="213"/>
      <c r="S111" s="218"/>
      <c r="T111" s="120"/>
      <c r="U111" s="120"/>
      <c r="V111" s="219"/>
    </row>
    <row r="112" spans="1:22" ht="39.950000000000003" customHeight="1" x14ac:dyDescent="0.25">
      <c r="A112" s="55">
        <v>131</v>
      </c>
      <c r="B112" s="56" t="s">
        <v>55</v>
      </c>
      <c r="C112" s="60" t="s">
        <v>395</v>
      </c>
      <c r="D112" s="61" t="s">
        <v>396</v>
      </c>
      <c r="E112" s="53" t="s">
        <v>179</v>
      </c>
      <c r="F112" s="54" t="s">
        <v>397</v>
      </c>
      <c r="G112" s="54" t="s">
        <v>37</v>
      </c>
      <c r="H112" s="54" t="s">
        <v>21</v>
      </c>
      <c r="I112" s="17">
        <f>CEART!J112+'Reit-SECOM (RH; COVEST)'!J112+'SECOM RÁDIO Fpolis'!J112+'RÁDIO Lages'!J112+'RÁDIO Joinville'!J112+'Reit - SECON'!J112+'Reit - CEPO'!J112+'Reit - PROEX'!J112+'Reit - PROPPG'!J112+'Reit - BU'!J112+'Reit - SEMS'!J112+CEAD!J112+FAED!J112+CEFID!J112+CCT!J112+CAV!J112+CEO!J112+CEAVI!J112+CESFI!J112+CERES!J112+ESAG!J112</f>
        <v>1</v>
      </c>
      <c r="J112" s="23">
        <f>(CEART!J112-CEART!K112)+('Reit-SECOM (RH; COVEST)'!J112-'Reit-SECOM (RH; COVEST)'!K112)+('SECOM RÁDIO Fpolis'!J112-'SECOM RÁDIO Fpolis'!K112)+('RÁDIO Lages'!J112-'RÁDIO Lages'!K112)+('RÁDIO Joinville'!J112-'RÁDIO Joinville'!K112)+('Reit - SECON'!J112-'Reit - SECON'!K112)+('Reit - CEPO'!J112-'Reit - CEPO'!K112)+('Reit - PROEX'!J112-'Reit - PROEX'!K112)+('Reit - PROPPG'!J112-'Reit - PROPPG'!K112)+('Reit - BU'!J112-'Reit - BU'!K112)+('Reit - SEMS'!J112-'Reit - SEMS'!K112)+(CEAD!J112-CEAD!K112)+(FAED!J112-FAED!K112)+(CEFID!J112-CEFID!K112)+(CCT!J112-CCT!K112)+(CAV!J112-CAV!K112)+(CEO!J112-CEO!K112)+(CEAVI!J112-CEAVI!K112)+(CESFI!J112-CESFI!K112)+(CESFI!J112-CESFI!K112)+(CERES!J112-CERES!K112)+(ESAG!J112-ESAG!K112)</f>
        <v>1</v>
      </c>
      <c r="K112" s="29">
        <f t="shared" si="6"/>
        <v>0</v>
      </c>
      <c r="L112" s="18">
        <v>11498</v>
      </c>
      <c r="M112" s="18">
        <f t="shared" si="7"/>
        <v>11498</v>
      </c>
      <c r="N112" s="16">
        <f t="shared" si="8"/>
        <v>11498</v>
      </c>
      <c r="O112" s="120"/>
      <c r="P112" s="120"/>
      <c r="Q112" s="120"/>
      <c r="R112" s="213"/>
      <c r="S112" s="218"/>
      <c r="T112" s="120"/>
      <c r="U112" s="120"/>
      <c r="V112" s="219"/>
    </row>
    <row r="113" spans="1:22" ht="39.950000000000003" customHeight="1" x14ac:dyDescent="0.25">
      <c r="A113" s="55">
        <v>132</v>
      </c>
      <c r="B113" s="56" t="s">
        <v>151</v>
      </c>
      <c r="C113" s="60" t="s">
        <v>398</v>
      </c>
      <c r="D113" s="61" t="s">
        <v>399</v>
      </c>
      <c r="E113" s="53" t="s">
        <v>192</v>
      </c>
      <c r="F113" s="54" t="s">
        <v>299</v>
      </c>
      <c r="G113" s="54" t="s">
        <v>37</v>
      </c>
      <c r="H113" s="54" t="s">
        <v>51</v>
      </c>
      <c r="I113" s="17">
        <f>CEART!J113+'Reit-SECOM (RH; COVEST)'!J113+'SECOM RÁDIO Fpolis'!J113+'RÁDIO Lages'!J113+'RÁDIO Joinville'!J113+'Reit - SECON'!J113+'Reit - CEPO'!J113+'Reit - PROEX'!J113+'Reit - PROPPG'!J113+'Reit - BU'!J113+'Reit - SEMS'!J113+CEAD!J113+FAED!J113+CEFID!J113+CCT!J113+CAV!J113+CEO!J113+CEAVI!J113+CESFI!J113+CERES!J113+ESAG!J113</f>
        <v>1</v>
      </c>
      <c r="J113" s="23">
        <f>(CEART!J113-CEART!K113)+('Reit-SECOM (RH; COVEST)'!J113-'Reit-SECOM (RH; COVEST)'!K113)+('SECOM RÁDIO Fpolis'!J113-'SECOM RÁDIO Fpolis'!K113)+('RÁDIO Lages'!J113-'RÁDIO Lages'!K113)+('RÁDIO Joinville'!J113-'RÁDIO Joinville'!K113)+('Reit - SECON'!J113-'Reit - SECON'!K113)+('Reit - CEPO'!J113-'Reit - CEPO'!K113)+('Reit - PROEX'!J113-'Reit - PROEX'!K113)+('Reit - PROPPG'!J113-'Reit - PROPPG'!K113)+('Reit - BU'!J113-'Reit - BU'!K113)+('Reit - SEMS'!J113-'Reit - SEMS'!K113)+(CEAD!J113-CEAD!K113)+(FAED!J113-FAED!K113)+(CEFID!J113-CEFID!K113)+(CCT!J113-CCT!K113)+(CAV!J113-CAV!K113)+(CEO!J113-CEO!K113)+(CEAVI!J113-CEAVI!K113)+(CESFI!J113-CESFI!K113)+(CESFI!J113-CESFI!K113)+(CERES!J113-CERES!K113)+(ESAG!J113-ESAG!K113)</f>
        <v>0</v>
      </c>
      <c r="K113" s="29">
        <f t="shared" si="6"/>
        <v>1</v>
      </c>
      <c r="L113" s="18">
        <v>2200</v>
      </c>
      <c r="M113" s="18">
        <f t="shared" si="7"/>
        <v>2200</v>
      </c>
      <c r="N113" s="16">
        <f t="shared" si="8"/>
        <v>0</v>
      </c>
      <c r="O113" s="120"/>
      <c r="P113" s="120"/>
      <c r="Q113" s="120"/>
      <c r="R113" s="213"/>
      <c r="S113" s="218"/>
      <c r="T113" s="120"/>
      <c r="U113" s="120"/>
      <c r="V113" s="219"/>
    </row>
    <row r="114" spans="1:22" ht="39.950000000000003" customHeight="1" x14ac:dyDescent="0.25">
      <c r="A114" s="55">
        <v>133</v>
      </c>
      <c r="B114" s="56" t="s">
        <v>71</v>
      </c>
      <c r="C114" s="68" t="s">
        <v>400</v>
      </c>
      <c r="D114" s="69" t="s">
        <v>401</v>
      </c>
      <c r="E114" s="65">
        <v>2401</v>
      </c>
      <c r="F114" s="65" t="s">
        <v>402</v>
      </c>
      <c r="G114" s="54" t="s">
        <v>37</v>
      </c>
      <c r="H114" s="54" t="s">
        <v>51</v>
      </c>
      <c r="I114" s="17">
        <f>CEART!J114+'Reit-SECOM (RH; COVEST)'!J114+'SECOM RÁDIO Fpolis'!J114+'RÁDIO Lages'!J114+'RÁDIO Joinville'!J114+'Reit - SECON'!J114+'Reit - CEPO'!J114+'Reit - PROEX'!J114+'Reit - PROPPG'!J114+'Reit - BU'!J114+'Reit - SEMS'!J114+CEAD!J114+FAED!J114+CEFID!J114+CCT!J114+CAV!J114+CEO!J114+CEAVI!J114+CESFI!J114+CERES!J114+ESAG!J114</f>
        <v>1</v>
      </c>
      <c r="J114" s="23">
        <f>(CEART!J114-CEART!K114)+('Reit-SECOM (RH; COVEST)'!J114-'Reit-SECOM (RH; COVEST)'!K114)+('SECOM RÁDIO Fpolis'!J114-'SECOM RÁDIO Fpolis'!K114)+('RÁDIO Lages'!J114-'RÁDIO Lages'!K114)+('RÁDIO Joinville'!J114-'RÁDIO Joinville'!K114)+('Reit - SECON'!J114-'Reit - SECON'!K114)+('Reit - CEPO'!J114-'Reit - CEPO'!K114)+('Reit - PROEX'!J114-'Reit - PROEX'!K114)+('Reit - PROPPG'!J114-'Reit - PROPPG'!K114)+('Reit - BU'!J114-'Reit - BU'!K114)+('Reit - SEMS'!J114-'Reit - SEMS'!K114)+(CEAD!J114-CEAD!K114)+(FAED!J114-FAED!K114)+(CEFID!J114-CEFID!K114)+(CCT!J114-CCT!K114)+(CAV!J114-CAV!K114)+(CEO!J114-CEO!K114)+(CEAVI!J114-CEAVI!K114)+(CESFI!J114-CESFI!K114)+(CESFI!J114-CESFI!K114)+(CERES!J114-CERES!K114)+(ESAG!J114-ESAG!K114)</f>
        <v>1</v>
      </c>
      <c r="K114" s="29">
        <f t="shared" si="6"/>
        <v>0</v>
      </c>
      <c r="L114" s="18">
        <v>4731.21</v>
      </c>
      <c r="M114" s="18">
        <f t="shared" si="7"/>
        <v>4731.21</v>
      </c>
      <c r="N114" s="16">
        <f t="shared" si="8"/>
        <v>4731.21</v>
      </c>
      <c r="O114" s="120"/>
      <c r="P114" s="120"/>
      <c r="Q114" s="120"/>
      <c r="R114" s="213"/>
      <c r="S114" s="218"/>
      <c r="T114" s="120"/>
      <c r="U114" s="120"/>
      <c r="V114" s="219"/>
    </row>
    <row r="115" spans="1:22" ht="39.950000000000003" customHeight="1" x14ac:dyDescent="0.25">
      <c r="A115" s="55">
        <v>134</v>
      </c>
      <c r="B115" s="56" t="s">
        <v>24</v>
      </c>
      <c r="C115" s="57" t="s">
        <v>403</v>
      </c>
      <c r="D115" s="58" t="s">
        <v>404</v>
      </c>
      <c r="E115" s="53" t="s">
        <v>238</v>
      </c>
      <c r="F115" s="80" t="s">
        <v>405</v>
      </c>
      <c r="G115" s="54" t="s">
        <v>37</v>
      </c>
      <c r="H115" s="54" t="s">
        <v>51</v>
      </c>
      <c r="I115" s="17">
        <f>CEART!J115+'Reit-SECOM (RH; COVEST)'!J115+'SECOM RÁDIO Fpolis'!J115+'RÁDIO Lages'!J115+'RÁDIO Joinville'!J115+'Reit - SECON'!J115+'Reit - CEPO'!J115+'Reit - PROEX'!J115+'Reit - PROPPG'!J115+'Reit - BU'!J115+'Reit - SEMS'!J115+CEAD!J115+FAED!J115+CEFID!J115+CCT!J115+CAV!J115+CEO!J115+CEAVI!J115+CESFI!J115+CERES!J115+ESAG!J115</f>
        <v>2</v>
      </c>
      <c r="J115" s="23">
        <f>(CEART!J115-CEART!K115)+('Reit-SECOM (RH; COVEST)'!J115-'Reit-SECOM (RH; COVEST)'!K115)+('SECOM RÁDIO Fpolis'!J115-'SECOM RÁDIO Fpolis'!K115)+('RÁDIO Lages'!J115-'RÁDIO Lages'!K115)+('RÁDIO Joinville'!J115-'RÁDIO Joinville'!K115)+('Reit - SECON'!J115-'Reit - SECON'!K115)+('Reit - CEPO'!J115-'Reit - CEPO'!K115)+('Reit - PROEX'!J115-'Reit - PROEX'!K115)+('Reit - PROPPG'!J115-'Reit - PROPPG'!K115)+('Reit - BU'!J115-'Reit - BU'!K115)+('Reit - SEMS'!J115-'Reit - SEMS'!K115)+(CEAD!J115-CEAD!K115)+(FAED!J115-FAED!K115)+(CEFID!J115-CEFID!K115)+(CCT!J115-CCT!K115)+(CAV!J115-CAV!K115)+(CEO!J115-CEO!K115)+(CEAVI!J115-CEAVI!K115)+(CESFI!J115-CESFI!K115)+(CESFI!J115-CESFI!K115)+(CERES!J115-CERES!K115)+(ESAG!J115-ESAG!K115)</f>
        <v>2</v>
      </c>
      <c r="K115" s="29">
        <f t="shared" si="6"/>
        <v>0</v>
      </c>
      <c r="L115" s="18">
        <v>4340</v>
      </c>
      <c r="M115" s="18">
        <f t="shared" si="7"/>
        <v>8680</v>
      </c>
      <c r="N115" s="16">
        <f t="shared" si="8"/>
        <v>8680</v>
      </c>
      <c r="O115" s="120"/>
      <c r="P115" s="120"/>
      <c r="Q115" s="120"/>
      <c r="R115" s="213"/>
      <c r="S115" s="218"/>
      <c r="T115" s="120"/>
      <c r="U115" s="120"/>
      <c r="V115" s="219"/>
    </row>
    <row r="116" spans="1:22" ht="39.950000000000003" customHeight="1" x14ac:dyDescent="0.25">
      <c r="A116" s="55">
        <v>135</v>
      </c>
      <c r="B116" s="56" t="s">
        <v>93</v>
      </c>
      <c r="C116" s="60" t="s">
        <v>406</v>
      </c>
      <c r="D116" s="61" t="s">
        <v>407</v>
      </c>
      <c r="E116" s="59" t="s">
        <v>62</v>
      </c>
      <c r="F116" s="70">
        <v>12360053</v>
      </c>
      <c r="G116" s="54" t="s">
        <v>37</v>
      </c>
      <c r="H116" s="54">
        <v>44905233</v>
      </c>
      <c r="I116" s="17">
        <f>CEART!J116+'Reit-SECOM (RH; COVEST)'!J116+'SECOM RÁDIO Fpolis'!J116+'RÁDIO Lages'!J116+'RÁDIO Joinville'!J116+'Reit - SECON'!J116+'Reit - CEPO'!J116+'Reit - PROEX'!J116+'Reit - PROPPG'!J116+'Reit - BU'!J116+'Reit - SEMS'!J116+CEAD!J116+FAED!J116+CEFID!J116+CCT!J116+CAV!J116+CEO!J116+CEAVI!J116+CESFI!J116+CERES!J116+ESAG!J116</f>
        <v>5</v>
      </c>
      <c r="J116" s="23">
        <f>(CEART!J116-CEART!K116)+('Reit-SECOM (RH; COVEST)'!J116-'Reit-SECOM (RH; COVEST)'!K116)+('SECOM RÁDIO Fpolis'!J116-'SECOM RÁDIO Fpolis'!K116)+('RÁDIO Lages'!J116-'RÁDIO Lages'!K116)+('RÁDIO Joinville'!J116-'RÁDIO Joinville'!K116)+('Reit - SECON'!J116-'Reit - SECON'!K116)+('Reit - CEPO'!J116-'Reit - CEPO'!K116)+('Reit - PROEX'!J116-'Reit - PROEX'!K116)+('Reit - PROPPG'!J116-'Reit - PROPPG'!K116)+('Reit - BU'!J116-'Reit - BU'!K116)+('Reit - SEMS'!J116-'Reit - SEMS'!K116)+(CEAD!J116-CEAD!K116)+(FAED!J116-FAED!K116)+(CEFID!J116-CEFID!K116)+(CCT!J116-CCT!K116)+(CAV!J116-CAV!K116)+(CEO!J116-CEO!K116)+(CEAVI!J116-CEAVI!K116)+(CESFI!J116-CESFI!K116)+(CESFI!J116-CESFI!K116)+(CERES!J116-CERES!K116)+(ESAG!J116-ESAG!K116)</f>
        <v>7</v>
      </c>
      <c r="K116" s="29">
        <f t="shared" si="6"/>
        <v>-2</v>
      </c>
      <c r="L116" s="18">
        <v>3500</v>
      </c>
      <c r="M116" s="18">
        <f t="shared" si="7"/>
        <v>17500</v>
      </c>
      <c r="N116" s="16">
        <f t="shared" si="8"/>
        <v>24500</v>
      </c>
      <c r="O116" s="120">
        <v>1</v>
      </c>
      <c r="P116" s="121">
        <f>O116/K116</f>
        <v>-0.5</v>
      </c>
      <c r="Q116" s="122">
        <f>O116*L116</f>
        <v>3500</v>
      </c>
      <c r="R116" s="214">
        <f>Q116/M137</f>
        <v>1.8706035838637522E-3</v>
      </c>
      <c r="S116" s="218"/>
      <c r="T116" s="121"/>
      <c r="U116" s="122"/>
      <c r="V116" s="220"/>
    </row>
    <row r="117" spans="1:22" ht="39.950000000000003" customHeight="1" x14ac:dyDescent="0.25">
      <c r="A117" s="55">
        <v>136</v>
      </c>
      <c r="B117" s="56" t="s">
        <v>24</v>
      </c>
      <c r="C117" s="60" t="s">
        <v>408</v>
      </c>
      <c r="D117" s="61" t="s">
        <v>409</v>
      </c>
      <c r="E117" s="59" t="s">
        <v>62</v>
      </c>
      <c r="F117" s="70">
        <v>114332019</v>
      </c>
      <c r="G117" s="54" t="s">
        <v>37</v>
      </c>
      <c r="H117" s="54">
        <v>44905233</v>
      </c>
      <c r="I117" s="17">
        <f>CEART!J117+'Reit-SECOM (RH; COVEST)'!J117+'SECOM RÁDIO Fpolis'!J117+'RÁDIO Lages'!J117+'RÁDIO Joinville'!J117+'Reit - SECON'!J117+'Reit - CEPO'!J117+'Reit - PROEX'!J117+'Reit - PROPPG'!J117+'Reit - BU'!J117+'Reit - SEMS'!J117+CEAD!J117+FAED!J117+CEFID!J117+CCT!J117+CAV!J117+CEO!J117+CEAVI!J117+CESFI!J117+CERES!J117+ESAG!J117</f>
        <v>13</v>
      </c>
      <c r="J117" s="23">
        <f>(CEART!J117-CEART!K117)+('Reit-SECOM (RH; COVEST)'!J117-'Reit-SECOM (RH; COVEST)'!K117)+('SECOM RÁDIO Fpolis'!J117-'SECOM RÁDIO Fpolis'!K117)+('RÁDIO Lages'!J117-'RÁDIO Lages'!K117)+('RÁDIO Joinville'!J117-'RÁDIO Joinville'!K117)+('Reit - SECON'!J117-'Reit - SECON'!K117)+('Reit - CEPO'!J117-'Reit - CEPO'!K117)+('Reit - PROEX'!J117-'Reit - PROEX'!K117)+('Reit - PROPPG'!J117-'Reit - PROPPG'!K117)+('Reit - BU'!J117-'Reit - BU'!K117)+('Reit - SEMS'!J117-'Reit - SEMS'!K117)+(CEAD!J117-CEAD!K117)+(FAED!J117-FAED!K117)+(CEFID!J117-CEFID!K117)+(CCT!J117-CCT!K117)+(CAV!J117-CAV!K117)+(CEO!J117-CEO!K117)+(CEAVI!J117-CEAVI!K117)+(CESFI!J117-CESFI!K117)+(CESFI!J117-CESFI!K117)+(CERES!J117-CERES!K117)+(ESAG!J117-ESAG!K117)</f>
        <v>10</v>
      </c>
      <c r="K117" s="29">
        <f t="shared" si="6"/>
        <v>3</v>
      </c>
      <c r="L117" s="18">
        <v>4990</v>
      </c>
      <c r="M117" s="18">
        <f t="shared" si="7"/>
        <v>64870</v>
      </c>
      <c r="N117" s="16">
        <f t="shared" si="8"/>
        <v>49900</v>
      </c>
      <c r="O117" s="120"/>
      <c r="P117" s="120"/>
      <c r="Q117" s="120"/>
      <c r="R117" s="213"/>
      <c r="S117" s="218"/>
      <c r="T117" s="120"/>
      <c r="U117" s="120"/>
      <c r="V117" s="219"/>
    </row>
    <row r="118" spans="1:22" ht="39.950000000000003" customHeight="1" x14ac:dyDescent="0.25">
      <c r="A118" s="55">
        <v>137</v>
      </c>
      <c r="B118" s="56" t="s">
        <v>370</v>
      </c>
      <c r="C118" s="60" t="s">
        <v>410</v>
      </c>
      <c r="D118" s="61" t="s">
        <v>411</v>
      </c>
      <c r="E118" s="62" t="s">
        <v>242</v>
      </c>
      <c r="F118" s="62" t="s">
        <v>412</v>
      </c>
      <c r="G118" s="54" t="s">
        <v>37</v>
      </c>
      <c r="H118" s="62" t="s">
        <v>51</v>
      </c>
      <c r="I118" s="17">
        <f>CEART!J118+'Reit-SECOM (RH; COVEST)'!J118+'SECOM RÁDIO Fpolis'!J118+'RÁDIO Lages'!J118+'RÁDIO Joinville'!J118+'Reit - SECON'!J118+'Reit - CEPO'!J118+'Reit - PROEX'!J118+'Reit - PROPPG'!J118+'Reit - BU'!J118+'Reit - SEMS'!J118+CEAD!J118+FAED!J118+CEFID!J118+CCT!J118+CAV!J118+CEO!J118+CEAVI!J118+CESFI!J118+CERES!J118+ESAG!J118</f>
        <v>23</v>
      </c>
      <c r="J118" s="23">
        <f>(CEART!J118-CEART!K118)+('Reit-SECOM (RH; COVEST)'!J118-'Reit-SECOM (RH; COVEST)'!K118)+('SECOM RÁDIO Fpolis'!J118-'SECOM RÁDIO Fpolis'!K118)+('RÁDIO Lages'!J118-'RÁDIO Lages'!K118)+('RÁDIO Joinville'!J118-'RÁDIO Joinville'!K118)+('Reit - SECON'!J118-'Reit - SECON'!K118)+('Reit - CEPO'!J118-'Reit - CEPO'!K118)+('Reit - PROEX'!J118-'Reit - PROEX'!K118)+('Reit - PROPPG'!J118-'Reit - PROPPG'!K118)+('Reit - BU'!J118-'Reit - BU'!K118)+('Reit - SEMS'!J118-'Reit - SEMS'!K118)+(CEAD!J118-CEAD!K118)+(FAED!J118-FAED!K118)+(CEFID!J118-CEFID!K118)+(CCT!J118-CCT!K118)+(CAV!J118-CAV!K118)+(CEO!J118-CEO!K118)+(CEAVI!J118-CEAVI!K118)+(CESFI!J118-CESFI!K118)+(CESFI!J118-CESFI!K118)+(CERES!J118-CERES!K118)+(ESAG!J118-ESAG!K118)</f>
        <v>16</v>
      </c>
      <c r="K118" s="29">
        <f t="shared" si="6"/>
        <v>7</v>
      </c>
      <c r="L118" s="18">
        <v>7000</v>
      </c>
      <c r="M118" s="18">
        <f t="shared" si="7"/>
        <v>161000</v>
      </c>
      <c r="N118" s="16">
        <f t="shared" si="8"/>
        <v>112000</v>
      </c>
      <c r="O118" s="120"/>
      <c r="P118" s="120"/>
      <c r="Q118" s="120"/>
      <c r="R118" s="213"/>
      <c r="S118" s="218"/>
      <c r="T118" s="120"/>
      <c r="U118" s="120"/>
      <c r="V118" s="219"/>
    </row>
    <row r="119" spans="1:22" ht="39.950000000000003" customHeight="1" x14ac:dyDescent="0.25">
      <c r="A119" s="55">
        <v>138</v>
      </c>
      <c r="B119" s="56" t="s">
        <v>93</v>
      </c>
      <c r="C119" s="60" t="s">
        <v>413</v>
      </c>
      <c r="D119" s="61" t="s">
        <v>414</v>
      </c>
      <c r="E119" s="59" t="s">
        <v>62</v>
      </c>
      <c r="F119" s="70">
        <v>114332024</v>
      </c>
      <c r="G119" s="54" t="s">
        <v>37</v>
      </c>
      <c r="H119" s="54">
        <v>44905233</v>
      </c>
      <c r="I119" s="17">
        <f>CEART!J119+'Reit-SECOM (RH; COVEST)'!J119+'SECOM RÁDIO Fpolis'!J119+'RÁDIO Lages'!J119+'RÁDIO Joinville'!J119+'Reit - SECON'!J119+'Reit - CEPO'!J119+'Reit - PROEX'!J119+'Reit - PROPPG'!J119+'Reit - BU'!J119+'Reit - SEMS'!J119+CEAD!J119+FAED!J119+CEFID!J119+CCT!J119+CAV!J119+CEO!J119+CEAVI!J119+CESFI!J119+CERES!J119+ESAG!J119</f>
        <v>6</v>
      </c>
      <c r="J119" s="23">
        <f>(CEART!J119-CEART!K119)+('Reit-SECOM (RH; COVEST)'!J119-'Reit-SECOM (RH; COVEST)'!K119)+('SECOM RÁDIO Fpolis'!J119-'SECOM RÁDIO Fpolis'!K119)+('RÁDIO Lages'!J119-'RÁDIO Lages'!K119)+('RÁDIO Joinville'!J119-'RÁDIO Joinville'!K119)+('Reit - SECON'!J119-'Reit - SECON'!K119)+('Reit - CEPO'!J119-'Reit - CEPO'!K119)+('Reit - PROEX'!J119-'Reit - PROEX'!K119)+('Reit - PROPPG'!J119-'Reit - PROPPG'!K119)+('Reit - BU'!J119-'Reit - BU'!K119)+('Reit - SEMS'!J119-'Reit - SEMS'!K119)+(CEAD!J119-CEAD!K119)+(FAED!J119-FAED!K119)+(CEFID!J119-CEFID!K119)+(CCT!J119-CCT!K119)+(CAV!J119-CAV!K119)+(CEO!J119-CEO!K119)+(CEAVI!J119-CEAVI!K119)+(CESFI!J119-CESFI!K119)+(CESFI!J119-CESFI!K119)+(CERES!J119-CERES!K119)+(ESAG!J119-ESAG!K119)</f>
        <v>3</v>
      </c>
      <c r="K119" s="29">
        <f t="shared" si="6"/>
        <v>3</v>
      </c>
      <c r="L119" s="18">
        <v>2720</v>
      </c>
      <c r="M119" s="18">
        <f t="shared" si="7"/>
        <v>16320</v>
      </c>
      <c r="N119" s="16">
        <f t="shared" si="8"/>
        <v>8160</v>
      </c>
      <c r="O119" s="120"/>
      <c r="P119" s="120"/>
      <c r="Q119" s="120"/>
      <c r="R119" s="213"/>
      <c r="S119" s="218"/>
      <c r="T119" s="120"/>
      <c r="U119" s="120"/>
      <c r="V119" s="219"/>
    </row>
    <row r="120" spans="1:22" ht="39.950000000000003" customHeight="1" x14ac:dyDescent="0.25">
      <c r="A120" s="55">
        <v>139</v>
      </c>
      <c r="B120" s="56" t="s">
        <v>55</v>
      </c>
      <c r="C120" s="57" t="s">
        <v>415</v>
      </c>
      <c r="D120" s="58" t="s">
        <v>416</v>
      </c>
      <c r="E120" s="53" t="s">
        <v>238</v>
      </c>
      <c r="F120" s="80" t="s">
        <v>417</v>
      </c>
      <c r="G120" s="54" t="s">
        <v>37</v>
      </c>
      <c r="H120" s="54" t="s">
        <v>51</v>
      </c>
      <c r="I120" s="17">
        <f>CEART!J120+'Reit-SECOM (RH; COVEST)'!J120+'SECOM RÁDIO Fpolis'!J120+'RÁDIO Lages'!J120+'RÁDIO Joinville'!J120+'Reit - SECON'!J120+'Reit - CEPO'!J120+'Reit - PROEX'!J120+'Reit - PROPPG'!J120+'Reit - BU'!J120+'Reit - SEMS'!J120+CEAD!J120+FAED!J120+CEFID!J120+CCT!J120+CAV!J120+CEO!J120+CEAVI!J120+CESFI!J120+CERES!J120+ESAG!J120</f>
        <v>26</v>
      </c>
      <c r="J120" s="23">
        <f>(CEART!J120-CEART!K120)+('Reit-SECOM (RH; COVEST)'!J120-'Reit-SECOM (RH; COVEST)'!K120)+('SECOM RÁDIO Fpolis'!J120-'SECOM RÁDIO Fpolis'!K120)+('RÁDIO Lages'!J120-'RÁDIO Lages'!K120)+('RÁDIO Joinville'!J120-'RÁDIO Joinville'!K120)+('Reit - SECON'!J120-'Reit - SECON'!K120)+('Reit - CEPO'!J120-'Reit - CEPO'!K120)+('Reit - PROEX'!J120-'Reit - PROEX'!K120)+('Reit - PROPPG'!J120-'Reit - PROPPG'!K120)+('Reit - BU'!J120-'Reit - BU'!K120)+('Reit - SEMS'!J120-'Reit - SEMS'!K120)+(CEAD!J120-CEAD!K120)+(FAED!J120-FAED!K120)+(CEFID!J120-CEFID!K120)+(CCT!J120-CCT!K120)+(CAV!J120-CAV!K120)+(CEO!J120-CEO!K120)+(CEAVI!J120-CEAVI!K120)+(CESFI!J120-CESFI!K120)+(CESFI!J120-CESFI!K120)+(CERES!J120-CERES!K120)+(ESAG!J120-ESAG!K120)</f>
        <v>17</v>
      </c>
      <c r="K120" s="29">
        <f t="shared" si="6"/>
        <v>9</v>
      </c>
      <c r="L120" s="18">
        <v>1970</v>
      </c>
      <c r="M120" s="18">
        <f t="shared" si="7"/>
        <v>51220</v>
      </c>
      <c r="N120" s="16">
        <f t="shared" si="8"/>
        <v>33490</v>
      </c>
      <c r="O120" s="120"/>
      <c r="P120" s="120"/>
      <c r="Q120" s="120"/>
      <c r="R120" s="213"/>
      <c r="S120" s="218"/>
      <c r="T120" s="120"/>
      <c r="U120" s="120"/>
      <c r="V120" s="219"/>
    </row>
    <row r="121" spans="1:22" ht="39.950000000000003" customHeight="1" x14ac:dyDescent="0.25">
      <c r="A121" s="55">
        <v>140</v>
      </c>
      <c r="B121" s="56" t="s">
        <v>24</v>
      </c>
      <c r="C121" s="66" t="s">
        <v>418</v>
      </c>
      <c r="D121" s="67" t="s">
        <v>419</v>
      </c>
      <c r="E121" s="53" t="s">
        <v>238</v>
      </c>
      <c r="F121" s="54" t="s">
        <v>417</v>
      </c>
      <c r="G121" s="54" t="s">
        <v>37</v>
      </c>
      <c r="H121" s="54" t="s">
        <v>51</v>
      </c>
      <c r="I121" s="17">
        <f>CEART!J121+'Reit-SECOM (RH; COVEST)'!J121+'SECOM RÁDIO Fpolis'!J121+'RÁDIO Lages'!J121+'RÁDIO Joinville'!J121+'Reit - SECON'!J121+'Reit - CEPO'!J121+'Reit - PROEX'!J121+'Reit - PROPPG'!J121+'Reit - BU'!J121+'Reit - SEMS'!J121+CEAD!J121+FAED!J121+CEFID!J121+CCT!J121+CAV!J121+CEO!J121+CEAVI!J121+CESFI!J121+CERES!J121+ESAG!J121</f>
        <v>6</v>
      </c>
      <c r="J121" s="23">
        <f>(CEART!J121-CEART!K121)+('Reit-SECOM (RH; COVEST)'!J121-'Reit-SECOM (RH; COVEST)'!K121)+('SECOM RÁDIO Fpolis'!J121-'SECOM RÁDIO Fpolis'!K121)+('RÁDIO Lages'!J121-'RÁDIO Lages'!K121)+('RÁDIO Joinville'!J121-'RÁDIO Joinville'!K121)+('Reit - SECON'!J121-'Reit - SECON'!K121)+('Reit - CEPO'!J121-'Reit - CEPO'!K121)+('Reit - PROEX'!J121-'Reit - PROEX'!K121)+('Reit - PROPPG'!J121-'Reit - PROPPG'!K121)+('Reit - BU'!J121-'Reit - BU'!K121)+('Reit - SEMS'!J121-'Reit - SEMS'!K121)+(CEAD!J121-CEAD!K121)+(FAED!J121-FAED!K121)+(CEFID!J121-CEFID!K121)+(CCT!J121-CCT!K121)+(CAV!J121-CAV!K121)+(CEO!J121-CEO!K121)+(CEAVI!J121-CEAVI!K121)+(CESFI!J121-CESFI!K121)+(CESFI!J121-CESFI!K121)+(CERES!J121-CERES!K121)+(ESAG!J121-ESAG!K121)</f>
        <v>2</v>
      </c>
      <c r="K121" s="29">
        <f t="shared" si="6"/>
        <v>4</v>
      </c>
      <c r="L121" s="18">
        <v>5099</v>
      </c>
      <c r="M121" s="18">
        <f t="shared" si="7"/>
        <v>30594</v>
      </c>
      <c r="N121" s="16">
        <f t="shared" si="8"/>
        <v>10198</v>
      </c>
      <c r="O121" s="120"/>
      <c r="P121" s="120"/>
      <c r="Q121" s="120"/>
      <c r="R121" s="213"/>
      <c r="S121" s="218"/>
      <c r="T121" s="120"/>
      <c r="U121" s="120"/>
      <c r="V121" s="219"/>
    </row>
    <row r="122" spans="1:22" ht="39.950000000000003" customHeight="1" x14ac:dyDescent="0.25">
      <c r="A122" s="55">
        <v>141</v>
      </c>
      <c r="B122" s="56" t="s">
        <v>186</v>
      </c>
      <c r="C122" s="81" t="s">
        <v>420</v>
      </c>
      <c r="D122" s="67" t="s">
        <v>421</v>
      </c>
      <c r="E122" s="53" t="s">
        <v>238</v>
      </c>
      <c r="F122" s="54" t="s">
        <v>417</v>
      </c>
      <c r="G122" s="54" t="s">
        <v>37</v>
      </c>
      <c r="H122" s="54" t="s">
        <v>51</v>
      </c>
      <c r="I122" s="17">
        <f>CEART!J122+'Reit-SECOM (RH; COVEST)'!J122+'SECOM RÁDIO Fpolis'!J122+'RÁDIO Lages'!J122+'RÁDIO Joinville'!J122+'Reit - SECON'!J122+'Reit - CEPO'!J122+'Reit - PROEX'!J122+'Reit - PROPPG'!J122+'Reit - BU'!J122+'Reit - SEMS'!J122+CEAD!J122+FAED!J122+CEFID!J122+CCT!J122+CAV!J122+CEO!J122+CEAVI!J122+CESFI!J122+CERES!J122+ESAG!J122</f>
        <v>29</v>
      </c>
      <c r="J122" s="23">
        <f>(CEART!J122-CEART!K122)+('Reit-SECOM (RH; COVEST)'!J122-'Reit-SECOM (RH; COVEST)'!K122)+('SECOM RÁDIO Fpolis'!J122-'SECOM RÁDIO Fpolis'!K122)+('RÁDIO Lages'!J122-'RÁDIO Lages'!K122)+('RÁDIO Joinville'!J122-'RÁDIO Joinville'!K122)+('Reit - SECON'!J122-'Reit - SECON'!K122)+('Reit - CEPO'!J122-'Reit - CEPO'!K122)+('Reit - PROEX'!J122-'Reit - PROEX'!K122)+('Reit - PROPPG'!J122-'Reit - PROPPG'!K122)+('Reit - BU'!J122-'Reit - BU'!K122)+('Reit - SEMS'!J122-'Reit - SEMS'!K122)+(CEAD!J122-CEAD!K122)+(FAED!J122-FAED!K122)+(CEFID!J122-CEFID!K122)+(CCT!J122-CCT!K122)+(CAV!J122-CAV!K122)+(CEO!J122-CEO!K122)+(CEAVI!J122-CEAVI!K122)+(CESFI!J122-CESFI!K122)+(CESFI!J122-CESFI!K122)+(CERES!J122-CERES!K122)+(ESAG!J122-ESAG!K122)</f>
        <v>15</v>
      </c>
      <c r="K122" s="29">
        <f t="shared" si="6"/>
        <v>14</v>
      </c>
      <c r="L122" s="18">
        <v>1875</v>
      </c>
      <c r="M122" s="18">
        <f t="shared" si="7"/>
        <v>54375</v>
      </c>
      <c r="N122" s="16">
        <f t="shared" si="8"/>
        <v>28125</v>
      </c>
      <c r="O122" s="120"/>
      <c r="P122" s="120"/>
      <c r="Q122" s="120"/>
      <c r="R122" s="213"/>
      <c r="S122" s="218"/>
      <c r="T122" s="120"/>
      <c r="U122" s="120"/>
      <c r="V122" s="219"/>
    </row>
    <row r="123" spans="1:22" ht="39.950000000000003" customHeight="1" x14ac:dyDescent="0.25">
      <c r="A123" s="55">
        <v>142</v>
      </c>
      <c r="B123" s="56" t="s">
        <v>86</v>
      </c>
      <c r="C123" s="60" t="s">
        <v>422</v>
      </c>
      <c r="D123" s="61" t="s">
        <v>423</v>
      </c>
      <c r="E123" s="62" t="s">
        <v>424</v>
      </c>
      <c r="F123" s="62" t="s">
        <v>425</v>
      </c>
      <c r="G123" s="54" t="s">
        <v>37</v>
      </c>
      <c r="H123" s="62" t="s">
        <v>81</v>
      </c>
      <c r="I123" s="17">
        <f>CEART!J123+'Reit-SECOM (RH; COVEST)'!J123+'SECOM RÁDIO Fpolis'!J123+'RÁDIO Lages'!J123+'RÁDIO Joinville'!J123+'Reit - SECON'!J123+'Reit - CEPO'!J123+'Reit - PROEX'!J123+'Reit - PROPPG'!J123+'Reit - BU'!J123+'Reit - SEMS'!J123+CEAD!J123+FAED!J123+CEFID!J123+CCT!J123+CAV!J123+CEO!J123+CEAVI!J123+CESFI!J123+CERES!J123+ESAG!J123</f>
        <v>5</v>
      </c>
      <c r="J123" s="23">
        <f>(CEART!J123-CEART!K123)+('Reit-SECOM (RH; COVEST)'!J123-'Reit-SECOM (RH; COVEST)'!K123)+('SECOM RÁDIO Fpolis'!J123-'SECOM RÁDIO Fpolis'!K123)+('RÁDIO Lages'!J123-'RÁDIO Lages'!K123)+('RÁDIO Joinville'!J123-'RÁDIO Joinville'!K123)+('Reit - SECON'!J123-'Reit - SECON'!K123)+('Reit - CEPO'!J123-'Reit - CEPO'!K123)+('Reit - PROEX'!J123-'Reit - PROEX'!K123)+('Reit - PROPPG'!J123-'Reit - PROPPG'!K123)+('Reit - BU'!J123-'Reit - BU'!K123)+('Reit - SEMS'!J123-'Reit - SEMS'!K123)+(CEAD!J123-CEAD!K123)+(FAED!J123-FAED!K123)+(CEFID!J123-CEFID!K123)+(CCT!J123-CCT!K123)+(CAV!J123-CAV!K123)+(CEO!J123-CEO!K123)+(CEAVI!J123-CEAVI!K123)+(CESFI!J123-CESFI!K123)+(CESFI!J123-CESFI!K123)+(CERES!J123-CERES!K123)+(ESAG!J123-ESAG!K123)</f>
        <v>1</v>
      </c>
      <c r="K123" s="29">
        <f t="shared" si="6"/>
        <v>4</v>
      </c>
      <c r="L123" s="18">
        <v>1289.94</v>
      </c>
      <c r="M123" s="18">
        <f t="shared" si="7"/>
        <v>6449.7000000000007</v>
      </c>
      <c r="N123" s="16">
        <f t="shared" si="8"/>
        <v>1289.94</v>
      </c>
      <c r="O123" s="120"/>
      <c r="P123" s="120"/>
      <c r="Q123" s="120"/>
      <c r="R123" s="213"/>
      <c r="S123" s="218"/>
      <c r="T123" s="120"/>
      <c r="U123" s="120"/>
      <c r="V123" s="219"/>
    </row>
    <row r="124" spans="1:22" ht="39.950000000000003" customHeight="1" x14ac:dyDescent="0.25">
      <c r="A124" s="55">
        <v>143</v>
      </c>
      <c r="B124" s="56" t="s">
        <v>86</v>
      </c>
      <c r="C124" s="60" t="s">
        <v>426</v>
      </c>
      <c r="D124" s="61" t="s">
        <v>427</v>
      </c>
      <c r="E124" s="62" t="s">
        <v>424</v>
      </c>
      <c r="F124" s="62" t="s">
        <v>425</v>
      </c>
      <c r="G124" s="54" t="s">
        <v>37</v>
      </c>
      <c r="H124" s="62" t="s">
        <v>81</v>
      </c>
      <c r="I124" s="17">
        <f>CEART!J124+'Reit-SECOM (RH; COVEST)'!J124+'SECOM RÁDIO Fpolis'!J124+'RÁDIO Lages'!J124+'RÁDIO Joinville'!J124+'Reit - SECON'!J124+'Reit - CEPO'!J124+'Reit - PROEX'!J124+'Reit - PROPPG'!J124+'Reit - BU'!J124+'Reit - SEMS'!J124+CEAD!J124+FAED!J124+CEFID!J124+CCT!J124+CAV!J124+CEO!J124+CEAVI!J124+CESFI!J124+CERES!J124+ESAG!J124</f>
        <v>8</v>
      </c>
      <c r="J124" s="23">
        <f>(CEART!J124-CEART!K124)+('Reit-SECOM (RH; COVEST)'!J124-'Reit-SECOM (RH; COVEST)'!K124)+('SECOM RÁDIO Fpolis'!J124-'SECOM RÁDIO Fpolis'!K124)+('RÁDIO Lages'!J124-'RÁDIO Lages'!K124)+('RÁDIO Joinville'!J124-'RÁDIO Joinville'!K124)+('Reit - SECON'!J124-'Reit - SECON'!K124)+('Reit - CEPO'!J124-'Reit - CEPO'!K124)+('Reit - PROEX'!J124-'Reit - PROEX'!K124)+('Reit - PROPPG'!J124-'Reit - PROPPG'!K124)+('Reit - BU'!J124-'Reit - BU'!K124)+('Reit - SEMS'!J124-'Reit - SEMS'!K124)+(CEAD!J124-CEAD!K124)+(FAED!J124-FAED!K124)+(CEFID!J124-CEFID!K124)+(CCT!J124-CCT!K124)+(CAV!J124-CAV!K124)+(CEO!J124-CEO!K124)+(CEAVI!J124-CEAVI!K124)+(CESFI!J124-CESFI!K124)+(CESFI!J124-CESFI!K124)+(CERES!J124-CERES!K124)+(ESAG!J124-ESAG!K124)</f>
        <v>6</v>
      </c>
      <c r="K124" s="29">
        <f t="shared" si="6"/>
        <v>2</v>
      </c>
      <c r="L124" s="18">
        <v>387.82</v>
      </c>
      <c r="M124" s="18">
        <f t="shared" si="7"/>
        <v>3102.56</v>
      </c>
      <c r="N124" s="16">
        <f t="shared" si="8"/>
        <v>2326.92</v>
      </c>
      <c r="O124" s="120"/>
      <c r="P124" s="120"/>
      <c r="Q124" s="120"/>
      <c r="R124" s="213"/>
      <c r="S124" s="218"/>
      <c r="T124" s="120"/>
      <c r="U124" s="120"/>
      <c r="V124" s="219"/>
    </row>
    <row r="125" spans="1:22" ht="39.950000000000003" customHeight="1" x14ac:dyDescent="0.25">
      <c r="A125" s="55">
        <v>145</v>
      </c>
      <c r="B125" s="56" t="s">
        <v>126</v>
      </c>
      <c r="C125" s="60" t="s">
        <v>428</v>
      </c>
      <c r="D125" s="61" t="s">
        <v>429</v>
      </c>
      <c r="E125" s="62" t="s">
        <v>124</v>
      </c>
      <c r="F125" s="62" t="s">
        <v>125</v>
      </c>
      <c r="G125" s="54" t="s">
        <v>37</v>
      </c>
      <c r="H125" s="62" t="s">
        <v>51</v>
      </c>
      <c r="I125" s="17">
        <f>CEART!J125+'Reit-SECOM (RH; COVEST)'!J125+'SECOM RÁDIO Fpolis'!J125+'RÁDIO Lages'!J125+'RÁDIO Joinville'!J125+'Reit - SECON'!J125+'Reit - CEPO'!J125+'Reit - PROEX'!J125+'Reit - PROPPG'!J125+'Reit - BU'!J125+'Reit - SEMS'!J125+CEAD!J125+FAED!J125+CEFID!J125+CCT!J125+CAV!J125+CEO!J125+CEAVI!J125+CESFI!J125+CERES!J125+ESAG!J125</f>
        <v>1</v>
      </c>
      <c r="J125" s="23">
        <f>(CEART!J125-CEART!K125)+('Reit-SECOM (RH; COVEST)'!J125-'Reit-SECOM (RH; COVEST)'!K125)+('SECOM RÁDIO Fpolis'!J125-'SECOM RÁDIO Fpolis'!K125)+('RÁDIO Lages'!J125-'RÁDIO Lages'!K125)+('RÁDIO Joinville'!J125-'RÁDIO Joinville'!K125)+('Reit - SECON'!J125-'Reit - SECON'!K125)+('Reit - CEPO'!J125-'Reit - CEPO'!K125)+('Reit - PROEX'!J125-'Reit - PROEX'!K125)+('Reit - PROPPG'!J125-'Reit - PROPPG'!K125)+('Reit - BU'!J125-'Reit - BU'!K125)+('Reit - SEMS'!J125-'Reit - SEMS'!K125)+(CEAD!J125-CEAD!K125)+(FAED!J125-FAED!K125)+(CEFID!J125-CEFID!K125)+(CCT!J125-CCT!K125)+(CAV!J125-CAV!K125)+(CEO!J125-CEO!K125)+(CEAVI!J125-CEAVI!K125)+(CESFI!J125-CESFI!K125)+(CESFI!J125-CESFI!K125)+(CERES!J125-CERES!K125)+(ESAG!J125-ESAG!K125)</f>
        <v>0</v>
      </c>
      <c r="K125" s="29">
        <f t="shared" si="6"/>
        <v>1</v>
      </c>
      <c r="L125" s="18">
        <v>5100</v>
      </c>
      <c r="M125" s="18">
        <f t="shared" si="7"/>
        <v>5100</v>
      </c>
      <c r="N125" s="16">
        <f t="shared" si="8"/>
        <v>0</v>
      </c>
      <c r="O125" s="120"/>
      <c r="P125" s="120"/>
      <c r="Q125" s="120"/>
      <c r="R125" s="213"/>
      <c r="S125" s="218"/>
      <c r="T125" s="120"/>
      <c r="U125" s="120"/>
      <c r="V125" s="219"/>
    </row>
    <row r="126" spans="1:22" ht="39.950000000000003" customHeight="1" x14ac:dyDescent="0.25">
      <c r="A126" s="55">
        <v>146</v>
      </c>
      <c r="B126" s="56" t="s">
        <v>86</v>
      </c>
      <c r="C126" s="51" t="s">
        <v>430</v>
      </c>
      <c r="D126" s="61" t="s">
        <v>431</v>
      </c>
      <c r="E126" s="53" t="s">
        <v>432</v>
      </c>
      <c r="F126" s="54" t="s">
        <v>433</v>
      </c>
      <c r="G126" s="54" t="s">
        <v>37</v>
      </c>
      <c r="H126" s="54" t="s">
        <v>168</v>
      </c>
      <c r="I126" s="17">
        <f>CEART!J126+'Reit-SECOM (RH; COVEST)'!J126+'SECOM RÁDIO Fpolis'!J126+'RÁDIO Lages'!J126+'RÁDIO Joinville'!J126+'Reit - SECON'!J126+'Reit - CEPO'!J126+'Reit - PROEX'!J126+'Reit - PROPPG'!J126+'Reit - BU'!J126+'Reit - SEMS'!J126+CEAD!J126+FAED!J126+CEFID!J126+CCT!J126+CAV!J126+CEO!J126+CEAVI!J126+CESFI!J126+CERES!J126+ESAG!J126</f>
        <v>11</v>
      </c>
      <c r="J126" s="23">
        <f>(CEART!J126-CEART!K126)+('Reit-SECOM (RH; COVEST)'!J126-'Reit-SECOM (RH; COVEST)'!K126)+('SECOM RÁDIO Fpolis'!J126-'SECOM RÁDIO Fpolis'!K126)+('RÁDIO Lages'!J126-'RÁDIO Lages'!K126)+('RÁDIO Joinville'!J126-'RÁDIO Joinville'!K126)+('Reit - SECON'!J126-'Reit - SECON'!K126)+('Reit - CEPO'!J126-'Reit - CEPO'!K126)+('Reit - PROEX'!J126-'Reit - PROEX'!K126)+('Reit - PROPPG'!J126-'Reit - PROPPG'!K126)+('Reit - BU'!J126-'Reit - BU'!K126)+('Reit - SEMS'!J126-'Reit - SEMS'!K126)+(CEAD!J126-CEAD!K126)+(FAED!J126-FAED!K126)+(CEFID!J126-CEFID!K126)+(CCT!J126-CCT!K126)+(CAV!J126-CAV!K126)+(CEO!J126-CEO!K126)+(CEAVI!J126-CEAVI!K126)+(CESFI!J126-CESFI!K126)+(CESFI!J126-CESFI!K126)+(CERES!J126-CERES!K126)+(ESAG!J126-ESAG!K126)</f>
        <v>11</v>
      </c>
      <c r="K126" s="29">
        <f t="shared" si="6"/>
        <v>0</v>
      </c>
      <c r="L126" s="18">
        <v>338.6</v>
      </c>
      <c r="M126" s="18">
        <f t="shared" si="7"/>
        <v>3724.6000000000004</v>
      </c>
      <c r="N126" s="16">
        <f t="shared" si="8"/>
        <v>3724.6000000000004</v>
      </c>
      <c r="O126" s="120"/>
      <c r="P126" s="120"/>
      <c r="Q126" s="120"/>
      <c r="R126" s="213"/>
      <c r="S126" s="218"/>
      <c r="T126" s="120"/>
      <c r="U126" s="120"/>
      <c r="V126" s="219"/>
    </row>
    <row r="127" spans="1:22" ht="39.950000000000003" customHeight="1" x14ac:dyDescent="0.25">
      <c r="A127" s="55">
        <v>147</v>
      </c>
      <c r="B127" s="56" t="s">
        <v>126</v>
      </c>
      <c r="C127" s="51" t="s">
        <v>434</v>
      </c>
      <c r="D127" s="52" t="s">
        <v>435</v>
      </c>
      <c r="E127" s="53" t="s">
        <v>129</v>
      </c>
      <c r="F127" s="54" t="s">
        <v>436</v>
      </c>
      <c r="G127" s="54" t="s">
        <v>37</v>
      </c>
      <c r="H127" s="54" t="s">
        <v>51</v>
      </c>
      <c r="I127" s="17">
        <f>CEART!J127+'Reit-SECOM (RH; COVEST)'!J127+'SECOM RÁDIO Fpolis'!J127+'RÁDIO Lages'!J127+'RÁDIO Joinville'!J127+'Reit - SECON'!J127+'Reit - CEPO'!J127+'Reit - PROEX'!J127+'Reit - PROPPG'!J127+'Reit - BU'!J127+'Reit - SEMS'!J127+CEAD!J127+FAED!J127+CEFID!J127+CCT!J127+CAV!J127+CEO!J127+CEAVI!J127+CESFI!J127+CERES!J127+ESAG!J127</f>
        <v>7</v>
      </c>
      <c r="J127" s="23">
        <f>(CEART!J127-CEART!K127)+('Reit-SECOM (RH; COVEST)'!J127-'Reit-SECOM (RH; COVEST)'!K127)+('SECOM RÁDIO Fpolis'!J127-'SECOM RÁDIO Fpolis'!K127)+('RÁDIO Lages'!J127-'RÁDIO Lages'!K127)+('RÁDIO Joinville'!J127-'RÁDIO Joinville'!K127)+('Reit - SECON'!J127-'Reit - SECON'!K127)+('Reit - CEPO'!J127-'Reit - CEPO'!K127)+('Reit - PROEX'!J127-'Reit - PROEX'!K127)+('Reit - PROPPG'!J127-'Reit - PROPPG'!K127)+('Reit - BU'!J127-'Reit - BU'!K127)+('Reit - SEMS'!J127-'Reit - SEMS'!K127)+(CEAD!J127-CEAD!K127)+(FAED!J127-FAED!K127)+(CEFID!J127-CEFID!K127)+(CCT!J127-CCT!K127)+(CAV!J127-CAV!K127)+(CEO!J127-CEO!K127)+(CEAVI!J127-CEAVI!K127)+(CESFI!J127-CESFI!K127)+(CESFI!J127-CESFI!K127)+(CERES!J127-CERES!K127)+(ESAG!J127-ESAG!K127)</f>
        <v>7</v>
      </c>
      <c r="K127" s="29">
        <f t="shared" si="6"/>
        <v>0</v>
      </c>
      <c r="L127" s="18">
        <v>130</v>
      </c>
      <c r="M127" s="18">
        <f t="shared" si="7"/>
        <v>910</v>
      </c>
      <c r="N127" s="16">
        <f t="shared" si="8"/>
        <v>910</v>
      </c>
      <c r="O127" s="120"/>
      <c r="P127" s="120"/>
      <c r="Q127" s="120"/>
      <c r="R127" s="213"/>
      <c r="S127" s="218"/>
      <c r="T127" s="120"/>
      <c r="U127" s="120"/>
      <c r="V127" s="219"/>
    </row>
    <row r="128" spans="1:22" ht="39.950000000000003" customHeight="1" x14ac:dyDescent="0.25">
      <c r="A128" s="55">
        <v>150</v>
      </c>
      <c r="B128" s="56" t="s">
        <v>86</v>
      </c>
      <c r="C128" s="73" t="s">
        <v>437</v>
      </c>
      <c r="D128" s="74" t="s">
        <v>438</v>
      </c>
      <c r="E128" s="53" t="s">
        <v>439</v>
      </c>
      <c r="F128" s="62" t="s">
        <v>440</v>
      </c>
      <c r="G128" s="54" t="s">
        <v>37</v>
      </c>
      <c r="H128" s="62" t="s">
        <v>168</v>
      </c>
      <c r="I128" s="17">
        <f>CEART!J128+'Reit-SECOM (RH; COVEST)'!J128+'SECOM RÁDIO Fpolis'!J128+'RÁDIO Lages'!J128+'RÁDIO Joinville'!J128+'Reit - SECON'!J128+'Reit - CEPO'!J128+'Reit - PROEX'!J128+'Reit - PROPPG'!J128+'Reit - BU'!J128+'Reit - SEMS'!J128+CEAD!J128+FAED!J128+CEFID!J128+CCT!J128+CAV!J128+CEO!J128+CEAVI!J128+CESFI!J128+CERES!J128+ESAG!J128</f>
        <v>15</v>
      </c>
      <c r="J128" s="23">
        <f>(CEART!J128-CEART!K128)+('Reit-SECOM (RH; COVEST)'!J128-'Reit-SECOM (RH; COVEST)'!K128)+('SECOM RÁDIO Fpolis'!J128-'SECOM RÁDIO Fpolis'!K128)+('RÁDIO Lages'!J128-'RÁDIO Lages'!K128)+('RÁDIO Joinville'!J128-'RÁDIO Joinville'!K128)+('Reit - SECON'!J128-'Reit - SECON'!K128)+('Reit - CEPO'!J128-'Reit - CEPO'!K128)+('Reit - PROEX'!J128-'Reit - PROEX'!K128)+('Reit - PROPPG'!J128-'Reit - PROPPG'!K128)+('Reit - BU'!J128-'Reit - BU'!K128)+('Reit - SEMS'!J128-'Reit - SEMS'!K128)+(CEAD!J128-CEAD!K128)+(FAED!J128-FAED!K128)+(CEFID!J128-CEFID!K128)+(CCT!J128-CCT!K128)+(CAV!J128-CAV!K128)+(CEO!J128-CEO!K128)+(CEAVI!J128-CEAVI!K128)+(CESFI!J128-CESFI!K128)+(CESFI!J128-CESFI!K128)+(CERES!J128-CERES!K128)+(ESAG!J128-ESAG!K128)</f>
        <v>15</v>
      </c>
      <c r="K128" s="29">
        <f t="shared" si="6"/>
        <v>0</v>
      </c>
      <c r="L128" s="18">
        <v>549.99</v>
      </c>
      <c r="M128" s="18">
        <f t="shared" si="7"/>
        <v>8249.85</v>
      </c>
      <c r="N128" s="16">
        <f t="shared" si="8"/>
        <v>8249.85</v>
      </c>
      <c r="O128" s="120"/>
      <c r="P128" s="120"/>
      <c r="Q128" s="120"/>
      <c r="R128" s="213"/>
      <c r="S128" s="218"/>
      <c r="T128" s="120"/>
      <c r="U128" s="120"/>
      <c r="V128" s="219"/>
    </row>
    <row r="129" spans="1:22" ht="39.950000000000003" customHeight="1" x14ac:dyDescent="0.25">
      <c r="A129" s="55">
        <v>152</v>
      </c>
      <c r="B129" s="56" t="s">
        <v>86</v>
      </c>
      <c r="C129" s="60" t="s">
        <v>441</v>
      </c>
      <c r="D129" s="61" t="s">
        <v>442</v>
      </c>
      <c r="E129" s="59" t="s">
        <v>292</v>
      </c>
      <c r="F129" s="70" t="s">
        <v>391</v>
      </c>
      <c r="G129" s="54" t="s">
        <v>37</v>
      </c>
      <c r="H129" s="54">
        <v>44905233</v>
      </c>
      <c r="I129" s="17">
        <f>CEART!J129+'Reit-SECOM (RH; COVEST)'!J129+'SECOM RÁDIO Fpolis'!J129+'RÁDIO Lages'!J129+'RÁDIO Joinville'!J129+'Reit - SECON'!J129+'Reit - CEPO'!J129+'Reit - PROEX'!J129+'Reit - PROPPG'!J129+'Reit - BU'!J129+'Reit - SEMS'!J129+CEAD!J129+FAED!J129+CEFID!J129+CCT!J129+CAV!J129+CEO!J129+CEAVI!J129+CESFI!J129+CERES!J129+ESAG!J129</f>
        <v>1</v>
      </c>
      <c r="J129" s="23">
        <f>(CEART!J129-CEART!K129)+('Reit-SECOM (RH; COVEST)'!J129-'Reit-SECOM (RH; COVEST)'!K129)+('SECOM RÁDIO Fpolis'!J129-'SECOM RÁDIO Fpolis'!K129)+('RÁDIO Lages'!J129-'RÁDIO Lages'!K129)+('RÁDIO Joinville'!J129-'RÁDIO Joinville'!K129)+('Reit - SECON'!J129-'Reit - SECON'!K129)+('Reit - CEPO'!J129-'Reit - CEPO'!K129)+('Reit - PROEX'!J129-'Reit - PROEX'!K129)+('Reit - PROPPG'!J129-'Reit - PROPPG'!K129)+('Reit - BU'!J129-'Reit - BU'!K129)+('Reit - SEMS'!J129-'Reit - SEMS'!K129)+(CEAD!J129-CEAD!K129)+(FAED!J129-FAED!K129)+(CEFID!J129-CEFID!K129)+(CCT!J129-CCT!K129)+(CAV!J129-CAV!K129)+(CEO!J129-CEO!K129)+(CEAVI!J129-CEAVI!K129)+(CESFI!J129-CESFI!K129)+(CESFI!J129-CESFI!K129)+(CERES!J129-CERES!K129)+(ESAG!J129-ESAG!K129)</f>
        <v>0</v>
      </c>
      <c r="K129" s="29">
        <f t="shared" si="6"/>
        <v>1</v>
      </c>
      <c r="L129" s="18">
        <v>1354.16</v>
      </c>
      <c r="M129" s="18">
        <f t="shared" si="7"/>
        <v>1354.16</v>
      </c>
      <c r="N129" s="16">
        <f t="shared" si="8"/>
        <v>0</v>
      </c>
      <c r="O129" s="120"/>
      <c r="P129" s="120"/>
      <c r="Q129" s="120"/>
      <c r="R129" s="213"/>
      <c r="S129" s="218"/>
      <c r="T129" s="120"/>
      <c r="U129" s="120"/>
      <c r="V129" s="219"/>
    </row>
    <row r="130" spans="1:22" ht="81.599999999999994" customHeight="1" x14ac:dyDescent="0.25">
      <c r="A130" s="55">
        <v>153</v>
      </c>
      <c r="B130" s="56" t="s">
        <v>443</v>
      </c>
      <c r="C130" s="60" t="s">
        <v>444</v>
      </c>
      <c r="D130" s="61" t="s">
        <v>445</v>
      </c>
      <c r="E130" s="59" t="s">
        <v>164</v>
      </c>
      <c r="F130" s="70" t="s">
        <v>446</v>
      </c>
      <c r="G130" s="54" t="s">
        <v>37</v>
      </c>
      <c r="H130" s="54">
        <v>44905235</v>
      </c>
      <c r="I130" s="17">
        <f>CEART!J130+'Reit-SECOM (RH; COVEST)'!J130+'SECOM RÁDIO Fpolis'!J130+'RÁDIO Lages'!J130+'RÁDIO Joinville'!J130+'Reit - SECON'!J130+'Reit - CEPO'!J130+'Reit - PROEX'!J130+'Reit - PROPPG'!J130+'Reit - BU'!J130+'Reit - SEMS'!J130+CEAD!J130+FAED!J130+CEFID!J130+CCT!J130+CAV!J130+CEO!J130+CEAVI!J130+CESFI!J130+CERES!J130+ESAG!J130</f>
        <v>2</v>
      </c>
      <c r="J130" s="23">
        <f>(CEART!J130-CEART!K130)+('Reit-SECOM (RH; COVEST)'!J130-'Reit-SECOM (RH; COVEST)'!K130)+('SECOM RÁDIO Fpolis'!J130-'SECOM RÁDIO Fpolis'!K130)+('RÁDIO Lages'!J130-'RÁDIO Lages'!K130)+('RÁDIO Joinville'!J130-'RÁDIO Joinville'!K130)+('Reit - SECON'!J130-'Reit - SECON'!K130)+('Reit - CEPO'!J130-'Reit - CEPO'!K130)+('Reit - PROEX'!J130-'Reit - PROEX'!K130)+('Reit - PROPPG'!J130-'Reit - PROPPG'!K130)+('Reit - BU'!J130-'Reit - BU'!K130)+('Reit - SEMS'!J130-'Reit - SEMS'!K130)+(CEAD!J130-CEAD!K130)+(FAED!J130-FAED!K130)+(CEFID!J130-CEFID!K130)+(CCT!J130-CCT!K130)+(CAV!J130-CAV!K130)+(CEO!J130-CEO!K130)+(CEAVI!J130-CEAVI!K130)+(CESFI!J130-CESFI!K130)+(CESFI!J130-CESFI!K130)+(CERES!J130-CERES!K130)+(ESAG!J130-ESAG!K130)</f>
        <v>1</v>
      </c>
      <c r="K130" s="29">
        <f t="shared" si="6"/>
        <v>1</v>
      </c>
      <c r="L130" s="18">
        <v>19484</v>
      </c>
      <c r="M130" s="18">
        <f t="shared" si="7"/>
        <v>38968</v>
      </c>
      <c r="N130" s="16">
        <f t="shared" si="8"/>
        <v>19484</v>
      </c>
      <c r="O130" s="120"/>
      <c r="P130" s="120"/>
      <c r="Q130" s="120"/>
      <c r="R130" s="213"/>
      <c r="S130" s="218"/>
      <c r="T130" s="120"/>
      <c r="U130" s="120"/>
      <c r="V130" s="219"/>
    </row>
    <row r="131" spans="1:22" ht="39.950000000000003" customHeight="1" x14ac:dyDescent="0.25">
      <c r="A131" s="55">
        <v>154</v>
      </c>
      <c r="B131" s="56" t="s">
        <v>86</v>
      </c>
      <c r="C131" s="60" t="s">
        <v>447</v>
      </c>
      <c r="D131" s="61" t="s">
        <v>448</v>
      </c>
      <c r="E131" s="59" t="s">
        <v>62</v>
      </c>
      <c r="F131" s="62" t="s">
        <v>449</v>
      </c>
      <c r="G131" s="54" t="s">
        <v>37</v>
      </c>
      <c r="H131" s="62" t="s">
        <v>51</v>
      </c>
      <c r="I131" s="17">
        <f>CEART!J131+'Reit-SECOM (RH; COVEST)'!J131+'SECOM RÁDIO Fpolis'!J131+'RÁDIO Lages'!J131+'RÁDIO Joinville'!J131+'Reit - SECON'!J131+'Reit - CEPO'!J131+'Reit - PROEX'!J131+'Reit - PROPPG'!J131+'Reit - BU'!J131+'Reit - SEMS'!J131+CEAD!J131+FAED!J131+CEFID!J131+CCT!J131+CAV!J131+CEO!J131+CEAVI!J131+CESFI!J131+CERES!J131+ESAG!J131</f>
        <v>5</v>
      </c>
      <c r="J131" s="23">
        <f>(CEART!J131-CEART!K131)+('Reit-SECOM (RH; COVEST)'!J131-'Reit-SECOM (RH; COVEST)'!K131)+('SECOM RÁDIO Fpolis'!J131-'SECOM RÁDIO Fpolis'!K131)+('RÁDIO Lages'!J131-'RÁDIO Lages'!K131)+('RÁDIO Joinville'!J131-'RÁDIO Joinville'!K131)+('Reit - SECON'!J131-'Reit - SECON'!K131)+('Reit - CEPO'!J131-'Reit - CEPO'!K131)+('Reit - PROEX'!J131-'Reit - PROEX'!K131)+('Reit - PROPPG'!J131-'Reit - PROPPG'!K131)+('Reit - BU'!J131-'Reit - BU'!K131)+('Reit - SEMS'!J131-'Reit - SEMS'!K131)+(CEAD!J131-CEAD!K131)+(FAED!J131-FAED!K131)+(CEFID!J131-CEFID!K131)+(CCT!J131-CCT!K131)+(CAV!J131-CAV!K131)+(CEO!J131-CEO!K131)+(CEAVI!J131-CEAVI!K131)+(CESFI!J131-CESFI!K131)+(CESFI!J131-CESFI!K131)+(CERES!J131-CERES!K131)+(ESAG!J131-ESAG!K131)</f>
        <v>3</v>
      </c>
      <c r="K131" s="29">
        <f t="shared" si="6"/>
        <v>2</v>
      </c>
      <c r="L131" s="18">
        <v>2498.19</v>
      </c>
      <c r="M131" s="18">
        <f t="shared" si="7"/>
        <v>12490.95</v>
      </c>
      <c r="N131" s="16">
        <f t="shared" si="8"/>
        <v>7494.57</v>
      </c>
      <c r="O131" s="120"/>
      <c r="P131" s="120"/>
      <c r="Q131" s="120"/>
      <c r="R131" s="213"/>
      <c r="S131" s="218"/>
      <c r="T131" s="120"/>
      <c r="U131" s="120"/>
      <c r="V131" s="219"/>
    </row>
    <row r="132" spans="1:22" ht="39.950000000000003" customHeight="1" x14ac:dyDescent="0.25">
      <c r="A132" s="55">
        <v>155</v>
      </c>
      <c r="B132" s="56" t="s">
        <v>450</v>
      </c>
      <c r="C132" s="77" t="s">
        <v>451</v>
      </c>
      <c r="D132" s="61" t="s">
        <v>452</v>
      </c>
      <c r="E132" s="59" t="s">
        <v>238</v>
      </c>
      <c r="F132" s="62" t="s">
        <v>453</v>
      </c>
      <c r="G132" s="54" t="s">
        <v>37</v>
      </c>
      <c r="H132" s="62" t="s">
        <v>51</v>
      </c>
      <c r="I132" s="17">
        <f>CEART!J132+'Reit-SECOM (RH; COVEST)'!J132+'SECOM RÁDIO Fpolis'!J132+'RÁDIO Lages'!J132+'RÁDIO Joinville'!J132+'Reit - SECON'!J132+'Reit - CEPO'!J132+'Reit - PROEX'!J132+'Reit - PROPPG'!J132+'Reit - BU'!J132+'Reit - SEMS'!J132+CEAD!J132+FAED!J132+CEFID!J132+CCT!J132+CAV!J132+CEO!J132+CEAVI!J132+CESFI!J132+CERES!J132+ESAG!J132</f>
        <v>1</v>
      </c>
      <c r="J132" s="23">
        <f>(CEART!J132-CEART!K132)+('Reit-SECOM (RH; COVEST)'!J132-'Reit-SECOM (RH; COVEST)'!K132)+('SECOM RÁDIO Fpolis'!J132-'SECOM RÁDIO Fpolis'!K132)+('RÁDIO Lages'!J132-'RÁDIO Lages'!K132)+('RÁDIO Joinville'!J132-'RÁDIO Joinville'!K132)+('Reit - SECON'!J132-'Reit - SECON'!K132)+('Reit - CEPO'!J132-'Reit - CEPO'!K132)+('Reit - PROEX'!J132-'Reit - PROEX'!K132)+('Reit - PROPPG'!J132-'Reit - PROPPG'!K132)+('Reit - BU'!J132-'Reit - BU'!K132)+('Reit - SEMS'!J132-'Reit - SEMS'!K132)+(CEAD!J132-CEAD!K132)+(FAED!J132-FAED!K132)+(CEFID!J132-CEFID!K132)+(CCT!J132-CCT!K132)+(CAV!J132-CAV!K132)+(CEO!J132-CEO!K132)+(CEAVI!J132-CEAVI!K132)+(CESFI!J132-CESFI!K132)+(CESFI!J132-CESFI!K132)+(CERES!J132-CERES!K132)+(ESAG!J132-ESAG!K132)</f>
        <v>0</v>
      </c>
      <c r="K132" s="29">
        <f t="shared" si="6"/>
        <v>1</v>
      </c>
      <c r="L132" s="18">
        <v>38300</v>
      </c>
      <c r="M132" s="18">
        <f t="shared" si="7"/>
        <v>38300</v>
      </c>
      <c r="N132" s="16">
        <f t="shared" si="8"/>
        <v>0</v>
      </c>
      <c r="O132" s="120"/>
      <c r="P132" s="120"/>
      <c r="Q132" s="120"/>
      <c r="R132" s="213"/>
      <c r="S132" s="218"/>
      <c r="T132" s="120"/>
      <c r="U132" s="120"/>
      <c r="V132" s="219"/>
    </row>
    <row r="133" spans="1:22" ht="39.950000000000003" customHeight="1" x14ac:dyDescent="0.25">
      <c r="A133" s="55">
        <v>156</v>
      </c>
      <c r="B133" s="56" t="s">
        <v>114</v>
      </c>
      <c r="C133" s="60" t="s">
        <v>454</v>
      </c>
      <c r="D133" s="61" t="s">
        <v>455</v>
      </c>
      <c r="E133" s="62" t="s">
        <v>129</v>
      </c>
      <c r="F133" s="62" t="s">
        <v>456</v>
      </c>
      <c r="G133" s="54" t="s">
        <v>37</v>
      </c>
      <c r="H133" s="62" t="s">
        <v>81</v>
      </c>
      <c r="I133" s="17">
        <f>CEART!J133+'Reit-SECOM (RH; COVEST)'!J133+'SECOM RÁDIO Fpolis'!J133+'RÁDIO Lages'!J133+'RÁDIO Joinville'!J133+'Reit - SECON'!J133+'Reit - CEPO'!J133+'Reit - PROEX'!J133+'Reit - PROPPG'!J133+'Reit - BU'!J133+'Reit - SEMS'!J133+CEAD!J133+FAED!J133+CEFID!J133+CCT!J133+CAV!J133+CEO!J133+CEAVI!J133+CESFI!J133+CERES!J133+ESAG!J133</f>
        <v>25</v>
      </c>
      <c r="J133" s="23">
        <f>(CEART!J133-CEART!K133)+('Reit-SECOM (RH; COVEST)'!J133-'Reit-SECOM (RH; COVEST)'!K133)+('SECOM RÁDIO Fpolis'!J133-'SECOM RÁDIO Fpolis'!K133)+('RÁDIO Lages'!J133-'RÁDIO Lages'!K133)+('RÁDIO Joinville'!J133-'RÁDIO Joinville'!K133)+('Reit - SECON'!J133-'Reit - SECON'!K133)+('Reit - CEPO'!J133-'Reit - CEPO'!K133)+('Reit - PROEX'!J133-'Reit - PROEX'!K133)+('Reit - PROPPG'!J133-'Reit - PROPPG'!K133)+('Reit - BU'!J133-'Reit - BU'!K133)+('Reit - SEMS'!J133-'Reit - SEMS'!K133)+(CEAD!J133-CEAD!K133)+(FAED!J133-FAED!K133)+(CEFID!J133-CEFID!K133)+(CCT!J133-CCT!K133)+(CAV!J133-CAV!K133)+(CEO!J133-CEO!K133)+(CEAVI!J133-CEAVI!K133)+(CESFI!J133-CESFI!K133)+(CESFI!J133-CESFI!K133)+(CERES!J133-CERES!K133)+(ESAG!J133-ESAG!K133)</f>
        <v>12</v>
      </c>
      <c r="K133" s="29">
        <f t="shared" si="6"/>
        <v>13</v>
      </c>
      <c r="L133" s="18">
        <v>327.5</v>
      </c>
      <c r="M133" s="18">
        <f t="shared" si="7"/>
        <v>8187.5</v>
      </c>
      <c r="N133" s="16">
        <f t="shared" si="8"/>
        <v>3930</v>
      </c>
      <c r="O133" s="120"/>
      <c r="P133" s="120"/>
      <c r="Q133" s="120"/>
      <c r="R133" s="213"/>
      <c r="S133" s="218"/>
      <c r="T133" s="120"/>
      <c r="U133" s="120"/>
      <c r="V133" s="219"/>
    </row>
    <row r="134" spans="1:22" ht="39.950000000000003" customHeight="1" x14ac:dyDescent="0.25">
      <c r="A134" s="55">
        <v>158</v>
      </c>
      <c r="B134" s="56" t="s">
        <v>38</v>
      </c>
      <c r="C134" s="60" t="s">
        <v>457</v>
      </c>
      <c r="D134" s="61" t="s">
        <v>458</v>
      </c>
      <c r="E134" s="62">
        <v>2407</v>
      </c>
      <c r="F134" s="62" t="s">
        <v>459</v>
      </c>
      <c r="G134" s="54" t="s">
        <v>37</v>
      </c>
      <c r="H134" s="62" t="s">
        <v>81</v>
      </c>
      <c r="I134" s="17">
        <f>CEART!J134+'Reit-SECOM (RH; COVEST)'!J134+'SECOM RÁDIO Fpolis'!J134+'RÁDIO Lages'!J134+'RÁDIO Joinville'!J134+'Reit - SECON'!J134+'Reit - CEPO'!J134+'Reit - PROEX'!J134+'Reit - PROPPG'!J134+'Reit - BU'!J134+'Reit - SEMS'!J134+CEAD!J134+FAED!J134+CEFID!J134+CCT!J134+CAV!J134+CEO!J134+CEAVI!J134+CESFI!J134+CERES!J134+ESAG!J134</f>
        <v>6</v>
      </c>
      <c r="J134" s="23">
        <f>(CEART!J134-CEART!K134)+('Reit-SECOM (RH; COVEST)'!J134-'Reit-SECOM (RH; COVEST)'!K134)+('SECOM RÁDIO Fpolis'!J134-'SECOM RÁDIO Fpolis'!K134)+('RÁDIO Lages'!J134-'RÁDIO Lages'!K134)+('RÁDIO Joinville'!J134-'RÁDIO Joinville'!K134)+('Reit - SECON'!J134-'Reit - SECON'!K134)+('Reit - CEPO'!J134-'Reit - CEPO'!K134)+('Reit - PROEX'!J134-'Reit - PROEX'!K134)+('Reit - PROPPG'!J134-'Reit - PROPPG'!K134)+('Reit - BU'!J134-'Reit - BU'!K134)+('Reit - SEMS'!J134-'Reit - SEMS'!K134)+(CEAD!J134-CEAD!K134)+(FAED!J134-FAED!K134)+(CEFID!J134-CEFID!K134)+(CCT!J134-CCT!K134)+(CAV!J134-CAV!K134)+(CEO!J134-CEO!K134)+(CEAVI!J134-CEAVI!K134)+(CESFI!J134-CESFI!K134)+(CESFI!J134-CESFI!K134)+(CERES!J134-CERES!K134)+(ESAG!J134-ESAG!K134)</f>
        <v>1</v>
      </c>
      <c r="K134" s="29">
        <f t="shared" si="6"/>
        <v>5</v>
      </c>
      <c r="L134" s="18">
        <v>1240</v>
      </c>
      <c r="M134" s="18">
        <f t="shared" si="7"/>
        <v>7440</v>
      </c>
      <c r="N134" s="16">
        <f t="shared" si="8"/>
        <v>1240</v>
      </c>
      <c r="O134" s="120"/>
      <c r="P134" s="120"/>
      <c r="Q134" s="120"/>
      <c r="R134" s="213"/>
      <c r="S134" s="218"/>
      <c r="T134" s="120"/>
      <c r="U134" s="120"/>
      <c r="V134" s="219"/>
    </row>
    <row r="135" spans="1:22" ht="39.950000000000003" customHeight="1" x14ac:dyDescent="0.25">
      <c r="A135" s="55">
        <v>159</v>
      </c>
      <c r="B135" s="56" t="s">
        <v>86</v>
      </c>
      <c r="C135" s="60" t="s">
        <v>460</v>
      </c>
      <c r="D135" s="61" t="s">
        <v>461</v>
      </c>
      <c r="E135" s="62">
        <v>2407</v>
      </c>
      <c r="F135" s="62" t="s">
        <v>459</v>
      </c>
      <c r="G135" s="54" t="s">
        <v>37</v>
      </c>
      <c r="H135" s="62" t="s">
        <v>81</v>
      </c>
      <c r="I135" s="17">
        <f>CEART!J135+'Reit-SECOM (RH; COVEST)'!J135+'SECOM RÁDIO Fpolis'!J135+'RÁDIO Lages'!J135+'RÁDIO Joinville'!J135+'Reit - SECON'!J135+'Reit - CEPO'!J135+'Reit - PROEX'!J135+'Reit - PROPPG'!J135+'Reit - BU'!J135+'Reit - SEMS'!J135+CEAD!J135+FAED!J135+CEFID!J135+CCT!J135+CAV!J135+CEO!J135+CEAVI!J135+CESFI!J135+CERES!J135+ESAG!J135</f>
        <v>12</v>
      </c>
      <c r="J135" s="23">
        <f>(CEART!J135-CEART!K135)+('Reit-SECOM (RH; COVEST)'!J135-'Reit-SECOM (RH; COVEST)'!K135)+('SECOM RÁDIO Fpolis'!J135-'SECOM RÁDIO Fpolis'!K135)+('RÁDIO Lages'!J135-'RÁDIO Lages'!K135)+('RÁDIO Joinville'!J135-'RÁDIO Joinville'!K135)+('Reit - SECON'!J135-'Reit - SECON'!K135)+('Reit - CEPO'!J135-'Reit - CEPO'!K135)+('Reit - PROEX'!J135-'Reit - PROEX'!K135)+('Reit - PROPPG'!J135-'Reit - PROPPG'!K135)+('Reit - BU'!J135-'Reit - BU'!K135)+('Reit - SEMS'!J135-'Reit - SEMS'!K135)+(CEAD!J135-CEAD!K135)+(FAED!J135-FAED!K135)+(CEFID!J135-CEFID!K135)+(CCT!J135-CCT!K135)+(CAV!J135-CAV!K135)+(CEO!J135-CEO!K135)+(CEAVI!J135-CEAVI!K135)+(CESFI!J135-CESFI!K135)+(CESFI!J135-CESFI!K135)+(CERES!J135-CERES!K135)+(ESAG!J135-ESAG!K135)</f>
        <v>8</v>
      </c>
      <c r="K135" s="29">
        <f t="shared" si="6"/>
        <v>4</v>
      </c>
      <c r="L135" s="18">
        <v>376.13</v>
      </c>
      <c r="M135" s="18">
        <f t="shared" si="7"/>
        <v>4513.5599999999995</v>
      </c>
      <c r="N135" s="16">
        <f t="shared" si="8"/>
        <v>3009.04</v>
      </c>
      <c r="O135" s="120"/>
      <c r="P135" s="120"/>
      <c r="Q135" s="120"/>
      <c r="R135" s="213"/>
      <c r="S135" s="218"/>
      <c r="T135" s="120"/>
      <c r="U135" s="120"/>
      <c r="V135" s="219"/>
    </row>
    <row r="136" spans="1:22" ht="39.950000000000003" customHeight="1" thickBot="1" x14ac:dyDescent="0.3">
      <c r="A136" s="55">
        <v>161</v>
      </c>
      <c r="B136" s="56" t="s">
        <v>38</v>
      </c>
      <c r="C136" s="60" t="s">
        <v>462</v>
      </c>
      <c r="D136" s="61" t="s">
        <v>463</v>
      </c>
      <c r="E136" s="62" t="s">
        <v>292</v>
      </c>
      <c r="F136" s="62" t="s">
        <v>464</v>
      </c>
      <c r="G136" s="54" t="s">
        <v>37</v>
      </c>
      <c r="H136" s="62" t="s">
        <v>81</v>
      </c>
      <c r="I136" s="17">
        <f>CEART!J136+'Reit-SECOM (RH; COVEST)'!J136+'SECOM RÁDIO Fpolis'!J136+'RÁDIO Lages'!J136+'RÁDIO Joinville'!J136+'Reit - SECON'!J136+'Reit - CEPO'!J136+'Reit - PROEX'!J136+'Reit - PROPPG'!J136+'Reit - BU'!J136+'Reit - SEMS'!J136+CEAD!J136+FAED!J136+CEFID!J136+CCT!J136+CAV!J136+CEO!J136+CEAVI!J136+CESFI!J136+CERES!J136+ESAG!J136</f>
        <v>9</v>
      </c>
      <c r="J136" s="23">
        <f>(CEART!J136-CEART!K136)+('Reit-SECOM (RH; COVEST)'!J136-'Reit-SECOM (RH; COVEST)'!K136)+('SECOM RÁDIO Fpolis'!J136-'SECOM RÁDIO Fpolis'!K136)+('RÁDIO Lages'!J136-'RÁDIO Lages'!K136)+('RÁDIO Joinville'!J136-'RÁDIO Joinville'!K136)+('Reit - SECON'!J136-'Reit - SECON'!K136)+('Reit - CEPO'!J136-'Reit - CEPO'!K136)+('Reit - PROEX'!J136-'Reit - PROEX'!K136)+('Reit - PROPPG'!J136-'Reit - PROPPG'!K136)+('Reit - BU'!J136-'Reit - BU'!K136)+('Reit - SEMS'!J136-'Reit - SEMS'!K136)+(CEAD!J136-CEAD!K136)+(FAED!J136-FAED!K136)+(CEFID!J136-CEFID!K136)+(CCT!J136-CCT!K136)+(CAV!J136-CAV!K136)+(CEO!J136-CEO!K136)+(CEAVI!J136-CEAVI!K136)+(CESFI!J136-CESFI!K136)+(CESFI!J136-CESFI!K136)+(CERES!J136-CERES!K136)+(ESAG!J136-ESAG!K136)</f>
        <v>9</v>
      </c>
      <c r="K136" s="29">
        <f>I136-J136</f>
        <v>0</v>
      </c>
      <c r="L136" s="18">
        <v>485.5</v>
      </c>
      <c r="M136" s="18">
        <f t="shared" si="7"/>
        <v>4369.5</v>
      </c>
      <c r="N136" s="16">
        <f t="shared" si="8"/>
        <v>4369.5</v>
      </c>
      <c r="O136" s="120"/>
      <c r="P136" s="120"/>
      <c r="Q136" s="120"/>
      <c r="R136" s="213"/>
      <c r="S136" s="221"/>
      <c r="T136" s="222"/>
      <c r="U136" s="222"/>
      <c r="V136" s="223"/>
    </row>
    <row r="137" spans="1:22" ht="30" customHeight="1" x14ac:dyDescent="0.25">
      <c r="I137" s="4">
        <f>SUM(I4:I136)</f>
        <v>1015</v>
      </c>
      <c r="M137" s="123">
        <f>SUM(M4:M136)</f>
        <v>1871053.83</v>
      </c>
      <c r="N137" s="123">
        <f>SUM(N4:N136)</f>
        <v>1060782.4799999997</v>
      </c>
      <c r="R137" s="2">
        <f>SUM(R4:R136)</f>
        <v>1.8706035838637522E-3</v>
      </c>
    </row>
    <row r="138" spans="1:22" ht="29.25" customHeight="1" x14ac:dyDescent="0.25">
      <c r="K138" s="247" t="str">
        <f>C1</f>
        <v>OBJETO: AQUISIÇÃO DE MATERIAIS E EQUIPAMENTOS DE ÁUDIO, VÍDEO E FOTO PARA A UDESC</v>
      </c>
      <c r="L138" s="247"/>
      <c r="M138" s="247"/>
      <c r="N138" s="247"/>
      <c r="O138" s="247"/>
      <c r="P138" s="247"/>
    </row>
    <row r="139" spans="1:22" ht="18" customHeight="1" x14ac:dyDescent="0.25">
      <c r="K139" s="247" t="str">
        <f>A1</f>
        <v>PROCESSO: 1734/2023</v>
      </c>
      <c r="L139" s="247"/>
      <c r="M139" s="247"/>
      <c r="N139" s="247"/>
      <c r="O139" s="247"/>
      <c r="P139" s="247"/>
    </row>
    <row r="140" spans="1:22" ht="24.75" customHeight="1" x14ac:dyDescent="0.25">
      <c r="K140" s="247" t="str">
        <f>I1</f>
        <v>VIGÊNCIA DA ATA: 12/01/2024 até 12/01/2025</v>
      </c>
      <c r="L140" s="247"/>
      <c r="M140" s="247"/>
      <c r="N140" s="247"/>
      <c r="O140" s="247"/>
      <c r="P140" s="247"/>
    </row>
    <row r="141" spans="1:22" ht="18" customHeight="1" x14ac:dyDescent="0.25">
      <c r="K141" s="10" t="s">
        <v>11</v>
      </c>
      <c r="L141" s="11"/>
      <c r="M141" s="11"/>
      <c r="N141" s="11"/>
      <c r="O141" s="11"/>
      <c r="P141" s="7">
        <f>SUM(M4:M136)+Q116</f>
        <v>1874553.83</v>
      </c>
      <c r="S141" s="11"/>
      <c r="T141" s="7"/>
    </row>
    <row r="142" spans="1:22" ht="22.5" customHeight="1" x14ac:dyDescent="0.25">
      <c r="K142" s="12" t="s">
        <v>6</v>
      </c>
      <c r="L142" s="13"/>
      <c r="M142" s="13"/>
      <c r="N142" s="13"/>
      <c r="O142" s="13"/>
      <c r="P142" s="8">
        <f>N137</f>
        <v>1060782.4799999997</v>
      </c>
      <c r="S142" s="13"/>
      <c r="T142" s="8"/>
    </row>
    <row r="143" spans="1:22" ht="22.5" customHeight="1" x14ac:dyDescent="0.25">
      <c r="K143" s="12" t="s">
        <v>7</v>
      </c>
      <c r="L143" s="13"/>
      <c r="M143" s="13"/>
      <c r="N143" s="13"/>
      <c r="O143" s="13"/>
      <c r="P143" s="208">
        <f>R137</f>
        <v>1.8706035838637522E-3</v>
      </c>
      <c r="S143" s="13"/>
      <c r="T143" s="208"/>
    </row>
    <row r="144" spans="1:22" ht="20.25" customHeight="1" x14ac:dyDescent="0.25">
      <c r="K144" s="14" t="s">
        <v>8</v>
      </c>
      <c r="L144" s="15"/>
      <c r="M144" s="15"/>
      <c r="N144" s="15"/>
      <c r="O144" s="15"/>
      <c r="P144" s="9">
        <f>P142/P141</f>
        <v>0.56588531255994912</v>
      </c>
      <c r="S144" s="15"/>
      <c r="T144" s="9"/>
    </row>
    <row r="145" spans="11:20" ht="17.25" customHeight="1" x14ac:dyDescent="0.25">
      <c r="K145" s="39" t="s">
        <v>631</v>
      </c>
      <c r="L145" s="40"/>
      <c r="M145" s="40"/>
      <c r="N145" s="40"/>
      <c r="O145" s="40"/>
      <c r="P145" s="41"/>
      <c r="S145" s="40"/>
      <c r="T145" s="41"/>
    </row>
  </sheetData>
  <mergeCells count="9">
    <mergeCell ref="S2:V2"/>
    <mergeCell ref="S1:V1"/>
    <mergeCell ref="K139:P139"/>
    <mergeCell ref="K140:P140"/>
    <mergeCell ref="I1:N1"/>
    <mergeCell ref="A2:N2"/>
    <mergeCell ref="K138:P138"/>
    <mergeCell ref="C1:H1"/>
    <mergeCell ref="A1:B1"/>
  </mergeCells>
  <conditionalFormatting sqref="K4:K136">
    <cfRule type="cellIs" dxfId="4" priority="1" operator="lessThan">
      <formula>0</formula>
    </cfRule>
  </conditionalFormatting>
  <pageMargins left="0.511811024" right="0.511811024" top="0.78740157499999996" bottom="0.78740157499999996" header="0.31496062000000002" footer="0.31496062000000002"/>
  <pageSetup paperSize="9"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2E1CE42-A8AC-4AC4-919D-D3137547F7AD}">
  <sheetPr>
    <tabColor theme="3" tint="0.39997558519241921"/>
  </sheetPr>
  <dimension ref="A1:T144"/>
  <sheetViews>
    <sheetView zoomScale="90" zoomScaleNormal="90" workbookViewId="0">
      <selection activeCell="D120" sqref="D120"/>
    </sheetView>
  </sheetViews>
  <sheetFormatPr defaultColWidth="9.7109375" defaultRowHeight="39.950000000000003" customHeight="1" x14ac:dyDescent="0.25"/>
  <cols>
    <col min="1" max="1" width="10" style="1" customWidth="1"/>
    <col min="2" max="2" width="27.42578125" style="1" customWidth="1"/>
    <col min="3" max="3" width="36.5703125" style="25" customWidth="1"/>
    <col min="4" max="4" width="15.85546875" style="1" customWidth="1"/>
    <col min="5" max="5" width="13.5703125" style="1" customWidth="1"/>
    <col min="6" max="6" width="14.7109375" style="1" customWidth="1"/>
    <col min="7" max="7" width="12.5703125" style="4" customWidth="1"/>
    <col min="8" max="9" width="13.28515625" style="26" customWidth="1"/>
    <col min="10" max="10" width="12.5703125" style="5" customWidth="1"/>
    <col min="11" max="12" width="16" style="2" customWidth="1"/>
    <col min="13" max="19" width="14.42578125" style="2" customWidth="1"/>
    <col min="20" max="20" width="12.42578125" style="2" customWidth="1"/>
    <col min="21" max="16384" width="9.7109375" style="2"/>
  </cols>
  <sheetData>
    <row r="1" spans="1:20" ht="33.950000000000003" customHeight="1" x14ac:dyDescent="0.25">
      <c r="A1" s="260" t="s">
        <v>641</v>
      </c>
      <c r="B1" s="261"/>
      <c r="C1" s="262" t="s">
        <v>28</v>
      </c>
      <c r="D1" s="263"/>
      <c r="E1" s="263"/>
      <c r="F1" s="264"/>
      <c r="G1" s="260" t="s">
        <v>632</v>
      </c>
      <c r="H1" s="265"/>
      <c r="I1" s="265"/>
      <c r="J1" s="265"/>
      <c r="K1" s="265"/>
      <c r="L1" s="265"/>
      <c r="M1" s="269" t="s">
        <v>645</v>
      </c>
      <c r="N1" s="269" t="s">
        <v>660</v>
      </c>
      <c r="O1" s="269" t="s">
        <v>633</v>
      </c>
      <c r="P1" s="269" t="s">
        <v>633</v>
      </c>
      <c r="Q1" s="269" t="s">
        <v>633</v>
      </c>
      <c r="R1" s="269" t="s">
        <v>633</v>
      </c>
      <c r="S1" s="269" t="s">
        <v>633</v>
      </c>
      <c r="T1" s="269" t="s">
        <v>633</v>
      </c>
    </row>
    <row r="2" spans="1:20" ht="29.25" customHeight="1" x14ac:dyDescent="0.25">
      <c r="A2" s="266" t="s">
        <v>640</v>
      </c>
      <c r="B2" s="267"/>
      <c r="C2" s="267"/>
      <c r="D2" s="267"/>
      <c r="E2" s="268"/>
      <c r="F2" s="267"/>
      <c r="G2" s="267"/>
      <c r="H2" s="267"/>
      <c r="I2" s="268"/>
      <c r="J2" s="267"/>
      <c r="K2" s="267"/>
      <c r="L2" s="267"/>
      <c r="M2" s="270"/>
      <c r="N2" s="270"/>
      <c r="O2" s="270"/>
      <c r="P2" s="270"/>
      <c r="Q2" s="270"/>
      <c r="R2" s="270"/>
      <c r="S2" s="270"/>
      <c r="T2" s="270"/>
    </row>
    <row r="3" spans="1:20" s="3" customFormat="1" ht="46.5" customHeight="1" x14ac:dyDescent="0.2">
      <c r="A3" s="32" t="s">
        <v>18</v>
      </c>
      <c r="B3" s="33" t="s">
        <v>13</v>
      </c>
      <c r="C3" s="32" t="s">
        <v>14</v>
      </c>
      <c r="D3" s="32" t="s">
        <v>23</v>
      </c>
      <c r="E3" s="33" t="s">
        <v>32</v>
      </c>
      <c r="F3" s="33" t="s">
        <v>15</v>
      </c>
      <c r="G3" s="183" t="s">
        <v>642</v>
      </c>
      <c r="H3" s="200" t="s">
        <v>643</v>
      </c>
      <c r="I3" s="207" t="s">
        <v>650</v>
      </c>
      <c r="J3" s="201" t="s">
        <v>644</v>
      </c>
      <c r="K3" s="28" t="s">
        <v>16</v>
      </c>
      <c r="L3" s="28" t="s">
        <v>17</v>
      </c>
      <c r="M3" s="129" t="s">
        <v>646</v>
      </c>
      <c r="N3" s="129" t="s">
        <v>659</v>
      </c>
      <c r="O3" s="99" t="s">
        <v>635</v>
      </c>
      <c r="P3" s="99" t="s">
        <v>636</v>
      </c>
      <c r="Q3" s="99" t="s">
        <v>637</v>
      </c>
      <c r="R3" s="99" t="s">
        <v>638</v>
      </c>
      <c r="S3" s="99" t="s">
        <v>639</v>
      </c>
      <c r="T3" s="99" t="s">
        <v>634</v>
      </c>
    </row>
    <row r="4" spans="1:20" ht="39.950000000000003" customHeight="1" x14ac:dyDescent="0.25">
      <c r="A4" s="55">
        <v>1</v>
      </c>
      <c r="B4" s="56" t="s">
        <v>33</v>
      </c>
      <c r="C4" s="60" t="s">
        <v>34</v>
      </c>
      <c r="D4" s="61" t="s">
        <v>35</v>
      </c>
      <c r="E4" s="54" t="s">
        <v>37</v>
      </c>
      <c r="F4" s="54">
        <v>33903035</v>
      </c>
      <c r="G4" s="17">
        <f>CEART!J4+'Reit-SECOM (RH; COVEST)'!J4+'SECOM RÁDIO Fpolis'!J4+'RÁDIO Lages'!J4+'RÁDIO Joinville'!J4+'Reit - SECON'!J4+'Reit - CEPO'!J4+'Reit - PROEX'!J4+'Reit - PROPPG'!J4+'Reit - BU'!J4+'Reit - SEMS'!J4+CEAD!J4+FAED!J4+CEFID!J4+CCT!J4+CAV!J4+CEO!J4+CEAVI!J4+CESFI!J4+CERES!J4+ESAG!J4</f>
        <v>35</v>
      </c>
      <c r="H4" s="202">
        <f>G4*2</f>
        <v>70</v>
      </c>
      <c r="I4" s="206"/>
      <c r="J4" s="203">
        <f>H4-(SUM(M4:T4))-I4</f>
        <v>70</v>
      </c>
      <c r="K4" s="18">
        <v>54</v>
      </c>
      <c r="L4" s="18">
        <f>K4*G4</f>
        <v>1890</v>
      </c>
      <c r="M4" s="182"/>
      <c r="N4" s="182"/>
      <c r="O4" s="182"/>
      <c r="P4" s="182"/>
      <c r="Q4" s="182"/>
      <c r="R4" s="182"/>
      <c r="S4" s="182"/>
      <c r="T4" s="182"/>
    </row>
    <row r="5" spans="1:20" ht="39.950000000000003" customHeight="1" x14ac:dyDescent="0.25">
      <c r="A5" s="55">
        <v>2</v>
      </c>
      <c r="B5" s="56" t="s">
        <v>38</v>
      </c>
      <c r="C5" s="60" t="s">
        <v>39</v>
      </c>
      <c r="D5" s="61" t="s">
        <v>40</v>
      </c>
      <c r="E5" s="54" t="s">
        <v>37</v>
      </c>
      <c r="F5" s="54">
        <v>33903029</v>
      </c>
      <c r="G5" s="17">
        <f>CEART!J5+'Reit-SECOM (RH; COVEST)'!J5+'SECOM RÁDIO Fpolis'!J5+'RÁDIO Lages'!J5+'RÁDIO Joinville'!J5+'Reit - SECON'!J5+'Reit - CEPO'!J5+'Reit - PROEX'!J5+'Reit - PROPPG'!J5+'Reit - BU'!J5+'Reit - SEMS'!J5+CEAD!J5+FAED!J5+CEFID!J5+CCT!J5+CAV!J5+CEO!J5+CEAVI!J5+CESFI!J5+CERES!J5+ESAG!J5</f>
        <v>1</v>
      </c>
      <c r="H5" s="202">
        <f t="shared" ref="H5:H68" si="0">G5*2</f>
        <v>2</v>
      </c>
      <c r="I5" s="206"/>
      <c r="J5" s="203">
        <f t="shared" ref="J5:J68" si="1">H5-(SUM(M5:T5))-I5</f>
        <v>2</v>
      </c>
      <c r="K5" s="18">
        <v>1262.5999999999999</v>
      </c>
      <c r="L5" s="18">
        <f t="shared" ref="L5:L68" si="2">K5*G5</f>
        <v>1262.5999999999999</v>
      </c>
      <c r="M5" s="182"/>
      <c r="N5" s="182"/>
      <c r="O5" s="182"/>
      <c r="P5" s="182"/>
      <c r="Q5" s="182"/>
      <c r="R5" s="182"/>
      <c r="S5" s="182"/>
      <c r="T5" s="182"/>
    </row>
    <row r="6" spans="1:20" ht="39.950000000000003" customHeight="1" x14ac:dyDescent="0.25">
      <c r="A6" s="55">
        <v>3</v>
      </c>
      <c r="B6" s="56" t="s">
        <v>43</v>
      </c>
      <c r="C6" s="60" t="s">
        <v>44</v>
      </c>
      <c r="D6" s="61" t="s">
        <v>45</v>
      </c>
      <c r="E6" s="54" t="s">
        <v>37</v>
      </c>
      <c r="F6" s="54">
        <v>33903017</v>
      </c>
      <c r="G6" s="17">
        <f>CEART!J6+'Reit-SECOM (RH; COVEST)'!J6+'SECOM RÁDIO Fpolis'!J6+'RÁDIO Lages'!J6+'RÁDIO Joinville'!J6+'Reit - SECON'!J6+'Reit - CEPO'!J6+'Reit - PROEX'!J6+'Reit - PROPPG'!J6+'Reit - BU'!J6+'Reit - SEMS'!J6+CEAD!J6+FAED!J6+CEFID!J6+CCT!J6+CAV!J6+CEO!J6+CEAVI!J6+CESFI!J6+CERES!J6+ESAG!J6</f>
        <v>2</v>
      </c>
      <c r="H6" s="202">
        <f t="shared" si="0"/>
        <v>4</v>
      </c>
      <c r="I6" s="206"/>
      <c r="J6" s="203">
        <f t="shared" si="1"/>
        <v>4</v>
      </c>
      <c r="K6" s="18">
        <v>70.59</v>
      </c>
      <c r="L6" s="18">
        <f t="shared" si="2"/>
        <v>141.18</v>
      </c>
      <c r="M6" s="182"/>
      <c r="N6" s="182"/>
      <c r="O6" s="182"/>
      <c r="P6" s="182"/>
      <c r="Q6" s="182"/>
      <c r="R6" s="182"/>
      <c r="S6" s="182"/>
      <c r="T6" s="182"/>
    </row>
    <row r="7" spans="1:20" ht="39.950000000000003" customHeight="1" x14ac:dyDescent="0.25">
      <c r="A7" s="55">
        <v>4</v>
      </c>
      <c r="B7" s="56" t="s">
        <v>47</v>
      </c>
      <c r="C7" s="68" t="s">
        <v>48</v>
      </c>
      <c r="D7" s="69" t="s">
        <v>49</v>
      </c>
      <c r="E7" s="54" t="s">
        <v>37</v>
      </c>
      <c r="F7" s="54" t="s">
        <v>51</v>
      </c>
      <c r="G7" s="17">
        <f>CEART!J7+'Reit-SECOM (RH; COVEST)'!J7+'SECOM RÁDIO Fpolis'!J7+'RÁDIO Lages'!J7+'RÁDIO Joinville'!J7+'Reit - SECON'!J7+'Reit - CEPO'!J7+'Reit - PROEX'!J7+'Reit - PROPPG'!J7+'Reit - BU'!J7+'Reit - SEMS'!J7+CEAD!J7+FAED!J7+CEFID!J7+CCT!J7+CAV!J7+CEO!J7+CEAVI!J7+CESFI!J7+CERES!J7+ESAG!J7</f>
        <v>2</v>
      </c>
      <c r="H7" s="202">
        <f t="shared" si="0"/>
        <v>4</v>
      </c>
      <c r="I7" s="206"/>
      <c r="J7" s="203">
        <f t="shared" si="1"/>
        <v>4</v>
      </c>
      <c r="K7" s="18">
        <v>2050</v>
      </c>
      <c r="L7" s="18">
        <f t="shared" si="2"/>
        <v>4100</v>
      </c>
      <c r="M7" s="182"/>
      <c r="N7" s="182"/>
      <c r="O7" s="182"/>
      <c r="P7" s="182"/>
      <c r="Q7" s="182"/>
      <c r="R7" s="182"/>
      <c r="S7" s="182"/>
      <c r="T7" s="182"/>
    </row>
    <row r="8" spans="1:20" ht="39.950000000000003" customHeight="1" x14ac:dyDescent="0.25">
      <c r="A8" s="55">
        <v>5</v>
      </c>
      <c r="B8" s="56" t="s">
        <v>43</v>
      </c>
      <c r="C8" s="60" t="s">
        <v>52</v>
      </c>
      <c r="D8" s="61" t="s">
        <v>53</v>
      </c>
      <c r="E8" s="54" t="s">
        <v>37</v>
      </c>
      <c r="F8" s="62" t="s">
        <v>51</v>
      </c>
      <c r="G8" s="17">
        <f>CEART!J8+'Reit-SECOM (RH; COVEST)'!J8+'SECOM RÁDIO Fpolis'!J8+'RÁDIO Lages'!J8+'RÁDIO Joinville'!J8+'Reit - SECON'!J8+'Reit - CEPO'!J8+'Reit - PROEX'!J8+'Reit - PROPPG'!J8+'Reit - BU'!J8+'Reit - SEMS'!J8+CEAD!J8+FAED!J8+CEFID!J8+CCT!J8+CAV!J8+CEO!J8+CEAVI!J8+CESFI!J8+CERES!J8+ESAG!J8</f>
        <v>4</v>
      </c>
      <c r="H8" s="202">
        <f t="shared" si="0"/>
        <v>8</v>
      </c>
      <c r="I8" s="206"/>
      <c r="J8" s="203">
        <f t="shared" si="1"/>
        <v>8</v>
      </c>
      <c r="K8" s="18">
        <v>1426.25</v>
      </c>
      <c r="L8" s="18">
        <f t="shared" si="2"/>
        <v>5705</v>
      </c>
      <c r="M8" s="182"/>
      <c r="N8" s="182"/>
      <c r="O8" s="182"/>
      <c r="P8" s="182"/>
      <c r="Q8" s="182"/>
      <c r="R8" s="182"/>
      <c r="S8" s="182"/>
      <c r="T8" s="182"/>
    </row>
    <row r="9" spans="1:20" ht="39.950000000000003" customHeight="1" x14ac:dyDescent="0.25">
      <c r="A9" s="55">
        <v>6</v>
      </c>
      <c r="B9" s="56" t="s">
        <v>55</v>
      </c>
      <c r="C9" s="66" t="s">
        <v>56</v>
      </c>
      <c r="D9" s="67" t="s">
        <v>57</v>
      </c>
      <c r="E9" s="54" t="s">
        <v>37</v>
      </c>
      <c r="F9" s="54">
        <v>33903030</v>
      </c>
      <c r="G9" s="17">
        <f>CEART!J9+'Reit-SECOM (RH; COVEST)'!J9+'SECOM RÁDIO Fpolis'!J9+'RÁDIO Lages'!J9+'RÁDIO Joinville'!J9+'Reit - SECON'!J9+'Reit - CEPO'!J9+'Reit - PROEX'!J9+'Reit - PROPPG'!J9+'Reit - BU'!J9+'Reit - SEMS'!J9+CEAD!J9+FAED!J9+CEFID!J9+CCT!J9+CAV!J9+CEO!J9+CEAVI!J9+CESFI!J9+CERES!J9+ESAG!J9</f>
        <v>3</v>
      </c>
      <c r="H9" s="202">
        <f t="shared" si="0"/>
        <v>6</v>
      </c>
      <c r="I9" s="206"/>
      <c r="J9" s="203">
        <f t="shared" si="1"/>
        <v>6</v>
      </c>
      <c r="K9" s="18">
        <v>12556.89</v>
      </c>
      <c r="L9" s="18">
        <f t="shared" si="2"/>
        <v>37670.67</v>
      </c>
      <c r="M9" s="182"/>
      <c r="N9" s="182"/>
      <c r="O9" s="182"/>
      <c r="P9" s="182"/>
      <c r="Q9" s="182"/>
      <c r="R9" s="182"/>
      <c r="S9" s="182"/>
      <c r="T9" s="182"/>
    </row>
    <row r="10" spans="1:20" ht="39.950000000000003" customHeight="1" x14ac:dyDescent="0.25">
      <c r="A10" s="55">
        <v>7</v>
      </c>
      <c r="B10" s="56" t="s">
        <v>38</v>
      </c>
      <c r="C10" s="66" t="s">
        <v>60</v>
      </c>
      <c r="D10" s="67" t="s">
        <v>61</v>
      </c>
      <c r="E10" s="54" t="s">
        <v>37</v>
      </c>
      <c r="F10" s="54">
        <v>44905233</v>
      </c>
      <c r="G10" s="17">
        <f>CEART!J10+'Reit-SECOM (RH; COVEST)'!J10+'SECOM RÁDIO Fpolis'!J10+'RÁDIO Lages'!J10+'RÁDIO Joinville'!J10+'Reit - SECON'!J10+'Reit - CEPO'!J10+'Reit - PROEX'!J10+'Reit - PROPPG'!J10+'Reit - BU'!J10+'Reit - SEMS'!J10+CEAD!J10+FAED!J10+CEFID!J10+CCT!J10+CAV!J10+CEO!J10+CEAVI!J10+CESFI!J10+CERES!J10+ESAG!J10</f>
        <v>1</v>
      </c>
      <c r="H10" s="202">
        <f t="shared" si="0"/>
        <v>2</v>
      </c>
      <c r="I10" s="206"/>
      <c r="J10" s="203">
        <f t="shared" si="1"/>
        <v>2</v>
      </c>
      <c r="K10" s="18">
        <v>1170</v>
      </c>
      <c r="L10" s="18">
        <f t="shared" si="2"/>
        <v>1170</v>
      </c>
      <c r="M10" s="182"/>
      <c r="N10" s="182"/>
      <c r="O10" s="182"/>
      <c r="P10" s="182"/>
      <c r="Q10" s="182"/>
      <c r="R10" s="182"/>
      <c r="S10" s="182"/>
      <c r="T10" s="182"/>
    </row>
    <row r="11" spans="1:20" ht="39.950000000000003" customHeight="1" x14ac:dyDescent="0.25">
      <c r="A11" s="55">
        <v>8</v>
      </c>
      <c r="B11" s="56" t="s">
        <v>64</v>
      </c>
      <c r="C11" s="68" t="s">
        <v>65</v>
      </c>
      <c r="D11" s="69" t="s">
        <v>66</v>
      </c>
      <c r="E11" s="54" t="s">
        <v>37</v>
      </c>
      <c r="F11" s="54" t="s">
        <v>51</v>
      </c>
      <c r="G11" s="17">
        <f>CEART!J11+'Reit-SECOM (RH; COVEST)'!J11+'SECOM RÁDIO Fpolis'!J11+'RÁDIO Lages'!J11+'RÁDIO Joinville'!J11+'Reit - SECON'!J11+'Reit - CEPO'!J11+'Reit - PROEX'!J11+'Reit - PROPPG'!J11+'Reit - BU'!J11+'Reit - SEMS'!J11+CEAD!J11+FAED!J11+CEFID!J11+CCT!J11+CAV!J11+CEO!J11+CEAVI!J11+CESFI!J11+CERES!J11+ESAG!J11</f>
        <v>5</v>
      </c>
      <c r="H11" s="202">
        <f t="shared" si="0"/>
        <v>10</v>
      </c>
      <c r="I11" s="206"/>
      <c r="J11" s="203">
        <f t="shared" si="1"/>
        <v>10</v>
      </c>
      <c r="K11" s="18">
        <v>1617</v>
      </c>
      <c r="L11" s="18">
        <f t="shared" si="2"/>
        <v>8085</v>
      </c>
      <c r="M11" s="182"/>
      <c r="N11" s="182"/>
      <c r="O11" s="182"/>
      <c r="P11" s="182"/>
      <c r="Q11" s="182"/>
      <c r="R11" s="182"/>
      <c r="S11" s="182"/>
      <c r="T11" s="182"/>
    </row>
    <row r="12" spans="1:20" ht="39.950000000000003" customHeight="1" x14ac:dyDescent="0.25">
      <c r="A12" s="55">
        <v>10</v>
      </c>
      <c r="B12" s="56" t="s">
        <v>33</v>
      </c>
      <c r="C12" s="60" t="s">
        <v>68</v>
      </c>
      <c r="D12" s="61" t="s">
        <v>69</v>
      </c>
      <c r="E12" s="54" t="s">
        <v>37</v>
      </c>
      <c r="F12" s="62" t="s">
        <v>25</v>
      </c>
      <c r="G12" s="17">
        <f>CEART!J12+'Reit-SECOM (RH; COVEST)'!J12+'SECOM RÁDIO Fpolis'!J12+'RÁDIO Lages'!J12+'RÁDIO Joinville'!J12+'Reit - SECON'!J12+'Reit - CEPO'!J12+'Reit - PROEX'!J12+'Reit - PROPPG'!J12+'Reit - BU'!J12+'Reit - SEMS'!J12+CEAD!J12+FAED!J12+CEFID!J12+CCT!J12+CAV!J12+CEO!J12+CEAVI!J12+CESFI!J12+CERES!J12+ESAG!J12</f>
        <v>35</v>
      </c>
      <c r="H12" s="202">
        <f t="shared" si="0"/>
        <v>70</v>
      </c>
      <c r="I12" s="206"/>
      <c r="J12" s="203">
        <f t="shared" si="1"/>
        <v>70</v>
      </c>
      <c r="K12" s="18">
        <v>134.99</v>
      </c>
      <c r="L12" s="18">
        <f t="shared" si="2"/>
        <v>4724.6500000000005</v>
      </c>
      <c r="M12" s="182"/>
      <c r="N12" s="182"/>
      <c r="O12" s="182"/>
      <c r="P12" s="182"/>
      <c r="Q12" s="182"/>
      <c r="R12" s="182"/>
      <c r="S12" s="182"/>
      <c r="T12" s="182"/>
    </row>
    <row r="13" spans="1:20" ht="39.950000000000003" customHeight="1" x14ac:dyDescent="0.25">
      <c r="A13" s="55">
        <v>11</v>
      </c>
      <c r="B13" s="56" t="s">
        <v>71</v>
      </c>
      <c r="C13" s="60" t="s">
        <v>72</v>
      </c>
      <c r="D13" s="61" t="s">
        <v>73</v>
      </c>
      <c r="E13" s="54" t="s">
        <v>37</v>
      </c>
      <c r="F13" s="54" t="s">
        <v>75</v>
      </c>
      <c r="G13" s="17">
        <f>CEART!J13+'Reit-SECOM (RH; COVEST)'!J13+'SECOM RÁDIO Fpolis'!J13+'RÁDIO Lages'!J13+'RÁDIO Joinville'!J13+'Reit - SECON'!J13+'Reit - CEPO'!J13+'Reit - PROEX'!J13+'Reit - PROPPG'!J13+'Reit - BU'!J13+'Reit - SEMS'!J13+CEAD!J13+FAED!J13+CEFID!J13+CCT!J13+CAV!J13+CEO!J13+CEAVI!J13+CESFI!J13+CERES!J13+ESAG!J13</f>
        <v>2</v>
      </c>
      <c r="H13" s="202">
        <f t="shared" si="0"/>
        <v>4</v>
      </c>
      <c r="I13" s="206"/>
      <c r="J13" s="203">
        <f t="shared" si="1"/>
        <v>4</v>
      </c>
      <c r="K13" s="18">
        <v>860.99</v>
      </c>
      <c r="L13" s="18">
        <f t="shared" si="2"/>
        <v>1721.98</v>
      </c>
      <c r="M13" s="182"/>
      <c r="N13" s="182"/>
      <c r="O13" s="182"/>
      <c r="P13" s="182"/>
      <c r="Q13" s="182"/>
      <c r="R13" s="182"/>
      <c r="S13" s="182"/>
      <c r="T13" s="182"/>
    </row>
    <row r="14" spans="1:20" ht="39.950000000000003" customHeight="1" x14ac:dyDescent="0.25">
      <c r="A14" s="55">
        <v>12</v>
      </c>
      <c r="B14" s="56" t="s">
        <v>76</v>
      </c>
      <c r="C14" s="60" t="s">
        <v>77</v>
      </c>
      <c r="D14" s="61" t="s">
        <v>78</v>
      </c>
      <c r="E14" s="54" t="s">
        <v>37</v>
      </c>
      <c r="F14" s="62" t="s">
        <v>81</v>
      </c>
      <c r="G14" s="17">
        <f>CEART!J14+'Reit-SECOM (RH; COVEST)'!J14+'SECOM RÁDIO Fpolis'!J14+'RÁDIO Lages'!J14+'RÁDIO Joinville'!J14+'Reit - SECON'!J14+'Reit - CEPO'!J14+'Reit - PROEX'!J14+'Reit - PROPPG'!J14+'Reit - BU'!J14+'Reit - SEMS'!J14+CEAD!J14+FAED!J14+CEFID!J14+CCT!J14+CAV!J14+CEO!J14+CEAVI!J14+CESFI!J14+CERES!J14+ESAG!J14</f>
        <v>12</v>
      </c>
      <c r="H14" s="202">
        <f t="shared" si="0"/>
        <v>24</v>
      </c>
      <c r="I14" s="206"/>
      <c r="J14" s="203">
        <f t="shared" si="1"/>
        <v>24</v>
      </c>
      <c r="K14" s="18">
        <v>350</v>
      </c>
      <c r="L14" s="18">
        <f t="shared" si="2"/>
        <v>4200</v>
      </c>
      <c r="M14" s="182"/>
      <c r="N14" s="182"/>
      <c r="O14" s="182"/>
      <c r="P14" s="182"/>
      <c r="Q14" s="182"/>
      <c r="R14" s="182"/>
      <c r="S14" s="182"/>
      <c r="T14" s="182"/>
    </row>
    <row r="15" spans="1:20" ht="39.950000000000003" customHeight="1" x14ac:dyDescent="0.25">
      <c r="A15" s="55">
        <v>14</v>
      </c>
      <c r="B15" s="56" t="s">
        <v>33</v>
      </c>
      <c r="C15" s="60" t="s">
        <v>82</v>
      </c>
      <c r="D15" s="61" t="s">
        <v>83</v>
      </c>
      <c r="E15" s="54" t="s">
        <v>37</v>
      </c>
      <c r="F15" s="62" t="s">
        <v>81</v>
      </c>
      <c r="G15" s="17">
        <f>CEART!J15+'Reit-SECOM (RH; COVEST)'!J15+'SECOM RÁDIO Fpolis'!J15+'RÁDIO Lages'!J15+'RÁDIO Joinville'!J15+'Reit - SECON'!J15+'Reit - CEPO'!J15+'Reit - PROEX'!J15+'Reit - PROPPG'!J15+'Reit - BU'!J15+'Reit - SEMS'!J15+CEAD!J15+FAED!J15+CEFID!J15+CCT!J15+CAV!J15+CEO!J15+CEAVI!J15+CESFI!J15+CERES!J15+ESAG!J15</f>
        <v>64</v>
      </c>
      <c r="H15" s="202">
        <f t="shared" si="0"/>
        <v>128</v>
      </c>
      <c r="I15" s="206"/>
      <c r="J15" s="203">
        <f t="shared" si="1"/>
        <v>128</v>
      </c>
      <c r="K15" s="18">
        <v>108.63</v>
      </c>
      <c r="L15" s="18">
        <f t="shared" si="2"/>
        <v>6952.32</v>
      </c>
      <c r="M15" s="182"/>
      <c r="N15" s="182"/>
      <c r="O15" s="182"/>
      <c r="P15" s="182"/>
      <c r="Q15" s="182"/>
      <c r="R15" s="182"/>
      <c r="S15" s="182"/>
      <c r="T15" s="182"/>
    </row>
    <row r="16" spans="1:20" ht="39.950000000000003" customHeight="1" x14ac:dyDescent="0.25">
      <c r="A16" s="55">
        <v>15</v>
      </c>
      <c r="B16" s="56" t="s">
        <v>86</v>
      </c>
      <c r="C16" s="83" t="s">
        <v>87</v>
      </c>
      <c r="D16" s="54" t="s">
        <v>88</v>
      </c>
      <c r="E16" s="54" t="s">
        <v>37</v>
      </c>
      <c r="F16" s="54" t="s">
        <v>81</v>
      </c>
      <c r="G16" s="17">
        <f>CEART!J16+'Reit-SECOM (RH; COVEST)'!J16+'SECOM RÁDIO Fpolis'!J16+'RÁDIO Lages'!J16+'RÁDIO Joinville'!J16+'Reit - SECON'!J16+'Reit - CEPO'!J16+'Reit - PROEX'!J16+'Reit - PROPPG'!J16+'Reit - BU'!J16+'Reit - SEMS'!J16+CEAD!J16+FAED!J16+CEFID!J16+CCT!J16+CAV!J16+CEO!J16+CEAVI!J16+CESFI!J16+CERES!J16+ESAG!J16</f>
        <v>5</v>
      </c>
      <c r="H16" s="202">
        <f t="shared" si="0"/>
        <v>10</v>
      </c>
      <c r="I16" s="206"/>
      <c r="J16" s="203">
        <f t="shared" si="1"/>
        <v>10</v>
      </c>
      <c r="K16" s="18">
        <v>112.33</v>
      </c>
      <c r="L16" s="18">
        <f t="shared" si="2"/>
        <v>561.65</v>
      </c>
      <c r="M16" s="182"/>
      <c r="N16" s="182"/>
      <c r="O16" s="182"/>
      <c r="P16" s="182"/>
      <c r="Q16" s="182"/>
      <c r="R16" s="182"/>
      <c r="S16" s="182"/>
      <c r="T16" s="182"/>
    </row>
    <row r="17" spans="1:20" ht="39.950000000000003" customHeight="1" x14ac:dyDescent="0.25">
      <c r="A17" s="55">
        <v>16</v>
      </c>
      <c r="B17" s="56" t="s">
        <v>55</v>
      </c>
      <c r="C17" s="60" t="s">
        <v>90</v>
      </c>
      <c r="D17" s="61" t="s">
        <v>91</v>
      </c>
      <c r="E17" s="54" t="s">
        <v>37</v>
      </c>
      <c r="F17" s="54">
        <v>33903017</v>
      </c>
      <c r="G17" s="17">
        <f>CEART!J17+'Reit-SECOM (RH; COVEST)'!J17+'SECOM RÁDIO Fpolis'!J17+'RÁDIO Lages'!J17+'RÁDIO Joinville'!J17+'Reit - SECON'!J17+'Reit - CEPO'!J17+'Reit - PROEX'!J17+'Reit - PROPPG'!J17+'Reit - BU'!J17+'Reit - SEMS'!J17+CEAD!J17+FAED!J17+CEFID!J17+CCT!J17+CAV!J17+CEO!J17+CEAVI!J17+CESFI!J17+CERES!J17+ESAG!J17</f>
        <v>3</v>
      </c>
      <c r="H17" s="202">
        <f t="shared" si="0"/>
        <v>6</v>
      </c>
      <c r="I17" s="206"/>
      <c r="J17" s="203">
        <f t="shared" si="1"/>
        <v>6</v>
      </c>
      <c r="K17" s="18">
        <v>256</v>
      </c>
      <c r="L17" s="18">
        <f t="shared" si="2"/>
        <v>768</v>
      </c>
      <c r="M17" s="182"/>
      <c r="N17" s="182"/>
      <c r="O17" s="182"/>
      <c r="P17" s="182"/>
      <c r="Q17" s="182"/>
      <c r="R17" s="182"/>
      <c r="S17" s="182"/>
      <c r="T17" s="182"/>
    </row>
    <row r="18" spans="1:20" ht="39.950000000000003" customHeight="1" x14ac:dyDescent="0.25">
      <c r="A18" s="55">
        <v>17</v>
      </c>
      <c r="B18" s="56" t="s">
        <v>93</v>
      </c>
      <c r="C18" s="68" t="s">
        <v>94</v>
      </c>
      <c r="D18" s="69" t="s">
        <v>95</v>
      </c>
      <c r="E18" s="54" t="s">
        <v>37</v>
      </c>
      <c r="F18" s="62" t="s">
        <v>81</v>
      </c>
      <c r="G18" s="17">
        <f>CEART!J18+'Reit-SECOM (RH; COVEST)'!J18+'SECOM RÁDIO Fpolis'!J18+'RÁDIO Lages'!J18+'RÁDIO Joinville'!J18+'Reit - SECON'!J18+'Reit - CEPO'!J18+'Reit - PROEX'!J18+'Reit - PROPPG'!J18+'Reit - BU'!J18+'Reit - SEMS'!J18+CEAD!J18+FAED!J18+CEFID!J18+CCT!J18+CAV!J18+CEO!J18+CEAVI!J18+CESFI!J18+CERES!J18+ESAG!J18</f>
        <v>2</v>
      </c>
      <c r="H18" s="202">
        <f t="shared" si="0"/>
        <v>4</v>
      </c>
      <c r="I18" s="206"/>
      <c r="J18" s="203">
        <f t="shared" si="1"/>
        <v>4</v>
      </c>
      <c r="K18" s="18">
        <v>91.9</v>
      </c>
      <c r="L18" s="18">
        <f t="shared" si="2"/>
        <v>183.8</v>
      </c>
      <c r="M18" s="182"/>
      <c r="N18" s="182"/>
      <c r="O18" s="182"/>
      <c r="P18" s="182"/>
      <c r="Q18" s="182"/>
      <c r="R18" s="182"/>
      <c r="S18" s="182"/>
      <c r="T18" s="182"/>
    </row>
    <row r="19" spans="1:20" ht="39.950000000000003" customHeight="1" x14ac:dyDescent="0.25">
      <c r="A19" s="55">
        <v>19</v>
      </c>
      <c r="B19" s="56" t="s">
        <v>43</v>
      </c>
      <c r="C19" s="60" t="s">
        <v>97</v>
      </c>
      <c r="D19" s="61" t="s">
        <v>98</v>
      </c>
      <c r="E19" s="54" t="s">
        <v>37</v>
      </c>
      <c r="F19" s="54">
        <v>33903029</v>
      </c>
      <c r="G19" s="17">
        <f>CEART!J19+'Reit-SECOM (RH; COVEST)'!J19+'SECOM RÁDIO Fpolis'!J19+'RÁDIO Lages'!J19+'RÁDIO Joinville'!J19+'Reit - SECON'!J19+'Reit - CEPO'!J19+'Reit - PROEX'!J19+'Reit - PROPPG'!J19+'Reit - BU'!J19+'Reit - SEMS'!J19+CEAD!J19+FAED!J19+CEFID!J19+CCT!J19+CAV!J19+CEO!J19+CEAVI!J19+CESFI!J19+CERES!J19+ESAG!J19</f>
        <v>3</v>
      </c>
      <c r="H19" s="202">
        <f t="shared" si="0"/>
        <v>6</v>
      </c>
      <c r="I19" s="206"/>
      <c r="J19" s="203">
        <f t="shared" si="1"/>
        <v>6</v>
      </c>
      <c r="K19" s="18">
        <v>37.5</v>
      </c>
      <c r="L19" s="18">
        <f t="shared" si="2"/>
        <v>112.5</v>
      </c>
      <c r="M19" s="182"/>
      <c r="N19" s="182"/>
      <c r="O19" s="182"/>
      <c r="P19" s="182"/>
      <c r="Q19" s="182"/>
      <c r="R19" s="182"/>
      <c r="S19" s="182"/>
      <c r="T19" s="182"/>
    </row>
    <row r="20" spans="1:20" ht="39.950000000000003" customHeight="1" x14ac:dyDescent="0.25">
      <c r="A20" s="55">
        <v>23</v>
      </c>
      <c r="B20" s="56" t="s">
        <v>93</v>
      </c>
      <c r="C20" s="60" t="s">
        <v>99</v>
      </c>
      <c r="D20" s="61" t="s">
        <v>100</v>
      </c>
      <c r="E20" s="54" t="s">
        <v>37</v>
      </c>
      <c r="F20" s="62" t="s">
        <v>81</v>
      </c>
      <c r="G20" s="17">
        <f>CEART!J20+'Reit-SECOM (RH; COVEST)'!J20+'SECOM RÁDIO Fpolis'!J20+'RÁDIO Lages'!J20+'RÁDIO Joinville'!J20+'Reit - SECON'!J20+'Reit - CEPO'!J20+'Reit - PROEX'!J20+'Reit - PROPPG'!J20+'Reit - BU'!J20+'Reit - SEMS'!J20+CEAD!J20+FAED!J20+CEFID!J20+CCT!J20+CAV!J20+CEO!J20+CEAVI!J20+CESFI!J20+CERES!J20+ESAG!J20</f>
        <v>16</v>
      </c>
      <c r="H20" s="202">
        <f t="shared" si="0"/>
        <v>32</v>
      </c>
      <c r="I20" s="206"/>
      <c r="J20" s="203">
        <f t="shared" si="1"/>
        <v>32</v>
      </c>
      <c r="K20" s="18">
        <v>75</v>
      </c>
      <c r="L20" s="18">
        <f t="shared" si="2"/>
        <v>1200</v>
      </c>
      <c r="M20" s="182"/>
      <c r="N20" s="182"/>
      <c r="O20" s="182"/>
      <c r="P20" s="182"/>
      <c r="Q20" s="182"/>
      <c r="R20" s="182"/>
      <c r="S20" s="182"/>
      <c r="T20" s="182"/>
    </row>
    <row r="21" spans="1:20" ht="39.950000000000003" customHeight="1" x14ac:dyDescent="0.25">
      <c r="A21" s="55">
        <v>24</v>
      </c>
      <c r="B21" s="56" t="s">
        <v>43</v>
      </c>
      <c r="C21" s="68" t="s">
        <v>103</v>
      </c>
      <c r="D21" s="69" t="s">
        <v>104</v>
      </c>
      <c r="E21" s="54" t="s">
        <v>37</v>
      </c>
      <c r="F21" s="62" t="s">
        <v>22</v>
      </c>
      <c r="G21" s="17">
        <f>CEART!J21+'Reit-SECOM (RH; COVEST)'!J21+'SECOM RÁDIO Fpolis'!J21+'RÁDIO Lages'!J21+'RÁDIO Joinville'!J21+'Reit - SECON'!J21+'Reit - CEPO'!J21+'Reit - PROEX'!J21+'Reit - PROPPG'!J21+'Reit - BU'!J21+'Reit - SEMS'!J21+CEAD!J21+FAED!J21+CEFID!J21+CCT!J21+CAV!J21+CEO!J21+CEAVI!J21+CESFI!J21+CERES!J21+ESAG!J21</f>
        <v>1</v>
      </c>
      <c r="H21" s="202">
        <f t="shared" si="0"/>
        <v>2</v>
      </c>
      <c r="I21" s="206"/>
      <c r="J21" s="203">
        <f t="shared" si="1"/>
        <v>2</v>
      </c>
      <c r="K21" s="18">
        <v>247.5</v>
      </c>
      <c r="L21" s="18">
        <f t="shared" si="2"/>
        <v>247.5</v>
      </c>
      <c r="M21" s="182"/>
      <c r="N21" s="182"/>
      <c r="O21" s="182"/>
      <c r="P21" s="182"/>
      <c r="Q21" s="182"/>
      <c r="R21" s="182"/>
      <c r="S21" s="182"/>
      <c r="T21" s="182"/>
    </row>
    <row r="22" spans="1:20" ht="39.950000000000003" customHeight="1" x14ac:dyDescent="0.25">
      <c r="A22" s="55">
        <v>25</v>
      </c>
      <c r="B22" s="56" t="s">
        <v>24</v>
      </c>
      <c r="C22" s="60" t="s">
        <v>106</v>
      </c>
      <c r="D22" s="61" t="s">
        <v>107</v>
      </c>
      <c r="E22" s="54" t="s">
        <v>37</v>
      </c>
      <c r="F22" s="62" t="s">
        <v>110</v>
      </c>
      <c r="G22" s="17">
        <f>CEART!J22+'Reit-SECOM (RH; COVEST)'!J22+'SECOM RÁDIO Fpolis'!J22+'RÁDIO Lages'!J22+'RÁDIO Joinville'!J22+'Reit - SECON'!J22+'Reit - CEPO'!J22+'Reit - PROEX'!J22+'Reit - PROPPG'!J22+'Reit - BU'!J22+'Reit - SEMS'!J22+CEAD!J22+FAED!J22+CEFID!J22+CCT!J22+CAV!J22+CEO!J22+CEAVI!J22+CESFI!J22+CERES!J22+ESAG!J22</f>
        <v>10</v>
      </c>
      <c r="H22" s="202">
        <f t="shared" si="0"/>
        <v>20</v>
      </c>
      <c r="I22" s="206"/>
      <c r="J22" s="203">
        <f t="shared" si="1"/>
        <v>20</v>
      </c>
      <c r="K22" s="18">
        <v>2088</v>
      </c>
      <c r="L22" s="18">
        <f t="shared" si="2"/>
        <v>20880</v>
      </c>
      <c r="M22" s="182"/>
      <c r="N22" s="182"/>
      <c r="O22" s="182"/>
      <c r="P22" s="182"/>
      <c r="Q22" s="182"/>
      <c r="R22" s="182"/>
      <c r="S22" s="182"/>
      <c r="T22" s="182"/>
    </row>
    <row r="23" spans="1:20" ht="39.950000000000003" customHeight="1" x14ac:dyDescent="0.25">
      <c r="A23" s="55">
        <v>26</v>
      </c>
      <c r="B23" s="56" t="s">
        <v>38</v>
      </c>
      <c r="C23" s="68" t="s">
        <v>111</v>
      </c>
      <c r="D23" s="69" t="s">
        <v>112</v>
      </c>
      <c r="E23" s="54" t="s">
        <v>37</v>
      </c>
      <c r="F23" s="54" t="s">
        <v>51</v>
      </c>
      <c r="G23" s="17">
        <f>CEART!J23+'Reit-SECOM (RH; COVEST)'!J23+'SECOM RÁDIO Fpolis'!J23+'RÁDIO Lages'!J23+'RÁDIO Joinville'!J23+'Reit - SECON'!J23+'Reit - CEPO'!J23+'Reit - PROEX'!J23+'Reit - PROPPG'!J23+'Reit - BU'!J23+'Reit - SEMS'!J23+CEAD!J23+FAED!J23+CEFID!J23+CCT!J23+CAV!J23+CEO!J23+CEAVI!J23+CESFI!J23+CERES!J23+ESAG!J23</f>
        <v>1</v>
      </c>
      <c r="H23" s="202">
        <f t="shared" si="0"/>
        <v>2</v>
      </c>
      <c r="I23" s="206"/>
      <c r="J23" s="203">
        <f t="shared" si="1"/>
        <v>2</v>
      </c>
      <c r="K23" s="18">
        <v>910.8</v>
      </c>
      <c r="L23" s="18">
        <f t="shared" si="2"/>
        <v>910.8</v>
      </c>
      <c r="M23" s="182"/>
      <c r="N23" s="182"/>
      <c r="O23" s="182"/>
      <c r="P23" s="182"/>
      <c r="Q23" s="182"/>
      <c r="R23" s="182"/>
      <c r="S23" s="182"/>
      <c r="T23" s="182"/>
    </row>
    <row r="24" spans="1:20" ht="39.950000000000003" customHeight="1" x14ac:dyDescent="0.25">
      <c r="A24" s="55">
        <v>27</v>
      </c>
      <c r="B24" s="56" t="s">
        <v>114</v>
      </c>
      <c r="C24" s="68" t="s">
        <v>115</v>
      </c>
      <c r="D24" s="69" t="s">
        <v>116</v>
      </c>
      <c r="E24" s="54" t="s">
        <v>37</v>
      </c>
      <c r="F24" s="54" t="s">
        <v>51</v>
      </c>
      <c r="G24" s="17">
        <f>CEART!J24+'Reit-SECOM (RH; COVEST)'!J24+'SECOM RÁDIO Fpolis'!J24+'RÁDIO Lages'!J24+'RÁDIO Joinville'!J24+'Reit - SECON'!J24+'Reit - CEPO'!J24+'Reit - PROEX'!J24+'Reit - PROPPG'!J24+'Reit - BU'!J24+'Reit - SEMS'!J24+CEAD!J24+FAED!J24+CEFID!J24+CCT!J24+CAV!J24+CEO!J24+CEAVI!J24+CESFI!J24+CERES!J24+ESAG!J24</f>
        <v>2</v>
      </c>
      <c r="H24" s="202">
        <f t="shared" si="0"/>
        <v>4</v>
      </c>
      <c r="I24" s="206"/>
      <c r="J24" s="203">
        <f t="shared" si="1"/>
        <v>4</v>
      </c>
      <c r="K24" s="18">
        <v>2240</v>
      </c>
      <c r="L24" s="18">
        <f t="shared" si="2"/>
        <v>4480</v>
      </c>
      <c r="M24" s="182"/>
      <c r="N24" s="182"/>
      <c r="O24" s="182"/>
      <c r="P24" s="182"/>
      <c r="Q24" s="182"/>
      <c r="R24" s="182"/>
      <c r="S24" s="182"/>
      <c r="T24" s="182"/>
    </row>
    <row r="25" spans="1:20" ht="39.950000000000003" customHeight="1" x14ac:dyDescent="0.25">
      <c r="A25" s="55">
        <v>28</v>
      </c>
      <c r="B25" s="56" t="s">
        <v>117</v>
      </c>
      <c r="C25" s="60" t="s">
        <v>118</v>
      </c>
      <c r="D25" s="61" t="s">
        <v>119</v>
      </c>
      <c r="E25" s="54" t="s">
        <v>37</v>
      </c>
      <c r="F25" s="62" t="s">
        <v>110</v>
      </c>
      <c r="G25" s="17">
        <f>CEART!J25+'Reit-SECOM (RH; COVEST)'!J25+'SECOM RÁDIO Fpolis'!J25+'RÁDIO Lages'!J25+'RÁDIO Joinville'!J25+'Reit - SECON'!J25+'Reit - CEPO'!J25+'Reit - PROEX'!J25+'Reit - PROPPG'!J25+'Reit - BU'!J25+'Reit - SEMS'!J25+CEAD!J25+FAED!J25+CEFID!J25+CCT!J25+CAV!J25+CEO!J25+CEAVI!J25+CESFI!J25+CERES!J25+ESAG!J25</f>
        <v>19</v>
      </c>
      <c r="H25" s="202">
        <f t="shared" si="0"/>
        <v>38</v>
      </c>
      <c r="I25" s="206"/>
      <c r="J25" s="203">
        <f t="shared" si="1"/>
        <v>38</v>
      </c>
      <c r="K25" s="18">
        <v>810</v>
      </c>
      <c r="L25" s="18">
        <f t="shared" si="2"/>
        <v>15390</v>
      </c>
      <c r="M25" s="182"/>
      <c r="N25" s="182"/>
      <c r="O25" s="182"/>
      <c r="P25" s="182"/>
      <c r="Q25" s="182"/>
      <c r="R25" s="182"/>
      <c r="S25" s="182"/>
      <c r="T25" s="182"/>
    </row>
    <row r="26" spans="1:20" ht="39.950000000000003" customHeight="1" x14ac:dyDescent="0.25">
      <c r="A26" s="55">
        <v>29</v>
      </c>
      <c r="B26" s="56" t="s">
        <v>24</v>
      </c>
      <c r="C26" s="60" t="s">
        <v>120</v>
      </c>
      <c r="D26" s="61" t="s">
        <v>121</v>
      </c>
      <c r="E26" s="54" t="s">
        <v>37</v>
      </c>
      <c r="F26" s="62" t="s">
        <v>110</v>
      </c>
      <c r="G26" s="17">
        <f>CEART!J26+'Reit-SECOM (RH; COVEST)'!J26+'SECOM RÁDIO Fpolis'!J26+'RÁDIO Lages'!J26+'RÁDIO Joinville'!J26+'Reit - SECON'!J26+'Reit - CEPO'!J26+'Reit - PROEX'!J26+'Reit - PROPPG'!J26+'Reit - BU'!J26+'Reit - SEMS'!J26+CEAD!J26+FAED!J26+CEFID!J26+CCT!J26+CAV!J26+CEO!J26+CEAVI!J26+CESFI!J26+CERES!J26+ESAG!J26</f>
        <v>9</v>
      </c>
      <c r="H26" s="202">
        <f t="shared" si="0"/>
        <v>18</v>
      </c>
      <c r="I26" s="206"/>
      <c r="J26" s="203">
        <f t="shared" si="1"/>
        <v>18</v>
      </c>
      <c r="K26" s="18">
        <v>4998</v>
      </c>
      <c r="L26" s="18">
        <f t="shared" si="2"/>
        <v>44982</v>
      </c>
      <c r="M26" s="182"/>
      <c r="N26" s="182"/>
      <c r="O26" s="182"/>
      <c r="P26" s="182"/>
      <c r="Q26" s="182"/>
      <c r="R26" s="182"/>
      <c r="S26" s="182"/>
      <c r="T26" s="182"/>
    </row>
    <row r="27" spans="1:20" ht="39.950000000000003" customHeight="1" x14ac:dyDescent="0.25">
      <c r="A27" s="55">
        <v>30</v>
      </c>
      <c r="B27" s="56" t="s">
        <v>38</v>
      </c>
      <c r="C27" s="60" t="s">
        <v>122</v>
      </c>
      <c r="D27" s="61" t="s">
        <v>123</v>
      </c>
      <c r="E27" s="54" t="s">
        <v>37</v>
      </c>
      <c r="F27" s="62" t="s">
        <v>51</v>
      </c>
      <c r="G27" s="17">
        <f>CEART!J27+'Reit-SECOM (RH; COVEST)'!J27+'SECOM RÁDIO Fpolis'!J27+'RÁDIO Lages'!J27+'RÁDIO Joinville'!J27+'Reit - SECON'!J27+'Reit - CEPO'!J27+'Reit - PROEX'!J27+'Reit - PROPPG'!J27+'Reit - BU'!J27+'Reit - SEMS'!J27+CEAD!J27+FAED!J27+CEFID!J27+CCT!J27+CAV!J27+CEO!J27+CEAVI!J27+CESFI!J27+CERES!J27+ESAG!J27</f>
        <v>6</v>
      </c>
      <c r="H27" s="202">
        <f t="shared" si="0"/>
        <v>12</v>
      </c>
      <c r="I27" s="206"/>
      <c r="J27" s="203">
        <f t="shared" si="1"/>
        <v>12</v>
      </c>
      <c r="K27" s="18">
        <v>495</v>
      </c>
      <c r="L27" s="18">
        <f t="shared" si="2"/>
        <v>2970</v>
      </c>
      <c r="M27" s="182"/>
      <c r="N27" s="182"/>
      <c r="O27" s="182"/>
      <c r="P27" s="182"/>
      <c r="Q27" s="182"/>
      <c r="R27" s="182"/>
      <c r="S27" s="182"/>
      <c r="T27" s="182"/>
    </row>
    <row r="28" spans="1:20" ht="39.950000000000003" customHeight="1" x14ac:dyDescent="0.25">
      <c r="A28" s="55">
        <v>31</v>
      </c>
      <c r="B28" s="56" t="s">
        <v>126</v>
      </c>
      <c r="C28" s="51" t="s">
        <v>127</v>
      </c>
      <c r="D28" s="52" t="s">
        <v>128</v>
      </c>
      <c r="E28" s="54" t="s">
        <v>37</v>
      </c>
      <c r="F28" s="54" t="s">
        <v>51</v>
      </c>
      <c r="G28" s="17">
        <f>CEART!J28+'Reit-SECOM (RH; COVEST)'!J28+'SECOM RÁDIO Fpolis'!J28+'RÁDIO Lages'!J28+'RÁDIO Joinville'!J28+'Reit - SECON'!J28+'Reit - CEPO'!J28+'Reit - PROEX'!J28+'Reit - PROPPG'!J28+'Reit - BU'!J28+'Reit - SEMS'!J28+CEAD!J28+FAED!J28+CEFID!J28+CCT!J28+CAV!J28+CEO!J28+CEAVI!J28+CESFI!J28+CERES!J28+ESAG!J28</f>
        <v>7</v>
      </c>
      <c r="H28" s="202">
        <f t="shared" si="0"/>
        <v>14</v>
      </c>
      <c r="I28" s="206"/>
      <c r="J28" s="203">
        <f t="shared" si="1"/>
        <v>14</v>
      </c>
      <c r="K28" s="18">
        <v>2360</v>
      </c>
      <c r="L28" s="18">
        <f t="shared" si="2"/>
        <v>16520</v>
      </c>
      <c r="M28" s="182"/>
      <c r="N28" s="182"/>
      <c r="O28" s="182"/>
      <c r="P28" s="182"/>
      <c r="Q28" s="182"/>
      <c r="R28" s="182"/>
      <c r="S28" s="182"/>
      <c r="T28" s="182"/>
    </row>
    <row r="29" spans="1:20" ht="39.950000000000003" customHeight="1" x14ac:dyDescent="0.25">
      <c r="A29" s="55">
        <v>32</v>
      </c>
      <c r="B29" s="56" t="s">
        <v>47</v>
      </c>
      <c r="C29" s="57" t="s">
        <v>131</v>
      </c>
      <c r="D29" s="58" t="s">
        <v>132</v>
      </c>
      <c r="E29" s="54" t="s">
        <v>37</v>
      </c>
      <c r="F29" s="54" t="s">
        <v>51</v>
      </c>
      <c r="G29" s="17">
        <f>CEART!J29+'Reit-SECOM (RH; COVEST)'!J29+'SECOM RÁDIO Fpolis'!J29+'RÁDIO Lages'!J29+'RÁDIO Joinville'!J29+'Reit - SECON'!J29+'Reit - CEPO'!J29+'Reit - PROEX'!J29+'Reit - PROPPG'!J29+'Reit - BU'!J29+'Reit - SEMS'!J29+CEAD!J29+FAED!J29+CEFID!J29+CCT!J29+CAV!J29+CEO!J29+CEAVI!J29+CESFI!J29+CERES!J29+ESAG!J29</f>
        <v>4</v>
      </c>
      <c r="H29" s="202">
        <f t="shared" si="0"/>
        <v>8</v>
      </c>
      <c r="I29" s="206"/>
      <c r="J29" s="203">
        <f t="shared" si="1"/>
        <v>8</v>
      </c>
      <c r="K29" s="18">
        <v>290</v>
      </c>
      <c r="L29" s="18">
        <f t="shared" si="2"/>
        <v>1160</v>
      </c>
      <c r="M29" s="182"/>
      <c r="N29" s="182"/>
      <c r="O29" s="182"/>
      <c r="P29" s="182"/>
      <c r="Q29" s="182"/>
      <c r="R29" s="182"/>
      <c r="S29" s="182"/>
      <c r="T29" s="182"/>
    </row>
    <row r="30" spans="1:20" ht="57.2" customHeight="1" x14ac:dyDescent="0.25">
      <c r="A30" s="55">
        <v>33</v>
      </c>
      <c r="B30" s="56" t="s">
        <v>135</v>
      </c>
      <c r="C30" s="60" t="s">
        <v>136</v>
      </c>
      <c r="D30" s="61" t="s">
        <v>137</v>
      </c>
      <c r="E30" s="54" t="s">
        <v>37</v>
      </c>
      <c r="F30" s="62" t="s">
        <v>51</v>
      </c>
      <c r="G30" s="17">
        <f>CEART!J30+'Reit-SECOM (RH; COVEST)'!J30+'SECOM RÁDIO Fpolis'!J30+'RÁDIO Lages'!J30+'RÁDIO Joinville'!J30+'Reit - SECON'!J30+'Reit - CEPO'!J30+'Reit - PROEX'!J30+'Reit - PROPPG'!J30+'Reit - BU'!J30+'Reit - SEMS'!J30+CEAD!J30+FAED!J30+CEFID!J30+CCT!J30+CAV!J30+CEO!J30+CEAVI!J30+CESFI!J30+CERES!J30+ESAG!J30</f>
        <v>15</v>
      </c>
      <c r="H30" s="202">
        <f t="shared" si="0"/>
        <v>30</v>
      </c>
      <c r="I30" s="206"/>
      <c r="J30" s="203">
        <f t="shared" si="1"/>
        <v>30</v>
      </c>
      <c r="K30" s="18">
        <v>5700</v>
      </c>
      <c r="L30" s="18">
        <f t="shared" si="2"/>
        <v>85500</v>
      </c>
      <c r="M30" s="182"/>
      <c r="N30" s="182"/>
      <c r="O30" s="182"/>
      <c r="P30" s="182"/>
      <c r="Q30" s="182"/>
      <c r="R30" s="182"/>
      <c r="S30" s="182"/>
      <c r="T30" s="182"/>
    </row>
    <row r="31" spans="1:20" ht="39.950000000000003" customHeight="1" x14ac:dyDescent="0.25">
      <c r="A31" s="55">
        <v>34</v>
      </c>
      <c r="B31" s="56" t="s">
        <v>93</v>
      </c>
      <c r="C31" s="63" t="s">
        <v>139</v>
      </c>
      <c r="D31" s="64" t="s">
        <v>140</v>
      </c>
      <c r="E31" s="54" t="s">
        <v>37</v>
      </c>
      <c r="F31" s="54" t="s">
        <v>51</v>
      </c>
      <c r="G31" s="17">
        <f>CEART!J31+'Reit-SECOM (RH; COVEST)'!J31+'SECOM RÁDIO Fpolis'!J31+'RÁDIO Lages'!J31+'RÁDIO Joinville'!J31+'Reit - SECON'!J31+'Reit - CEPO'!J31+'Reit - PROEX'!J31+'Reit - PROPPG'!J31+'Reit - BU'!J31+'Reit - SEMS'!J31+CEAD!J31+FAED!J31+CEFID!J31+CCT!J31+CAV!J31+CEO!J31+CEAVI!J31+CESFI!J31+CERES!J31+ESAG!J31</f>
        <v>8</v>
      </c>
      <c r="H31" s="202">
        <f t="shared" si="0"/>
        <v>16</v>
      </c>
      <c r="I31" s="206"/>
      <c r="J31" s="203">
        <f t="shared" si="1"/>
        <v>16</v>
      </c>
      <c r="K31" s="18">
        <v>2180</v>
      </c>
      <c r="L31" s="18">
        <f t="shared" si="2"/>
        <v>17440</v>
      </c>
      <c r="M31" s="182"/>
      <c r="N31" s="182"/>
      <c r="O31" s="182"/>
      <c r="P31" s="182"/>
      <c r="Q31" s="182"/>
      <c r="R31" s="182"/>
      <c r="S31" s="182"/>
      <c r="T31" s="182"/>
    </row>
    <row r="32" spans="1:20" ht="39.950000000000003" customHeight="1" x14ac:dyDescent="0.25">
      <c r="A32" s="55">
        <v>35</v>
      </c>
      <c r="B32" s="56" t="s">
        <v>93</v>
      </c>
      <c r="C32" s="66" t="s">
        <v>142</v>
      </c>
      <c r="D32" s="67" t="s">
        <v>143</v>
      </c>
      <c r="E32" s="54" t="s">
        <v>37</v>
      </c>
      <c r="F32" s="54">
        <v>44905233</v>
      </c>
      <c r="G32" s="17">
        <f>CEART!J32+'Reit-SECOM (RH; COVEST)'!J32+'SECOM RÁDIO Fpolis'!J32+'RÁDIO Lages'!J32+'RÁDIO Joinville'!J32+'Reit - SECON'!J32+'Reit - CEPO'!J32+'Reit - PROEX'!J32+'Reit - PROPPG'!J32+'Reit - BU'!J32+'Reit - SEMS'!J32+CEAD!J32+FAED!J32+CEFID!J32+CCT!J32+CAV!J32+CEO!J32+CEAVI!J32+CESFI!J32+CERES!J32+ESAG!J32</f>
        <v>1</v>
      </c>
      <c r="H32" s="202">
        <f t="shared" si="0"/>
        <v>2</v>
      </c>
      <c r="I32" s="206"/>
      <c r="J32" s="203">
        <f t="shared" si="1"/>
        <v>2</v>
      </c>
      <c r="K32" s="18">
        <v>4785</v>
      </c>
      <c r="L32" s="18">
        <f t="shared" si="2"/>
        <v>4785</v>
      </c>
      <c r="M32" s="182"/>
      <c r="N32" s="182"/>
      <c r="O32" s="182"/>
      <c r="P32" s="182"/>
      <c r="Q32" s="182"/>
      <c r="R32" s="182"/>
      <c r="S32" s="182"/>
      <c r="T32" s="182"/>
    </row>
    <row r="33" spans="1:20" ht="39.950000000000003" customHeight="1" x14ac:dyDescent="0.25">
      <c r="A33" s="55">
        <v>36</v>
      </c>
      <c r="B33" s="56" t="s">
        <v>93</v>
      </c>
      <c r="C33" s="60" t="s">
        <v>144</v>
      </c>
      <c r="D33" s="61" t="s">
        <v>145</v>
      </c>
      <c r="E33" s="54" t="s">
        <v>37</v>
      </c>
      <c r="F33" s="62" t="s">
        <v>51</v>
      </c>
      <c r="G33" s="17">
        <f>CEART!J33+'Reit-SECOM (RH; COVEST)'!J33+'SECOM RÁDIO Fpolis'!J33+'RÁDIO Lages'!J33+'RÁDIO Joinville'!J33+'Reit - SECON'!J33+'Reit - CEPO'!J33+'Reit - PROEX'!J33+'Reit - PROPPG'!J33+'Reit - BU'!J33+'Reit - SEMS'!J33+CEAD!J33+FAED!J33+CEFID!J33+CCT!J33+CAV!J33+CEO!J33+CEAVI!J33+CESFI!J33+CERES!J33+ESAG!J33</f>
        <v>9</v>
      </c>
      <c r="H33" s="202">
        <f t="shared" si="0"/>
        <v>18</v>
      </c>
      <c r="I33" s="206"/>
      <c r="J33" s="203">
        <f t="shared" si="1"/>
        <v>18</v>
      </c>
      <c r="K33" s="18">
        <v>3150</v>
      </c>
      <c r="L33" s="18">
        <f t="shared" si="2"/>
        <v>28350</v>
      </c>
      <c r="M33" s="182"/>
      <c r="N33" s="182"/>
      <c r="O33" s="182"/>
      <c r="P33" s="182"/>
      <c r="Q33" s="182"/>
      <c r="R33" s="182"/>
      <c r="S33" s="182"/>
      <c r="T33" s="182"/>
    </row>
    <row r="34" spans="1:20" ht="39.950000000000003" customHeight="1" x14ac:dyDescent="0.25">
      <c r="A34" s="55">
        <v>37</v>
      </c>
      <c r="B34" s="56" t="s">
        <v>71</v>
      </c>
      <c r="C34" s="68" t="s">
        <v>146</v>
      </c>
      <c r="D34" s="69" t="s">
        <v>147</v>
      </c>
      <c r="E34" s="54" t="s">
        <v>37</v>
      </c>
      <c r="F34" s="54" t="s">
        <v>51</v>
      </c>
      <c r="G34" s="17">
        <f>CEART!J34+'Reit-SECOM (RH; COVEST)'!J34+'SECOM RÁDIO Fpolis'!J34+'RÁDIO Lages'!J34+'RÁDIO Joinville'!J34+'Reit - SECON'!J34+'Reit - CEPO'!J34+'Reit - PROEX'!J34+'Reit - PROPPG'!J34+'Reit - BU'!J34+'Reit - SEMS'!J34+CEAD!J34+FAED!J34+CEFID!J34+CCT!J34+CAV!J34+CEO!J34+CEAVI!J34+CESFI!J34+CERES!J34+ESAG!J34</f>
        <v>1</v>
      </c>
      <c r="H34" s="202">
        <f t="shared" si="0"/>
        <v>2</v>
      </c>
      <c r="I34" s="206"/>
      <c r="J34" s="203">
        <f t="shared" si="1"/>
        <v>2</v>
      </c>
      <c r="K34" s="18">
        <v>8890.2000000000007</v>
      </c>
      <c r="L34" s="18">
        <f t="shared" si="2"/>
        <v>8890.2000000000007</v>
      </c>
      <c r="M34" s="182"/>
      <c r="N34" s="182"/>
      <c r="O34" s="182"/>
      <c r="P34" s="182"/>
      <c r="Q34" s="182"/>
      <c r="R34" s="182"/>
      <c r="S34" s="182"/>
      <c r="T34" s="182"/>
    </row>
    <row r="35" spans="1:20" ht="39.950000000000003" customHeight="1" x14ac:dyDescent="0.25">
      <c r="A35" s="55">
        <v>39</v>
      </c>
      <c r="B35" s="56" t="s">
        <v>38</v>
      </c>
      <c r="C35" s="57" t="s">
        <v>149</v>
      </c>
      <c r="D35" s="58" t="s">
        <v>150</v>
      </c>
      <c r="E35" s="54" t="s">
        <v>37</v>
      </c>
      <c r="F35" s="54" t="s">
        <v>51</v>
      </c>
      <c r="G35" s="17">
        <f>CEART!J35+'Reit-SECOM (RH; COVEST)'!J35+'SECOM RÁDIO Fpolis'!J35+'RÁDIO Lages'!J35+'RÁDIO Joinville'!J35+'Reit - SECON'!J35+'Reit - CEPO'!J35+'Reit - PROEX'!J35+'Reit - PROPPG'!J35+'Reit - BU'!J35+'Reit - SEMS'!J35+CEAD!J35+FAED!J35+CEFID!J35+CCT!J35+CAV!J35+CEO!J35+CEAVI!J35+CESFI!J35+CERES!J35+ESAG!J35</f>
        <v>1</v>
      </c>
      <c r="H35" s="202">
        <f t="shared" si="0"/>
        <v>2</v>
      </c>
      <c r="I35" s="206"/>
      <c r="J35" s="203">
        <f t="shared" si="1"/>
        <v>2</v>
      </c>
      <c r="K35" s="18">
        <v>4920</v>
      </c>
      <c r="L35" s="18">
        <f t="shared" si="2"/>
        <v>4920</v>
      </c>
      <c r="M35" s="182"/>
      <c r="N35" s="182"/>
      <c r="O35" s="182"/>
      <c r="P35" s="182"/>
      <c r="Q35" s="182"/>
      <c r="R35" s="182"/>
      <c r="S35" s="182"/>
      <c r="T35" s="182"/>
    </row>
    <row r="36" spans="1:20" ht="39.950000000000003" customHeight="1" x14ac:dyDescent="0.25">
      <c r="A36" s="55">
        <v>40</v>
      </c>
      <c r="B36" s="56" t="s">
        <v>151</v>
      </c>
      <c r="C36" s="60" t="s">
        <v>152</v>
      </c>
      <c r="D36" s="61" t="s">
        <v>153</v>
      </c>
      <c r="E36" s="54" t="s">
        <v>37</v>
      </c>
      <c r="F36" s="54" t="s">
        <v>154</v>
      </c>
      <c r="G36" s="17">
        <f>CEART!J36+'Reit-SECOM (RH; COVEST)'!J36+'SECOM RÁDIO Fpolis'!J36+'RÁDIO Lages'!J36+'RÁDIO Joinville'!J36+'Reit - SECON'!J36+'Reit - CEPO'!J36+'Reit - PROEX'!J36+'Reit - PROPPG'!J36+'Reit - BU'!J36+'Reit - SEMS'!J36+CEAD!J36+FAED!J36+CEFID!J36+CCT!J36+CAV!J36+CEO!J36+CEAVI!J36+CESFI!J36+CERES!J36+ESAG!J36</f>
        <v>1</v>
      </c>
      <c r="H36" s="202">
        <f t="shared" si="0"/>
        <v>2</v>
      </c>
      <c r="I36" s="206"/>
      <c r="J36" s="203">
        <f t="shared" si="1"/>
        <v>2</v>
      </c>
      <c r="K36" s="18">
        <v>10035</v>
      </c>
      <c r="L36" s="18">
        <f t="shared" si="2"/>
        <v>10035</v>
      </c>
      <c r="M36" s="182"/>
      <c r="N36" s="182"/>
      <c r="O36" s="182"/>
      <c r="P36" s="182"/>
      <c r="Q36" s="182"/>
      <c r="R36" s="182"/>
      <c r="S36" s="182"/>
      <c r="T36" s="182"/>
    </row>
    <row r="37" spans="1:20" ht="39.950000000000003" customHeight="1" x14ac:dyDescent="0.25">
      <c r="A37" s="55">
        <v>41</v>
      </c>
      <c r="B37" s="56" t="s">
        <v>24</v>
      </c>
      <c r="C37" s="60" t="s">
        <v>155</v>
      </c>
      <c r="D37" s="61" t="s">
        <v>156</v>
      </c>
      <c r="E37" s="54" t="s">
        <v>37</v>
      </c>
      <c r="F37" s="62" t="s">
        <v>81</v>
      </c>
      <c r="G37" s="17">
        <f>CEART!J37+'Reit-SECOM (RH; COVEST)'!J37+'SECOM RÁDIO Fpolis'!J37+'RÁDIO Lages'!J37+'RÁDIO Joinville'!J37+'Reit - SECON'!J37+'Reit - CEPO'!J37+'Reit - PROEX'!J37+'Reit - PROPPG'!J37+'Reit - BU'!J37+'Reit - SEMS'!J37+CEAD!J37+FAED!J37+CEFID!J37+CCT!J37+CAV!J37+CEO!J37+CEAVI!J37+CESFI!J37+CERES!J37+ESAG!J37</f>
        <v>60</v>
      </c>
      <c r="H37" s="202">
        <f t="shared" si="0"/>
        <v>120</v>
      </c>
      <c r="I37" s="206"/>
      <c r="J37" s="203">
        <f t="shared" si="1"/>
        <v>120</v>
      </c>
      <c r="K37" s="18">
        <v>40</v>
      </c>
      <c r="L37" s="18">
        <f t="shared" si="2"/>
        <v>2400</v>
      </c>
      <c r="M37" s="182"/>
      <c r="N37" s="182"/>
      <c r="O37" s="182"/>
      <c r="P37" s="182"/>
      <c r="Q37" s="182"/>
      <c r="R37" s="182"/>
      <c r="S37" s="182"/>
      <c r="T37" s="182"/>
    </row>
    <row r="38" spans="1:20" ht="39.950000000000003" customHeight="1" x14ac:dyDescent="0.25">
      <c r="A38" s="55">
        <v>42</v>
      </c>
      <c r="B38" s="56" t="s">
        <v>71</v>
      </c>
      <c r="C38" s="60" t="s">
        <v>159</v>
      </c>
      <c r="D38" s="61" t="s">
        <v>160</v>
      </c>
      <c r="E38" s="54" t="s">
        <v>37</v>
      </c>
      <c r="F38" s="62" t="s">
        <v>81</v>
      </c>
      <c r="G38" s="17">
        <f>CEART!J38+'Reit-SECOM (RH; COVEST)'!J38+'SECOM RÁDIO Fpolis'!J38+'RÁDIO Lages'!J38+'RÁDIO Joinville'!J38+'Reit - SECON'!J38+'Reit - CEPO'!J38+'Reit - PROEX'!J38+'Reit - PROPPG'!J38+'Reit - BU'!J38+'Reit - SEMS'!J38+CEAD!J38+FAED!J38+CEFID!J38+CCT!J38+CAV!J38+CEO!J38+CEAVI!J38+CESFI!J38+CERES!J38+ESAG!J38</f>
        <v>88</v>
      </c>
      <c r="H38" s="202">
        <f t="shared" si="0"/>
        <v>176</v>
      </c>
      <c r="I38" s="206"/>
      <c r="J38" s="203">
        <f t="shared" si="1"/>
        <v>176</v>
      </c>
      <c r="K38" s="18">
        <v>84.99</v>
      </c>
      <c r="L38" s="18">
        <f t="shared" si="2"/>
        <v>7479.12</v>
      </c>
      <c r="M38" s="182"/>
      <c r="N38" s="182"/>
      <c r="O38" s="182"/>
      <c r="P38" s="182"/>
      <c r="Q38" s="182"/>
      <c r="R38" s="182"/>
      <c r="S38" s="182"/>
      <c r="T38" s="182"/>
    </row>
    <row r="39" spans="1:20" ht="39.950000000000003" customHeight="1" x14ac:dyDescent="0.25">
      <c r="A39" s="55">
        <v>43</v>
      </c>
      <c r="B39" s="56" t="s">
        <v>24</v>
      </c>
      <c r="C39" s="60" t="s">
        <v>162</v>
      </c>
      <c r="D39" s="61" t="s">
        <v>163</v>
      </c>
      <c r="E39" s="54" t="s">
        <v>37</v>
      </c>
      <c r="F39" s="54">
        <v>33903017</v>
      </c>
      <c r="G39" s="17">
        <f>CEART!J39+'Reit-SECOM (RH; COVEST)'!J39+'SECOM RÁDIO Fpolis'!J39+'RÁDIO Lages'!J39+'RÁDIO Joinville'!J39+'Reit - SECON'!J39+'Reit - CEPO'!J39+'Reit - PROEX'!J39+'Reit - PROPPG'!J39+'Reit - BU'!J39+'Reit - SEMS'!J39+CEAD!J39+FAED!J39+CEFID!J39+CCT!J39+CAV!J39+CEO!J39+CEAVI!J39+CESFI!J39+CERES!J39+ESAG!J39</f>
        <v>2</v>
      </c>
      <c r="H39" s="202">
        <f t="shared" si="0"/>
        <v>4</v>
      </c>
      <c r="I39" s="206"/>
      <c r="J39" s="203">
        <f t="shared" si="1"/>
        <v>4</v>
      </c>
      <c r="K39" s="18">
        <v>350</v>
      </c>
      <c r="L39" s="18">
        <f t="shared" si="2"/>
        <v>700</v>
      </c>
      <c r="M39" s="182"/>
      <c r="N39" s="182"/>
      <c r="O39" s="182"/>
      <c r="P39" s="182"/>
      <c r="Q39" s="182"/>
      <c r="R39" s="182"/>
      <c r="S39" s="182"/>
      <c r="T39" s="182"/>
    </row>
    <row r="40" spans="1:20" ht="39.950000000000003" customHeight="1" x14ac:dyDescent="0.25">
      <c r="A40" s="55">
        <v>44</v>
      </c>
      <c r="B40" s="56" t="s">
        <v>114</v>
      </c>
      <c r="C40" s="68" t="s">
        <v>165</v>
      </c>
      <c r="D40" s="69" t="s">
        <v>166</v>
      </c>
      <c r="E40" s="54" t="s">
        <v>37</v>
      </c>
      <c r="F40" s="54" t="s">
        <v>168</v>
      </c>
      <c r="G40" s="17">
        <f>CEART!J40+'Reit-SECOM (RH; COVEST)'!J40+'SECOM RÁDIO Fpolis'!J40+'RÁDIO Lages'!J40+'RÁDIO Joinville'!J40+'Reit - SECON'!J40+'Reit - CEPO'!J40+'Reit - PROEX'!J40+'Reit - PROPPG'!J40+'Reit - BU'!J40+'Reit - SEMS'!J40+CEAD!J40+FAED!J40+CEFID!J40+CCT!J40+CAV!J40+CEO!J40+CEAVI!J40+CESFI!J40+CERES!J40+ESAG!J40</f>
        <v>2</v>
      </c>
      <c r="H40" s="202">
        <f t="shared" si="0"/>
        <v>4</v>
      </c>
      <c r="I40" s="206"/>
      <c r="J40" s="203">
        <f t="shared" si="1"/>
        <v>4</v>
      </c>
      <c r="K40" s="18">
        <v>3000</v>
      </c>
      <c r="L40" s="18">
        <f t="shared" si="2"/>
        <v>6000</v>
      </c>
      <c r="M40" s="182"/>
      <c r="N40" s="182"/>
      <c r="O40" s="182"/>
      <c r="P40" s="182"/>
      <c r="Q40" s="182"/>
      <c r="R40" s="182"/>
      <c r="S40" s="182"/>
      <c r="T40" s="182"/>
    </row>
    <row r="41" spans="1:20" ht="54.4" customHeight="1" x14ac:dyDescent="0.25">
      <c r="A41" s="55">
        <v>46</v>
      </c>
      <c r="B41" s="56" t="s">
        <v>93</v>
      </c>
      <c r="C41" s="60" t="s">
        <v>169</v>
      </c>
      <c r="D41" s="61" t="s">
        <v>170</v>
      </c>
      <c r="E41" s="54" t="s">
        <v>37</v>
      </c>
      <c r="F41" s="62" t="s">
        <v>173</v>
      </c>
      <c r="G41" s="17">
        <f>CEART!J41+'Reit-SECOM (RH; COVEST)'!J41+'SECOM RÁDIO Fpolis'!J41+'RÁDIO Lages'!J41+'RÁDIO Joinville'!J41+'Reit - SECON'!J41+'Reit - CEPO'!J41+'Reit - PROEX'!J41+'Reit - PROPPG'!J41+'Reit - BU'!J41+'Reit - SEMS'!J41+CEAD!J41+FAED!J41+CEFID!J41+CCT!J41+CAV!J41+CEO!J41+CEAVI!J41+CESFI!J41+CERES!J41+ESAG!J41</f>
        <v>6</v>
      </c>
      <c r="H41" s="202">
        <f t="shared" si="0"/>
        <v>12</v>
      </c>
      <c r="I41" s="206"/>
      <c r="J41" s="203">
        <f t="shared" si="1"/>
        <v>12</v>
      </c>
      <c r="K41" s="18">
        <v>2150</v>
      </c>
      <c r="L41" s="18">
        <f t="shared" si="2"/>
        <v>12900</v>
      </c>
      <c r="M41" s="182"/>
      <c r="N41" s="182"/>
      <c r="O41" s="182"/>
      <c r="P41" s="182"/>
      <c r="Q41" s="182"/>
      <c r="R41" s="182"/>
      <c r="S41" s="182"/>
      <c r="T41" s="182"/>
    </row>
    <row r="42" spans="1:20" ht="39.950000000000003" customHeight="1" x14ac:dyDescent="0.25">
      <c r="A42" s="55">
        <v>48</v>
      </c>
      <c r="B42" s="56" t="s">
        <v>114</v>
      </c>
      <c r="C42" s="60" t="s">
        <v>174</v>
      </c>
      <c r="D42" s="61" t="s">
        <v>175</v>
      </c>
      <c r="E42" s="54" t="s">
        <v>37</v>
      </c>
      <c r="F42" s="54">
        <v>44905233</v>
      </c>
      <c r="G42" s="17">
        <f>CEART!J42+'Reit-SECOM (RH; COVEST)'!J42+'SECOM RÁDIO Fpolis'!J42+'RÁDIO Lages'!J42+'RÁDIO Joinville'!J42+'Reit - SECON'!J42+'Reit - CEPO'!J42+'Reit - PROEX'!J42+'Reit - PROPPG'!J42+'Reit - BU'!J42+'Reit - SEMS'!J42+CEAD!J42+FAED!J42+CEFID!J42+CCT!J42+CAV!J42+CEO!J42+CEAVI!J42+CESFI!J42+CERES!J42+ESAG!J42</f>
        <v>30</v>
      </c>
      <c r="H42" s="202">
        <f t="shared" si="0"/>
        <v>60</v>
      </c>
      <c r="I42" s="206"/>
      <c r="J42" s="203">
        <f t="shared" si="1"/>
        <v>60</v>
      </c>
      <c r="K42" s="18">
        <v>90</v>
      </c>
      <c r="L42" s="18">
        <f t="shared" si="2"/>
        <v>2700</v>
      </c>
      <c r="M42" s="182"/>
      <c r="N42" s="182"/>
      <c r="O42" s="182"/>
      <c r="P42" s="182"/>
      <c r="Q42" s="182"/>
      <c r="R42" s="182"/>
      <c r="S42" s="182"/>
      <c r="T42" s="182"/>
    </row>
    <row r="43" spans="1:20" ht="39.950000000000003" customHeight="1" x14ac:dyDescent="0.25">
      <c r="A43" s="55">
        <v>49</v>
      </c>
      <c r="B43" s="56" t="s">
        <v>176</v>
      </c>
      <c r="C43" s="60" t="s">
        <v>177</v>
      </c>
      <c r="D43" s="61" t="s">
        <v>178</v>
      </c>
      <c r="E43" s="54" t="s">
        <v>37</v>
      </c>
      <c r="F43" s="54" t="s">
        <v>21</v>
      </c>
      <c r="G43" s="17">
        <f>CEART!J43+'Reit-SECOM (RH; COVEST)'!J43+'SECOM RÁDIO Fpolis'!J43+'RÁDIO Lages'!J43+'RÁDIO Joinville'!J43+'Reit - SECON'!J43+'Reit - CEPO'!J43+'Reit - PROEX'!J43+'Reit - PROPPG'!J43+'Reit - BU'!J43+'Reit - SEMS'!J43+CEAD!J43+FAED!J43+CEFID!J43+CCT!J43+CAV!J43+CEO!J43+CEAVI!J43+CESFI!J43+CERES!J43+ESAG!J43</f>
        <v>2</v>
      </c>
      <c r="H43" s="202">
        <f t="shared" si="0"/>
        <v>4</v>
      </c>
      <c r="I43" s="206"/>
      <c r="J43" s="203">
        <f t="shared" si="1"/>
        <v>4</v>
      </c>
      <c r="K43" s="18">
        <v>4423</v>
      </c>
      <c r="L43" s="18">
        <f t="shared" si="2"/>
        <v>8846</v>
      </c>
      <c r="M43" s="182"/>
      <c r="N43" s="182"/>
      <c r="O43" s="182"/>
      <c r="P43" s="182"/>
      <c r="Q43" s="182"/>
      <c r="R43" s="182"/>
      <c r="S43" s="182"/>
      <c r="T43" s="182"/>
    </row>
    <row r="44" spans="1:20" ht="39.950000000000003" customHeight="1" x14ac:dyDescent="0.25">
      <c r="A44" s="55">
        <v>51</v>
      </c>
      <c r="B44" s="56" t="s">
        <v>24</v>
      </c>
      <c r="C44" s="60" t="s">
        <v>181</v>
      </c>
      <c r="D44" s="61" t="s">
        <v>182</v>
      </c>
      <c r="E44" s="54" t="s">
        <v>37</v>
      </c>
      <c r="F44" s="54" t="s">
        <v>185</v>
      </c>
      <c r="G44" s="17">
        <f>CEART!J44+'Reit-SECOM (RH; COVEST)'!J44+'SECOM RÁDIO Fpolis'!J44+'RÁDIO Lages'!J44+'RÁDIO Joinville'!J44+'Reit - SECON'!J44+'Reit - CEPO'!J44+'Reit - PROEX'!J44+'Reit - PROPPG'!J44+'Reit - BU'!J44+'Reit - SEMS'!J44+CEAD!J44+FAED!J44+CEFID!J44+CCT!J44+CAV!J44+CEO!J44+CEAVI!J44+CESFI!J44+CERES!J44+ESAG!J44</f>
        <v>3</v>
      </c>
      <c r="H44" s="202">
        <f t="shared" si="0"/>
        <v>6</v>
      </c>
      <c r="I44" s="206"/>
      <c r="J44" s="203">
        <f t="shared" si="1"/>
        <v>6</v>
      </c>
      <c r="K44" s="18">
        <v>5500</v>
      </c>
      <c r="L44" s="18">
        <f t="shared" si="2"/>
        <v>16500</v>
      </c>
      <c r="M44" s="182"/>
      <c r="N44" s="182"/>
      <c r="O44" s="182"/>
      <c r="P44" s="182"/>
      <c r="Q44" s="182"/>
      <c r="R44" s="182"/>
      <c r="S44" s="182"/>
      <c r="T44" s="182"/>
    </row>
    <row r="45" spans="1:20" ht="31.9" customHeight="1" x14ac:dyDescent="0.25">
      <c r="A45" s="55">
        <v>52</v>
      </c>
      <c r="B45" s="56" t="s">
        <v>186</v>
      </c>
      <c r="C45" s="60" t="s">
        <v>187</v>
      </c>
      <c r="D45" s="61" t="s">
        <v>188</v>
      </c>
      <c r="E45" s="54" t="s">
        <v>37</v>
      </c>
      <c r="F45" s="54">
        <v>44905202</v>
      </c>
      <c r="G45" s="17">
        <f>CEART!J45+'Reit-SECOM (RH; COVEST)'!J45+'SECOM RÁDIO Fpolis'!J45+'RÁDIO Lages'!J45+'RÁDIO Joinville'!J45+'Reit - SECON'!J45+'Reit - CEPO'!J45+'Reit - PROEX'!J45+'Reit - PROPPG'!J45+'Reit - BU'!J45+'Reit - SEMS'!J45+CEAD!J45+FAED!J45+CEFID!J45+CCT!J45+CAV!J45+CEO!J45+CEAVI!J45+CESFI!J45+CERES!J45+ESAG!J45</f>
        <v>1</v>
      </c>
      <c r="H45" s="202">
        <f t="shared" si="0"/>
        <v>2</v>
      </c>
      <c r="I45" s="206"/>
      <c r="J45" s="203">
        <f t="shared" si="1"/>
        <v>2</v>
      </c>
      <c r="K45" s="18">
        <v>23199</v>
      </c>
      <c r="L45" s="18">
        <f t="shared" si="2"/>
        <v>23199</v>
      </c>
      <c r="M45" s="182"/>
      <c r="N45" s="182"/>
      <c r="O45" s="182"/>
      <c r="P45" s="182"/>
      <c r="Q45" s="182"/>
      <c r="R45" s="182"/>
      <c r="S45" s="182"/>
      <c r="T45" s="182"/>
    </row>
    <row r="46" spans="1:20" ht="39.950000000000003" customHeight="1" x14ac:dyDescent="0.25">
      <c r="A46" s="55">
        <v>53</v>
      </c>
      <c r="B46" s="56" t="s">
        <v>43</v>
      </c>
      <c r="C46" s="71" t="s">
        <v>190</v>
      </c>
      <c r="D46" s="72" t="s">
        <v>191</v>
      </c>
      <c r="E46" s="54" t="s">
        <v>37</v>
      </c>
      <c r="F46" s="62" t="s">
        <v>81</v>
      </c>
      <c r="G46" s="17">
        <f>CEART!J46+'Reit-SECOM (RH; COVEST)'!J46+'SECOM RÁDIO Fpolis'!J46+'RÁDIO Lages'!J46+'RÁDIO Joinville'!J46+'Reit - SECON'!J46+'Reit - CEPO'!J46+'Reit - PROEX'!J46+'Reit - PROPPG'!J46+'Reit - BU'!J46+'Reit - SEMS'!J46+CEAD!J46+FAED!J46+CEFID!J46+CCT!J46+CAV!J46+CEO!J46+CEAVI!J46+CESFI!J46+CERES!J46+ESAG!J46</f>
        <v>8</v>
      </c>
      <c r="H46" s="202">
        <f t="shared" si="0"/>
        <v>16</v>
      </c>
      <c r="I46" s="206"/>
      <c r="J46" s="203">
        <f t="shared" si="1"/>
        <v>16</v>
      </c>
      <c r="K46" s="18">
        <v>170</v>
      </c>
      <c r="L46" s="18">
        <f t="shared" si="2"/>
        <v>1360</v>
      </c>
      <c r="M46" s="182"/>
      <c r="N46" s="182"/>
      <c r="O46" s="182"/>
      <c r="P46" s="182"/>
      <c r="Q46" s="182"/>
      <c r="R46" s="182"/>
      <c r="S46" s="182"/>
      <c r="T46" s="182"/>
    </row>
    <row r="47" spans="1:20" ht="39.950000000000003" customHeight="1" x14ac:dyDescent="0.25">
      <c r="A47" s="55">
        <v>54</v>
      </c>
      <c r="B47" s="56" t="s">
        <v>55</v>
      </c>
      <c r="C47" s="73" t="s">
        <v>194</v>
      </c>
      <c r="D47" s="74" t="s">
        <v>195</v>
      </c>
      <c r="E47" s="74" t="s">
        <v>37</v>
      </c>
      <c r="F47" s="74" t="s">
        <v>197</v>
      </c>
      <c r="G47" s="17">
        <f>CEART!J47+'Reit-SECOM (RH; COVEST)'!J47+'SECOM RÁDIO Fpolis'!J47+'RÁDIO Lages'!J47+'RÁDIO Joinville'!J47+'Reit - SECON'!J47+'Reit - CEPO'!J47+'Reit - PROEX'!J47+'Reit - PROPPG'!J47+'Reit - BU'!J47+'Reit - SEMS'!J47+CEAD!J47+FAED!J47+CEFID!J47+CCT!J47+CAV!J47+CEO!J47+CEAVI!J47+CESFI!J47+CERES!J47+ESAG!J47</f>
        <v>3</v>
      </c>
      <c r="H47" s="202">
        <f t="shared" si="0"/>
        <v>6</v>
      </c>
      <c r="I47" s="206"/>
      <c r="J47" s="203">
        <f t="shared" si="1"/>
        <v>6</v>
      </c>
      <c r="K47" s="18">
        <v>499</v>
      </c>
      <c r="L47" s="18">
        <f t="shared" si="2"/>
        <v>1497</v>
      </c>
      <c r="M47" s="182"/>
      <c r="N47" s="182"/>
      <c r="O47" s="182"/>
      <c r="P47" s="182"/>
      <c r="Q47" s="182"/>
      <c r="R47" s="182"/>
      <c r="S47" s="182"/>
      <c r="T47" s="182"/>
    </row>
    <row r="48" spans="1:20" ht="39.950000000000003" customHeight="1" x14ac:dyDescent="0.25">
      <c r="A48" s="55">
        <v>55</v>
      </c>
      <c r="B48" s="56" t="s">
        <v>38</v>
      </c>
      <c r="C48" s="73" t="s">
        <v>198</v>
      </c>
      <c r="D48" s="74" t="s">
        <v>199</v>
      </c>
      <c r="E48" s="74" t="s">
        <v>37</v>
      </c>
      <c r="F48" s="74" t="s">
        <v>201</v>
      </c>
      <c r="G48" s="17">
        <f>CEART!J48+'Reit-SECOM (RH; COVEST)'!J48+'SECOM RÁDIO Fpolis'!J48+'RÁDIO Lages'!J48+'RÁDIO Joinville'!J48+'Reit - SECON'!J48+'Reit - CEPO'!J48+'Reit - PROEX'!J48+'Reit - PROPPG'!J48+'Reit - BU'!J48+'Reit - SEMS'!J48+CEAD!J48+FAED!J48+CEFID!J48+CCT!J48+CAV!J48+CEO!J48+CEAVI!J48+CESFI!J48+CERES!J48+ESAG!J48</f>
        <v>2</v>
      </c>
      <c r="H48" s="202">
        <f t="shared" si="0"/>
        <v>4</v>
      </c>
      <c r="I48" s="206"/>
      <c r="J48" s="203">
        <f t="shared" si="1"/>
        <v>4</v>
      </c>
      <c r="K48" s="18">
        <v>1943</v>
      </c>
      <c r="L48" s="18">
        <f t="shared" si="2"/>
        <v>3886</v>
      </c>
      <c r="M48" s="182"/>
      <c r="N48" s="182"/>
      <c r="O48" s="182"/>
      <c r="P48" s="182"/>
      <c r="Q48" s="182"/>
      <c r="R48" s="182"/>
      <c r="S48" s="182"/>
      <c r="T48" s="182"/>
    </row>
    <row r="49" spans="1:20" ht="39.950000000000003" customHeight="1" x14ac:dyDescent="0.25">
      <c r="A49" s="55">
        <v>56</v>
      </c>
      <c r="B49" s="56" t="s">
        <v>202</v>
      </c>
      <c r="C49" s="66" t="s">
        <v>203</v>
      </c>
      <c r="D49" s="67" t="s">
        <v>204</v>
      </c>
      <c r="E49" s="54" t="s">
        <v>37</v>
      </c>
      <c r="F49" s="54" t="s">
        <v>51</v>
      </c>
      <c r="G49" s="17">
        <f>CEART!J49+'Reit-SECOM (RH; COVEST)'!J49+'SECOM RÁDIO Fpolis'!J49+'RÁDIO Lages'!J49+'RÁDIO Joinville'!J49+'Reit - SECON'!J49+'Reit - CEPO'!J49+'Reit - PROEX'!J49+'Reit - PROPPG'!J49+'Reit - BU'!J49+'Reit - SEMS'!J49+CEAD!J49+FAED!J49+CEFID!J49+CCT!J49+CAV!J49+CEO!J49+CEAVI!J49+CESFI!J49+CERES!J49+ESAG!J49</f>
        <v>1</v>
      </c>
      <c r="H49" s="202">
        <f t="shared" si="0"/>
        <v>2</v>
      </c>
      <c r="I49" s="206"/>
      <c r="J49" s="203">
        <f t="shared" si="1"/>
        <v>2</v>
      </c>
      <c r="K49" s="18">
        <v>20700</v>
      </c>
      <c r="L49" s="18">
        <f t="shared" si="2"/>
        <v>20700</v>
      </c>
      <c r="M49" s="182"/>
      <c r="N49" s="182"/>
      <c r="O49" s="182"/>
      <c r="P49" s="182"/>
      <c r="Q49" s="182"/>
      <c r="R49" s="182"/>
      <c r="S49" s="182"/>
      <c r="T49" s="182"/>
    </row>
    <row r="50" spans="1:20" ht="39.950000000000003" customHeight="1" x14ac:dyDescent="0.25">
      <c r="A50" s="55">
        <v>57</v>
      </c>
      <c r="B50" s="56" t="s">
        <v>135</v>
      </c>
      <c r="C50" s="60" t="s">
        <v>206</v>
      </c>
      <c r="D50" s="61" t="s">
        <v>207</v>
      </c>
      <c r="E50" s="54" t="s">
        <v>37</v>
      </c>
      <c r="F50" s="62" t="s">
        <v>51</v>
      </c>
      <c r="G50" s="17">
        <f>CEART!J50+'Reit-SECOM (RH; COVEST)'!J50+'SECOM RÁDIO Fpolis'!J50+'RÁDIO Lages'!J50+'RÁDIO Joinville'!J50+'Reit - SECON'!J50+'Reit - CEPO'!J50+'Reit - PROEX'!J50+'Reit - PROPPG'!J50+'Reit - BU'!J50+'Reit - SEMS'!J50+CEAD!J50+FAED!J50+CEFID!J50+CCT!J50+CAV!J50+CEO!J50+CEAVI!J50+CESFI!J50+CERES!J50+ESAG!J50</f>
        <v>6</v>
      </c>
      <c r="H50" s="202">
        <f t="shared" si="0"/>
        <v>12</v>
      </c>
      <c r="I50" s="206"/>
      <c r="J50" s="203">
        <f t="shared" si="1"/>
        <v>12</v>
      </c>
      <c r="K50" s="18">
        <v>9385</v>
      </c>
      <c r="L50" s="18">
        <f t="shared" si="2"/>
        <v>56310</v>
      </c>
      <c r="M50" s="182"/>
      <c r="N50" s="182"/>
      <c r="O50" s="182"/>
      <c r="P50" s="182"/>
      <c r="Q50" s="182"/>
      <c r="R50" s="182"/>
      <c r="S50" s="182"/>
      <c r="T50" s="182"/>
    </row>
    <row r="51" spans="1:20" ht="39.950000000000003" customHeight="1" x14ac:dyDescent="0.25">
      <c r="A51" s="55">
        <v>59</v>
      </c>
      <c r="B51" s="56" t="s">
        <v>93</v>
      </c>
      <c r="C51" s="66" t="s">
        <v>210</v>
      </c>
      <c r="D51" s="67" t="s">
        <v>211</v>
      </c>
      <c r="E51" s="54" t="s">
        <v>37</v>
      </c>
      <c r="F51" s="62" t="s">
        <v>81</v>
      </c>
      <c r="G51" s="17">
        <f>CEART!J51+'Reit-SECOM (RH; COVEST)'!J51+'SECOM RÁDIO Fpolis'!J51+'RÁDIO Lages'!J51+'RÁDIO Joinville'!J51+'Reit - SECON'!J51+'Reit - CEPO'!J51+'Reit - PROEX'!J51+'Reit - PROPPG'!J51+'Reit - BU'!J51+'Reit - SEMS'!J51+CEAD!J51+FAED!J51+CEFID!J51+CCT!J51+CAV!J51+CEO!J51+CEAVI!J51+CESFI!J51+CERES!J51+ESAG!J51</f>
        <v>1</v>
      </c>
      <c r="H51" s="202">
        <f t="shared" si="0"/>
        <v>2</v>
      </c>
      <c r="I51" s="206"/>
      <c r="J51" s="203">
        <f t="shared" si="1"/>
        <v>2</v>
      </c>
      <c r="K51" s="18">
        <v>1140</v>
      </c>
      <c r="L51" s="18">
        <f t="shared" si="2"/>
        <v>1140</v>
      </c>
      <c r="M51" s="182"/>
      <c r="N51" s="182"/>
      <c r="O51" s="182"/>
      <c r="P51" s="182"/>
      <c r="Q51" s="182"/>
      <c r="R51" s="182"/>
      <c r="S51" s="182"/>
      <c r="T51" s="182"/>
    </row>
    <row r="52" spans="1:20" ht="39.950000000000003" customHeight="1" x14ac:dyDescent="0.25">
      <c r="A52" s="55">
        <v>60</v>
      </c>
      <c r="B52" s="56" t="s">
        <v>93</v>
      </c>
      <c r="C52" s="66" t="s">
        <v>214</v>
      </c>
      <c r="D52" s="67" t="s">
        <v>215</v>
      </c>
      <c r="E52" s="54" t="s">
        <v>37</v>
      </c>
      <c r="F52" s="62" t="s">
        <v>81</v>
      </c>
      <c r="G52" s="17">
        <f>CEART!J52+'Reit-SECOM (RH; COVEST)'!J52+'SECOM RÁDIO Fpolis'!J52+'RÁDIO Lages'!J52+'RÁDIO Joinville'!J52+'Reit - SECON'!J52+'Reit - CEPO'!J52+'Reit - PROEX'!J52+'Reit - PROPPG'!J52+'Reit - BU'!J52+'Reit - SEMS'!J52+CEAD!J52+FAED!J52+CEFID!J52+CCT!J52+CAV!J52+CEO!J52+CEAVI!J52+CESFI!J52+CERES!J52+ESAG!J52</f>
        <v>2</v>
      </c>
      <c r="H52" s="202">
        <f t="shared" si="0"/>
        <v>4</v>
      </c>
      <c r="I52" s="206"/>
      <c r="J52" s="203">
        <f t="shared" si="1"/>
        <v>4</v>
      </c>
      <c r="K52" s="18">
        <v>685</v>
      </c>
      <c r="L52" s="18">
        <f t="shared" si="2"/>
        <v>1370</v>
      </c>
      <c r="M52" s="182"/>
      <c r="N52" s="182"/>
      <c r="O52" s="182"/>
      <c r="P52" s="182"/>
      <c r="Q52" s="182"/>
      <c r="R52" s="182"/>
      <c r="S52" s="182"/>
      <c r="T52" s="182"/>
    </row>
    <row r="53" spans="1:20" ht="39.950000000000003" customHeight="1" x14ac:dyDescent="0.25">
      <c r="A53" s="55">
        <v>61</v>
      </c>
      <c r="B53" s="56" t="s">
        <v>71</v>
      </c>
      <c r="C53" s="66" t="s">
        <v>216</v>
      </c>
      <c r="D53" s="67" t="s">
        <v>217</v>
      </c>
      <c r="E53" s="54" t="s">
        <v>37</v>
      </c>
      <c r="F53" s="76" t="s">
        <v>81</v>
      </c>
      <c r="G53" s="17">
        <f>CEART!J53+'Reit-SECOM (RH; COVEST)'!J53+'SECOM RÁDIO Fpolis'!J53+'RÁDIO Lages'!J53+'RÁDIO Joinville'!J53+'Reit - SECON'!J53+'Reit - CEPO'!J53+'Reit - PROEX'!J53+'Reit - PROPPG'!J53+'Reit - BU'!J53+'Reit - SEMS'!J53+CEAD!J53+FAED!J53+CEFID!J53+CCT!J53+CAV!J53+CEO!J53+CEAVI!J53+CESFI!J53+CERES!J53+ESAG!J53</f>
        <v>2</v>
      </c>
      <c r="H53" s="202">
        <f t="shared" si="0"/>
        <v>4</v>
      </c>
      <c r="I53" s="206"/>
      <c r="J53" s="203">
        <f t="shared" si="1"/>
        <v>4</v>
      </c>
      <c r="K53" s="18">
        <v>2296.8000000000002</v>
      </c>
      <c r="L53" s="18">
        <f t="shared" si="2"/>
        <v>4593.6000000000004</v>
      </c>
      <c r="M53" s="182"/>
      <c r="N53" s="182"/>
      <c r="O53" s="182"/>
      <c r="P53" s="182"/>
      <c r="Q53" s="182"/>
      <c r="R53" s="182"/>
      <c r="S53" s="182"/>
      <c r="T53" s="182"/>
    </row>
    <row r="54" spans="1:20" ht="39.950000000000003" customHeight="1" x14ac:dyDescent="0.25">
      <c r="A54" s="55">
        <v>62</v>
      </c>
      <c r="B54" s="56" t="s">
        <v>43</v>
      </c>
      <c r="C54" s="60" t="s">
        <v>219</v>
      </c>
      <c r="D54" s="61" t="s">
        <v>220</v>
      </c>
      <c r="E54" s="54" t="s">
        <v>37</v>
      </c>
      <c r="F54" s="62" t="s">
        <v>25</v>
      </c>
      <c r="G54" s="17">
        <f>CEART!J54+'Reit-SECOM (RH; COVEST)'!J54+'SECOM RÁDIO Fpolis'!J54+'RÁDIO Lages'!J54+'RÁDIO Joinville'!J54+'Reit - SECON'!J54+'Reit - CEPO'!J54+'Reit - PROEX'!J54+'Reit - PROPPG'!J54+'Reit - BU'!J54+'Reit - SEMS'!J54+CEAD!J54+FAED!J54+CEFID!J54+CCT!J54+CAV!J54+CEO!J54+CEAVI!J54+CESFI!J54+CERES!J54+ESAG!J54</f>
        <v>1</v>
      </c>
      <c r="H54" s="202">
        <f t="shared" si="0"/>
        <v>2</v>
      </c>
      <c r="I54" s="206"/>
      <c r="J54" s="203">
        <f t="shared" si="1"/>
        <v>2</v>
      </c>
      <c r="K54" s="18">
        <v>1291</v>
      </c>
      <c r="L54" s="18">
        <f t="shared" si="2"/>
        <v>1291</v>
      </c>
      <c r="M54" s="182"/>
      <c r="N54" s="182"/>
      <c r="O54" s="182"/>
      <c r="P54" s="182"/>
      <c r="Q54" s="182"/>
      <c r="R54" s="182"/>
      <c r="S54" s="182"/>
      <c r="T54" s="182"/>
    </row>
    <row r="55" spans="1:20" ht="39.950000000000003" customHeight="1" x14ac:dyDescent="0.25">
      <c r="A55" s="55">
        <v>63</v>
      </c>
      <c r="B55" s="56" t="s">
        <v>55</v>
      </c>
      <c r="C55" s="60" t="s">
        <v>223</v>
      </c>
      <c r="D55" s="61" t="s">
        <v>224</v>
      </c>
      <c r="E55" s="54" t="s">
        <v>37</v>
      </c>
      <c r="F55" s="62" t="s">
        <v>227</v>
      </c>
      <c r="G55" s="17">
        <f>CEART!J55+'Reit-SECOM (RH; COVEST)'!J55+'SECOM RÁDIO Fpolis'!J55+'RÁDIO Lages'!J55+'RÁDIO Joinville'!J55+'Reit - SECON'!J55+'Reit - CEPO'!J55+'Reit - PROEX'!J55+'Reit - PROPPG'!J55+'Reit - BU'!J55+'Reit - SEMS'!J55+CEAD!J55+FAED!J55+CEFID!J55+CCT!J55+CAV!J55+CEO!J55+CEAVI!J55+CESFI!J55+CERES!J55+ESAG!J55</f>
        <v>1</v>
      </c>
      <c r="H55" s="202">
        <f t="shared" si="0"/>
        <v>2</v>
      </c>
      <c r="I55" s="206"/>
      <c r="J55" s="203">
        <f t="shared" si="1"/>
        <v>2</v>
      </c>
      <c r="K55" s="18">
        <v>1785</v>
      </c>
      <c r="L55" s="18">
        <f t="shared" si="2"/>
        <v>1785</v>
      </c>
      <c r="M55" s="182"/>
      <c r="N55" s="182"/>
      <c r="O55" s="182"/>
      <c r="P55" s="182"/>
      <c r="Q55" s="182"/>
      <c r="R55" s="182"/>
      <c r="S55" s="182"/>
      <c r="T55" s="182"/>
    </row>
    <row r="56" spans="1:20" ht="39.950000000000003" customHeight="1" x14ac:dyDescent="0.25">
      <c r="A56" s="55">
        <v>65</v>
      </c>
      <c r="B56" s="56" t="s">
        <v>86</v>
      </c>
      <c r="C56" s="60" t="s">
        <v>228</v>
      </c>
      <c r="D56" s="61" t="s">
        <v>229</v>
      </c>
      <c r="E56" s="54" t="s">
        <v>37</v>
      </c>
      <c r="F56" s="62" t="s">
        <v>232</v>
      </c>
      <c r="G56" s="17">
        <f>CEART!J56+'Reit-SECOM (RH; COVEST)'!J56+'SECOM RÁDIO Fpolis'!J56+'RÁDIO Lages'!J56+'RÁDIO Joinville'!J56+'Reit - SECON'!J56+'Reit - CEPO'!J56+'Reit - PROEX'!J56+'Reit - PROPPG'!J56+'Reit - BU'!J56+'Reit - SEMS'!J56+CEAD!J56+FAED!J56+CEFID!J56+CCT!J56+CAV!J56+CEO!J56+CEAVI!J56+CESFI!J56+CERES!J56+ESAG!J56</f>
        <v>5</v>
      </c>
      <c r="H56" s="202">
        <f t="shared" si="0"/>
        <v>10</v>
      </c>
      <c r="I56" s="206"/>
      <c r="J56" s="203">
        <f t="shared" si="1"/>
        <v>10</v>
      </c>
      <c r="K56" s="18">
        <v>2649.99</v>
      </c>
      <c r="L56" s="18">
        <f t="shared" si="2"/>
        <v>13249.949999999999</v>
      </c>
      <c r="M56" s="182"/>
      <c r="N56" s="182"/>
      <c r="O56" s="182"/>
      <c r="P56" s="182"/>
      <c r="Q56" s="182"/>
      <c r="R56" s="182"/>
      <c r="S56" s="182"/>
      <c r="T56" s="182"/>
    </row>
    <row r="57" spans="1:20" ht="39.950000000000003" customHeight="1" x14ac:dyDescent="0.25">
      <c r="A57" s="55">
        <v>66</v>
      </c>
      <c r="B57" s="56" t="s">
        <v>176</v>
      </c>
      <c r="C57" s="66" t="s">
        <v>233</v>
      </c>
      <c r="D57" s="67" t="s">
        <v>234</v>
      </c>
      <c r="E57" s="54" t="s">
        <v>37</v>
      </c>
      <c r="F57" s="54">
        <v>44900533</v>
      </c>
      <c r="G57" s="17">
        <f>CEART!J57+'Reit-SECOM (RH; COVEST)'!J57+'SECOM RÁDIO Fpolis'!J57+'RÁDIO Lages'!J57+'RÁDIO Joinville'!J57+'Reit - SECON'!J57+'Reit - CEPO'!J57+'Reit - PROEX'!J57+'Reit - PROPPG'!J57+'Reit - BU'!J57+'Reit - SEMS'!J57+CEAD!J57+FAED!J57+CEFID!J57+CCT!J57+CAV!J57+CEO!J57+CEAVI!J57+CESFI!J57+CERES!J57+ESAG!J57</f>
        <v>3</v>
      </c>
      <c r="H57" s="202">
        <f t="shared" si="0"/>
        <v>6</v>
      </c>
      <c r="I57" s="206"/>
      <c r="J57" s="203">
        <f t="shared" si="1"/>
        <v>6</v>
      </c>
      <c r="K57" s="18">
        <v>4765</v>
      </c>
      <c r="L57" s="18">
        <f t="shared" si="2"/>
        <v>14295</v>
      </c>
      <c r="M57" s="182"/>
      <c r="N57" s="182"/>
      <c r="O57" s="182"/>
      <c r="P57" s="182"/>
      <c r="Q57" s="182"/>
      <c r="R57" s="182"/>
      <c r="S57" s="182"/>
      <c r="T57" s="182"/>
    </row>
    <row r="58" spans="1:20" ht="39.950000000000003" customHeight="1" x14ac:dyDescent="0.25">
      <c r="A58" s="55">
        <v>68</v>
      </c>
      <c r="B58" s="56" t="s">
        <v>38</v>
      </c>
      <c r="C58" s="66" t="s">
        <v>236</v>
      </c>
      <c r="D58" s="67" t="s">
        <v>237</v>
      </c>
      <c r="E58" s="54" t="s">
        <v>37</v>
      </c>
      <c r="F58" s="54" t="s">
        <v>51</v>
      </c>
      <c r="G58" s="17">
        <f>CEART!J58+'Reit-SECOM (RH; COVEST)'!J58+'SECOM RÁDIO Fpolis'!J58+'RÁDIO Lages'!J58+'RÁDIO Joinville'!J58+'Reit - SECON'!J58+'Reit - CEPO'!J58+'Reit - PROEX'!J58+'Reit - PROPPG'!J58+'Reit - BU'!J58+'Reit - SEMS'!J58+CEAD!J58+FAED!J58+CEFID!J58+CCT!J58+CAV!J58+CEO!J58+CEAVI!J58+CESFI!J58+CERES!J58+ESAG!J58</f>
        <v>2</v>
      </c>
      <c r="H58" s="202">
        <f t="shared" si="0"/>
        <v>4</v>
      </c>
      <c r="I58" s="206"/>
      <c r="J58" s="203">
        <f t="shared" si="1"/>
        <v>4</v>
      </c>
      <c r="K58" s="18">
        <v>673</v>
      </c>
      <c r="L58" s="18">
        <f t="shared" si="2"/>
        <v>1346</v>
      </c>
      <c r="M58" s="182"/>
      <c r="N58" s="182"/>
      <c r="O58" s="182"/>
      <c r="P58" s="182"/>
      <c r="Q58" s="182"/>
      <c r="R58" s="182"/>
      <c r="S58" s="182"/>
      <c r="T58" s="182"/>
    </row>
    <row r="59" spans="1:20" ht="39.950000000000003" customHeight="1" x14ac:dyDescent="0.25">
      <c r="A59" s="55">
        <v>69</v>
      </c>
      <c r="B59" s="56" t="s">
        <v>71</v>
      </c>
      <c r="C59" s="60" t="s">
        <v>240</v>
      </c>
      <c r="D59" s="61" t="s">
        <v>241</v>
      </c>
      <c r="E59" s="54" t="s">
        <v>37</v>
      </c>
      <c r="F59" s="62" t="s">
        <v>51</v>
      </c>
      <c r="G59" s="17">
        <f>CEART!J59+'Reit-SECOM (RH; COVEST)'!J59+'SECOM RÁDIO Fpolis'!J59+'RÁDIO Lages'!J59+'RÁDIO Joinville'!J59+'Reit - SECON'!J59+'Reit - CEPO'!J59+'Reit - PROEX'!J59+'Reit - PROPPG'!J59+'Reit - BU'!J59+'Reit - SEMS'!J59+CEAD!J59+FAED!J59+CEFID!J59+CCT!J59+CAV!J59+CEO!J59+CEAVI!J59+CESFI!J59+CERES!J59+ESAG!J59</f>
        <v>9</v>
      </c>
      <c r="H59" s="202">
        <f t="shared" si="0"/>
        <v>18</v>
      </c>
      <c r="I59" s="206"/>
      <c r="J59" s="203">
        <f t="shared" si="1"/>
        <v>18</v>
      </c>
      <c r="K59" s="18">
        <v>2128.5</v>
      </c>
      <c r="L59" s="18">
        <f t="shared" si="2"/>
        <v>19156.5</v>
      </c>
      <c r="M59" s="182"/>
      <c r="N59" s="182"/>
      <c r="O59" s="182"/>
      <c r="P59" s="182"/>
      <c r="Q59" s="182"/>
      <c r="R59" s="182"/>
      <c r="S59" s="182"/>
      <c r="T59" s="182"/>
    </row>
    <row r="60" spans="1:20" ht="39.950000000000003" customHeight="1" x14ac:dyDescent="0.25">
      <c r="A60" s="55">
        <v>70</v>
      </c>
      <c r="B60" s="56" t="s">
        <v>243</v>
      </c>
      <c r="C60" s="60" t="s">
        <v>244</v>
      </c>
      <c r="D60" s="61" t="s">
        <v>245</v>
      </c>
      <c r="E60" s="54" t="s">
        <v>37</v>
      </c>
      <c r="F60" s="62" t="s">
        <v>81</v>
      </c>
      <c r="G60" s="17">
        <f>CEART!J60+'Reit-SECOM (RH; COVEST)'!J60+'SECOM RÁDIO Fpolis'!J60+'RÁDIO Lages'!J60+'RÁDIO Joinville'!J60+'Reit - SECON'!J60+'Reit - CEPO'!J60+'Reit - PROEX'!J60+'Reit - PROPPG'!J60+'Reit - BU'!J60+'Reit - SEMS'!J60+CEAD!J60+FAED!J60+CEFID!J60+CCT!J60+CAV!J60+CEO!J60+CEAVI!J60+CESFI!J60+CERES!J60+ESAG!J60</f>
        <v>9</v>
      </c>
      <c r="H60" s="202">
        <f t="shared" si="0"/>
        <v>18</v>
      </c>
      <c r="I60" s="206"/>
      <c r="J60" s="203">
        <f t="shared" si="1"/>
        <v>18</v>
      </c>
      <c r="K60" s="18">
        <v>3800</v>
      </c>
      <c r="L60" s="18">
        <f t="shared" si="2"/>
        <v>34200</v>
      </c>
      <c r="M60" s="182"/>
      <c r="N60" s="182"/>
      <c r="O60" s="182"/>
      <c r="P60" s="182"/>
      <c r="Q60" s="182"/>
      <c r="R60" s="182"/>
      <c r="S60" s="182"/>
      <c r="T60" s="182"/>
    </row>
    <row r="61" spans="1:20" ht="39.950000000000003" customHeight="1" x14ac:dyDescent="0.25">
      <c r="A61" s="55">
        <v>71</v>
      </c>
      <c r="B61" s="56" t="s">
        <v>64</v>
      </c>
      <c r="C61" s="60" t="s">
        <v>247</v>
      </c>
      <c r="D61" s="61" t="s">
        <v>248</v>
      </c>
      <c r="E61" s="54" t="s">
        <v>37</v>
      </c>
      <c r="F61" s="62" t="s">
        <v>81</v>
      </c>
      <c r="G61" s="17">
        <f>CEART!J61+'Reit-SECOM (RH; COVEST)'!J61+'SECOM RÁDIO Fpolis'!J61+'RÁDIO Lages'!J61+'RÁDIO Joinville'!J61+'Reit - SECON'!J61+'Reit - CEPO'!J61+'Reit - PROEX'!J61+'Reit - PROPPG'!J61+'Reit - BU'!J61+'Reit - SEMS'!J61+CEAD!J61+FAED!J61+CEFID!J61+CCT!J61+CAV!J61+CEO!J61+CEAVI!J61+CESFI!J61+CERES!J61+ESAG!J61</f>
        <v>2</v>
      </c>
      <c r="H61" s="202">
        <f t="shared" si="0"/>
        <v>4</v>
      </c>
      <c r="I61" s="206"/>
      <c r="J61" s="203">
        <f t="shared" si="1"/>
        <v>4</v>
      </c>
      <c r="K61" s="18">
        <v>5700</v>
      </c>
      <c r="L61" s="18">
        <f t="shared" si="2"/>
        <v>11400</v>
      </c>
      <c r="M61" s="182"/>
      <c r="N61" s="182"/>
      <c r="O61" s="182"/>
      <c r="P61" s="182"/>
      <c r="Q61" s="182"/>
      <c r="R61" s="182"/>
      <c r="S61" s="182"/>
      <c r="T61" s="182"/>
    </row>
    <row r="62" spans="1:20" ht="39.950000000000003" customHeight="1" x14ac:dyDescent="0.25">
      <c r="A62" s="55">
        <v>73</v>
      </c>
      <c r="B62" s="56" t="s">
        <v>126</v>
      </c>
      <c r="C62" s="60" t="s">
        <v>249</v>
      </c>
      <c r="D62" s="61" t="s">
        <v>250</v>
      </c>
      <c r="E62" s="54" t="s">
        <v>37</v>
      </c>
      <c r="F62" s="54" t="s">
        <v>251</v>
      </c>
      <c r="G62" s="17">
        <f>CEART!J62+'Reit-SECOM (RH; COVEST)'!J62+'SECOM RÁDIO Fpolis'!J62+'RÁDIO Lages'!J62+'RÁDIO Joinville'!J62+'Reit - SECON'!J62+'Reit - CEPO'!J62+'Reit - PROEX'!J62+'Reit - PROPPG'!J62+'Reit - BU'!J62+'Reit - SEMS'!J62+CEAD!J62+FAED!J62+CEFID!J62+CCT!J62+CAV!J62+CEO!J62+CEAVI!J62+CESFI!J62+CERES!J62+ESAG!J62</f>
        <v>1</v>
      </c>
      <c r="H62" s="202">
        <f t="shared" si="0"/>
        <v>2</v>
      </c>
      <c r="I62" s="206"/>
      <c r="J62" s="203">
        <f t="shared" si="1"/>
        <v>2</v>
      </c>
      <c r="K62" s="18">
        <v>2825</v>
      </c>
      <c r="L62" s="18">
        <f t="shared" si="2"/>
        <v>2825</v>
      </c>
      <c r="M62" s="182"/>
      <c r="N62" s="182"/>
      <c r="O62" s="182"/>
      <c r="P62" s="182"/>
      <c r="Q62" s="182"/>
      <c r="R62" s="182"/>
      <c r="S62" s="182"/>
      <c r="T62" s="182"/>
    </row>
    <row r="63" spans="1:20" ht="39.950000000000003" customHeight="1" x14ac:dyDescent="0.25">
      <c r="A63" s="55">
        <v>74</v>
      </c>
      <c r="B63" s="56" t="s">
        <v>126</v>
      </c>
      <c r="C63" s="57" t="s">
        <v>252</v>
      </c>
      <c r="D63" s="58" t="s">
        <v>253</v>
      </c>
      <c r="E63" s="54" t="s">
        <v>37</v>
      </c>
      <c r="F63" s="54">
        <v>44905235</v>
      </c>
      <c r="G63" s="17">
        <f>CEART!J63+'Reit-SECOM (RH; COVEST)'!J63+'SECOM RÁDIO Fpolis'!J63+'RÁDIO Lages'!J63+'RÁDIO Joinville'!J63+'Reit - SECON'!J63+'Reit - CEPO'!J63+'Reit - PROEX'!J63+'Reit - PROPPG'!J63+'Reit - BU'!J63+'Reit - SEMS'!J63+CEAD!J63+FAED!J63+CEFID!J63+CCT!J63+CAV!J63+CEO!J63+CEAVI!J63+CESFI!J63+CERES!J63+ESAG!J63</f>
        <v>2</v>
      </c>
      <c r="H63" s="202">
        <f t="shared" si="0"/>
        <v>4</v>
      </c>
      <c r="I63" s="206"/>
      <c r="J63" s="203">
        <f t="shared" si="1"/>
        <v>4</v>
      </c>
      <c r="K63" s="18">
        <v>5480</v>
      </c>
      <c r="L63" s="18">
        <f t="shared" si="2"/>
        <v>10960</v>
      </c>
      <c r="M63" s="182"/>
      <c r="N63" s="182"/>
      <c r="O63" s="182"/>
      <c r="P63" s="182"/>
      <c r="Q63" s="182"/>
      <c r="R63" s="182"/>
      <c r="S63" s="182"/>
      <c r="T63" s="182"/>
    </row>
    <row r="64" spans="1:20" ht="39.950000000000003" customHeight="1" x14ac:dyDescent="0.25">
      <c r="A64" s="55">
        <v>75</v>
      </c>
      <c r="B64" s="56" t="s">
        <v>71</v>
      </c>
      <c r="C64" s="60" t="s">
        <v>255</v>
      </c>
      <c r="D64" s="61" t="s">
        <v>256</v>
      </c>
      <c r="E64" s="54" t="s">
        <v>37</v>
      </c>
      <c r="F64" s="62" t="s">
        <v>81</v>
      </c>
      <c r="G64" s="17">
        <f>CEART!J64+'Reit-SECOM (RH; COVEST)'!J64+'SECOM RÁDIO Fpolis'!J64+'RÁDIO Lages'!J64+'RÁDIO Joinville'!J64+'Reit - SECON'!J64+'Reit - CEPO'!J64+'Reit - PROEX'!J64+'Reit - PROPPG'!J64+'Reit - BU'!J64+'Reit - SEMS'!J64+CEAD!J64+FAED!J64+CEFID!J64+CCT!J64+CAV!J64+CEO!J64+CEAVI!J64+CESFI!J64+CERES!J64+ESAG!J64</f>
        <v>10</v>
      </c>
      <c r="H64" s="202">
        <f t="shared" si="0"/>
        <v>20</v>
      </c>
      <c r="I64" s="206"/>
      <c r="J64" s="203">
        <f t="shared" si="1"/>
        <v>20</v>
      </c>
      <c r="K64" s="18">
        <v>1373.13</v>
      </c>
      <c r="L64" s="18">
        <f t="shared" si="2"/>
        <v>13731.300000000001</v>
      </c>
      <c r="M64" s="182"/>
      <c r="N64" s="182"/>
      <c r="O64" s="182"/>
      <c r="P64" s="182"/>
      <c r="Q64" s="182"/>
      <c r="R64" s="182"/>
      <c r="S64" s="182"/>
      <c r="T64" s="182"/>
    </row>
    <row r="65" spans="1:20" ht="39.950000000000003" customHeight="1" x14ac:dyDescent="0.25">
      <c r="A65" s="55">
        <v>76</v>
      </c>
      <c r="B65" s="56" t="s">
        <v>38</v>
      </c>
      <c r="C65" s="60" t="s">
        <v>258</v>
      </c>
      <c r="D65" s="61" t="s">
        <v>259</v>
      </c>
      <c r="E65" s="54" t="s">
        <v>37</v>
      </c>
      <c r="F65" s="54" t="s">
        <v>261</v>
      </c>
      <c r="G65" s="17">
        <f>CEART!J65+'Reit-SECOM (RH; COVEST)'!J65+'SECOM RÁDIO Fpolis'!J65+'RÁDIO Lages'!J65+'RÁDIO Joinville'!J65+'Reit - SECON'!J65+'Reit - CEPO'!J65+'Reit - PROEX'!J65+'Reit - PROPPG'!J65+'Reit - BU'!J65+'Reit - SEMS'!J65+CEAD!J65+FAED!J65+CEFID!J65+CCT!J65+CAV!J65+CEO!J65+CEAVI!J65+CESFI!J65+CERES!J65+ESAG!J65</f>
        <v>1</v>
      </c>
      <c r="H65" s="202">
        <f t="shared" si="0"/>
        <v>2</v>
      </c>
      <c r="I65" s="206"/>
      <c r="J65" s="203">
        <f t="shared" si="1"/>
        <v>2</v>
      </c>
      <c r="K65" s="18">
        <v>1946.5</v>
      </c>
      <c r="L65" s="18">
        <f t="shared" si="2"/>
        <v>1946.5</v>
      </c>
      <c r="M65" s="182"/>
      <c r="N65" s="182"/>
      <c r="O65" s="182"/>
      <c r="P65" s="182"/>
      <c r="Q65" s="182"/>
      <c r="R65" s="182"/>
      <c r="S65" s="182"/>
      <c r="T65" s="182"/>
    </row>
    <row r="66" spans="1:20" ht="39.950000000000003" customHeight="1" x14ac:dyDescent="0.25">
      <c r="A66" s="55">
        <v>78</v>
      </c>
      <c r="B66" s="56" t="s">
        <v>55</v>
      </c>
      <c r="C66" s="68" t="s">
        <v>262</v>
      </c>
      <c r="D66" s="69" t="s">
        <v>263</v>
      </c>
      <c r="E66" s="54" t="s">
        <v>37</v>
      </c>
      <c r="F66" s="54" t="s">
        <v>21</v>
      </c>
      <c r="G66" s="17">
        <f>CEART!J66+'Reit-SECOM (RH; COVEST)'!J66+'SECOM RÁDIO Fpolis'!J66+'RÁDIO Lages'!J66+'RÁDIO Joinville'!J66+'Reit - SECON'!J66+'Reit - CEPO'!J66+'Reit - PROEX'!J66+'Reit - PROPPG'!J66+'Reit - BU'!J66+'Reit - SEMS'!J66+CEAD!J66+FAED!J66+CEFID!J66+CCT!J66+CAV!J66+CEO!J66+CEAVI!J66+CESFI!J66+CERES!J66+ESAG!J66</f>
        <v>2</v>
      </c>
      <c r="H66" s="202">
        <f t="shared" si="0"/>
        <v>4</v>
      </c>
      <c r="I66" s="206"/>
      <c r="J66" s="203">
        <f t="shared" si="1"/>
        <v>4</v>
      </c>
      <c r="K66" s="18">
        <v>169</v>
      </c>
      <c r="L66" s="18">
        <f t="shared" si="2"/>
        <v>338</v>
      </c>
      <c r="M66" s="182"/>
      <c r="N66" s="182"/>
      <c r="O66" s="182"/>
      <c r="P66" s="182"/>
      <c r="Q66" s="182"/>
      <c r="R66" s="182"/>
      <c r="S66" s="182"/>
      <c r="T66" s="182"/>
    </row>
    <row r="67" spans="1:20" ht="39.950000000000003" customHeight="1" x14ac:dyDescent="0.25">
      <c r="A67" s="55">
        <v>79</v>
      </c>
      <c r="B67" s="56" t="s">
        <v>93</v>
      </c>
      <c r="C67" s="60" t="s">
        <v>265</v>
      </c>
      <c r="D67" s="61" t="s">
        <v>266</v>
      </c>
      <c r="E67" s="54" t="s">
        <v>37</v>
      </c>
      <c r="F67" s="62" t="s">
        <v>81</v>
      </c>
      <c r="G67" s="17">
        <f>CEART!J67+'Reit-SECOM (RH; COVEST)'!J67+'SECOM RÁDIO Fpolis'!J67+'RÁDIO Lages'!J67+'RÁDIO Joinville'!J67+'Reit - SECON'!J67+'Reit - CEPO'!J67+'Reit - PROEX'!J67+'Reit - PROPPG'!J67+'Reit - BU'!J67+'Reit - SEMS'!J67+CEAD!J67+FAED!J67+CEFID!J67+CCT!J67+CAV!J67+CEO!J67+CEAVI!J67+CESFI!J67+CERES!J67+ESAG!J67</f>
        <v>9</v>
      </c>
      <c r="H67" s="202">
        <f t="shared" si="0"/>
        <v>18</v>
      </c>
      <c r="I67" s="206"/>
      <c r="J67" s="203">
        <f t="shared" si="1"/>
        <v>18</v>
      </c>
      <c r="K67" s="18">
        <v>795</v>
      </c>
      <c r="L67" s="18">
        <f t="shared" si="2"/>
        <v>7155</v>
      </c>
      <c r="M67" s="182"/>
      <c r="N67" s="182"/>
      <c r="O67" s="182"/>
      <c r="P67" s="182"/>
      <c r="Q67" s="182"/>
      <c r="R67" s="182"/>
      <c r="S67" s="182"/>
      <c r="T67" s="182"/>
    </row>
    <row r="68" spans="1:20" ht="39.950000000000003" customHeight="1" x14ac:dyDescent="0.25">
      <c r="A68" s="55">
        <v>80</v>
      </c>
      <c r="B68" s="56" t="s">
        <v>71</v>
      </c>
      <c r="C68" s="68" t="s">
        <v>269</v>
      </c>
      <c r="D68" s="69" t="s">
        <v>270</v>
      </c>
      <c r="E68" s="54" t="s">
        <v>37</v>
      </c>
      <c r="F68" s="54" t="s">
        <v>51</v>
      </c>
      <c r="G68" s="17">
        <f>CEART!J68+'Reit-SECOM (RH; COVEST)'!J68+'SECOM RÁDIO Fpolis'!J68+'RÁDIO Lages'!J68+'RÁDIO Joinville'!J68+'Reit - SECON'!J68+'Reit - CEPO'!J68+'Reit - PROEX'!J68+'Reit - PROPPG'!J68+'Reit - BU'!J68+'Reit - SEMS'!J68+CEAD!J68+FAED!J68+CEFID!J68+CCT!J68+CAV!J68+CEO!J68+CEAVI!J68+CESFI!J68+CERES!J68+ESAG!J68</f>
        <v>1</v>
      </c>
      <c r="H68" s="202">
        <f t="shared" si="0"/>
        <v>2</v>
      </c>
      <c r="I68" s="206"/>
      <c r="J68" s="203">
        <f t="shared" si="1"/>
        <v>2</v>
      </c>
      <c r="K68" s="18">
        <v>12721.5</v>
      </c>
      <c r="L68" s="18">
        <f t="shared" si="2"/>
        <v>12721.5</v>
      </c>
      <c r="M68" s="182"/>
      <c r="N68" s="182"/>
      <c r="O68" s="182"/>
      <c r="P68" s="182"/>
      <c r="Q68" s="182"/>
      <c r="R68" s="182"/>
      <c r="S68" s="182"/>
      <c r="T68" s="182"/>
    </row>
    <row r="69" spans="1:20" ht="39.950000000000003" customHeight="1" x14ac:dyDescent="0.25">
      <c r="A69" s="55">
        <v>81</v>
      </c>
      <c r="B69" s="56" t="s">
        <v>151</v>
      </c>
      <c r="C69" s="60" t="s">
        <v>272</v>
      </c>
      <c r="D69" s="61" t="s">
        <v>273</v>
      </c>
      <c r="E69" s="54" t="s">
        <v>37</v>
      </c>
      <c r="F69" s="54" t="s">
        <v>275</v>
      </c>
      <c r="G69" s="17">
        <f>CEART!J69+'Reit-SECOM (RH; COVEST)'!J69+'SECOM RÁDIO Fpolis'!J69+'RÁDIO Lages'!J69+'RÁDIO Joinville'!J69+'Reit - SECON'!J69+'Reit - CEPO'!J69+'Reit - PROEX'!J69+'Reit - PROPPG'!J69+'Reit - BU'!J69+'Reit - SEMS'!J69+CEAD!J69+FAED!J69+CEFID!J69+CCT!J69+CAV!J69+CEO!J69+CEAVI!J69+CESFI!J69+CERES!J69+ESAG!J69</f>
        <v>1</v>
      </c>
      <c r="H69" s="202">
        <f t="shared" ref="H69:H132" si="3">G69*2</f>
        <v>2</v>
      </c>
      <c r="I69" s="206"/>
      <c r="J69" s="203">
        <f t="shared" ref="J69:J115" si="4">H69-(SUM(M69:T69))-I69</f>
        <v>2</v>
      </c>
      <c r="K69" s="18">
        <v>1537</v>
      </c>
      <c r="L69" s="18">
        <f t="shared" ref="L69:L132" si="5">K69*G69</f>
        <v>1537</v>
      </c>
      <c r="M69" s="182"/>
      <c r="N69" s="182"/>
      <c r="O69" s="182"/>
      <c r="P69" s="182"/>
      <c r="Q69" s="182"/>
      <c r="R69" s="182"/>
      <c r="S69" s="182"/>
      <c r="T69" s="182"/>
    </row>
    <row r="70" spans="1:20" ht="39.950000000000003" customHeight="1" x14ac:dyDescent="0.25">
      <c r="A70" s="55">
        <v>82</v>
      </c>
      <c r="B70" s="56" t="s">
        <v>176</v>
      </c>
      <c r="C70" s="73" t="s">
        <v>276</v>
      </c>
      <c r="D70" s="74" t="s">
        <v>277</v>
      </c>
      <c r="E70" s="54" t="s">
        <v>37</v>
      </c>
      <c r="F70" s="54">
        <v>44905233</v>
      </c>
      <c r="G70" s="17">
        <f>CEART!J70+'Reit-SECOM (RH; COVEST)'!J70+'SECOM RÁDIO Fpolis'!J70+'RÁDIO Lages'!J70+'RÁDIO Joinville'!J70+'Reit - SECON'!J70+'Reit - CEPO'!J70+'Reit - PROEX'!J70+'Reit - PROPPG'!J70+'Reit - BU'!J70+'Reit - SEMS'!J70+CEAD!J70+FAED!J70+CEFID!J70+CCT!J70+CAV!J70+CEO!J70+CEAVI!J70+CESFI!J70+CERES!J70+ESAG!J70</f>
        <v>1</v>
      </c>
      <c r="H70" s="202">
        <f t="shared" si="3"/>
        <v>2</v>
      </c>
      <c r="I70" s="206"/>
      <c r="J70" s="203">
        <f t="shared" si="4"/>
        <v>2</v>
      </c>
      <c r="K70" s="18">
        <v>19125.66</v>
      </c>
      <c r="L70" s="18">
        <f t="shared" si="5"/>
        <v>19125.66</v>
      </c>
      <c r="M70" s="182"/>
      <c r="N70" s="182"/>
      <c r="O70" s="182"/>
      <c r="P70" s="182"/>
      <c r="Q70" s="182"/>
      <c r="R70" s="182"/>
      <c r="S70" s="182"/>
      <c r="T70" s="182"/>
    </row>
    <row r="71" spans="1:20" ht="39.950000000000003" customHeight="1" x14ac:dyDescent="0.25">
      <c r="A71" s="55">
        <v>84</v>
      </c>
      <c r="B71" s="56" t="s">
        <v>47</v>
      </c>
      <c r="C71" s="60" t="s">
        <v>279</v>
      </c>
      <c r="D71" s="61" t="s">
        <v>280</v>
      </c>
      <c r="E71" s="54" t="s">
        <v>37</v>
      </c>
      <c r="F71" s="62" t="s">
        <v>51</v>
      </c>
      <c r="G71" s="17">
        <f>CEART!J71+'Reit-SECOM (RH; COVEST)'!J71+'SECOM RÁDIO Fpolis'!J71+'RÁDIO Lages'!J71+'RÁDIO Joinville'!J71+'Reit - SECON'!J71+'Reit - CEPO'!J71+'Reit - PROEX'!J71+'Reit - PROPPG'!J71+'Reit - BU'!J71+'Reit - SEMS'!J71+CEAD!J71+FAED!J71+CEFID!J71+CCT!J71+CAV!J71+CEO!J71+CEAVI!J71+CESFI!J71+CERES!J71+ESAG!J71</f>
        <v>3</v>
      </c>
      <c r="H71" s="202">
        <f t="shared" si="3"/>
        <v>6</v>
      </c>
      <c r="I71" s="206"/>
      <c r="J71" s="203">
        <f t="shared" si="4"/>
        <v>6</v>
      </c>
      <c r="K71" s="18">
        <v>1350</v>
      </c>
      <c r="L71" s="18">
        <f t="shared" si="5"/>
        <v>4050</v>
      </c>
      <c r="M71" s="182"/>
      <c r="N71" s="182"/>
      <c r="O71" s="182"/>
      <c r="P71" s="182"/>
      <c r="Q71" s="182"/>
      <c r="R71" s="182"/>
      <c r="S71" s="182"/>
      <c r="T71" s="182"/>
    </row>
    <row r="72" spans="1:20" ht="39.950000000000003" customHeight="1" x14ac:dyDescent="0.25">
      <c r="A72" s="55">
        <v>85</v>
      </c>
      <c r="B72" s="56" t="s">
        <v>126</v>
      </c>
      <c r="C72" s="66" t="s">
        <v>282</v>
      </c>
      <c r="D72" s="67" t="s">
        <v>283</v>
      </c>
      <c r="E72" s="54" t="s">
        <v>37</v>
      </c>
      <c r="F72" s="54">
        <v>44905233</v>
      </c>
      <c r="G72" s="17">
        <f>CEART!J72+'Reit-SECOM (RH; COVEST)'!J72+'SECOM RÁDIO Fpolis'!J72+'RÁDIO Lages'!J72+'RÁDIO Joinville'!J72+'Reit - SECON'!J72+'Reit - CEPO'!J72+'Reit - PROEX'!J72+'Reit - PROPPG'!J72+'Reit - BU'!J72+'Reit - SEMS'!J72+CEAD!J72+FAED!J72+CEFID!J72+CCT!J72+CAV!J72+CEO!J72+CEAVI!J72+CESFI!J72+CERES!J72+ESAG!J72</f>
        <v>1</v>
      </c>
      <c r="H72" s="202">
        <f t="shared" si="3"/>
        <v>2</v>
      </c>
      <c r="I72" s="206"/>
      <c r="J72" s="203">
        <f t="shared" si="4"/>
        <v>2</v>
      </c>
      <c r="K72" s="18">
        <v>3700</v>
      </c>
      <c r="L72" s="18">
        <f t="shared" si="5"/>
        <v>3700</v>
      </c>
      <c r="M72" s="182"/>
      <c r="N72" s="182"/>
      <c r="O72" s="182"/>
      <c r="P72" s="182"/>
      <c r="Q72" s="182"/>
      <c r="R72" s="182"/>
      <c r="S72" s="182"/>
      <c r="T72" s="182"/>
    </row>
    <row r="73" spans="1:20" ht="39.950000000000003" customHeight="1" x14ac:dyDescent="0.25">
      <c r="A73" s="55">
        <v>86</v>
      </c>
      <c r="B73" s="56" t="s">
        <v>47</v>
      </c>
      <c r="C73" s="60" t="s">
        <v>285</v>
      </c>
      <c r="D73" s="61" t="s">
        <v>286</v>
      </c>
      <c r="E73" s="54" t="s">
        <v>37</v>
      </c>
      <c r="F73" s="62" t="s">
        <v>51</v>
      </c>
      <c r="G73" s="17">
        <f>CEART!J73+'Reit-SECOM (RH; COVEST)'!J73+'SECOM RÁDIO Fpolis'!J73+'RÁDIO Lages'!J73+'RÁDIO Joinville'!J73+'Reit - SECON'!J73+'Reit - CEPO'!J73+'Reit - PROEX'!J73+'Reit - PROPPG'!J73+'Reit - BU'!J73+'Reit - SEMS'!J73+CEAD!J73+FAED!J73+CEFID!J73+CCT!J73+CAV!J73+CEO!J73+CEAVI!J73+CESFI!J73+CERES!J73+ESAG!J73</f>
        <v>2</v>
      </c>
      <c r="H73" s="202">
        <f t="shared" si="3"/>
        <v>4</v>
      </c>
      <c r="I73" s="206"/>
      <c r="J73" s="203">
        <f t="shared" si="4"/>
        <v>4</v>
      </c>
      <c r="K73" s="18">
        <v>4900</v>
      </c>
      <c r="L73" s="18">
        <f t="shared" si="5"/>
        <v>9800</v>
      </c>
      <c r="M73" s="182"/>
      <c r="N73" s="182"/>
      <c r="O73" s="182"/>
      <c r="P73" s="182"/>
      <c r="Q73" s="182"/>
      <c r="R73" s="182"/>
      <c r="S73" s="182"/>
      <c r="T73" s="182"/>
    </row>
    <row r="74" spans="1:20" ht="39.950000000000003" customHeight="1" x14ac:dyDescent="0.25">
      <c r="A74" s="55">
        <v>88</v>
      </c>
      <c r="B74" s="56" t="s">
        <v>47</v>
      </c>
      <c r="C74" s="51" t="s">
        <v>287</v>
      </c>
      <c r="D74" s="52" t="s">
        <v>288</v>
      </c>
      <c r="E74" s="54" t="s">
        <v>37</v>
      </c>
      <c r="F74" s="54" t="s">
        <v>81</v>
      </c>
      <c r="G74" s="17">
        <f>CEART!J74+'Reit-SECOM (RH; COVEST)'!J74+'SECOM RÁDIO Fpolis'!J74+'RÁDIO Lages'!J74+'RÁDIO Joinville'!J74+'Reit - SECON'!J74+'Reit - CEPO'!J74+'Reit - PROEX'!J74+'Reit - PROPPG'!J74+'Reit - BU'!J74+'Reit - SEMS'!J74+CEAD!J74+FAED!J74+CEFID!J74+CCT!J74+CAV!J74+CEO!J74+CEAVI!J74+CESFI!J74+CERES!J74+ESAG!J74</f>
        <v>4</v>
      </c>
      <c r="H74" s="202">
        <f t="shared" si="3"/>
        <v>8</v>
      </c>
      <c r="I74" s="206"/>
      <c r="J74" s="203">
        <f t="shared" si="4"/>
        <v>8</v>
      </c>
      <c r="K74" s="18">
        <v>600</v>
      </c>
      <c r="L74" s="18">
        <f t="shared" si="5"/>
        <v>2400</v>
      </c>
      <c r="M74" s="182"/>
      <c r="N74" s="182"/>
      <c r="O74" s="182"/>
      <c r="P74" s="182"/>
      <c r="Q74" s="182"/>
      <c r="R74" s="182"/>
      <c r="S74" s="182"/>
      <c r="T74" s="182"/>
    </row>
    <row r="75" spans="1:20" ht="39.950000000000003" customHeight="1" x14ac:dyDescent="0.25">
      <c r="A75" s="55">
        <v>89</v>
      </c>
      <c r="B75" s="56" t="s">
        <v>71</v>
      </c>
      <c r="C75" s="60" t="s">
        <v>290</v>
      </c>
      <c r="D75" s="61" t="s">
        <v>291</v>
      </c>
      <c r="E75" s="54" t="s">
        <v>37</v>
      </c>
      <c r="F75" s="62" t="s">
        <v>81</v>
      </c>
      <c r="G75" s="17">
        <f>CEART!J75+'Reit-SECOM (RH; COVEST)'!J75+'SECOM RÁDIO Fpolis'!J75+'RÁDIO Lages'!J75+'RÁDIO Joinville'!J75+'Reit - SECON'!J75+'Reit - CEPO'!J75+'Reit - PROEX'!J75+'Reit - PROPPG'!J75+'Reit - BU'!J75+'Reit - SEMS'!J75+CEAD!J75+FAED!J75+CEFID!J75+CCT!J75+CAV!J75+CEO!J75+CEAVI!J75+CESFI!J75+CERES!J75+ESAG!J75</f>
        <v>8</v>
      </c>
      <c r="H75" s="202">
        <f t="shared" si="3"/>
        <v>16</v>
      </c>
      <c r="I75" s="206"/>
      <c r="J75" s="203">
        <f t="shared" si="4"/>
        <v>16</v>
      </c>
      <c r="K75" s="18">
        <v>3316.5</v>
      </c>
      <c r="L75" s="18">
        <f t="shared" si="5"/>
        <v>26532</v>
      </c>
      <c r="M75" s="182"/>
      <c r="N75" s="182"/>
      <c r="O75" s="182"/>
      <c r="P75" s="182"/>
      <c r="Q75" s="182"/>
      <c r="R75" s="182"/>
      <c r="S75" s="182"/>
      <c r="T75" s="182"/>
    </row>
    <row r="76" spans="1:20" ht="39.950000000000003" customHeight="1" x14ac:dyDescent="0.25">
      <c r="A76" s="55">
        <v>90</v>
      </c>
      <c r="B76" s="56" t="s">
        <v>151</v>
      </c>
      <c r="C76" s="60" t="s">
        <v>294</v>
      </c>
      <c r="D76" s="61" t="s">
        <v>295</v>
      </c>
      <c r="E76" s="54" t="s">
        <v>37</v>
      </c>
      <c r="F76" s="62" t="s">
        <v>81</v>
      </c>
      <c r="G76" s="17">
        <f>CEART!J76+'Reit-SECOM (RH; COVEST)'!J76+'SECOM RÁDIO Fpolis'!J76+'RÁDIO Lages'!J76+'RÁDIO Joinville'!J76+'Reit - SECON'!J76+'Reit - CEPO'!J76+'Reit - PROEX'!J76+'Reit - PROPPG'!J76+'Reit - BU'!J76+'Reit - SEMS'!J76+CEAD!J76+FAED!J76+CEFID!J76+CCT!J76+CAV!J76+CEO!J76+CEAVI!J76+CESFI!J76+CERES!J76+ESAG!J76</f>
        <v>10</v>
      </c>
      <c r="H76" s="202">
        <f t="shared" si="3"/>
        <v>20</v>
      </c>
      <c r="I76" s="206"/>
      <c r="J76" s="203">
        <f t="shared" si="4"/>
        <v>20</v>
      </c>
      <c r="K76" s="18">
        <v>3100</v>
      </c>
      <c r="L76" s="18">
        <f t="shared" si="5"/>
        <v>31000</v>
      </c>
      <c r="M76" s="182"/>
      <c r="N76" s="182"/>
      <c r="O76" s="182"/>
      <c r="P76" s="182"/>
      <c r="Q76" s="182"/>
      <c r="R76" s="182"/>
      <c r="S76" s="182"/>
      <c r="T76" s="182"/>
    </row>
    <row r="77" spans="1:20" ht="39.950000000000003" customHeight="1" x14ac:dyDescent="0.25">
      <c r="A77" s="55">
        <v>91</v>
      </c>
      <c r="B77" s="56" t="s">
        <v>93</v>
      </c>
      <c r="C77" s="66" t="s">
        <v>297</v>
      </c>
      <c r="D77" s="67" t="s">
        <v>298</v>
      </c>
      <c r="E77" s="54" t="s">
        <v>37</v>
      </c>
      <c r="F77" s="54" t="s">
        <v>51</v>
      </c>
      <c r="G77" s="17">
        <f>CEART!J77+'Reit-SECOM (RH; COVEST)'!J77+'SECOM RÁDIO Fpolis'!J77+'RÁDIO Lages'!J77+'RÁDIO Joinville'!J77+'Reit - SECON'!J77+'Reit - CEPO'!J77+'Reit - PROEX'!J77+'Reit - PROPPG'!J77+'Reit - BU'!J77+'Reit - SEMS'!J77+CEAD!J77+FAED!J77+CEFID!J77+CCT!J77+CAV!J77+CEO!J77+CEAVI!J77+CESFI!J77+CERES!J77+ESAG!J77</f>
        <v>2</v>
      </c>
      <c r="H77" s="202">
        <f t="shared" si="3"/>
        <v>4</v>
      </c>
      <c r="I77" s="206"/>
      <c r="J77" s="203">
        <f t="shared" si="4"/>
        <v>4</v>
      </c>
      <c r="K77" s="18">
        <v>400</v>
      </c>
      <c r="L77" s="18">
        <f t="shared" si="5"/>
        <v>800</v>
      </c>
      <c r="M77" s="182"/>
      <c r="N77" s="182"/>
      <c r="O77" s="182"/>
      <c r="P77" s="182"/>
      <c r="Q77" s="182"/>
      <c r="R77" s="182"/>
      <c r="S77" s="182"/>
      <c r="T77" s="182"/>
    </row>
    <row r="78" spans="1:20" ht="39.950000000000003" customHeight="1" x14ac:dyDescent="0.25">
      <c r="A78" s="55">
        <v>92</v>
      </c>
      <c r="B78" s="56" t="s">
        <v>243</v>
      </c>
      <c r="C78" s="60" t="s">
        <v>300</v>
      </c>
      <c r="D78" s="61" t="s">
        <v>301</v>
      </c>
      <c r="E78" s="54" t="s">
        <v>37</v>
      </c>
      <c r="F78" s="62" t="s">
        <v>81</v>
      </c>
      <c r="G78" s="17">
        <f>CEART!J78+'Reit-SECOM (RH; COVEST)'!J78+'SECOM RÁDIO Fpolis'!J78+'RÁDIO Lages'!J78+'RÁDIO Joinville'!J78+'Reit - SECON'!J78+'Reit - CEPO'!J78+'Reit - PROEX'!J78+'Reit - PROPPG'!J78+'Reit - BU'!J78+'Reit - SEMS'!J78+CEAD!J78+FAED!J78+CEFID!J78+CCT!J78+CAV!J78+CEO!J78+CEAVI!J78+CESFI!J78+CERES!J78+ESAG!J78</f>
        <v>3</v>
      </c>
      <c r="H78" s="202">
        <f t="shared" si="3"/>
        <v>6</v>
      </c>
      <c r="I78" s="206"/>
      <c r="J78" s="203">
        <f t="shared" si="4"/>
        <v>6</v>
      </c>
      <c r="K78" s="18">
        <v>2438</v>
      </c>
      <c r="L78" s="18">
        <f t="shared" si="5"/>
        <v>7314</v>
      </c>
      <c r="M78" s="182"/>
      <c r="N78" s="182"/>
      <c r="O78" s="182"/>
      <c r="P78" s="182"/>
      <c r="Q78" s="182"/>
      <c r="R78" s="182"/>
      <c r="S78" s="182"/>
      <c r="T78" s="182"/>
    </row>
    <row r="79" spans="1:20" ht="39.950000000000003" customHeight="1" x14ac:dyDescent="0.25">
      <c r="A79" s="55">
        <v>93</v>
      </c>
      <c r="B79" s="56" t="s">
        <v>93</v>
      </c>
      <c r="C79" s="60" t="s">
        <v>302</v>
      </c>
      <c r="D79" s="61" t="s">
        <v>303</v>
      </c>
      <c r="E79" s="54" t="s">
        <v>37</v>
      </c>
      <c r="F79" s="62" t="s">
        <v>81</v>
      </c>
      <c r="G79" s="17">
        <f>CEART!J79+'Reit-SECOM (RH; COVEST)'!J79+'SECOM RÁDIO Fpolis'!J79+'RÁDIO Lages'!J79+'RÁDIO Joinville'!J79+'Reit - SECON'!J79+'Reit - CEPO'!J79+'Reit - PROEX'!J79+'Reit - PROPPG'!J79+'Reit - BU'!J79+'Reit - SEMS'!J79+CEAD!J79+FAED!J79+CEFID!J79+CCT!J79+CAV!J79+CEO!J79+CEAVI!J79+CESFI!J79+CERES!J79+ESAG!J79</f>
        <v>16</v>
      </c>
      <c r="H79" s="202">
        <f t="shared" si="3"/>
        <v>32</v>
      </c>
      <c r="I79" s="206"/>
      <c r="J79" s="203">
        <f t="shared" si="4"/>
        <v>32</v>
      </c>
      <c r="K79" s="18">
        <v>715</v>
      </c>
      <c r="L79" s="18">
        <f t="shared" si="5"/>
        <v>11440</v>
      </c>
      <c r="M79" s="182"/>
      <c r="N79" s="182"/>
      <c r="O79" s="182"/>
      <c r="P79" s="182"/>
      <c r="Q79" s="182"/>
      <c r="R79" s="182"/>
      <c r="S79" s="182"/>
      <c r="T79" s="182"/>
    </row>
    <row r="80" spans="1:20" ht="39.950000000000003" customHeight="1" x14ac:dyDescent="0.25">
      <c r="A80" s="55">
        <v>94</v>
      </c>
      <c r="B80" s="56" t="s">
        <v>93</v>
      </c>
      <c r="C80" s="60" t="s">
        <v>304</v>
      </c>
      <c r="D80" s="61" t="s">
        <v>305</v>
      </c>
      <c r="E80" s="54" t="s">
        <v>37</v>
      </c>
      <c r="F80" s="62" t="s">
        <v>81</v>
      </c>
      <c r="G80" s="17">
        <f>CEART!J80+'Reit-SECOM (RH; COVEST)'!J80+'SECOM RÁDIO Fpolis'!J80+'RÁDIO Lages'!J80+'RÁDIO Joinville'!J80+'Reit - SECON'!J80+'Reit - CEPO'!J80+'Reit - PROEX'!J80+'Reit - PROPPG'!J80+'Reit - BU'!J80+'Reit - SEMS'!J80+CEAD!J80+FAED!J80+CEFID!J80+CCT!J80+CAV!J80+CEO!J80+CEAVI!J80+CESFI!J80+CERES!J80+ESAG!J80</f>
        <v>4</v>
      </c>
      <c r="H80" s="202">
        <f t="shared" si="3"/>
        <v>8</v>
      </c>
      <c r="I80" s="206"/>
      <c r="J80" s="203">
        <f t="shared" si="4"/>
        <v>8</v>
      </c>
      <c r="K80" s="18">
        <v>2850</v>
      </c>
      <c r="L80" s="18">
        <f t="shared" si="5"/>
        <v>11400</v>
      </c>
      <c r="M80" s="182"/>
      <c r="N80" s="182"/>
      <c r="O80" s="182"/>
      <c r="P80" s="182"/>
      <c r="Q80" s="182"/>
      <c r="R80" s="182"/>
      <c r="S80" s="182"/>
      <c r="T80" s="182"/>
    </row>
    <row r="81" spans="1:20" ht="39.950000000000003" customHeight="1" x14ac:dyDescent="0.25">
      <c r="A81" s="55">
        <v>96</v>
      </c>
      <c r="B81" s="56" t="s">
        <v>47</v>
      </c>
      <c r="C81" s="60" t="s">
        <v>306</v>
      </c>
      <c r="D81" s="61" t="s">
        <v>307</v>
      </c>
      <c r="E81" s="54" t="s">
        <v>37</v>
      </c>
      <c r="F81" s="54" t="s">
        <v>81</v>
      </c>
      <c r="G81" s="17">
        <f>CEART!J81+'Reit-SECOM (RH; COVEST)'!J81+'SECOM RÁDIO Fpolis'!J81+'RÁDIO Lages'!J81+'RÁDIO Joinville'!J81+'Reit - SECON'!J81+'Reit - CEPO'!J81+'Reit - PROEX'!J81+'Reit - PROPPG'!J81+'Reit - BU'!J81+'Reit - SEMS'!J81+CEAD!J81+FAED!J81+CEFID!J81+CCT!J81+CAV!J81+CEO!J81+CEAVI!J81+CESFI!J81+CERES!J81+ESAG!J81</f>
        <v>1</v>
      </c>
      <c r="H81" s="202">
        <f t="shared" si="3"/>
        <v>2</v>
      </c>
      <c r="I81" s="206"/>
      <c r="J81" s="203">
        <f t="shared" si="4"/>
        <v>2</v>
      </c>
      <c r="K81" s="18">
        <v>2300</v>
      </c>
      <c r="L81" s="18">
        <f t="shared" si="5"/>
        <v>2300</v>
      </c>
      <c r="M81" s="182"/>
      <c r="N81" s="182"/>
      <c r="O81" s="182"/>
      <c r="P81" s="182"/>
      <c r="Q81" s="182"/>
      <c r="R81" s="182"/>
      <c r="S81" s="182"/>
      <c r="T81" s="182"/>
    </row>
    <row r="82" spans="1:20" ht="39.950000000000003" customHeight="1" x14ac:dyDescent="0.25">
      <c r="A82" s="55">
        <v>97</v>
      </c>
      <c r="B82" s="56" t="s">
        <v>47</v>
      </c>
      <c r="C82" s="60" t="s">
        <v>309</v>
      </c>
      <c r="D82" s="61" t="s">
        <v>310</v>
      </c>
      <c r="E82" s="54" t="s">
        <v>37</v>
      </c>
      <c r="F82" s="54" t="s">
        <v>51</v>
      </c>
      <c r="G82" s="17">
        <f>CEART!J82+'Reit-SECOM (RH; COVEST)'!J82+'SECOM RÁDIO Fpolis'!J82+'RÁDIO Lages'!J82+'RÁDIO Joinville'!J82+'Reit - SECON'!J82+'Reit - CEPO'!J82+'Reit - PROEX'!J82+'Reit - PROPPG'!J82+'Reit - BU'!J82+'Reit - SEMS'!J82+CEAD!J82+FAED!J82+CEFID!J82+CCT!J82+CAV!J82+CEO!J82+CEAVI!J82+CESFI!J82+CERES!J82+ESAG!J82</f>
        <v>1</v>
      </c>
      <c r="H82" s="202">
        <f t="shared" si="3"/>
        <v>2</v>
      </c>
      <c r="I82" s="206"/>
      <c r="J82" s="203">
        <f t="shared" si="4"/>
        <v>2</v>
      </c>
      <c r="K82" s="18">
        <v>2280</v>
      </c>
      <c r="L82" s="18">
        <f t="shared" si="5"/>
        <v>2280</v>
      </c>
      <c r="M82" s="182"/>
      <c r="N82" s="182"/>
      <c r="O82" s="182"/>
      <c r="P82" s="182"/>
      <c r="Q82" s="182"/>
      <c r="R82" s="182"/>
      <c r="S82" s="182"/>
      <c r="T82" s="182"/>
    </row>
    <row r="83" spans="1:20" ht="39.950000000000003" customHeight="1" x14ac:dyDescent="0.25">
      <c r="A83" s="55">
        <v>98</v>
      </c>
      <c r="B83" s="56" t="s">
        <v>135</v>
      </c>
      <c r="C83" s="60" t="s">
        <v>311</v>
      </c>
      <c r="D83" s="61" t="s">
        <v>312</v>
      </c>
      <c r="E83" s="54" t="s">
        <v>37</v>
      </c>
      <c r="F83" s="62" t="s">
        <v>81</v>
      </c>
      <c r="G83" s="17">
        <f>CEART!J83+'Reit-SECOM (RH; COVEST)'!J83+'SECOM RÁDIO Fpolis'!J83+'RÁDIO Lages'!J83+'RÁDIO Joinville'!J83+'Reit - SECON'!J83+'Reit - CEPO'!J83+'Reit - PROEX'!J83+'Reit - PROPPG'!J83+'Reit - BU'!J83+'Reit - SEMS'!J83+CEAD!J83+FAED!J83+CEFID!J83+CCT!J83+CAV!J83+CEO!J83+CEAVI!J83+CESFI!J83+CERES!J83+ESAG!J83</f>
        <v>21</v>
      </c>
      <c r="H83" s="202">
        <f t="shared" si="3"/>
        <v>42</v>
      </c>
      <c r="I83" s="206"/>
      <c r="J83" s="203">
        <f t="shared" si="4"/>
        <v>42</v>
      </c>
      <c r="K83" s="18">
        <v>3180</v>
      </c>
      <c r="L83" s="18">
        <f t="shared" si="5"/>
        <v>66780</v>
      </c>
      <c r="M83" s="182"/>
      <c r="N83" s="182"/>
      <c r="O83" s="182"/>
      <c r="P83" s="182"/>
      <c r="Q83" s="182"/>
      <c r="R83" s="182"/>
      <c r="S83" s="182"/>
      <c r="T83" s="182"/>
    </row>
    <row r="84" spans="1:20" ht="39.950000000000003" customHeight="1" x14ac:dyDescent="0.25">
      <c r="A84" s="55">
        <v>99</v>
      </c>
      <c r="B84" s="56" t="s">
        <v>24</v>
      </c>
      <c r="C84" s="68" t="s">
        <v>313</v>
      </c>
      <c r="D84" s="69" t="s">
        <v>314</v>
      </c>
      <c r="E84" s="54" t="s">
        <v>37</v>
      </c>
      <c r="F84" s="62" t="s">
        <v>81</v>
      </c>
      <c r="G84" s="17">
        <f>CEART!J84+'Reit-SECOM (RH; COVEST)'!J84+'SECOM RÁDIO Fpolis'!J84+'RÁDIO Lages'!J84+'RÁDIO Joinville'!J84+'Reit - SECON'!J84+'Reit - CEPO'!J84+'Reit - PROEX'!J84+'Reit - PROPPG'!J84+'Reit - BU'!J84+'Reit - SEMS'!J84+CEAD!J84+FAED!J84+CEFID!J84+CCT!J84+CAV!J84+CEO!J84+CEAVI!J84+CESFI!J84+CERES!J84+ESAG!J84</f>
        <v>2</v>
      </c>
      <c r="H84" s="202">
        <f t="shared" si="3"/>
        <v>4</v>
      </c>
      <c r="I84" s="206"/>
      <c r="J84" s="203">
        <f t="shared" si="4"/>
        <v>4</v>
      </c>
      <c r="K84" s="18">
        <v>850</v>
      </c>
      <c r="L84" s="18">
        <f t="shared" si="5"/>
        <v>1700</v>
      </c>
      <c r="M84" s="182"/>
      <c r="N84" s="182"/>
      <c r="O84" s="182"/>
      <c r="P84" s="182"/>
      <c r="Q84" s="182"/>
      <c r="R84" s="182"/>
      <c r="S84" s="182"/>
      <c r="T84" s="182"/>
    </row>
    <row r="85" spans="1:20" ht="39.950000000000003" customHeight="1" x14ac:dyDescent="0.25">
      <c r="A85" s="55">
        <v>100</v>
      </c>
      <c r="B85" s="56" t="s">
        <v>47</v>
      </c>
      <c r="C85" s="60" t="s">
        <v>316</v>
      </c>
      <c r="D85" s="61" t="s">
        <v>317</v>
      </c>
      <c r="E85" s="54" t="s">
        <v>37</v>
      </c>
      <c r="F85" s="62" t="s">
        <v>51</v>
      </c>
      <c r="G85" s="17">
        <f>CEART!J85+'Reit-SECOM (RH; COVEST)'!J85+'SECOM RÁDIO Fpolis'!J85+'RÁDIO Lages'!J85+'RÁDIO Joinville'!J85+'Reit - SECON'!J85+'Reit - CEPO'!J85+'Reit - PROEX'!J85+'Reit - PROPPG'!J85+'Reit - BU'!J85+'Reit - SEMS'!J85+CEAD!J85+FAED!J85+CEFID!J85+CCT!J85+CAV!J85+CEO!J85+CEAVI!J85+CESFI!J85+CERES!J85+ESAG!J85</f>
        <v>1</v>
      </c>
      <c r="H85" s="202">
        <f t="shared" si="3"/>
        <v>2</v>
      </c>
      <c r="I85" s="206"/>
      <c r="J85" s="203">
        <f t="shared" si="4"/>
        <v>2</v>
      </c>
      <c r="K85" s="18">
        <v>2300</v>
      </c>
      <c r="L85" s="18">
        <f t="shared" si="5"/>
        <v>2300</v>
      </c>
      <c r="M85" s="182"/>
      <c r="N85" s="182"/>
      <c r="O85" s="182"/>
      <c r="P85" s="182"/>
      <c r="Q85" s="182"/>
      <c r="R85" s="182"/>
      <c r="S85" s="182"/>
      <c r="T85" s="182"/>
    </row>
    <row r="86" spans="1:20" ht="39.950000000000003" customHeight="1" x14ac:dyDescent="0.25">
      <c r="A86" s="55">
        <v>101</v>
      </c>
      <c r="B86" s="56" t="s">
        <v>151</v>
      </c>
      <c r="C86" s="60" t="s">
        <v>318</v>
      </c>
      <c r="D86" s="61" t="s">
        <v>319</v>
      </c>
      <c r="E86" s="54" t="s">
        <v>37</v>
      </c>
      <c r="F86" s="62" t="s">
        <v>51</v>
      </c>
      <c r="G86" s="17">
        <f>CEART!J86+'Reit-SECOM (RH; COVEST)'!J86+'SECOM RÁDIO Fpolis'!J86+'RÁDIO Lages'!J86+'RÁDIO Joinville'!J86+'Reit - SECON'!J86+'Reit - CEPO'!J86+'Reit - PROEX'!J86+'Reit - PROPPG'!J86+'Reit - BU'!J86+'Reit - SEMS'!J86+CEAD!J86+FAED!J86+CEFID!J86+CCT!J86+CAV!J86+CEO!J86+CEAVI!J86+CESFI!J86+CERES!J86+ESAG!J86</f>
        <v>4</v>
      </c>
      <c r="H86" s="202">
        <f t="shared" si="3"/>
        <v>8</v>
      </c>
      <c r="I86" s="206"/>
      <c r="J86" s="203">
        <f t="shared" si="4"/>
        <v>8</v>
      </c>
      <c r="K86" s="18">
        <v>1900</v>
      </c>
      <c r="L86" s="18">
        <f t="shared" si="5"/>
        <v>7600</v>
      </c>
      <c r="M86" s="182"/>
      <c r="N86" s="182"/>
      <c r="O86" s="182"/>
      <c r="P86" s="182"/>
      <c r="Q86" s="182"/>
      <c r="R86" s="182"/>
      <c r="S86" s="182"/>
      <c r="T86" s="182"/>
    </row>
    <row r="87" spans="1:20" ht="39.950000000000003" customHeight="1" x14ac:dyDescent="0.25">
      <c r="A87" s="55">
        <v>102</v>
      </c>
      <c r="B87" s="56" t="s">
        <v>114</v>
      </c>
      <c r="C87" s="66" t="s">
        <v>320</v>
      </c>
      <c r="D87" s="67" t="s">
        <v>321</v>
      </c>
      <c r="E87" s="54" t="s">
        <v>37</v>
      </c>
      <c r="F87" s="54">
        <v>44905233</v>
      </c>
      <c r="G87" s="17">
        <f>CEART!J87+'Reit-SECOM (RH; COVEST)'!J87+'SECOM RÁDIO Fpolis'!J87+'RÁDIO Lages'!J87+'RÁDIO Joinville'!J87+'Reit - SECON'!J87+'Reit - CEPO'!J87+'Reit - PROEX'!J87+'Reit - PROPPG'!J87+'Reit - BU'!J87+'Reit - SEMS'!J87+CEAD!J87+FAED!J87+CEFID!J87+CCT!J87+CAV!J87+CEO!J87+CEAVI!J87+CESFI!J87+CERES!J87+ESAG!J87</f>
        <v>1</v>
      </c>
      <c r="H87" s="202">
        <f t="shared" si="3"/>
        <v>2</v>
      </c>
      <c r="I87" s="206"/>
      <c r="J87" s="203">
        <f t="shared" si="4"/>
        <v>2</v>
      </c>
      <c r="K87" s="18">
        <v>5366</v>
      </c>
      <c r="L87" s="18">
        <f t="shared" si="5"/>
        <v>5366</v>
      </c>
      <c r="M87" s="182"/>
      <c r="N87" s="182"/>
      <c r="O87" s="182"/>
      <c r="P87" s="182"/>
      <c r="Q87" s="182"/>
      <c r="R87" s="182"/>
      <c r="S87" s="182"/>
      <c r="T87" s="182"/>
    </row>
    <row r="88" spans="1:20" ht="39.950000000000003" customHeight="1" x14ac:dyDescent="0.25">
      <c r="A88" s="55">
        <v>103</v>
      </c>
      <c r="B88" s="56" t="s">
        <v>114</v>
      </c>
      <c r="C88" s="77" t="s">
        <v>323</v>
      </c>
      <c r="D88" s="61" t="s">
        <v>321</v>
      </c>
      <c r="E88" s="54" t="s">
        <v>37</v>
      </c>
      <c r="F88" s="62" t="s">
        <v>51</v>
      </c>
      <c r="G88" s="17">
        <f>CEART!J88+'Reit-SECOM (RH; COVEST)'!J88+'SECOM RÁDIO Fpolis'!J88+'RÁDIO Lages'!J88+'RÁDIO Joinville'!J88+'Reit - SECON'!J88+'Reit - CEPO'!J88+'Reit - PROEX'!J88+'Reit - PROPPG'!J88+'Reit - BU'!J88+'Reit - SEMS'!J88+CEAD!J88+FAED!J88+CEFID!J88+CCT!J88+CAV!J88+CEO!J88+CEAVI!J88+CESFI!J88+CERES!J88+ESAG!J88</f>
        <v>1</v>
      </c>
      <c r="H88" s="202">
        <f t="shared" si="3"/>
        <v>2</v>
      </c>
      <c r="I88" s="206"/>
      <c r="J88" s="203">
        <f t="shared" si="4"/>
        <v>2</v>
      </c>
      <c r="K88" s="18">
        <v>6900</v>
      </c>
      <c r="L88" s="18">
        <f t="shared" si="5"/>
        <v>6900</v>
      </c>
      <c r="M88" s="182"/>
      <c r="N88" s="182"/>
      <c r="O88" s="182"/>
      <c r="P88" s="182"/>
      <c r="Q88" s="182"/>
      <c r="R88" s="182"/>
      <c r="S88" s="182"/>
      <c r="T88" s="182"/>
    </row>
    <row r="89" spans="1:20" ht="39.950000000000003" customHeight="1" x14ac:dyDescent="0.25">
      <c r="A89" s="55">
        <v>104</v>
      </c>
      <c r="B89" s="56" t="s">
        <v>126</v>
      </c>
      <c r="C89" s="60" t="s">
        <v>325</v>
      </c>
      <c r="D89" s="61" t="s">
        <v>326</v>
      </c>
      <c r="E89" s="54" t="s">
        <v>37</v>
      </c>
      <c r="F89" s="62" t="s">
        <v>51</v>
      </c>
      <c r="G89" s="17">
        <f>CEART!J89+'Reit-SECOM (RH; COVEST)'!J89+'SECOM RÁDIO Fpolis'!J89+'RÁDIO Lages'!J89+'RÁDIO Joinville'!J89+'Reit - SECON'!J89+'Reit - CEPO'!J89+'Reit - PROEX'!J89+'Reit - PROPPG'!J89+'Reit - BU'!J89+'Reit - SEMS'!J89+CEAD!J89+FAED!J89+CEFID!J89+CCT!J89+CAV!J89+CEO!J89+CEAVI!J89+CESFI!J89+CERES!J89+ESAG!J89</f>
        <v>12</v>
      </c>
      <c r="H89" s="202">
        <f t="shared" si="3"/>
        <v>24</v>
      </c>
      <c r="I89" s="206"/>
      <c r="J89" s="203">
        <f t="shared" si="4"/>
        <v>24</v>
      </c>
      <c r="K89" s="18">
        <v>2100</v>
      </c>
      <c r="L89" s="18">
        <f t="shared" si="5"/>
        <v>25200</v>
      </c>
      <c r="M89" s="182"/>
      <c r="N89" s="182"/>
      <c r="O89" s="182"/>
      <c r="P89" s="182"/>
      <c r="Q89" s="182"/>
      <c r="R89" s="182"/>
      <c r="S89" s="182"/>
      <c r="T89" s="182"/>
    </row>
    <row r="90" spans="1:20" ht="39.950000000000003" customHeight="1" x14ac:dyDescent="0.25">
      <c r="A90" s="55">
        <v>105</v>
      </c>
      <c r="B90" s="56" t="s">
        <v>71</v>
      </c>
      <c r="C90" s="60" t="s">
        <v>328</v>
      </c>
      <c r="D90" s="61" t="s">
        <v>329</v>
      </c>
      <c r="E90" s="54" t="s">
        <v>37</v>
      </c>
      <c r="F90" s="54" t="s">
        <v>331</v>
      </c>
      <c r="G90" s="17">
        <f>CEART!J90+'Reit-SECOM (RH; COVEST)'!J90+'SECOM RÁDIO Fpolis'!J90+'RÁDIO Lages'!J90+'RÁDIO Joinville'!J90+'Reit - SECON'!J90+'Reit - CEPO'!J90+'Reit - PROEX'!J90+'Reit - PROPPG'!J90+'Reit - BU'!J90+'Reit - SEMS'!J90+CEAD!J90+FAED!J90+CEFID!J90+CCT!J90+CAV!J90+CEO!J90+CEAVI!J90+CESFI!J90+CERES!J90+ESAG!J90</f>
        <v>2</v>
      </c>
      <c r="H90" s="202">
        <f t="shared" si="3"/>
        <v>4</v>
      </c>
      <c r="I90" s="206"/>
      <c r="J90" s="203">
        <f t="shared" si="4"/>
        <v>4</v>
      </c>
      <c r="K90" s="18">
        <v>2351.25</v>
      </c>
      <c r="L90" s="18">
        <f t="shared" si="5"/>
        <v>4702.5</v>
      </c>
      <c r="M90" s="182"/>
      <c r="N90" s="182"/>
      <c r="O90" s="182"/>
      <c r="P90" s="182"/>
      <c r="Q90" s="182"/>
      <c r="R90" s="182"/>
      <c r="S90" s="182"/>
      <c r="T90" s="182"/>
    </row>
    <row r="91" spans="1:20" ht="39.950000000000003" customHeight="1" x14ac:dyDescent="0.25">
      <c r="A91" s="55">
        <v>106</v>
      </c>
      <c r="B91" s="56" t="s">
        <v>332</v>
      </c>
      <c r="C91" s="73" t="s">
        <v>333</v>
      </c>
      <c r="D91" s="74" t="s">
        <v>334</v>
      </c>
      <c r="E91" s="54" t="s">
        <v>37</v>
      </c>
      <c r="F91" s="62" t="s">
        <v>21</v>
      </c>
      <c r="G91" s="17">
        <f>CEART!J91+'Reit-SECOM (RH; COVEST)'!J91+'SECOM RÁDIO Fpolis'!J91+'RÁDIO Lages'!J91+'RÁDIO Joinville'!J91+'Reit - SECON'!J91+'Reit - CEPO'!J91+'Reit - PROEX'!J91+'Reit - PROPPG'!J91+'Reit - BU'!J91+'Reit - SEMS'!J91+CEAD!J91+FAED!J91+CEFID!J91+CCT!J91+CAV!J91+CEO!J91+CEAVI!J91+CESFI!J91+CERES!J91+ESAG!J91</f>
        <v>3</v>
      </c>
      <c r="H91" s="202">
        <f t="shared" si="3"/>
        <v>6</v>
      </c>
      <c r="I91" s="206"/>
      <c r="J91" s="203">
        <f t="shared" si="4"/>
        <v>6</v>
      </c>
      <c r="K91" s="18">
        <v>19008</v>
      </c>
      <c r="L91" s="18">
        <f t="shared" si="5"/>
        <v>57024</v>
      </c>
      <c r="M91" s="182"/>
      <c r="N91" s="182"/>
      <c r="O91" s="182"/>
      <c r="P91" s="182"/>
      <c r="Q91" s="182"/>
      <c r="R91" s="182"/>
      <c r="S91" s="182"/>
      <c r="T91" s="182"/>
    </row>
    <row r="92" spans="1:20" ht="39.950000000000003" customHeight="1" x14ac:dyDescent="0.25">
      <c r="A92" s="55">
        <v>107</v>
      </c>
      <c r="B92" s="56" t="s">
        <v>135</v>
      </c>
      <c r="C92" s="60" t="s">
        <v>337</v>
      </c>
      <c r="D92" s="61" t="s">
        <v>338</v>
      </c>
      <c r="E92" s="54" t="s">
        <v>37</v>
      </c>
      <c r="F92" s="62" t="s">
        <v>21</v>
      </c>
      <c r="G92" s="17">
        <f>CEART!J92+'Reit-SECOM (RH; COVEST)'!J92+'SECOM RÁDIO Fpolis'!J92+'RÁDIO Lages'!J92+'RÁDIO Joinville'!J92+'Reit - SECON'!J92+'Reit - CEPO'!J92+'Reit - PROEX'!J92+'Reit - PROPPG'!J92+'Reit - BU'!J92+'Reit - SEMS'!J92+CEAD!J92+FAED!J92+CEFID!J92+CCT!J92+CAV!J92+CEO!J92+CEAVI!J92+CESFI!J92+CERES!J92+ESAG!J92</f>
        <v>19</v>
      </c>
      <c r="H92" s="202">
        <f t="shared" si="3"/>
        <v>38</v>
      </c>
      <c r="I92" s="206"/>
      <c r="J92" s="203">
        <f t="shared" si="4"/>
        <v>38</v>
      </c>
      <c r="K92" s="18">
        <v>2370</v>
      </c>
      <c r="L92" s="18">
        <f t="shared" si="5"/>
        <v>45030</v>
      </c>
      <c r="M92" s="182"/>
      <c r="N92" s="182"/>
      <c r="O92" s="182"/>
      <c r="P92" s="182"/>
      <c r="Q92" s="182"/>
      <c r="R92" s="182"/>
      <c r="S92" s="182"/>
      <c r="T92" s="182"/>
    </row>
    <row r="93" spans="1:20" ht="39.950000000000003" customHeight="1" x14ac:dyDescent="0.25">
      <c r="A93" s="55">
        <v>110</v>
      </c>
      <c r="B93" s="56" t="s">
        <v>86</v>
      </c>
      <c r="C93" s="77" t="s">
        <v>339</v>
      </c>
      <c r="D93" s="61" t="s">
        <v>340</v>
      </c>
      <c r="E93" s="54" t="s">
        <v>37</v>
      </c>
      <c r="F93" s="62" t="s">
        <v>51</v>
      </c>
      <c r="G93" s="17">
        <f>CEART!J93+'Reit-SECOM (RH; COVEST)'!J93+'SECOM RÁDIO Fpolis'!J93+'RÁDIO Lages'!J93+'RÁDIO Joinville'!J93+'Reit - SECON'!J93+'Reit - CEPO'!J93+'Reit - PROEX'!J93+'Reit - PROPPG'!J93+'Reit - BU'!J93+'Reit - SEMS'!J93+CEAD!J93+FAED!J93+CEFID!J93+CCT!J93+CAV!J93+CEO!J93+CEAVI!J93+CESFI!J93+CERES!J93+ESAG!J93</f>
        <v>1</v>
      </c>
      <c r="H93" s="202">
        <f t="shared" si="3"/>
        <v>2</v>
      </c>
      <c r="I93" s="206"/>
      <c r="J93" s="203">
        <f t="shared" si="4"/>
        <v>2</v>
      </c>
      <c r="K93" s="18">
        <v>20278</v>
      </c>
      <c r="L93" s="18">
        <f t="shared" si="5"/>
        <v>20278</v>
      </c>
      <c r="M93" s="182"/>
      <c r="N93" s="182"/>
      <c r="O93" s="182"/>
      <c r="P93" s="182"/>
      <c r="Q93" s="182"/>
      <c r="R93" s="182"/>
      <c r="S93" s="182"/>
      <c r="T93" s="182"/>
    </row>
    <row r="94" spans="1:20" ht="39.950000000000003" customHeight="1" x14ac:dyDescent="0.25">
      <c r="A94" s="55">
        <v>111</v>
      </c>
      <c r="B94" s="56" t="s">
        <v>43</v>
      </c>
      <c r="C94" s="60" t="s">
        <v>342</v>
      </c>
      <c r="D94" s="61" t="s">
        <v>343</v>
      </c>
      <c r="E94" s="54" t="s">
        <v>37</v>
      </c>
      <c r="F94" s="62" t="s">
        <v>81</v>
      </c>
      <c r="G94" s="17">
        <f>CEART!J94+'Reit-SECOM (RH; COVEST)'!J94+'SECOM RÁDIO Fpolis'!J94+'RÁDIO Lages'!J94+'RÁDIO Joinville'!J94+'Reit - SECON'!J94+'Reit - CEPO'!J94+'Reit - PROEX'!J94+'Reit - PROPPG'!J94+'Reit - BU'!J94+'Reit - SEMS'!J94+CEAD!J94+FAED!J94+CEFID!J94+CCT!J94+CAV!J94+CEO!J94+CEAVI!J94+CESFI!J94+CERES!J94+ESAG!J94</f>
        <v>2</v>
      </c>
      <c r="H94" s="202">
        <f t="shared" si="3"/>
        <v>4</v>
      </c>
      <c r="I94" s="206"/>
      <c r="J94" s="203">
        <f t="shared" si="4"/>
        <v>4</v>
      </c>
      <c r="K94" s="18">
        <v>1474.8</v>
      </c>
      <c r="L94" s="18">
        <f t="shared" si="5"/>
        <v>2949.6</v>
      </c>
      <c r="M94" s="182"/>
      <c r="N94" s="182"/>
      <c r="O94" s="182"/>
      <c r="P94" s="182"/>
      <c r="Q94" s="182"/>
      <c r="R94" s="182"/>
      <c r="S94" s="182"/>
      <c r="T94" s="182"/>
    </row>
    <row r="95" spans="1:20" ht="39.950000000000003" customHeight="1" x14ac:dyDescent="0.25">
      <c r="A95" s="55">
        <v>112</v>
      </c>
      <c r="B95" s="56" t="s">
        <v>43</v>
      </c>
      <c r="C95" s="60" t="s">
        <v>344</v>
      </c>
      <c r="D95" s="61" t="s">
        <v>345</v>
      </c>
      <c r="E95" s="54" t="s">
        <v>37</v>
      </c>
      <c r="F95" s="62" t="s">
        <v>81</v>
      </c>
      <c r="G95" s="17">
        <f>CEART!J95+'Reit-SECOM (RH; COVEST)'!J95+'SECOM RÁDIO Fpolis'!J95+'RÁDIO Lages'!J95+'RÁDIO Joinville'!J95+'Reit - SECON'!J95+'Reit - CEPO'!J95+'Reit - PROEX'!J95+'Reit - PROPPG'!J95+'Reit - BU'!J95+'Reit - SEMS'!J95+CEAD!J95+FAED!J95+CEFID!J95+CCT!J95+CAV!J95+CEO!J95+CEAVI!J95+CESFI!J95+CERES!J95+ESAG!J95</f>
        <v>1</v>
      </c>
      <c r="H95" s="202">
        <f t="shared" si="3"/>
        <v>2</v>
      </c>
      <c r="I95" s="206"/>
      <c r="J95" s="203">
        <f t="shared" si="4"/>
        <v>2</v>
      </c>
      <c r="K95" s="18">
        <v>845.2</v>
      </c>
      <c r="L95" s="18">
        <f t="shared" si="5"/>
        <v>845.2</v>
      </c>
      <c r="M95" s="182"/>
      <c r="N95" s="182"/>
      <c r="O95" s="182"/>
      <c r="P95" s="182"/>
      <c r="Q95" s="182"/>
      <c r="R95" s="182"/>
      <c r="S95" s="182"/>
      <c r="T95" s="182"/>
    </row>
    <row r="96" spans="1:20" ht="39.950000000000003" customHeight="1" x14ac:dyDescent="0.25">
      <c r="A96" s="55">
        <v>113</v>
      </c>
      <c r="B96" s="56" t="s">
        <v>151</v>
      </c>
      <c r="C96" s="60" t="s">
        <v>346</v>
      </c>
      <c r="D96" s="61" t="s">
        <v>347</v>
      </c>
      <c r="E96" s="54" t="s">
        <v>37</v>
      </c>
      <c r="F96" s="62" t="s">
        <v>81</v>
      </c>
      <c r="G96" s="17">
        <f>CEART!J96+'Reit-SECOM (RH; COVEST)'!J96+'SECOM RÁDIO Fpolis'!J96+'RÁDIO Lages'!J96+'RÁDIO Joinville'!J96+'Reit - SECON'!J96+'Reit - CEPO'!J96+'Reit - PROEX'!J96+'Reit - PROPPG'!J96+'Reit - BU'!J96+'Reit - SEMS'!J96+CEAD!J96+FAED!J96+CEFID!J96+CCT!J96+CAV!J96+CEO!J96+CEAVI!J96+CESFI!J96+CERES!J96+ESAG!J96</f>
        <v>4</v>
      </c>
      <c r="H96" s="202">
        <f t="shared" si="3"/>
        <v>8</v>
      </c>
      <c r="I96" s="206"/>
      <c r="J96" s="203">
        <f t="shared" si="4"/>
        <v>8</v>
      </c>
      <c r="K96" s="18">
        <v>2000</v>
      </c>
      <c r="L96" s="18">
        <f t="shared" si="5"/>
        <v>8000</v>
      </c>
      <c r="M96" s="182"/>
      <c r="N96" s="182"/>
      <c r="O96" s="182"/>
      <c r="P96" s="182"/>
      <c r="Q96" s="182"/>
      <c r="R96" s="182"/>
      <c r="S96" s="182"/>
      <c r="T96" s="182"/>
    </row>
    <row r="97" spans="1:20" ht="39.950000000000003" customHeight="1" x14ac:dyDescent="0.25">
      <c r="A97" s="55">
        <v>114</v>
      </c>
      <c r="B97" s="56" t="s">
        <v>38</v>
      </c>
      <c r="C97" s="60" t="s">
        <v>348</v>
      </c>
      <c r="D97" s="61" t="s">
        <v>349</v>
      </c>
      <c r="E97" s="54" t="s">
        <v>37</v>
      </c>
      <c r="F97" s="62" t="s">
        <v>81</v>
      </c>
      <c r="G97" s="17">
        <f>CEART!J97+'Reit-SECOM (RH; COVEST)'!J97+'SECOM RÁDIO Fpolis'!J97+'RÁDIO Lages'!J97+'RÁDIO Joinville'!J97+'Reit - SECON'!J97+'Reit - CEPO'!J97+'Reit - PROEX'!J97+'Reit - PROPPG'!J97+'Reit - BU'!J97+'Reit - SEMS'!J97+CEAD!J97+FAED!J97+CEFID!J97+CCT!J97+CAV!J97+CEO!J97+CEAVI!J97+CESFI!J97+CERES!J97+ESAG!J97</f>
        <v>1</v>
      </c>
      <c r="H97" s="202">
        <f t="shared" si="3"/>
        <v>2</v>
      </c>
      <c r="I97" s="206"/>
      <c r="J97" s="203">
        <f t="shared" si="4"/>
        <v>2</v>
      </c>
      <c r="K97" s="18">
        <v>856</v>
      </c>
      <c r="L97" s="18">
        <f t="shared" si="5"/>
        <v>856</v>
      </c>
      <c r="M97" s="182"/>
      <c r="N97" s="182"/>
      <c r="O97" s="182"/>
      <c r="P97" s="182"/>
      <c r="Q97" s="182"/>
      <c r="R97" s="182"/>
      <c r="S97" s="182"/>
      <c r="T97" s="182"/>
    </row>
    <row r="98" spans="1:20" ht="39.950000000000003" customHeight="1" x14ac:dyDescent="0.25">
      <c r="A98" s="55">
        <v>115</v>
      </c>
      <c r="B98" s="56" t="s">
        <v>38</v>
      </c>
      <c r="C98" s="60" t="s">
        <v>350</v>
      </c>
      <c r="D98" s="61" t="s">
        <v>351</v>
      </c>
      <c r="E98" s="54" t="s">
        <v>37</v>
      </c>
      <c r="F98" s="62" t="s">
        <v>81</v>
      </c>
      <c r="G98" s="17">
        <f>CEART!J98+'Reit-SECOM (RH; COVEST)'!J98+'SECOM RÁDIO Fpolis'!J98+'RÁDIO Lages'!J98+'RÁDIO Joinville'!J98+'Reit - SECON'!J98+'Reit - CEPO'!J98+'Reit - PROEX'!J98+'Reit - PROPPG'!J98+'Reit - BU'!J98+'Reit - SEMS'!J98+CEAD!J98+FAED!J98+CEFID!J98+CCT!J98+CAV!J98+CEO!J98+CEAVI!J98+CESFI!J98+CERES!J98+ESAG!J98</f>
        <v>2</v>
      </c>
      <c r="H98" s="202">
        <f t="shared" si="3"/>
        <v>4</v>
      </c>
      <c r="I98" s="206"/>
      <c r="J98" s="203">
        <f t="shared" si="4"/>
        <v>4</v>
      </c>
      <c r="K98" s="18">
        <v>866.2</v>
      </c>
      <c r="L98" s="18">
        <f t="shared" si="5"/>
        <v>1732.4</v>
      </c>
      <c r="M98" s="182"/>
      <c r="N98" s="182"/>
      <c r="O98" s="182"/>
      <c r="P98" s="182"/>
      <c r="Q98" s="182"/>
      <c r="R98" s="182"/>
      <c r="S98" s="182"/>
      <c r="T98" s="182"/>
    </row>
    <row r="99" spans="1:20" ht="39.950000000000003" customHeight="1" x14ac:dyDescent="0.25">
      <c r="A99" s="55">
        <v>116</v>
      </c>
      <c r="B99" s="56" t="s">
        <v>151</v>
      </c>
      <c r="C99" s="60" t="s">
        <v>352</v>
      </c>
      <c r="D99" s="61" t="s">
        <v>353</v>
      </c>
      <c r="E99" s="54" t="s">
        <v>37</v>
      </c>
      <c r="F99" s="62" t="s">
        <v>81</v>
      </c>
      <c r="G99" s="17">
        <f>CEART!J99+'Reit-SECOM (RH; COVEST)'!J99+'SECOM RÁDIO Fpolis'!J99+'RÁDIO Lages'!J99+'RÁDIO Joinville'!J99+'Reit - SECON'!J99+'Reit - CEPO'!J99+'Reit - PROEX'!J99+'Reit - PROPPG'!J99+'Reit - BU'!J99+'Reit - SEMS'!J99+CEAD!J99+FAED!J99+CEFID!J99+CCT!J99+CAV!J99+CEO!J99+CEAVI!J99+CESFI!J99+CERES!J99+ESAG!J99</f>
        <v>1</v>
      </c>
      <c r="H99" s="202">
        <f t="shared" si="3"/>
        <v>2</v>
      </c>
      <c r="I99" s="206"/>
      <c r="J99" s="203">
        <f t="shared" si="4"/>
        <v>2</v>
      </c>
      <c r="K99" s="18">
        <v>1180</v>
      </c>
      <c r="L99" s="18">
        <f t="shared" si="5"/>
        <v>1180</v>
      </c>
      <c r="M99" s="182"/>
      <c r="N99" s="182"/>
      <c r="O99" s="182"/>
      <c r="P99" s="182"/>
      <c r="Q99" s="182"/>
      <c r="R99" s="182"/>
      <c r="S99" s="182"/>
      <c r="T99" s="182"/>
    </row>
    <row r="100" spans="1:20" ht="39.950000000000003" customHeight="1" x14ac:dyDescent="0.25">
      <c r="A100" s="55">
        <v>117</v>
      </c>
      <c r="B100" s="56" t="s">
        <v>33</v>
      </c>
      <c r="C100" s="78" t="s">
        <v>354</v>
      </c>
      <c r="D100" s="79" t="s">
        <v>355</v>
      </c>
      <c r="E100" s="54" t="s">
        <v>37</v>
      </c>
      <c r="F100" s="62" t="s">
        <v>81</v>
      </c>
      <c r="G100" s="17">
        <f>CEART!J100+'Reit-SECOM (RH; COVEST)'!J100+'SECOM RÁDIO Fpolis'!J100+'RÁDIO Lages'!J100+'RÁDIO Joinville'!J100+'Reit - SECON'!J100+'Reit - CEPO'!J100+'Reit - PROEX'!J100+'Reit - PROPPG'!J100+'Reit - BU'!J100+'Reit - SEMS'!J100+CEAD!J100+FAED!J100+CEFID!J100+CCT!J100+CAV!J100+CEO!J100+CEAVI!J100+CESFI!J100+CERES!J100+ESAG!J100</f>
        <v>4</v>
      </c>
      <c r="H100" s="202">
        <f t="shared" si="3"/>
        <v>8</v>
      </c>
      <c r="I100" s="206"/>
      <c r="J100" s="203">
        <f t="shared" si="4"/>
        <v>8</v>
      </c>
      <c r="K100" s="18">
        <v>2020</v>
      </c>
      <c r="L100" s="18">
        <f t="shared" si="5"/>
        <v>8080</v>
      </c>
      <c r="M100" s="182"/>
      <c r="N100" s="182"/>
      <c r="O100" s="182"/>
      <c r="P100" s="182"/>
      <c r="Q100" s="182"/>
      <c r="R100" s="182"/>
      <c r="S100" s="182"/>
      <c r="T100" s="182"/>
    </row>
    <row r="101" spans="1:20" ht="39.950000000000003" customHeight="1" x14ac:dyDescent="0.25">
      <c r="A101" s="55">
        <v>118</v>
      </c>
      <c r="B101" s="56" t="s">
        <v>126</v>
      </c>
      <c r="C101" s="60" t="s">
        <v>358</v>
      </c>
      <c r="D101" s="61" t="s">
        <v>359</v>
      </c>
      <c r="E101" s="54" t="s">
        <v>37</v>
      </c>
      <c r="F101" s="62" t="s">
        <v>81</v>
      </c>
      <c r="G101" s="17">
        <f>CEART!J101+'Reit-SECOM (RH; COVEST)'!J101+'SECOM RÁDIO Fpolis'!J101+'RÁDIO Lages'!J101+'RÁDIO Joinville'!J101+'Reit - SECON'!J101+'Reit - CEPO'!J101+'Reit - PROEX'!J101+'Reit - PROPPG'!J101+'Reit - BU'!J101+'Reit - SEMS'!J101+CEAD!J101+FAED!J101+CEFID!J101+CCT!J101+CAV!J101+CEO!J101+CEAVI!J101+CESFI!J101+CERES!J101+ESAG!J101</f>
        <v>34</v>
      </c>
      <c r="H101" s="202">
        <f t="shared" si="3"/>
        <v>68</v>
      </c>
      <c r="I101" s="206"/>
      <c r="J101" s="203">
        <f t="shared" si="4"/>
        <v>68</v>
      </c>
      <c r="K101" s="18">
        <v>200</v>
      </c>
      <c r="L101" s="18">
        <f t="shared" si="5"/>
        <v>6800</v>
      </c>
      <c r="M101" s="182"/>
      <c r="N101" s="182"/>
      <c r="O101" s="182"/>
      <c r="P101" s="182"/>
      <c r="Q101" s="182"/>
      <c r="R101" s="182"/>
      <c r="S101" s="182"/>
      <c r="T101" s="182"/>
    </row>
    <row r="102" spans="1:20" ht="39.950000000000003" customHeight="1" x14ac:dyDescent="0.25">
      <c r="A102" s="55">
        <v>120</v>
      </c>
      <c r="B102" s="56" t="s">
        <v>126</v>
      </c>
      <c r="C102" s="68" t="s">
        <v>361</v>
      </c>
      <c r="D102" s="69" t="s">
        <v>362</v>
      </c>
      <c r="E102" s="54" t="s">
        <v>37</v>
      </c>
      <c r="F102" s="62" t="s">
        <v>25</v>
      </c>
      <c r="G102" s="17">
        <f>CEART!J102+'Reit-SECOM (RH; COVEST)'!J102+'SECOM RÁDIO Fpolis'!J102+'RÁDIO Lages'!J102+'RÁDIO Joinville'!J102+'Reit - SECON'!J102+'Reit - CEPO'!J102+'Reit - PROEX'!J102+'Reit - PROPPG'!J102+'Reit - BU'!J102+'Reit - SEMS'!J102+CEAD!J102+FAED!J102+CEFID!J102+CCT!J102+CAV!J102+CEO!J102+CEAVI!J102+CESFI!J102+CERES!J102+ESAG!J102</f>
        <v>10</v>
      </c>
      <c r="H102" s="202">
        <f t="shared" si="3"/>
        <v>20</v>
      </c>
      <c r="I102" s="206"/>
      <c r="J102" s="203">
        <f t="shared" si="4"/>
        <v>20</v>
      </c>
      <c r="K102" s="18">
        <v>14.3</v>
      </c>
      <c r="L102" s="18">
        <f t="shared" si="5"/>
        <v>143</v>
      </c>
      <c r="M102" s="182"/>
      <c r="N102" s="182"/>
      <c r="O102" s="182"/>
      <c r="P102" s="182"/>
      <c r="Q102" s="182"/>
      <c r="R102" s="182"/>
      <c r="S102" s="182"/>
      <c r="T102" s="182"/>
    </row>
    <row r="103" spans="1:20" ht="39.950000000000003" customHeight="1" x14ac:dyDescent="0.25">
      <c r="A103" s="55">
        <v>121</v>
      </c>
      <c r="B103" s="56" t="s">
        <v>126</v>
      </c>
      <c r="C103" s="68" t="s">
        <v>364</v>
      </c>
      <c r="D103" s="69" t="s">
        <v>365</v>
      </c>
      <c r="E103" s="54" t="s">
        <v>37</v>
      </c>
      <c r="F103" s="62" t="s">
        <v>25</v>
      </c>
      <c r="G103" s="17">
        <f>CEART!J103+'Reit-SECOM (RH; COVEST)'!J103+'SECOM RÁDIO Fpolis'!J103+'RÁDIO Lages'!J103+'RÁDIO Joinville'!J103+'Reit - SECON'!J103+'Reit - CEPO'!J103+'Reit - PROEX'!J103+'Reit - PROPPG'!J103+'Reit - BU'!J103+'Reit - SEMS'!J103+CEAD!J103+FAED!J103+CEFID!J103+CCT!J103+CAV!J103+CEO!J103+CEAVI!J103+CESFI!J103+CERES!J103+ESAG!J103</f>
        <v>4</v>
      </c>
      <c r="H103" s="202">
        <f t="shared" si="3"/>
        <v>8</v>
      </c>
      <c r="I103" s="206"/>
      <c r="J103" s="203">
        <f t="shared" si="4"/>
        <v>8</v>
      </c>
      <c r="K103" s="18">
        <v>21</v>
      </c>
      <c r="L103" s="18">
        <f t="shared" si="5"/>
        <v>84</v>
      </c>
      <c r="M103" s="182"/>
      <c r="N103" s="182"/>
      <c r="O103" s="182"/>
      <c r="P103" s="182"/>
      <c r="Q103" s="182"/>
      <c r="R103" s="182"/>
      <c r="S103" s="182"/>
      <c r="T103" s="182"/>
    </row>
    <row r="104" spans="1:20" ht="39.950000000000003" customHeight="1" x14ac:dyDescent="0.25">
      <c r="A104" s="55">
        <v>122</v>
      </c>
      <c r="B104" s="56" t="s">
        <v>126</v>
      </c>
      <c r="C104" s="68" t="s">
        <v>367</v>
      </c>
      <c r="D104" s="69" t="s">
        <v>368</v>
      </c>
      <c r="E104" s="54" t="s">
        <v>37</v>
      </c>
      <c r="F104" s="62" t="s">
        <v>25</v>
      </c>
      <c r="G104" s="17">
        <f>CEART!J104+'Reit-SECOM (RH; COVEST)'!J104+'SECOM RÁDIO Fpolis'!J104+'RÁDIO Lages'!J104+'RÁDIO Joinville'!J104+'Reit - SECON'!J104+'Reit - CEPO'!J104+'Reit - PROEX'!J104+'Reit - PROPPG'!J104+'Reit - BU'!J104+'Reit - SEMS'!J104+CEAD!J104+FAED!J104+CEFID!J104+CCT!J104+CAV!J104+CEO!J104+CEAVI!J104+CESFI!J104+CERES!J104+ESAG!J104</f>
        <v>4</v>
      </c>
      <c r="H104" s="202">
        <f t="shared" si="3"/>
        <v>8</v>
      </c>
      <c r="I104" s="206"/>
      <c r="J104" s="203">
        <f t="shared" si="4"/>
        <v>8</v>
      </c>
      <c r="K104" s="18">
        <v>21</v>
      </c>
      <c r="L104" s="18">
        <f t="shared" si="5"/>
        <v>84</v>
      </c>
      <c r="M104" s="182"/>
      <c r="N104" s="182"/>
      <c r="O104" s="182"/>
      <c r="P104" s="182"/>
      <c r="Q104" s="182"/>
      <c r="R104" s="182"/>
      <c r="S104" s="182"/>
      <c r="T104" s="182"/>
    </row>
    <row r="105" spans="1:20" ht="39.950000000000003" customHeight="1" x14ac:dyDescent="0.25">
      <c r="A105" s="55">
        <v>123</v>
      </c>
      <c r="B105" s="56" t="s">
        <v>370</v>
      </c>
      <c r="C105" s="66" t="s">
        <v>371</v>
      </c>
      <c r="D105" s="67" t="s">
        <v>372</v>
      </c>
      <c r="E105" s="54" t="s">
        <v>37</v>
      </c>
      <c r="F105" s="54">
        <v>44905233</v>
      </c>
      <c r="G105" s="17">
        <f>CEART!J105+'Reit-SECOM (RH; COVEST)'!J105+'SECOM RÁDIO Fpolis'!J105+'RÁDIO Lages'!J105+'RÁDIO Joinville'!J105+'Reit - SECON'!J105+'Reit - CEPO'!J105+'Reit - PROEX'!J105+'Reit - PROPPG'!J105+'Reit - BU'!J105+'Reit - SEMS'!J105+CEAD!J105+FAED!J105+CEFID!J105+CCT!J105+CAV!J105+CEO!J105+CEAVI!J105+CESFI!J105+CERES!J105+ESAG!J105</f>
        <v>1</v>
      </c>
      <c r="H105" s="202">
        <f t="shared" si="3"/>
        <v>2</v>
      </c>
      <c r="I105" s="206"/>
      <c r="J105" s="203">
        <f t="shared" si="4"/>
        <v>2</v>
      </c>
      <c r="K105" s="18">
        <v>113000</v>
      </c>
      <c r="L105" s="18">
        <f t="shared" si="5"/>
        <v>113000</v>
      </c>
      <c r="M105" s="182"/>
      <c r="N105" s="182"/>
      <c r="O105" s="182"/>
      <c r="P105" s="182"/>
      <c r="Q105" s="182"/>
      <c r="R105" s="182"/>
      <c r="S105" s="182"/>
      <c r="T105" s="182"/>
    </row>
    <row r="106" spans="1:20" ht="39.950000000000003" customHeight="1" x14ac:dyDescent="0.25">
      <c r="A106" s="55">
        <v>124</v>
      </c>
      <c r="B106" s="56" t="s">
        <v>71</v>
      </c>
      <c r="C106" s="66" t="s">
        <v>374</v>
      </c>
      <c r="D106" s="67" t="s">
        <v>375</v>
      </c>
      <c r="E106" s="54" t="s">
        <v>378</v>
      </c>
      <c r="F106" s="54" t="s">
        <v>26</v>
      </c>
      <c r="G106" s="17">
        <f>CEART!J106+'Reit-SECOM (RH; COVEST)'!J106+'SECOM RÁDIO Fpolis'!J106+'RÁDIO Lages'!J106+'RÁDIO Joinville'!J106+'Reit - SECON'!J106+'Reit - CEPO'!J106+'Reit - PROEX'!J106+'Reit - PROPPG'!J106+'Reit - BU'!J106+'Reit - SEMS'!J106+CEAD!J106+FAED!J106+CEFID!J106+CCT!J106+CAV!J106+CEO!J106+CEAVI!J106+CESFI!J106+CERES!J106+ESAG!J106</f>
        <v>4</v>
      </c>
      <c r="H106" s="202">
        <f t="shared" si="3"/>
        <v>8</v>
      </c>
      <c r="I106" s="206"/>
      <c r="J106" s="203">
        <f t="shared" si="4"/>
        <v>8</v>
      </c>
      <c r="K106" s="18">
        <v>990</v>
      </c>
      <c r="L106" s="18">
        <f t="shared" si="5"/>
        <v>3960</v>
      </c>
      <c r="M106" s="182"/>
      <c r="N106" s="182"/>
      <c r="O106" s="182"/>
      <c r="P106" s="182"/>
      <c r="Q106" s="182"/>
      <c r="R106" s="182"/>
      <c r="S106" s="182"/>
      <c r="T106" s="182"/>
    </row>
    <row r="107" spans="1:20" ht="39.950000000000003" customHeight="1" x14ac:dyDescent="0.25">
      <c r="A107" s="55">
        <v>125</v>
      </c>
      <c r="B107" s="56" t="s">
        <v>151</v>
      </c>
      <c r="C107" s="60" t="s">
        <v>379</v>
      </c>
      <c r="D107" s="67" t="s">
        <v>380</v>
      </c>
      <c r="E107" s="54" t="s">
        <v>37</v>
      </c>
      <c r="F107" s="62" t="s">
        <v>201</v>
      </c>
      <c r="G107" s="17">
        <f>CEART!J107+'Reit-SECOM (RH; COVEST)'!J107+'SECOM RÁDIO Fpolis'!J107+'RÁDIO Lages'!J107+'RÁDIO Joinville'!J107+'Reit - SECON'!J107+'Reit - CEPO'!J107+'Reit - PROEX'!J107+'Reit - PROPPG'!J107+'Reit - BU'!J107+'Reit - SEMS'!J107+CEAD!J107+FAED!J107+CEFID!J107+CCT!J107+CAV!J107+CEO!J107+CEAVI!J107+CESFI!J107+CERES!J107+ESAG!J107</f>
        <v>6</v>
      </c>
      <c r="H107" s="202">
        <f t="shared" si="3"/>
        <v>12</v>
      </c>
      <c r="I107" s="206"/>
      <c r="J107" s="203">
        <f t="shared" si="4"/>
        <v>12</v>
      </c>
      <c r="K107" s="18">
        <v>7999.99</v>
      </c>
      <c r="L107" s="18">
        <f t="shared" si="5"/>
        <v>47999.94</v>
      </c>
      <c r="M107" s="182"/>
      <c r="N107" s="182"/>
      <c r="O107" s="182"/>
      <c r="P107" s="182"/>
      <c r="Q107" s="182"/>
      <c r="R107" s="182"/>
      <c r="S107" s="182"/>
      <c r="T107" s="182"/>
    </row>
    <row r="108" spans="1:20" ht="39.950000000000003" customHeight="1" x14ac:dyDescent="0.25">
      <c r="A108" s="55">
        <v>126</v>
      </c>
      <c r="B108" s="56" t="s">
        <v>151</v>
      </c>
      <c r="C108" s="60" t="s">
        <v>382</v>
      </c>
      <c r="D108" s="61" t="s">
        <v>383</v>
      </c>
      <c r="E108" s="54" t="s">
        <v>37</v>
      </c>
      <c r="F108" s="62" t="s">
        <v>201</v>
      </c>
      <c r="G108" s="17">
        <f>CEART!J108+'Reit-SECOM (RH; COVEST)'!J108+'SECOM RÁDIO Fpolis'!J108+'RÁDIO Lages'!J108+'RÁDIO Joinville'!J108+'Reit - SECON'!J108+'Reit - CEPO'!J108+'Reit - PROEX'!J108+'Reit - PROPPG'!J108+'Reit - BU'!J108+'Reit - SEMS'!J108+CEAD!J108+FAED!J108+CEFID!J108+CCT!J108+CAV!J108+CEO!J108+CEAVI!J108+CESFI!J108+CERES!J108+ESAG!J108</f>
        <v>6</v>
      </c>
      <c r="H108" s="202">
        <f t="shared" si="3"/>
        <v>12</v>
      </c>
      <c r="I108" s="206"/>
      <c r="J108" s="203">
        <f t="shared" si="4"/>
        <v>12</v>
      </c>
      <c r="K108" s="18">
        <v>9400</v>
      </c>
      <c r="L108" s="18">
        <f t="shared" si="5"/>
        <v>56400</v>
      </c>
      <c r="M108" s="182"/>
      <c r="N108" s="182"/>
      <c r="O108" s="182"/>
      <c r="P108" s="182"/>
      <c r="Q108" s="182"/>
      <c r="R108" s="182"/>
      <c r="S108" s="182"/>
      <c r="T108" s="182"/>
    </row>
    <row r="109" spans="1:20" ht="39.950000000000003" customHeight="1" x14ac:dyDescent="0.25">
      <c r="A109" s="55">
        <v>127</v>
      </c>
      <c r="B109" s="56" t="s">
        <v>47</v>
      </c>
      <c r="C109" s="60" t="s">
        <v>384</v>
      </c>
      <c r="D109" s="61" t="s">
        <v>385</v>
      </c>
      <c r="E109" s="54" t="s">
        <v>37</v>
      </c>
      <c r="F109" s="54" t="s">
        <v>25</v>
      </c>
      <c r="G109" s="17">
        <f>CEART!J109+'Reit-SECOM (RH; COVEST)'!J109+'SECOM RÁDIO Fpolis'!J109+'RÁDIO Lages'!J109+'RÁDIO Joinville'!J109+'Reit - SECON'!J109+'Reit - CEPO'!J109+'Reit - PROEX'!J109+'Reit - PROPPG'!J109+'Reit - BU'!J109+'Reit - SEMS'!J109+CEAD!J109+FAED!J109+CEFID!J109+CCT!J109+CAV!J109+CEO!J109+CEAVI!J109+CESFI!J109+CERES!J109+ESAG!J109</f>
        <v>4</v>
      </c>
      <c r="H109" s="202">
        <f t="shared" si="3"/>
        <v>8</v>
      </c>
      <c r="I109" s="206"/>
      <c r="J109" s="203">
        <f t="shared" si="4"/>
        <v>8</v>
      </c>
      <c r="K109" s="18">
        <v>479</v>
      </c>
      <c r="L109" s="18">
        <f t="shared" si="5"/>
        <v>1916</v>
      </c>
      <c r="M109" s="182"/>
      <c r="N109" s="182"/>
      <c r="O109" s="182"/>
      <c r="P109" s="182"/>
      <c r="Q109" s="182"/>
      <c r="R109" s="182"/>
      <c r="S109" s="182"/>
      <c r="T109" s="182"/>
    </row>
    <row r="110" spans="1:20" ht="39.950000000000003" customHeight="1" x14ac:dyDescent="0.25">
      <c r="A110" s="55">
        <v>129</v>
      </c>
      <c r="B110" s="56" t="s">
        <v>86</v>
      </c>
      <c r="C110" s="60" t="s">
        <v>388</v>
      </c>
      <c r="D110" s="61" t="s">
        <v>389</v>
      </c>
      <c r="E110" s="54" t="s">
        <v>37</v>
      </c>
      <c r="F110" s="62" t="s">
        <v>81</v>
      </c>
      <c r="G110" s="17">
        <f>CEART!J110+'Reit-SECOM (RH; COVEST)'!J110+'SECOM RÁDIO Fpolis'!J110+'RÁDIO Lages'!J110+'RÁDIO Joinville'!J110+'Reit - SECON'!J110+'Reit - CEPO'!J110+'Reit - PROEX'!J110+'Reit - PROPPG'!J110+'Reit - BU'!J110+'Reit - SEMS'!J110+CEAD!J110+FAED!J110+CEFID!J110+CCT!J110+CAV!J110+CEO!J110+CEAVI!J110+CESFI!J110+CERES!J110+ESAG!J110</f>
        <v>11</v>
      </c>
      <c r="H110" s="202">
        <f t="shared" si="3"/>
        <v>22</v>
      </c>
      <c r="I110" s="206"/>
      <c r="J110" s="203">
        <f t="shared" si="4"/>
        <v>22</v>
      </c>
      <c r="K110" s="18">
        <v>500.42</v>
      </c>
      <c r="L110" s="18">
        <f t="shared" si="5"/>
        <v>5504.62</v>
      </c>
      <c r="M110" s="182"/>
      <c r="N110" s="182"/>
      <c r="O110" s="182"/>
      <c r="P110" s="182"/>
      <c r="Q110" s="182"/>
      <c r="R110" s="182"/>
      <c r="S110" s="182"/>
      <c r="T110" s="182"/>
    </row>
    <row r="111" spans="1:20" ht="39.950000000000003" customHeight="1" x14ac:dyDescent="0.25">
      <c r="A111" s="55">
        <v>130</v>
      </c>
      <c r="B111" s="56" t="s">
        <v>55</v>
      </c>
      <c r="C111" s="78" t="s">
        <v>392</v>
      </c>
      <c r="D111" s="79" t="s">
        <v>393</v>
      </c>
      <c r="E111" s="54" t="s">
        <v>37</v>
      </c>
      <c r="F111" s="62" t="s">
        <v>81</v>
      </c>
      <c r="G111" s="17">
        <f>CEART!J111+'Reit-SECOM (RH; COVEST)'!J111+'SECOM RÁDIO Fpolis'!J111+'RÁDIO Lages'!J111+'RÁDIO Joinville'!J111+'Reit - SECON'!J111+'Reit - CEPO'!J111+'Reit - PROEX'!J111+'Reit - PROPPG'!J111+'Reit - BU'!J111+'Reit - SEMS'!J111+CEAD!J111+FAED!J111+CEFID!J111+CCT!J111+CAV!J111+CEO!J111+CEAVI!J111+CESFI!J111+CERES!J111+ESAG!J111</f>
        <v>4</v>
      </c>
      <c r="H111" s="202">
        <f t="shared" si="3"/>
        <v>8</v>
      </c>
      <c r="I111" s="206"/>
      <c r="J111" s="203">
        <f t="shared" si="4"/>
        <v>8</v>
      </c>
      <c r="K111" s="18">
        <v>730</v>
      </c>
      <c r="L111" s="18">
        <f t="shared" si="5"/>
        <v>2920</v>
      </c>
      <c r="M111" s="182"/>
      <c r="N111" s="182"/>
      <c r="O111" s="182"/>
      <c r="P111" s="182"/>
      <c r="Q111" s="182"/>
      <c r="R111" s="182"/>
      <c r="S111" s="182"/>
      <c r="T111" s="182"/>
    </row>
    <row r="112" spans="1:20" ht="39.950000000000003" customHeight="1" x14ac:dyDescent="0.25">
      <c r="A112" s="55">
        <v>131</v>
      </c>
      <c r="B112" s="56" t="s">
        <v>55</v>
      </c>
      <c r="C112" s="60" t="s">
        <v>395</v>
      </c>
      <c r="D112" s="61" t="s">
        <v>396</v>
      </c>
      <c r="E112" s="54" t="s">
        <v>37</v>
      </c>
      <c r="F112" s="54" t="s">
        <v>21</v>
      </c>
      <c r="G112" s="17">
        <f>CEART!J112+'Reit-SECOM (RH; COVEST)'!J112+'SECOM RÁDIO Fpolis'!J112+'RÁDIO Lages'!J112+'RÁDIO Joinville'!J112+'Reit - SECON'!J112+'Reit - CEPO'!J112+'Reit - PROEX'!J112+'Reit - PROPPG'!J112+'Reit - BU'!J112+'Reit - SEMS'!J112+CEAD!J112+FAED!J112+CEFID!J112+CCT!J112+CAV!J112+CEO!J112+CEAVI!J112+CESFI!J112+CERES!J112+ESAG!J112</f>
        <v>1</v>
      </c>
      <c r="H112" s="202">
        <f t="shared" si="3"/>
        <v>2</v>
      </c>
      <c r="I112" s="206"/>
      <c r="J112" s="203">
        <f t="shared" si="4"/>
        <v>2</v>
      </c>
      <c r="K112" s="18">
        <v>11498</v>
      </c>
      <c r="L112" s="18">
        <f t="shared" si="5"/>
        <v>11498</v>
      </c>
      <c r="M112" s="182"/>
      <c r="N112" s="182"/>
      <c r="O112" s="182"/>
      <c r="P112" s="182"/>
      <c r="Q112" s="182"/>
      <c r="R112" s="182"/>
      <c r="S112" s="182"/>
      <c r="T112" s="182"/>
    </row>
    <row r="113" spans="1:20" ht="39.950000000000003" customHeight="1" x14ac:dyDescent="0.25">
      <c r="A113" s="55">
        <v>132</v>
      </c>
      <c r="B113" s="56" t="s">
        <v>151</v>
      </c>
      <c r="C113" s="60" t="s">
        <v>398</v>
      </c>
      <c r="D113" s="61" t="s">
        <v>399</v>
      </c>
      <c r="E113" s="54" t="s">
        <v>37</v>
      </c>
      <c r="F113" s="54" t="s">
        <v>51</v>
      </c>
      <c r="G113" s="17">
        <f>CEART!J113+'Reit-SECOM (RH; COVEST)'!J113+'SECOM RÁDIO Fpolis'!J113+'RÁDIO Lages'!J113+'RÁDIO Joinville'!J113+'Reit - SECON'!J113+'Reit - CEPO'!J113+'Reit - PROEX'!J113+'Reit - PROPPG'!J113+'Reit - BU'!J113+'Reit - SEMS'!J113+CEAD!J113+FAED!J113+CEFID!J113+CCT!J113+CAV!J113+CEO!J113+CEAVI!J113+CESFI!J113+CERES!J113+ESAG!J113</f>
        <v>1</v>
      </c>
      <c r="H113" s="202">
        <f t="shared" si="3"/>
        <v>2</v>
      </c>
      <c r="I113" s="206"/>
      <c r="J113" s="203">
        <f t="shared" si="4"/>
        <v>2</v>
      </c>
      <c r="K113" s="18">
        <v>2200</v>
      </c>
      <c r="L113" s="18">
        <f t="shared" si="5"/>
        <v>2200</v>
      </c>
      <c r="M113" s="182"/>
      <c r="N113" s="182"/>
      <c r="O113" s="182"/>
      <c r="P113" s="182"/>
      <c r="Q113" s="182"/>
      <c r="R113" s="182"/>
      <c r="S113" s="182"/>
      <c r="T113" s="182"/>
    </row>
    <row r="114" spans="1:20" ht="39.950000000000003" customHeight="1" x14ac:dyDescent="0.25">
      <c r="A114" s="55">
        <v>133</v>
      </c>
      <c r="B114" s="56" t="s">
        <v>71</v>
      </c>
      <c r="C114" s="68" t="s">
        <v>400</v>
      </c>
      <c r="D114" s="69" t="s">
        <v>401</v>
      </c>
      <c r="E114" s="54" t="s">
        <v>37</v>
      </c>
      <c r="F114" s="54" t="s">
        <v>51</v>
      </c>
      <c r="G114" s="17">
        <f>CEART!J114+'Reit-SECOM (RH; COVEST)'!J114+'SECOM RÁDIO Fpolis'!J114+'RÁDIO Lages'!J114+'RÁDIO Joinville'!J114+'Reit - SECON'!J114+'Reit - CEPO'!J114+'Reit - PROEX'!J114+'Reit - PROPPG'!J114+'Reit - BU'!J114+'Reit - SEMS'!J114+CEAD!J114+FAED!J114+CEFID!J114+CCT!J114+CAV!J114+CEO!J114+CEAVI!J114+CESFI!J114+CERES!J114+ESAG!J114</f>
        <v>1</v>
      </c>
      <c r="H114" s="202">
        <f t="shared" si="3"/>
        <v>2</v>
      </c>
      <c r="I114" s="206"/>
      <c r="J114" s="203">
        <f t="shared" si="4"/>
        <v>2</v>
      </c>
      <c r="K114" s="18">
        <v>4731.21</v>
      </c>
      <c r="L114" s="18">
        <f t="shared" si="5"/>
        <v>4731.21</v>
      </c>
      <c r="M114" s="182"/>
      <c r="N114" s="182"/>
      <c r="O114" s="182"/>
      <c r="P114" s="182"/>
      <c r="Q114" s="182"/>
      <c r="R114" s="182"/>
      <c r="S114" s="182"/>
      <c r="T114" s="182"/>
    </row>
    <row r="115" spans="1:20" ht="39.950000000000003" customHeight="1" x14ac:dyDescent="0.25">
      <c r="A115" s="55">
        <v>134</v>
      </c>
      <c r="B115" s="56" t="s">
        <v>24</v>
      </c>
      <c r="C115" s="57" t="s">
        <v>403</v>
      </c>
      <c r="D115" s="58" t="s">
        <v>404</v>
      </c>
      <c r="E115" s="54" t="s">
        <v>37</v>
      </c>
      <c r="F115" s="54" t="s">
        <v>51</v>
      </c>
      <c r="G115" s="17">
        <f>CEART!J115+'Reit-SECOM (RH; COVEST)'!J115+'SECOM RÁDIO Fpolis'!J115+'RÁDIO Lages'!J115+'RÁDIO Joinville'!J115+'Reit - SECON'!J115+'Reit - CEPO'!J115+'Reit - PROEX'!J115+'Reit - PROPPG'!J115+'Reit - BU'!J115+'Reit - SEMS'!J115+CEAD!J115+FAED!J115+CEFID!J115+CCT!J115+CAV!J115+CEO!J115+CEAVI!J115+CESFI!J115+CERES!J115+ESAG!J115</f>
        <v>2</v>
      </c>
      <c r="H115" s="202">
        <f t="shared" si="3"/>
        <v>4</v>
      </c>
      <c r="I115" s="206"/>
      <c r="J115" s="203">
        <f t="shared" si="4"/>
        <v>4</v>
      </c>
      <c r="K115" s="18">
        <v>4340</v>
      </c>
      <c r="L115" s="18">
        <f t="shared" si="5"/>
        <v>8680</v>
      </c>
      <c r="M115" s="182"/>
      <c r="N115" s="182"/>
      <c r="O115" s="182"/>
      <c r="P115" s="182"/>
      <c r="Q115" s="182"/>
      <c r="R115" s="182"/>
      <c r="S115" s="182"/>
      <c r="T115" s="182"/>
    </row>
    <row r="116" spans="1:20" ht="39.950000000000003" customHeight="1" x14ac:dyDescent="0.25">
      <c r="A116" s="55">
        <v>135</v>
      </c>
      <c r="B116" s="56" t="s">
        <v>93</v>
      </c>
      <c r="C116" s="60" t="s">
        <v>406</v>
      </c>
      <c r="D116" s="61" t="s">
        <v>407</v>
      </c>
      <c r="E116" s="54" t="s">
        <v>37</v>
      </c>
      <c r="F116" s="54">
        <v>44905233</v>
      </c>
      <c r="G116" s="17">
        <f>CEART!J116+'Reit-SECOM (RH; COVEST)'!J116+'SECOM RÁDIO Fpolis'!J116+'RÁDIO Lages'!J116+'RÁDIO Joinville'!J116+'Reit - SECON'!J116+'Reit - CEPO'!J116+'Reit - PROEX'!J116+'Reit - PROPPG'!J116+'Reit - BU'!J116+'Reit - SEMS'!J116+CEAD!J116+FAED!J116+CEFID!J116+CCT!J116+CAV!J116+CEO!J116+CEAVI!J116+CESFI!J116+CERES!J116+ESAG!J116</f>
        <v>5</v>
      </c>
      <c r="H116" s="202">
        <f t="shared" si="3"/>
        <v>10</v>
      </c>
      <c r="I116" s="206">
        <f>GESTOR!O116</f>
        <v>1</v>
      </c>
      <c r="J116" s="203">
        <f>H116-(SUM(M116:T116))-I116</f>
        <v>9</v>
      </c>
      <c r="K116" s="18">
        <v>3500</v>
      </c>
      <c r="L116" s="18">
        <f t="shared" si="5"/>
        <v>17500</v>
      </c>
      <c r="M116" s="182"/>
      <c r="N116" s="182"/>
      <c r="O116" s="182"/>
      <c r="P116" s="182"/>
      <c r="Q116" s="182"/>
      <c r="R116" s="182"/>
      <c r="S116" s="182"/>
      <c r="T116" s="182"/>
    </row>
    <row r="117" spans="1:20" ht="39.950000000000003" customHeight="1" x14ac:dyDescent="0.25">
      <c r="A117" s="55">
        <v>136</v>
      </c>
      <c r="B117" s="56" t="s">
        <v>24</v>
      </c>
      <c r="C117" s="60" t="s">
        <v>408</v>
      </c>
      <c r="D117" s="61" t="s">
        <v>409</v>
      </c>
      <c r="E117" s="54" t="s">
        <v>37</v>
      </c>
      <c r="F117" s="54">
        <v>44905233</v>
      </c>
      <c r="G117" s="17">
        <f>CEART!J117+'Reit-SECOM (RH; COVEST)'!J117+'SECOM RÁDIO Fpolis'!J117+'RÁDIO Lages'!J117+'RÁDIO Joinville'!J117+'Reit - SECON'!J117+'Reit - CEPO'!J117+'Reit - PROEX'!J117+'Reit - PROPPG'!J117+'Reit - BU'!J117+'Reit - SEMS'!J117+CEAD!J117+FAED!J117+CEFID!J117+CCT!J117+CAV!J117+CEO!J117+CEAVI!J117+CESFI!J117+CERES!J117+ESAG!J117</f>
        <v>13</v>
      </c>
      <c r="H117" s="202">
        <f t="shared" si="3"/>
        <v>26</v>
      </c>
      <c r="I117" s="206"/>
      <c r="J117" s="203">
        <f>H117-(SUM(M117:T117))-I117</f>
        <v>26</v>
      </c>
      <c r="K117" s="18">
        <v>4990</v>
      </c>
      <c r="L117" s="18">
        <f t="shared" si="5"/>
        <v>64870</v>
      </c>
      <c r="M117" s="182"/>
      <c r="N117" s="182"/>
      <c r="O117" s="182"/>
      <c r="P117" s="182"/>
      <c r="Q117" s="182"/>
      <c r="R117" s="182"/>
      <c r="S117" s="182"/>
      <c r="T117" s="182"/>
    </row>
    <row r="118" spans="1:20" ht="113.25" customHeight="1" x14ac:dyDescent="0.25">
      <c r="A118" s="224">
        <v>137</v>
      </c>
      <c r="B118" s="225" t="s">
        <v>370</v>
      </c>
      <c r="C118" s="226" t="s">
        <v>410</v>
      </c>
      <c r="D118" s="227" t="s">
        <v>411</v>
      </c>
      <c r="E118" s="228" t="s">
        <v>37</v>
      </c>
      <c r="F118" s="229" t="s">
        <v>51</v>
      </c>
      <c r="G118" s="17">
        <f>CEART!J118+'Reit-SECOM (RH; COVEST)'!J118+'SECOM RÁDIO Fpolis'!J118+'RÁDIO Lages'!J118+'RÁDIO Joinville'!J118+'Reit - SECON'!J118+'Reit - CEPO'!J118+'Reit - PROEX'!J118+'Reit - PROPPG'!J118+'Reit - BU'!J118+'Reit - SEMS'!J118+CEAD!J118+FAED!J118+CEFID!J118+CCT!J118+CAV!J118+CEO!J118+CEAVI!J118+CESFI!J118+CERES!J118+ESAG!J118</f>
        <v>23</v>
      </c>
      <c r="H118" s="202">
        <f t="shared" si="3"/>
        <v>46</v>
      </c>
      <c r="I118" s="206"/>
      <c r="J118" s="203">
        <f t="shared" ref="J118:J136" si="6">H118-(SUM(M118:T118))-I118</f>
        <v>45</v>
      </c>
      <c r="K118" s="18">
        <v>7000</v>
      </c>
      <c r="L118" s="18">
        <f t="shared" si="5"/>
        <v>161000</v>
      </c>
      <c r="M118" s="182"/>
      <c r="N118" s="182">
        <v>1</v>
      </c>
      <c r="O118" s="182"/>
      <c r="P118" s="182"/>
      <c r="Q118" s="182"/>
      <c r="R118" s="182"/>
      <c r="S118" s="182"/>
      <c r="T118" s="182"/>
    </row>
    <row r="119" spans="1:20" ht="39.950000000000003" customHeight="1" x14ac:dyDescent="0.25">
      <c r="A119" s="55">
        <v>138</v>
      </c>
      <c r="B119" s="56" t="s">
        <v>93</v>
      </c>
      <c r="C119" s="60" t="s">
        <v>413</v>
      </c>
      <c r="D119" s="61" t="s">
        <v>414</v>
      </c>
      <c r="E119" s="54" t="s">
        <v>37</v>
      </c>
      <c r="F119" s="54">
        <v>44905233</v>
      </c>
      <c r="G119" s="17">
        <f>CEART!J119+'Reit-SECOM (RH; COVEST)'!J119+'SECOM RÁDIO Fpolis'!J119+'RÁDIO Lages'!J119+'RÁDIO Joinville'!J119+'Reit - SECON'!J119+'Reit - CEPO'!J119+'Reit - PROEX'!J119+'Reit - PROPPG'!J119+'Reit - BU'!J119+'Reit - SEMS'!J119+CEAD!J119+FAED!J119+CEFID!J119+CCT!J119+CAV!J119+CEO!J119+CEAVI!J119+CESFI!J119+CERES!J119+ESAG!J119</f>
        <v>6</v>
      </c>
      <c r="H119" s="202">
        <f t="shared" si="3"/>
        <v>12</v>
      </c>
      <c r="I119" s="206"/>
      <c r="J119" s="203">
        <f t="shared" si="6"/>
        <v>12</v>
      </c>
      <c r="K119" s="18">
        <v>2720</v>
      </c>
      <c r="L119" s="18">
        <f t="shared" si="5"/>
        <v>16320</v>
      </c>
      <c r="M119" s="182"/>
      <c r="N119" s="182"/>
      <c r="O119" s="182"/>
      <c r="P119" s="182"/>
      <c r="Q119" s="182"/>
      <c r="R119" s="182"/>
      <c r="S119" s="182"/>
      <c r="T119" s="182"/>
    </row>
    <row r="120" spans="1:20" ht="39.950000000000003" customHeight="1" x14ac:dyDescent="0.25">
      <c r="A120" s="55">
        <v>139</v>
      </c>
      <c r="B120" s="56" t="s">
        <v>55</v>
      </c>
      <c r="C120" s="57" t="s">
        <v>415</v>
      </c>
      <c r="D120" s="58" t="s">
        <v>416</v>
      </c>
      <c r="E120" s="54" t="s">
        <v>37</v>
      </c>
      <c r="F120" s="54" t="s">
        <v>51</v>
      </c>
      <c r="G120" s="17">
        <f>CEART!J120+'Reit-SECOM (RH; COVEST)'!J120+'SECOM RÁDIO Fpolis'!J120+'RÁDIO Lages'!J120+'RÁDIO Joinville'!J120+'Reit - SECON'!J120+'Reit - CEPO'!J120+'Reit - PROEX'!J120+'Reit - PROPPG'!J120+'Reit - BU'!J120+'Reit - SEMS'!J120+CEAD!J120+FAED!J120+CEFID!J120+CCT!J120+CAV!J120+CEO!J120+CEAVI!J120+CESFI!J120+CERES!J120+ESAG!J120</f>
        <v>26</v>
      </c>
      <c r="H120" s="202">
        <f t="shared" si="3"/>
        <v>52</v>
      </c>
      <c r="I120" s="206"/>
      <c r="J120" s="203">
        <f t="shared" si="6"/>
        <v>52</v>
      </c>
      <c r="K120" s="18">
        <v>1970</v>
      </c>
      <c r="L120" s="18">
        <f t="shared" si="5"/>
        <v>51220</v>
      </c>
      <c r="M120" s="182"/>
      <c r="N120" s="182"/>
      <c r="O120" s="182"/>
      <c r="P120" s="182"/>
      <c r="Q120" s="182"/>
      <c r="R120" s="182"/>
      <c r="S120" s="182"/>
      <c r="T120" s="182"/>
    </row>
    <row r="121" spans="1:20" ht="39.950000000000003" customHeight="1" x14ac:dyDescent="0.25">
      <c r="A121" s="55">
        <v>140</v>
      </c>
      <c r="B121" s="56" t="s">
        <v>24</v>
      </c>
      <c r="C121" s="66" t="s">
        <v>418</v>
      </c>
      <c r="D121" s="67" t="s">
        <v>419</v>
      </c>
      <c r="E121" s="54" t="s">
        <v>37</v>
      </c>
      <c r="F121" s="54" t="s">
        <v>51</v>
      </c>
      <c r="G121" s="17">
        <f>CEART!J121+'Reit-SECOM (RH; COVEST)'!J121+'SECOM RÁDIO Fpolis'!J121+'RÁDIO Lages'!J121+'RÁDIO Joinville'!J121+'Reit - SECON'!J121+'Reit - CEPO'!J121+'Reit - PROEX'!J121+'Reit - PROPPG'!J121+'Reit - BU'!J121+'Reit - SEMS'!J121+CEAD!J121+FAED!J121+CEFID!J121+CCT!J121+CAV!J121+CEO!J121+CEAVI!J121+CESFI!J121+CERES!J121+ESAG!J121</f>
        <v>6</v>
      </c>
      <c r="H121" s="202">
        <f t="shared" si="3"/>
        <v>12</v>
      </c>
      <c r="I121" s="206"/>
      <c r="J121" s="203">
        <f t="shared" si="6"/>
        <v>12</v>
      </c>
      <c r="K121" s="18">
        <v>5099</v>
      </c>
      <c r="L121" s="18">
        <f t="shared" si="5"/>
        <v>30594</v>
      </c>
      <c r="M121" s="182"/>
      <c r="N121" s="182"/>
      <c r="O121" s="182"/>
      <c r="P121" s="182"/>
      <c r="Q121" s="182"/>
      <c r="R121" s="182"/>
      <c r="S121" s="182"/>
      <c r="T121" s="182"/>
    </row>
    <row r="122" spans="1:20" ht="39.950000000000003" customHeight="1" x14ac:dyDescent="0.25">
      <c r="A122" s="55">
        <v>141</v>
      </c>
      <c r="B122" s="56" t="s">
        <v>186</v>
      </c>
      <c r="C122" s="81" t="s">
        <v>420</v>
      </c>
      <c r="D122" s="67" t="s">
        <v>421</v>
      </c>
      <c r="E122" s="54" t="s">
        <v>37</v>
      </c>
      <c r="F122" s="54" t="s">
        <v>51</v>
      </c>
      <c r="G122" s="17">
        <f>CEART!J122+'Reit-SECOM (RH; COVEST)'!J122+'SECOM RÁDIO Fpolis'!J122+'RÁDIO Lages'!J122+'RÁDIO Joinville'!J122+'Reit - SECON'!J122+'Reit - CEPO'!J122+'Reit - PROEX'!J122+'Reit - PROPPG'!J122+'Reit - BU'!J122+'Reit - SEMS'!J122+CEAD!J122+FAED!J122+CEFID!J122+CCT!J122+CAV!J122+CEO!J122+CEAVI!J122+CESFI!J122+CERES!J122+ESAG!J122</f>
        <v>29</v>
      </c>
      <c r="H122" s="202">
        <f t="shared" si="3"/>
        <v>58</v>
      </c>
      <c r="I122" s="206"/>
      <c r="J122" s="203">
        <f t="shared" si="6"/>
        <v>58</v>
      </c>
      <c r="K122" s="18">
        <v>1875</v>
      </c>
      <c r="L122" s="18">
        <f t="shared" si="5"/>
        <v>54375</v>
      </c>
      <c r="M122" s="182"/>
      <c r="N122" s="182"/>
      <c r="O122" s="182"/>
      <c r="P122" s="182"/>
      <c r="Q122" s="182"/>
      <c r="R122" s="182"/>
      <c r="S122" s="182"/>
      <c r="T122" s="182"/>
    </row>
    <row r="123" spans="1:20" ht="39.950000000000003" customHeight="1" x14ac:dyDescent="0.25">
      <c r="A123" s="55">
        <v>142</v>
      </c>
      <c r="B123" s="56" t="s">
        <v>86</v>
      </c>
      <c r="C123" s="60" t="s">
        <v>422</v>
      </c>
      <c r="D123" s="61" t="s">
        <v>423</v>
      </c>
      <c r="E123" s="54" t="s">
        <v>37</v>
      </c>
      <c r="F123" s="62" t="s">
        <v>81</v>
      </c>
      <c r="G123" s="17">
        <f>CEART!J123+'Reit-SECOM (RH; COVEST)'!J123+'SECOM RÁDIO Fpolis'!J123+'RÁDIO Lages'!J123+'RÁDIO Joinville'!J123+'Reit - SECON'!J123+'Reit - CEPO'!J123+'Reit - PROEX'!J123+'Reit - PROPPG'!J123+'Reit - BU'!J123+'Reit - SEMS'!J123+CEAD!J123+FAED!J123+CEFID!J123+CCT!J123+CAV!J123+CEO!J123+CEAVI!J123+CESFI!J123+CERES!J123+ESAG!J123</f>
        <v>5</v>
      </c>
      <c r="H123" s="202">
        <f t="shared" si="3"/>
        <v>10</v>
      </c>
      <c r="I123" s="206"/>
      <c r="J123" s="203">
        <f t="shared" si="6"/>
        <v>10</v>
      </c>
      <c r="K123" s="18">
        <v>1289.94</v>
      </c>
      <c r="L123" s="18">
        <f t="shared" si="5"/>
        <v>6449.7000000000007</v>
      </c>
      <c r="M123" s="182"/>
      <c r="N123" s="182"/>
      <c r="O123" s="182"/>
      <c r="P123" s="182"/>
      <c r="Q123" s="182"/>
      <c r="R123" s="182"/>
      <c r="S123" s="182"/>
      <c r="T123" s="182"/>
    </row>
    <row r="124" spans="1:20" ht="39.950000000000003" customHeight="1" x14ac:dyDescent="0.25">
      <c r="A124" s="55">
        <v>143</v>
      </c>
      <c r="B124" s="56" t="s">
        <v>86</v>
      </c>
      <c r="C124" s="60" t="s">
        <v>426</v>
      </c>
      <c r="D124" s="61" t="s">
        <v>427</v>
      </c>
      <c r="E124" s="54" t="s">
        <v>37</v>
      </c>
      <c r="F124" s="62" t="s">
        <v>81</v>
      </c>
      <c r="G124" s="17">
        <f>CEART!J124+'Reit-SECOM (RH; COVEST)'!J124+'SECOM RÁDIO Fpolis'!J124+'RÁDIO Lages'!J124+'RÁDIO Joinville'!J124+'Reit - SECON'!J124+'Reit - CEPO'!J124+'Reit - PROEX'!J124+'Reit - PROPPG'!J124+'Reit - BU'!J124+'Reit - SEMS'!J124+CEAD!J124+FAED!J124+CEFID!J124+CCT!J124+CAV!J124+CEO!J124+CEAVI!J124+CESFI!J124+CERES!J124+ESAG!J124</f>
        <v>8</v>
      </c>
      <c r="H124" s="202">
        <f t="shared" si="3"/>
        <v>16</v>
      </c>
      <c r="I124" s="206"/>
      <c r="J124" s="203">
        <f t="shared" si="6"/>
        <v>16</v>
      </c>
      <c r="K124" s="18">
        <v>387.82</v>
      </c>
      <c r="L124" s="18">
        <f t="shared" si="5"/>
        <v>3102.56</v>
      </c>
      <c r="M124" s="182"/>
      <c r="N124" s="182"/>
      <c r="O124" s="182"/>
      <c r="P124" s="182"/>
      <c r="Q124" s="182"/>
      <c r="R124" s="182"/>
      <c r="S124" s="182"/>
      <c r="T124" s="182"/>
    </row>
    <row r="125" spans="1:20" ht="39.950000000000003" customHeight="1" x14ac:dyDescent="0.25">
      <c r="A125" s="55">
        <v>145</v>
      </c>
      <c r="B125" s="56" t="s">
        <v>126</v>
      </c>
      <c r="C125" s="60" t="s">
        <v>428</v>
      </c>
      <c r="D125" s="61" t="s">
        <v>429</v>
      </c>
      <c r="E125" s="54" t="s">
        <v>37</v>
      </c>
      <c r="F125" s="62" t="s">
        <v>51</v>
      </c>
      <c r="G125" s="17">
        <f>CEART!J125+'Reit-SECOM (RH; COVEST)'!J125+'SECOM RÁDIO Fpolis'!J125+'RÁDIO Lages'!J125+'RÁDIO Joinville'!J125+'Reit - SECON'!J125+'Reit - CEPO'!J125+'Reit - PROEX'!J125+'Reit - PROPPG'!J125+'Reit - BU'!J125+'Reit - SEMS'!J125+CEAD!J125+FAED!J125+CEFID!J125+CCT!J125+CAV!J125+CEO!J125+CEAVI!J125+CESFI!J125+CERES!J125+ESAG!J125</f>
        <v>1</v>
      </c>
      <c r="H125" s="202">
        <f t="shared" si="3"/>
        <v>2</v>
      </c>
      <c r="I125" s="206"/>
      <c r="J125" s="203">
        <f t="shared" si="6"/>
        <v>2</v>
      </c>
      <c r="K125" s="18">
        <v>5100</v>
      </c>
      <c r="L125" s="18">
        <f t="shared" si="5"/>
        <v>5100</v>
      </c>
      <c r="M125" s="182"/>
      <c r="N125" s="182"/>
      <c r="O125" s="182"/>
      <c r="P125" s="182"/>
      <c r="Q125" s="182"/>
      <c r="R125" s="182"/>
      <c r="S125" s="182"/>
      <c r="T125" s="182"/>
    </row>
    <row r="126" spans="1:20" ht="39.950000000000003" customHeight="1" x14ac:dyDescent="0.25">
      <c r="A126" s="55">
        <v>146</v>
      </c>
      <c r="B126" s="56" t="s">
        <v>86</v>
      </c>
      <c r="C126" s="51" t="s">
        <v>430</v>
      </c>
      <c r="D126" s="61" t="s">
        <v>431</v>
      </c>
      <c r="E126" s="54" t="s">
        <v>37</v>
      </c>
      <c r="F126" s="54" t="s">
        <v>168</v>
      </c>
      <c r="G126" s="17">
        <f>CEART!J126+'Reit-SECOM (RH; COVEST)'!J126+'SECOM RÁDIO Fpolis'!J126+'RÁDIO Lages'!J126+'RÁDIO Joinville'!J126+'Reit - SECON'!J126+'Reit - CEPO'!J126+'Reit - PROEX'!J126+'Reit - PROPPG'!J126+'Reit - BU'!J126+'Reit - SEMS'!J126+CEAD!J126+FAED!J126+CEFID!J126+CCT!J126+CAV!J126+CEO!J126+CEAVI!J126+CESFI!J126+CERES!J126+ESAG!J126</f>
        <v>11</v>
      </c>
      <c r="H126" s="202">
        <f t="shared" si="3"/>
        <v>22</v>
      </c>
      <c r="I126" s="206"/>
      <c r="J126" s="203">
        <f t="shared" si="6"/>
        <v>22</v>
      </c>
      <c r="K126" s="18">
        <v>338.6</v>
      </c>
      <c r="L126" s="18">
        <f t="shared" si="5"/>
        <v>3724.6000000000004</v>
      </c>
      <c r="M126" s="182"/>
      <c r="N126" s="182"/>
      <c r="O126" s="182"/>
      <c r="P126" s="182"/>
      <c r="Q126" s="182"/>
      <c r="R126" s="182"/>
      <c r="S126" s="182"/>
      <c r="T126" s="182"/>
    </row>
    <row r="127" spans="1:20" ht="39.950000000000003" customHeight="1" x14ac:dyDescent="0.25">
      <c r="A127" s="55">
        <v>147</v>
      </c>
      <c r="B127" s="56" t="s">
        <v>126</v>
      </c>
      <c r="C127" s="51" t="s">
        <v>434</v>
      </c>
      <c r="D127" s="52" t="s">
        <v>435</v>
      </c>
      <c r="E127" s="54" t="s">
        <v>37</v>
      </c>
      <c r="F127" s="54" t="s">
        <v>51</v>
      </c>
      <c r="G127" s="17">
        <f>CEART!J127+'Reit-SECOM (RH; COVEST)'!J127+'SECOM RÁDIO Fpolis'!J127+'RÁDIO Lages'!J127+'RÁDIO Joinville'!J127+'Reit - SECON'!J127+'Reit - CEPO'!J127+'Reit - PROEX'!J127+'Reit - PROPPG'!J127+'Reit - BU'!J127+'Reit - SEMS'!J127+CEAD!J127+FAED!J127+CEFID!J127+CCT!J127+CAV!J127+CEO!J127+CEAVI!J127+CESFI!J127+CERES!J127+ESAG!J127</f>
        <v>7</v>
      </c>
      <c r="H127" s="202">
        <f t="shared" si="3"/>
        <v>14</v>
      </c>
      <c r="I127" s="206"/>
      <c r="J127" s="203">
        <f t="shared" si="6"/>
        <v>14</v>
      </c>
      <c r="K127" s="18">
        <v>130</v>
      </c>
      <c r="L127" s="18">
        <f t="shared" si="5"/>
        <v>910</v>
      </c>
      <c r="M127" s="182"/>
      <c r="N127" s="182"/>
      <c r="O127" s="182"/>
      <c r="P127" s="182"/>
      <c r="Q127" s="182"/>
      <c r="R127" s="182"/>
      <c r="S127" s="182"/>
      <c r="T127" s="182"/>
    </row>
    <row r="128" spans="1:20" ht="39.950000000000003" customHeight="1" x14ac:dyDescent="0.25">
      <c r="A128" s="55">
        <v>150</v>
      </c>
      <c r="B128" s="56" t="s">
        <v>86</v>
      </c>
      <c r="C128" s="73" t="s">
        <v>437</v>
      </c>
      <c r="D128" s="74" t="s">
        <v>438</v>
      </c>
      <c r="E128" s="54" t="s">
        <v>37</v>
      </c>
      <c r="F128" s="62" t="s">
        <v>168</v>
      </c>
      <c r="G128" s="17">
        <f>CEART!J128+'Reit-SECOM (RH; COVEST)'!J128+'SECOM RÁDIO Fpolis'!J128+'RÁDIO Lages'!J128+'RÁDIO Joinville'!J128+'Reit - SECON'!J128+'Reit - CEPO'!J128+'Reit - PROEX'!J128+'Reit - PROPPG'!J128+'Reit - BU'!J128+'Reit - SEMS'!J128+CEAD!J128+FAED!J128+CEFID!J128+CCT!J128+CAV!J128+CEO!J128+CEAVI!J128+CESFI!J128+CERES!J128+ESAG!J128</f>
        <v>15</v>
      </c>
      <c r="H128" s="202">
        <f t="shared" si="3"/>
        <v>30</v>
      </c>
      <c r="I128" s="206"/>
      <c r="J128" s="203">
        <f t="shared" si="6"/>
        <v>30</v>
      </c>
      <c r="K128" s="18">
        <v>549.99</v>
      </c>
      <c r="L128" s="18">
        <f t="shared" si="5"/>
        <v>8249.85</v>
      </c>
      <c r="M128" s="182"/>
      <c r="N128" s="182"/>
      <c r="O128" s="182"/>
      <c r="P128" s="182"/>
      <c r="Q128" s="182"/>
      <c r="R128" s="182"/>
      <c r="S128" s="182"/>
      <c r="T128" s="182"/>
    </row>
    <row r="129" spans="1:20" ht="39.950000000000003" customHeight="1" x14ac:dyDescent="0.25">
      <c r="A129" s="55">
        <v>152</v>
      </c>
      <c r="B129" s="56" t="s">
        <v>86</v>
      </c>
      <c r="C129" s="60" t="s">
        <v>441</v>
      </c>
      <c r="D129" s="61" t="s">
        <v>442</v>
      </c>
      <c r="E129" s="54" t="s">
        <v>37</v>
      </c>
      <c r="F129" s="54">
        <v>44905233</v>
      </c>
      <c r="G129" s="17">
        <f>CEART!J129+'Reit-SECOM (RH; COVEST)'!J129+'SECOM RÁDIO Fpolis'!J129+'RÁDIO Lages'!J129+'RÁDIO Joinville'!J129+'Reit - SECON'!J129+'Reit - CEPO'!J129+'Reit - PROEX'!J129+'Reit - PROPPG'!J129+'Reit - BU'!J129+'Reit - SEMS'!J129+CEAD!J129+FAED!J129+CEFID!J129+CCT!J129+CAV!J129+CEO!J129+CEAVI!J129+CESFI!J129+CERES!J129+ESAG!J129</f>
        <v>1</v>
      </c>
      <c r="H129" s="202">
        <f t="shared" si="3"/>
        <v>2</v>
      </c>
      <c r="I129" s="206"/>
      <c r="J129" s="203">
        <f t="shared" si="6"/>
        <v>2</v>
      </c>
      <c r="K129" s="18">
        <v>1354.16</v>
      </c>
      <c r="L129" s="18">
        <f t="shared" si="5"/>
        <v>1354.16</v>
      </c>
      <c r="M129" s="182"/>
      <c r="N129" s="182"/>
      <c r="O129" s="182"/>
      <c r="P129" s="182"/>
      <c r="Q129" s="182"/>
      <c r="R129" s="182"/>
      <c r="S129" s="182"/>
      <c r="T129" s="182"/>
    </row>
    <row r="130" spans="1:20" ht="53.25" customHeight="1" x14ac:dyDescent="0.25">
      <c r="A130" s="55">
        <v>153</v>
      </c>
      <c r="B130" s="56" t="s">
        <v>494</v>
      </c>
      <c r="C130" s="60" t="s">
        <v>493</v>
      </c>
      <c r="D130" s="61" t="s">
        <v>445</v>
      </c>
      <c r="E130" s="54" t="s">
        <v>37</v>
      </c>
      <c r="F130" s="54">
        <v>44905235</v>
      </c>
      <c r="G130" s="17">
        <f>CEART!J130+'Reit-SECOM (RH; COVEST)'!J130+'SECOM RÁDIO Fpolis'!J130+'RÁDIO Lages'!J130+'RÁDIO Joinville'!J130+'Reit - SECON'!J130+'Reit - CEPO'!J130+'Reit - PROEX'!J130+'Reit - PROPPG'!J130+'Reit - BU'!J130+'Reit - SEMS'!J130+CEAD!J130+FAED!J130+CEFID!J130+CCT!J130+CAV!J130+CEO!J130+CEAVI!J130+CESFI!J130+CERES!J130+ESAG!J130</f>
        <v>2</v>
      </c>
      <c r="H130" s="202">
        <f t="shared" si="3"/>
        <v>4</v>
      </c>
      <c r="I130" s="206"/>
      <c r="J130" s="203">
        <f t="shared" si="6"/>
        <v>3</v>
      </c>
      <c r="K130" s="18">
        <v>19484</v>
      </c>
      <c r="L130" s="18">
        <f t="shared" si="5"/>
        <v>38968</v>
      </c>
      <c r="M130" s="182">
        <v>1</v>
      </c>
      <c r="N130" s="182"/>
      <c r="O130" s="182"/>
      <c r="P130" s="182"/>
      <c r="Q130" s="182"/>
      <c r="R130" s="182"/>
      <c r="S130" s="182"/>
      <c r="T130" s="182"/>
    </row>
    <row r="131" spans="1:20" ht="39.950000000000003" customHeight="1" x14ac:dyDescent="0.25">
      <c r="A131" s="55">
        <v>154</v>
      </c>
      <c r="B131" s="56" t="s">
        <v>86</v>
      </c>
      <c r="C131" s="60" t="s">
        <v>447</v>
      </c>
      <c r="D131" s="61" t="s">
        <v>448</v>
      </c>
      <c r="E131" s="54" t="s">
        <v>37</v>
      </c>
      <c r="F131" s="62" t="s">
        <v>51</v>
      </c>
      <c r="G131" s="17">
        <f>CEART!J131+'Reit-SECOM (RH; COVEST)'!J131+'SECOM RÁDIO Fpolis'!J131+'RÁDIO Lages'!J131+'RÁDIO Joinville'!J131+'Reit - SECON'!J131+'Reit - CEPO'!J131+'Reit - PROEX'!J131+'Reit - PROPPG'!J131+'Reit - BU'!J131+'Reit - SEMS'!J131+CEAD!J131+FAED!J131+CEFID!J131+CCT!J131+CAV!J131+CEO!J131+CEAVI!J131+CESFI!J131+CERES!J131+ESAG!J131</f>
        <v>5</v>
      </c>
      <c r="H131" s="202">
        <f t="shared" si="3"/>
        <v>10</v>
      </c>
      <c r="I131" s="206"/>
      <c r="J131" s="203">
        <f t="shared" si="6"/>
        <v>10</v>
      </c>
      <c r="K131" s="18">
        <v>2498.19</v>
      </c>
      <c r="L131" s="18">
        <f t="shared" si="5"/>
        <v>12490.95</v>
      </c>
      <c r="M131" s="182"/>
      <c r="N131" s="182"/>
      <c r="O131" s="182"/>
      <c r="P131" s="182"/>
      <c r="Q131" s="182"/>
      <c r="R131" s="182"/>
      <c r="S131" s="182"/>
      <c r="T131" s="182"/>
    </row>
    <row r="132" spans="1:20" ht="39.950000000000003" customHeight="1" x14ac:dyDescent="0.25">
      <c r="A132" s="55">
        <v>155</v>
      </c>
      <c r="B132" s="56" t="s">
        <v>450</v>
      </c>
      <c r="C132" s="77" t="s">
        <v>451</v>
      </c>
      <c r="D132" s="61" t="s">
        <v>452</v>
      </c>
      <c r="E132" s="54" t="s">
        <v>37</v>
      </c>
      <c r="F132" s="62" t="s">
        <v>51</v>
      </c>
      <c r="G132" s="17">
        <f>CEART!J132+'Reit-SECOM (RH; COVEST)'!J132+'SECOM RÁDIO Fpolis'!J132+'RÁDIO Lages'!J132+'RÁDIO Joinville'!J132+'Reit - SECON'!J132+'Reit - CEPO'!J132+'Reit - PROEX'!J132+'Reit - PROPPG'!J132+'Reit - BU'!J132+'Reit - SEMS'!J132+CEAD!J132+FAED!J132+CEFID!J132+CCT!J132+CAV!J132+CEO!J132+CEAVI!J132+CESFI!J132+CERES!J132+ESAG!J132</f>
        <v>1</v>
      </c>
      <c r="H132" s="202">
        <f t="shared" si="3"/>
        <v>2</v>
      </c>
      <c r="I132" s="206"/>
      <c r="J132" s="203">
        <f t="shared" si="6"/>
        <v>2</v>
      </c>
      <c r="K132" s="18">
        <v>38300</v>
      </c>
      <c r="L132" s="18">
        <f t="shared" si="5"/>
        <v>38300</v>
      </c>
      <c r="M132" s="182"/>
      <c r="N132" s="182"/>
      <c r="O132" s="182"/>
      <c r="P132" s="182"/>
      <c r="Q132" s="182"/>
      <c r="R132" s="182"/>
      <c r="S132" s="182"/>
      <c r="T132" s="182"/>
    </row>
    <row r="133" spans="1:20" ht="39.950000000000003" customHeight="1" x14ac:dyDescent="0.25">
      <c r="A133" s="55">
        <v>156</v>
      </c>
      <c r="B133" s="56" t="s">
        <v>114</v>
      </c>
      <c r="C133" s="60" t="s">
        <v>454</v>
      </c>
      <c r="D133" s="61" t="s">
        <v>455</v>
      </c>
      <c r="E133" s="54" t="s">
        <v>37</v>
      </c>
      <c r="F133" s="62" t="s">
        <v>81</v>
      </c>
      <c r="G133" s="17">
        <f>CEART!J133+'Reit-SECOM (RH; COVEST)'!J133+'SECOM RÁDIO Fpolis'!J133+'RÁDIO Lages'!J133+'RÁDIO Joinville'!J133+'Reit - SECON'!J133+'Reit - CEPO'!J133+'Reit - PROEX'!J133+'Reit - PROPPG'!J133+'Reit - BU'!J133+'Reit - SEMS'!J133+CEAD!J133+FAED!J133+CEFID!J133+CCT!J133+CAV!J133+CEO!J133+CEAVI!J133+CESFI!J133+CERES!J133+ESAG!J133</f>
        <v>25</v>
      </c>
      <c r="H133" s="202">
        <f t="shared" ref="H133:H136" si="7">G133*2</f>
        <v>50</v>
      </c>
      <c r="I133" s="206"/>
      <c r="J133" s="203">
        <f t="shared" si="6"/>
        <v>50</v>
      </c>
      <c r="K133" s="18">
        <v>327.5</v>
      </c>
      <c r="L133" s="18">
        <f t="shared" ref="L133:L136" si="8">K133*G133</f>
        <v>8187.5</v>
      </c>
      <c r="M133" s="182"/>
      <c r="N133" s="182"/>
      <c r="O133" s="182"/>
      <c r="P133" s="182"/>
      <c r="Q133" s="182"/>
      <c r="R133" s="182"/>
      <c r="S133" s="182"/>
      <c r="T133" s="182"/>
    </row>
    <row r="134" spans="1:20" ht="39.950000000000003" customHeight="1" x14ac:dyDescent="0.25">
      <c r="A134" s="55">
        <v>158</v>
      </c>
      <c r="B134" s="56" t="s">
        <v>38</v>
      </c>
      <c r="C134" s="60" t="s">
        <v>457</v>
      </c>
      <c r="D134" s="61" t="s">
        <v>458</v>
      </c>
      <c r="E134" s="54" t="s">
        <v>37</v>
      </c>
      <c r="F134" s="62" t="s">
        <v>81</v>
      </c>
      <c r="G134" s="17">
        <f>CEART!J134+'Reit-SECOM (RH; COVEST)'!J134+'SECOM RÁDIO Fpolis'!J134+'RÁDIO Lages'!J134+'RÁDIO Joinville'!J134+'Reit - SECON'!J134+'Reit - CEPO'!J134+'Reit - PROEX'!J134+'Reit - PROPPG'!J134+'Reit - BU'!J134+'Reit - SEMS'!J134+CEAD!J134+FAED!J134+CEFID!J134+CCT!J134+CAV!J134+CEO!J134+CEAVI!J134+CESFI!J134+CERES!J134+ESAG!J134</f>
        <v>6</v>
      </c>
      <c r="H134" s="202">
        <f t="shared" si="7"/>
        <v>12</v>
      </c>
      <c r="I134" s="206"/>
      <c r="J134" s="203">
        <f t="shared" si="6"/>
        <v>12</v>
      </c>
      <c r="K134" s="18">
        <v>1240</v>
      </c>
      <c r="L134" s="18">
        <f t="shared" si="8"/>
        <v>7440</v>
      </c>
      <c r="M134" s="182"/>
      <c r="N134" s="182"/>
      <c r="O134" s="182"/>
      <c r="P134" s="182"/>
      <c r="Q134" s="182"/>
      <c r="R134" s="182"/>
      <c r="S134" s="182"/>
      <c r="T134" s="182"/>
    </row>
    <row r="135" spans="1:20" ht="39.950000000000003" customHeight="1" x14ac:dyDescent="0.25">
      <c r="A135" s="55">
        <v>159</v>
      </c>
      <c r="B135" s="56" t="s">
        <v>86</v>
      </c>
      <c r="C135" s="60" t="s">
        <v>460</v>
      </c>
      <c r="D135" s="61" t="s">
        <v>461</v>
      </c>
      <c r="E135" s="54" t="s">
        <v>37</v>
      </c>
      <c r="F135" s="62" t="s">
        <v>81</v>
      </c>
      <c r="G135" s="17">
        <f>CEART!J135+'Reit-SECOM (RH; COVEST)'!J135+'SECOM RÁDIO Fpolis'!J135+'RÁDIO Lages'!J135+'RÁDIO Joinville'!J135+'Reit - SECON'!J135+'Reit - CEPO'!J135+'Reit - PROEX'!J135+'Reit - PROPPG'!J135+'Reit - BU'!J135+'Reit - SEMS'!J135+CEAD!J135+FAED!J135+CEFID!J135+CCT!J135+CAV!J135+CEO!J135+CEAVI!J135+CESFI!J135+CERES!J135+ESAG!J135</f>
        <v>12</v>
      </c>
      <c r="H135" s="202">
        <f t="shared" si="7"/>
        <v>24</v>
      </c>
      <c r="I135" s="206"/>
      <c r="J135" s="203">
        <f t="shared" si="6"/>
        <v>24</v>
      </c>
      <c r="K135" s="18">
        <v>376.13</v>
      </c>
      <c r="L135" s="18">
        <f t="shared" si="8"/>
        <v>4513.5599999999995</v>
      </c>
      <c r="M135" s="182"/>
      <c r="N135" s="182"/>
      <c r="O135" s="182"/>
      <c r="P135" s="182"/>
      <c r="Q135" s="182"/>
      <c r="R135" s="182"/>
      <c r="S135" s="182"/>
      <c r="T135" s="182"/>
    </row>
    <row r="136" spans="1:20" ht="39.950000000000003" customHeight="1" x14ac:dyDescent="0.25">
      <c r="A136" s="55">
        <v>161</v>
      </c>
      <c r="B136" s="56" t="s">
        <v>38</v>
      </c>
      <c r="C136" s="60" t="s">
        <v>462</v>
      </c>
      <c r="D136" s="61" t="s">
        <v>463</v>
      </c>
      <c r="E136" s="54" t="s">
        <v>37</v>
      </c>
      <c r="F136" s="62" t="s">
        <v>81</v>
      </c>
      <c r="G136" s="17">
        <f>CEART!J136+'Reit-SECOM (RH; COVEST)'!J136+'SECOM RÁDIO Fpolis'!J136+'RÁDIO Lages'!J136+'RÁDIO Joinville'!J136+'Reit - SECON'!J136+'Reit - CEPO'!J136+'Reit - PROEX'!J136+'Reit - PROPPG'!J136+'Reit - BU'!J136+'Reit - SEMS'!J136+CEAD!J136+FAED!J136+CEFID!J136+CCT!J136+CAV!J136+CEO!J136+CEAVI!J136+CESFI!J136+CERES!J136+ESAG!J136</f>
        <v>9</v>
      </c>
      <c r="H136" s="202">
        <f t="shared" si="7"/>
        <v>18</v>
      </c>
      <c r="I136" s="206"/>
      <c r="J136" s="203">
        <f t="shared" si="6"/>
        <v>18</v>
      </c>
      <c r="K136" s="18">
        <v>485.5</v>
      </c>
      <c r="L136" s="18">
        <f t="shared" si="8"/>
        <v>4369.5</v>
      </c>
      <c r="M136" s="182"/>
      <c r="N136" s="182"/>
      <c r="O136" s="182"/>
      <c r="P136" s="182"/>
      <c r="Q136" s="182"/>
      <c r="R136" s="182"/>
      <c r="S136" s="182"/>
      <c r="T136" s="182"/>
    </row>
    <row r="137" spans="1:20" s="196" customFormat="1" ht="39" customHeight="1" x14ac:dyDescent="0.2">
      <c r="A137" s="191"/>
      <c r="B137" s="191"/>
      <c r="C137" s="192"/>
      <c r="D137" s="191"/>
      <c r="E137" s="191"/>
      <c r="F137" s="191"/>
      <c r="G137" s="193"/>
      <c r="H137" s="194"/>
      <c r="I137" s="194"/>
      <c r="J137" s="195"/>
      <c r="K137" s="197">
        <f>SUM(K4:K136)</f>
        <v>579690.93999999983</v>
      </c>
      <c r="L137" s="197">
        <f>SUM(L4:L136)</f>
        <v>1871053.83</v>
      </c>
      <c r="M137" s="199">
        <f>SUMPRODUCT($K$4:$K$136,M4:M136)</f>
        <v>19484</v>
      </c>
      <c r="N137" s="199">
        <f t="shared" ref="N137:T137" si="9">SUMPRODUCT($K$4:$K$136,N4:N136)</f>
        <v>7000</v>
      </c>
      <c r="O137" s="199">
        <f t="shared" si="9"/>
        <v>0</v>
      </c>
      <c r="P137" s="199">
        <f t="shared" si="9"/>
        <v>0</v>
      </c>
      <c r="Q137" s="199">
        <f t="shared" si="9"/>
        <v>0</v>
      </c>
      <c r="R137" s="199">
        <f t="shared" si="9"/>
        <v>0</v>
      </c>
      <c r="S137" s="199">
        <f t="shared" si="9"/>
        <v>0</v>
      </c>
      <c r="T137" s="199">
        <f t="shared" si="9"/>
        <v>0</v>
      </c>
    </row>
    <row r="138" spans="1:20" ht="39.950000000000003" customHeight="1" x14ac:dyDescent="0.25">
      <c r="G138" s="258" t="str">
        <f>C1</f>
        <v>OBJETO: AQUISIÇÃO DE MATERIAIS E EQUIPAMENTOS DE ÁUDIO, VÍDEO E FOTO PARA A UDESC</v>
      </c>
      <c r="H138" s="258"/>
      <c r="I138" s="258"/>
      <c r="J138" s="258"/>
      <c r="K138" s="258"/>
      <c r="L138" s="258"/>
    </row>
    <row r="139" spans="1:20" ht="15.75" x14ac:dyDescent="0.25">
      <c r="G139" s="258" t="str">
        <f>A1</f>
        <v xml:space="preserve">PROCESSO: PE 1734/2023 (SGPE ORIGINAL 40035/2023) </v>
      </c>
      <c r="H139" s="258"/>
      <c r="I139" s="258"/>
      <c r="J139" s="258"/>
      <c r="K139" s="258"/>
      <c r="L139" s="258"/>
    </row>
    <row r="140" spans="1:20" ht="15.75" x14ac:dyDescent="0.25">
      <c r="G140" s="259" t="str">
        <f>G1</f>
        <v>VIGÊNCIA DA ATA: 12/01/2024 até 12/01/2025</v>
      </c>
      <c r="H140" s="259"/>
      <c r="I140" s="259"/>
      <c r="J140" s="259"/>
      <c r="K140" s="259"/>
      <c r="L140" s="259"/>
    </row>
    <row r="141" spans="1:20" ht="15.75" x14ac:dyDescent="0.25">
      <c r="G141" s="184" t="s">
        <v>11</v>
      </c>
      <c r="H141" s="185"/>
      <c r="I141" s="185"/>
      <c r="J141" s="185"/>
      <c r="K141" s="256">
        <f>L137</f>
        <v>1871053.83</v>
      </c>
      <c r="L141" s="257"/>
    </row>
    <row r="142" spans="1:20" ht="15.75" x14ac:dyDescent="0.25">
      <c r="G142" s="198" t="s">
        <v>649</v>
      </c>
      <c r="H142" s="187"/>
      <c r="I142" s="187"/>
      <c r="J142" s="187"/>
      <c r="K142" s="187"/>
      <c r="L142" s="204">
        <f>SUM(M137:T137)</f>
        <v>26484</v>
      </c>
    </row>
    <row r="143" spans="1:20" ht="15.75" x14ac:dyDescent="0.25">
      <c r="G143" s="186" t="s">
        <v>648</v>
      </c>
      <c r="H143" s="187"/>
      <c r="I143" s="187"/>
      <c r="J143" s="187"/>
      <c r="K143" s="187"/>
      <c r="L143" s="205">
        <f>L142/K141</f>
        <v>1.4154590090013604E-2</v>
      </c>
    </row>
    <row r="144" spans="1:20" ht="15.75" x14ac:dyDescent="0.25">
      <c r="G144" s="188" t="s">
        <v>647</v>
      </c>
      <c r="H144" s="189"/>
      <c r="I144" s="189"/>
      <c r="J144" s="189"/>
      <c r="K144" s="189"/>
      <c r="L144" s="190"/>
    </row>
  </sheetData>
  <mergeCells count="16">
    <mergeCell ref="M1:M2"/>
    <mergeCell ref="T1:T2"/>
    <mergeCell ref="N1:N2"/>
    <mergeCell ref="O1:O2"/>
    <mergeCell ref="P1:P2"/>
    <mergeCell ref="Q1:Q2"/>
    <mergeCell ref="R1:R2"/>
    <mergeCell ref="S1:S2"/>
    <mergeCell ref="K141:L141"/>
    <mergeCell ref="G139:L139"/>
    <mergeCell ref="G140:L140"/>
    <mergeCell ref="A1:B1"/>
    <mergeCell ref="C1:F1"/>
    <mergeCell ref="G1:L1"/>
    <mergeCell ref="A2:L2"/>
    <mergeCell ref="G138:L138"/>
  </mergeCells>
  <phoneticPr fontId="49" type="noConversion"/>
  <conditionalFormatting sqref="J4:J136">
    <cfRule type="cellIs" dxfId="3" priority="13" operator="lessThan">
      <formula>0</formula>
    </cfRule>
  </conditionalFormatting>
  <conditionalFormatting sqref="M4">
    <cfRule type="cellIs" dxfId="2" priority="5" operator="greaterThan">
      <formula>0</formula>
    </cfRule>
  </conditionalFormatting>
  <conditionalFormatting sqref="M5:M136">
    <cfRule type="cellIs" dxfId="1" priority="2" operator="greaterThan">
      <formula>0</formula>
    </cfRule>
  </conditionalFormatting>
  <conditionalFormatting sqref="N4:T136">
    <cfRule type="cellIs" dxfId="0" priority="1" operator="greaterThan">
      <formula>0</formula>
    </cfRule>
  </conditionalFormatting>
  <pageMargins left="0.511811024" right="0.511811024" top="0.78740157499999996" bottom="0.78740157499999996" header="0.31496062000000002" footer="0.31496062000000002"/>
  <pageSetup paperSize="9"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FFFF00"/>
  </sheetPr>
  <dimension ref="A1:AD136"/>
  <sheetViews>
    <sheetView topLeftCell="A4" zoomScale="80" zoomScaleNormal="80" workbookViewId="0">
      <selection activeCell="C19" sqref="C19"/>
    </sheetView>
  </sheetViews>
  <sheetFormatPr defaultColWidth="9.7109375" defaultRowHeight="39.950000000000003" customHeight="1" x14ac:dyDescent="0.25"/>
  <cols>
    <col min="1" max="1" width="7" style="31" customWidth="1"/>
    <col min="2" max="2" width="38.5703125" style="1" customWidth="1"/>
    <col min="3" max="3" width="55.28515625" style="35" customWidth="1"/>
    <col min="4" max="4" width="34.85546875" style="36" bestFit="1" customWidth="1"/>
    <col min="5" max="5" width="11.7109375" style="36" customWidth="1"/>
    <col min="6" max="7" width="10" style="1" customWidth="1"/>
    <col min="8" max="8" width="16.7109375" style="1" customWidth="1"/>
    <col min="9" max="9" width="18.5703125" style="27" customWidth="1"/>
    <col min="10" max="10" width="13.85546875" style="4" customWidth="1"/>
    <col min="11" max="11" width="13.28515625" style="26" customWidth="1"/>
    <col min="12" max="12" width="12.5703125" style="5" customWidth="1"/>
    <col min="13" max="24" width="13.7109375" style="6" customWidth="1"/>
    <col min="25" max="30" width="13.7109375" style="2" customWidth="1"/>
    <col min="31" max="16384" width="9.7109375" style="2"/>
  </cols>
  <sheetData>
    <row r="1" spans="1:30" ht="39.950000000000003" customHeight="1" x14ac:dyDescent="0.25">
      <c r="A1" s="236" t="s">
        <v>27</v>
      </c>
      <c r="B1" s="236"/>
      <c r="C1" s="236" t="s">
        <v>28</v>
      </c>
      <c r="D1" s="236"/>
      <c r="E1" s="236"/>
      <c r="F1" s="236"/>
      <c r="G1" s="236"/>
      <c r="H1" s="236"/>
      <c r="I1" s="236"/>
      <c r="J1" s="230" t="s">
        <v>492</v>
      </c>
      <c r="K1" s="230"/>
      <c r="L1" s="230"/>
      <c r="M1" s="231" t="s">
        <v>29</v>
      </c>
      <c r="N1" s="231" t="s">
        <v>29</v>
      </c>
      <c r="O1" s="231" t="s">
        <v>29</v>
      </c>
      <c r="P1" s="231" t="s">
        <v>29</v>
      </c>
      <c r="Q1" s="231" t="s">
        <v>29</v>
      </c>
      <c r="R1" s="231" t="s">
        <v>29</v>
      </c>
      <c r="S1" s="231" t="s">
        <v>29</v>
      </c>
      <c r="T1" s="231" t="s">
        <v>29</v>
      </c>
      <c r="U1" s="231" t="s">
        <v>29</v>
      </c>
      <c r="V1" s="231" t="s">
        <v>29</v>
      </c>
      <c r="W1" s="231" t="s">
        <v>29</v>
      </c>
      <c r="X1" s="231" t="s">
        <v>29</v>
      </c>
      <c r="Y1" s="231" t="s">
        <v>29</v>
      </c>
      <c r="Z1" s="231" t="s">
        <v>29</v>
      </c>
      <c r="AA1" s="231" t="s">
        <v>29</v>
      </c>
      <c r="AB1" s="231" t="s">
        <v>29</v>
      </c>
      <c r="AC1" s="231" t="s">
        <v>29</v>
      </c>
      <c r="AD1" s="231" t="s">
        <v>29</v>
      </c>
    </row>
    <row r="2" spans="1:30" ht="39.950000000000003" customHeight="1" x14ac:dyDescent="0.25">
      <c r="A2" s="236" t="s">
        <v>12</v>
      </c>
      <c r="B2" s="236"/>
      <c r="C2" s="236"/>
      <c r="D2" s="236"/>
      <c r="E2" s="236"/>
      <c r="F2" s="236"/>
      <c r="G2" s="236"/>
      <c r="H2" s="236"/>
      <c r="I2" s="236"/>
      <c r="J2" s="236"/>
      <c r="K2" s="236"/>
      <c r="L2" s="236"/>
      <c r="M2" s="231"/>
      <c r="N2" s="231"/>
      <c r="O2" s="231"/>
      <c r="P2" s="231"/>
      <c r="Q2" s="231"/>
      <c r="R2" s="231"/>
      <c r="S2" s="231"/>
      <c r="T2" s="231"/>
      <c r="U2" s="231"/>
      <c r="V2" s="231"/>
      <c r="W2" s="231"/>
      <c r="X2" s="231"/>
      <c r="Y2" s="231"/>
      <c r="Z2" s="231"/>
      <c r="AA2" s="231"/>
      <c r="AB2" s="231"/>
      <c r="AC2" s="231"/>
      <c r="AD2" s="231"/>
    </row>
    <row r="3" spans="1:30" s="3" customFormat="1" ht="57.2" customHeight="1" x14ac:dyDescent="0.2">
      <c r="A3" s="32" t="s">
        <v>18</v>
      </c>
      <c r="B3" s="33" t="s">
        <v>13</v>
      </c>
      <c r="C3" s="32" t="s">
        <v>14</v>
      </c>
      <c r="D3" s="32" t="s">
        <v>23</v>
      </c>
      <c r="E3" s="33" t="s">
        <v>30</v>
      </c>
      <c r="F3" s="33" t="s">
        <v>31</v>
      </c>
      <c r="G3" s="33" t="s">
        <v>32</v>
      </c>
      <c r="H3" s="33" t="s">
        <v>15</v>
      </c>
      <c r="I3" s="34" t="s">
        <v>19</v>
      </c>
      <c r="J3" s="33" t="s">
        <v>20</v>
      </c>
      <c r="K3" s="37" t="s">
        <v>0</v>
      </c>
      <c r="L3" s="38" t="s">
        <v>2</v>
      </c>
      <c r="M3" s="44" t="s">
        <v>1</v>
      </c>
      <c r="N3" s="44" t="s">
        <v>1</v>
      </c>
      <c r="O3" s="44" t="s">
        <v>1</v>
      </c>
      <c r="P3" s="44" t="s">
        <v>1</v>
      </c>
      <c r="Q3" s="44" t="s">
        <v>1</v>
      </c>
      <c r="R3" s="44" t="s">
        <v>1</v>
      </c>
      <c r="S3" s="44" t="s">
        <v>1</v>
      </c>
      <c r="T3" s="44" t="s">
        <v>1</v>
      </c>
      <c r="U3" s="44" t="s">
        <v>1</v>
      </c>
      <c r="V3" s="44" t="s">
        <v>1</v>
      </c>
      <c r="W3" s="44" t="s">
        <v>1</v>
      </c>
      <c r="X3" s="44" t="s">
        <v>1</v>
      </c>
      <c r="Y3" s="44" t="s">
        <v>1</v>
      </c>
      <c r="Z3" s="44" t="s">
        <v>1</v>
      </c>
      <c r="AA3" s="44" t="s">
        <v>1</v>
      </c>
      <c r="AB3" s="44" t="s">
        <v>1</v>
      </c>
      <c r="AC3" s="44" t="s">
        <v>1</v>
      </c>
      <c r="AD3" s="44" t="s">
        <v>1</v>
      </c>
    </row>
    <row r="4" spans="1:30" ht="39.950000000000003" customHeight="1" x14ac:dyDescent="0.25">
      <c r="A4" s="55">
        <v>1</v>
      </c>
      <c r="B4" s="56" t="s">
        <v>33</v>
      </c>
      <c r="C4" s="60" t="s">
        <v>34</v>
      </c>
      <c r="D4" s="61" t="s">
        <v>35</v>
      </c>
      <c r="E4" s="59" t="s">
        <v>36</v>
      </c>
      <c r="F4" s="70">
        <v>117366023</v>
      </c>
      <c r="G4" s="54" t="s">
        <v>37</v>
      </c>
      <c r="H4" s="54">
        <v>33903035</v>
      </c>
      <c r="I4" s="42">
        <v>54</v>
      </c>
      <c r="J4" s="17"/>
      <c r="K4" s="23">
        <f t="shared" ref="K4:K67" si="0">J4-(SUM(M4:AD4))</f>
        <v>0</v>
      </c>
      <c r="L4" s="24" t="str">
        <f t="shared" ref="L4:L67" si="1">IF(K4&lt;0,"ATENÇÃO","OK")</f>
        <v>OK</v>
      </c>
      <c r="M4" s="46"/>
      <c r="N4" s="50"/>
      <c r="O4" s="46"/>
      <c r="P4" s="47"/>
      <c r="Q4" s="47"/>
      <c r="R4" s="47"/>
      <c r="S4" s="47"/>
      <c r="T4" s="46"/>
      <c r="U4" s="46"/>
      <c r="V4" s="46"/>
      <c r="W4" s="46"/>
      <c r="X4" s="46"/>
      <c r="Y4" s="47"/>
      <c r="Z4" s="47"/>
      <c r="AA4" s="47"/>
      <c r="AB4" s="47"/>
      <c r="AC4" s="47"/>
      <c r="AD4" s="47"/>
    </row>
    <row r="5" spans="1:30" ht="39.950000000000003" customHeight="1" x14ac:dyDescent="0.25">
      <c r="A5" s="55">
        <v>2</v>
      </c>
      <c r="B5" s="56" t="s">
        <v>38</v>
      </c>
      <c r="C5" s="60" t="s">
        <v>39</v>
      </c>
      <c r="D5" s="61" t="s">
        <v>40</v>
      </c>
      <c r="E5" s="53" t="s">
        <v>41</v>
      </c>
      <c r="F5" s="54" t="s">
        <v>42</v>
      </c>
      <c r="G5" s="54" t="s">
        <v>37</v>
      </c>
      <c r="H5" s="54">
        <v>33903029</v>
      </c>
      <c r="I5" s="42">
        <v>1262.5999999999999</v>
      </c>
      <c r="J5" s="17"/>
      <c r="K5" s="23">
        <f t="shared" si="0"/>
        <v>0</v>
      </c>
      <c r="L5" s="24" t="str">
        <f t="shared" si="1"/>
        <v>OK</v>
      </c>
      <c r="M5" s="46"/>
      <c r="N5" s="50"/>
      <c r="O5" s="46"/>
      <c r="P5" s="47"/>
      <c r="Q5" s="47"/>
      <c r="R5" s="47"/>
      <c r="S5" s="47"/>
      <c r="T5" s="46"/>
      <c r="U5" s="46"/>
      <c r="V5" s="46"/>
      <c r="W5" s="46"/>
      <c r="X5" s="46"/>
      <c r="Y5" s="47"/>
      <c r="Z5" s="47"/>
      <c r="AA5" s="47"/>
      <c r="AB5" s="47"/>
      <c r="AC5" s="47"/>
      <c r="AD5" s="47"/>
    </row>
    <row r="6" spans="1:30" ht="39.950000000000003" customHeight="1" x14ac:dyDescent="0.25">
      <c r="A6" s="55">
        <v>3</v>
      </c>
      <c r="B6" s="56" t="s">
        <v>43</v>
      </c>
      <c r="C6" s="60" t="s">
        <v>44</v>
      </c>
      <c r="D6" s="61" t="s">
        <v>45</v>
      </c>
      <c r="E6" s="59" t="s">
        <v>46</v>
      </c>
      <c r="F6" s="70">
        <v>79812016</v>
      </c>
      <c r="G6" s="54" t="s">
        <v>37</v>
      </c>
      <c r="H6" s="54">
        <v>33903017</v>
      </c>
      <c r="I6" s="42">
        <v>70.59</v>
      </c>
      <c r="J6" s="17"/>
      <c r="K6" s="23">
        <f t="shared" si="0"/>
        <v>0</v>
      </c>
      <c r="L6" s="24" t="str">
        <f t="shared" si="1"/>
        <v>OK</v>
      </c>
      <c r="M6" s="46"/>
      <c r="N6" s="50"/>
      <c r="O6" s="46"/>
      <c r="P6" s="47"/>
      <c r="Q6" s="47"/>
      <c r="R6" s="47"/>
      <c r="S6" s="47"/>
      <c r="T6" s="46"/>
      <c r="U6" s="46"/>
      <c r="V6" s="46"/>
      <c r="W6" s="46"/>
      <c r="X6" s="46"/>
      <c r="Y6" s="47"/>
      <c r="Z6" s="47"/>
      <c r="AA6" s="47"/>
      <c r="AB6" s="47"/>
      <c r="AC6" s="47"/>
      <c r="AD6" s="47"/>
    </row>
    <row r="7" spans="1:30" ht="39.950000000000003" customHeight="1" x14ac:dyDescent="0.25">
      <c r="A7" s="55">
        <v>4</v>
      </c>
      <c r="B7" s="56" t="s">
        <v>47</v>
      </c>
      <c r="C7" s="68" t="s">
        <v>48</v>
      </c>
      <c r="D7" s="69" t="s">
        <v>49</v>
      </c>
      <c r="E7" s="65">
        <v>2401</v>
      </c>
      <c r="F7" s="65" t="s">
        <v>50</v>
      </c>
      <c r="G7" s="54" t="s">
        <v>37</v>
      </c>
      <c r="H7" s="54" t="s">
        <v>51</v>
      </c>
      <c r="I7" s="42">
        <v>2050</v>
      </c>
      <c r="J7" s="17"/>
      <c r="K7" s="23">
        <f t="shared" si="0"/>
        <v>0</v>
      </c>
      <c r="L7" s="24" t="str">
        <f t="shared" si="1"/>
        <v>OK</v>
      </c>
      <c r="M7" s="46"/>
      <c r="N7" s="50"/>
      <c r="O7" s="46"/>
      <c r="P7" s="47"/>
      <c r="Q7" s="47"/>
      <c r="R7" s="47"/>
      <c r="S7" s="47"/>
      <c r="T7" s="46"/>
      <c r="U7" s="46"/>
      <c r="V7" s="46"/>
      <c r="W7" s="46"/>
      <c r="X7" s="46"/>
      <c r="Y7" s="47"/>
      <c r="Z7" s="47"/>
      <c r="AA7" s="47"/>
      <c r="AB7" s="47"/>
      <c r="AC7" s="47"/>
      <c r="AD7" s="47"/>
    </row>
    <row r="8" spans="1:30" ht="39.950000000000003" customHeight="1" x14ac:dyDescent="0.25">
      <c r="A8" s="55">
        <v>5</v>
      </c>
      <c r="B8" s="56" t="s">
        <v>43</v>
      </c>
      <c r="C8" s="60" t="s">
        <v>52</v>
      </c>
      <c r="D8" s="61" t="s">
        <v>53</v>
      </c>
      <c r="E8" s="62" t="s">
        <v>46</v>
      </c>
      <c r="F8" s="62" t="s">
        <v>54</v>
      </c>
      <c r="G8" s="54" t="s">
        <v>37</v>
      </c>
      <c r="H8" s="62" t="s">
        <v>51</v>
      </c>
      <c r="I8" s="42">
        <v>1426.25</v>
      </c>
      <c r="J8" s="17"/>
      <c r="K8" s="23">
        <f t="shared" si="0"/>
        <v>0</v>
      </c>
      <c r="L8" s="24" t="str">
        <f t="shared" si="1"/>
        <v>OK</v>
      </c>
      <c r="M8" s="46"/>
      <c r="N8" s="50"/>
      <c r="O8" s="46"/>
      <c r="P8" s="47"/>
      <c r="Q8" s="47"/>
      <c r="R8" s="47"/>
      <c r="S8" s="47"/>
      <c r="T8" s="46"/>
      <c r="U8" s="46"/>
      <c r="V8" s="46"/>
      <c r="W8" s="46"/>
      <c r="X8" s="46"/>
      <c r="Y8" s="47"/>
      <c r="Z8" s="47"/>
      <c r="AA8" s="47"/>
      <c r="AB8" s="47"/>
      <c r="AC8" s="47"/>
      <c r="AD8" s="47"/>
    </row>
    <row r="9" spans="1:30" ht="39.950000000000003" customHeight="1" x14ac:dyDescent="0.25">
      <c r="A9" s="93">
        <v>6</v>
      </c>
      <c r="B9" s="94" t="s">
        <v>55</v>
      </c>
      <c r="C9" s="81" t="s">
        <v>480</v>
      </c>
      <c r="D9" s="95" t="s">
        <v>57</v>
      </c>
      <c r="E9" s="107" t="s">
        <v>58</v>
      </c>
      <c r="F9" s="97" t="s">
        <v>59</v>
      </c>
      <c r="G9" s="97" t="s">
        <v>37</v>
      </c>
      <c r="H9" s="97">
        <v>33903030</v>
      </c>
      <c r="I9" s="98">
        <v>12556.89</v>
      </c>
      <c r="J9" s="17">
        <v>1</v>
      </c>
      <c r="K9" s="23">
        <f t="shared" si="0"/>
        <v>1</v>
      </c>
      <c r="L9" s="24" t="str">
        <f t="shared" si="1"/>
        <v>OK</v>
      </c>
      <c r="M9" s="46"/>
      <c r="N9" s="50"/>
      <c r="O9" s="46"/>
      <c r="P9" s="47"/>
      <c r="Q9" s="47"/>
      <c r="R9" s="47"/>
      <c r="S9" s="47"/>
      <c r="T9" s="46"/>
      <c r="U9" s="46"/>
      <c r="V9" s="46"/>
      <c r="W9" s="46"/>
      <c r="X9" s="46"/>
      <c r="Y9" s="47"/>
      <c r="Z9" s="47"/>
      <c r="AA9" s="47"/>
      <c r="AB9" s="47"/>
      <c r="AC9" s="47"/>
      <c r="AD9" s="47"/>
    </row>
    <row r="10" spans="1:30" ht="39.950000000000003" customHeight="1" x14ac:dyDescent="0.25">
      <c r="A10" s="55">
        <v>7</v>
      </c>
      <c r="B10" s="56" t="s">
        <v>38</v>
      </c>
      <c r="C10" s="66" t="s">
        <v>60</v>
      </c>
      <c r="D10" s="67" t="s">
        <v>61</v>
      </c>
      <c r="E10" s="59" t="s">
        <v>62</v>
      </c>
      <c r="F10" s="54" t="s">
        <v>63</v>
      </c>
      <c r="G10" s="54" t="s">
        <v>37</v>
      </c>
      <c r="H10" s="54">
        <v>44905233</v>
      </c>
      <c r="I10" s="42">
        <v>1170</v>
      </c>
      <c r="J10" s="17"/>
      <c r="K10" s="23">
        <f t="shared" si="0"/>
        <v>0</v>
      </c>
      <c r="L10" s="24" t="str">
        <f t="shared" si="1"/>
        <v>OK</v>
      </c>
      <c r="M10" s="46"/>
      <c r="N10" s="50"/>
      <c r="O10" s="46"/>
      <c r="P10" s="47"/>
      <c r="Q10" s="47"/>
      <c r="R10" s="47"/>
      <c r="S10" s="47"/>
      <c r="T10" s="46"/>
      <c r="U10" s="46"/>
      <c r="V10" s="46"/>
      <c r="W10" s="46"/>
      <c r="X10" s="46"/>
      <c r="Y10" s="47"/>
      <c r="Z10" s="47"/>
      <c r="AA10" s="47"/>
      <c r="AB10" s="47"/>
      <c r="AC10" s="47"/>
      <c r="AD10" s="47"/>
    </row>
    <row r="11" spans="1:30" ht="39.950000000000003" customHeight="1" x14ac:dyDescent="0.25">
      <c r="A11" s="55">
        <v>8</v>
      </c>
      <c r="B11" s="56" t="s">
        <v>64</v>
      </c>
      <c r="C11" s="68" t="s">
        <v>65</v>
      </c>
      <c r="D11" s="69" t="s">
        <v>66</v>
      </c>
      <c r="E11" s="62">
        <v>2402</v>
      </c>
      <c r="F11" s="82" t="s">
        <v>67</v>
      </c>
      <c r="G11" s="54" t="s">
        <v>37</v>
      </c>
      <c r="H11" s="54" t="s">
        <v>51</v>
      </c>
      <c r="I11" s="42">
        <v>1617</v>
      </c>
      <c r="J11" s="17"/>
      <c r="K11" s="23">
        <f t="shared" si="0"/>
        <v>0</v>
      </c>
      <c r="L11" s="24" t="str">
        <f t="shared" si="1"/>
        <v>OK</v>
      </c>
      <c r="M11" s="46"/>
      <c r="N11" s="50"/>
      <c r="O11" s="46"/>
      <c r="P11" s="47"/>
      <c r="Q11" s="47"/>
      <c r="R11" s="47"/>
      <c r="S11" s="50"/>
      <c r="T11" s="46"/>
      <c r="U11" s="46"/>
      <c r="V11" s="46"/>
      <c r="W11" s="46"/>
      <c r="X11" s="46"/>
      <c r="Y11" s="47"/>
      <c r="Z11" s="47"/>
      <c r="AA11" s="47"/>
      <c r="AB11" s="47"/>
      <c r="AC11" s="47"/>
      <c r="AD11" s="47"/>
    </row>
    <row r="12" spans="1:30" ht="39.950000000000003" customHeight="1" x14ac:dyDescent="0.25">
      <c r="A12" s="55">
        <v>10</v>
      </c>
      <c r="B12" s="56" t="s">
        <v>33</v>
      </c>
      <c r="C12" s="60" t="s">
        <v>68</v>
      </c>
      <c r="D12" s="61" t="s">
        <v>69</v>
      </c>
      <c r="E12" s="62">
        <v>5506</v>
      </c>
      <c r="F12" s="62" t="s">
        <v>70</v>
      </c>
      <c r="G12" s="54" t="s">
        <v>37</v>
      </c>
      <c r="H12" s="62" t="s">
        <v>25</v>
      </c>
      <c r="I12" s="42">
        <v>134.99</v>
      </c>
      <c r="J12" s="17"/>
      <c r="K12" s="23">
        <f t="shared" si="0"/>
        <v>0</v>
      </c>
      <c r="L12" s="24" t="str">
        <f t="shared" si="1"/>
        <v>OK</v>
      </c>
      <c r="M12" s="46"/>
      <c r="N12" s="50"/>
      <c r="O12" s="46"/>
      <c r="P12" s="47"/>
      <c r="Q12" s="47"/>
      <c r="R12" s="47"/>
      <c r="S12" s="47"/>
      <c r="T12" s="46"/>
      <c r="U12" s="46"/>
      <c r="V12" s="46"/>
      <c r="W12" s="46"/>
      <c r="X12" s="46"/>
      <c r="Y12" s="47"/>
      <c r="Z12" s="47"/>
      <c r="AA12" s="47"/>
      <c r="AB12" s="47"/>
      <c r="AC12" s="47"/>
      <c r="AD12" s="47"/>
    </row>
    <row r="13" spans="1:30" ht="39.950000000000003" customHeight="1" x14ac:dyDescent="0.25">
      <c r="A13" s="55">
        <v>11</v>
      </c>
      <c r="B13" s="56" t="s">
        <v>71</v>
      </c>
      <c r="C13" s="60" t="s">
        <v>72</v>
      </c>
      <c r="D13" s="61" t="s">
        <v>73</v>
      </c>
      <c r="E13" s="53" t="s">
        <v>41</v>
      </c>
      <c r="F13" s="54" t="s">
        <v>74</v>
      </c>
      <c r="G13" s="54" t="s">
        <v>37</v>
      </c>
      <c r="H13" s="54" t="s">
        <v>75</v>
      </c>
      <c r="I13" s="42">
        <v>860.99</v>
      </c>
      <c r="J13" s="17"/>
      <c r="K13" s="23">
        <f t="shared" si="0"/>
        <v>0</v>
      </c>
      <c r="L13" s="24" t="str">
        <f t="shared" si="1"/>
        <v>OK</v>
      </c>
      <c r="M13" s="46"/>
      <c r="N13" s="50"/>
      <c r="O13" s="46"/>
      <c r="P13" s="47"/>
      <c r="Q13" s="47"/>
      <c r="R13" s="47"/>
      <c r="S13" s="47"/>
      <c r="T13" s="46"/>
      <c r="U13" s="46"/>
      <c r="V13" s="46"/>
      <c r="W13" s="46"/>
      <c r="X13" s="46"/>
      <c r="Y13" s="47"/>
      <c r="Z13" s="47"/>
      <c r="AA13" s="47"/>
      <c r="AB13" s="47"/>
      <c r="AC13" s="47"/>
      <c r="AD13" s="47"/>
    </row>
    <row r="14" spans="1:30" ht="105" x14ac:dyDescent="0.25">
      <c r="A14" s="55">
        <v>12</v>
      </c>
      <c r="B14" s="56" t="s">
        <v>76</v>
      </c>
      <c r="C14" s="60" t="s">
        <v>77</v>
      </c>
      <c r="D14" s="61" t="s">
        <v>78</v>
      </c>
      <c r="E14" s="62" t="s">
        <v>79</v>
      </c>
      <c r="F14" s="62" t="s">
        <v>80</v>
      </c>
      <c r="G14" s="54" t="s">
        <v>37</v>
      </c>
      <c r="H14" s="62" t="s">
        <v>81</v>
      </c>
      <c r="I14" s="42">
        <v>350</v>
      </c>
      <c r="J14" s="17"/>
      <c r="K14" s="23">
        <f t="shared" si="0"/>
        <v>0</v>
      </c>
      <c r="L14" s="24" t="str">
        <f t="shared" si="1"/>
        <v>OK</v>
      </c>
      <c r="M14" s="46"/>
      <c r="N14" s="50"/>
      <c r="O14" s="46"/>
      <c r="P14" s="47"/>
      <c r="Q14" s="49"/>
      <c r="R14" s="48"/>
      <c r="S14" s="47"/>
      <c r="T14" s="46"/>
      <c r="U14" s="46"/>
      <c r="V14" s="46"/>
      <c r="W14" s="46"/>
      <c r="X14" s="46"/>
      <c r="Y14" s="47"/>
      <c r="Z14" s="47"/>
      <c r="AA14" s="47"/>
      <c r="AB14" s="47"/>
      <c r="AC14" s="47"/>
      <c r="AD14" s="47"/>
    </row>
    <row r="15" spans="1:30" ht="39.950000000000003" customHeight="1" x14ac:dyDescent="0.25">
      <c r="A15" s="55">
        <v>14</v>
      </c>
      <c r="B15" s="56" t="s">
        <v>33</v>
      </c>
      <c r="C15" s="60" t="s">
        <v>82</v>
      </c>
      <c r="D15" s="61" t="s">
        <v>83</v>
      </c>
      <c r="E15" s="62" t="s">
        <v>84</v>
      </c>
      <c r="F15" s="62" t="s">
        <v>85</v>
      </c>
      <c r="G15" s="54" t="s">
        <v>37</v>
      </c>
      <c r="H15" s="62" t="s">
        <v>81</v>
      </c>
      <c r="I15" s="42">
        <v>108.63</v>
      </c>
      <c r="J15" s="17"/>
      <c r="K15" s="23">
        <f t="shared" si="0"/>
        <v>0</v>
      </c>
      <c r="L15" s="24" t="str">
        <f t="shared" si="1"/>
        <v>OK</v>
      </c>
      <c r="M15" s="46"/>
      <c r="N15" s="50"/>
      <c r="O15" s="46"/>
      <c r="P15" s="47"/>
      <c r="Q15" s="49"/>
      <c r="R15" s="48"/>
      <c r="S15" s="47"/>
      <c r="T15" s="46"/>
      <c r="U15" s="46"/>
      <c r="V15" s="46"/>
      <c r="W15" s="46"/>
      <c r="X15" s="46"/>
      <c r="Y15" s="47"/>
      <c r="Z15" s="47"/>
      <c r="AA15" s="47"/>
      <c r="AB15" s="47"/>
      <c r="AC15" s="47"/>
      <c r="AD15" s="47"/>
    </row>
    <row r="16" spans="1:30" ht="39.950000000000003" customHeight="1" x14ac:dyDescent="0.25">
      <c r="A16" s="55">
        <v>15</v>
      </c>
      <c r="B16" s="56" t="s">
        <v>86</v>
      </c>
      <c r="C16" s="83" t="s">
        <v>87</v>
      </c>
      <c r="D16" s="54" t="s">
        <v>88</v>
      </c>
      <c r="E16" s="59" t="s">
        <v>41</v>
      </c>
      <c r="F16" s="54" t="s">
        <v>89</v>
      </c>
      <c r="G16" s="54" t="s">
        <v>37</v>
      </c>
      <c r="H16" s="54" t="s">
        <v>81</v>
      </c>
      <c r="I16" s="42">
        <v>112.33</v>
      </c>
      <c r="J16" s="17"/>
      <c r="K16" s="23">
        <f t="shared" si="0"/>
        <v>0</v>
      </c>
      <c r="L16" s="24" t="str">
        <f t="shared" si="1"/>
        <v>OK</v>
      </c>
      <c r="M16" s="46"/>
      <c r="N16" s="50"/>
      <c r="O16" s="46"/>
      <c r="P16" s="47"/>
      <c r="Q16" s="49"/>
      <c r="R16" s="48"/>
      <c r="S16" s="47"/>
      <c r="T16" s="46"/>
      <c r="U16" s="46"/>
      <c r="V16" s="46"/>
      <c r="W16" s="46"/>
      <c r="X16" s="46"/>
      <c r="Y16" s="47"/>
      <c r="Z16" s="47"/>
      <c r="AA16" s="47"/>
      <c r="AB16" s="47"/>
      <c r="AC16" s="47"/>
      <c r="AD16" s="47"/>
    </row>
    <row r="17" spans="1:30" ht="39.950000000000003" customHeight="1" x14ac:dyDescent="0.25">
      <c r="A17" s="55">
        <v>16</v>
      </c>
      <c r="B17" s="56" t="s">
        <v>55</v>
      </c>
      <c r="C17" s="60" t="s">
        <v>90</v>
      </c>
      <c r="D17" s="61" t="s">
        <v>91</v>
      </c>
      <c r="E17" s="59" t="s">
        <v>92</v>
      </c>
      <c r="F17" s="70">
        <v>105570006</v>
      </c>
      <c r="G17" s="54" t="s">
        <v>37</v>
      </c>
      <c r="H17" s="54">
        <v>33903017</v>
      </c>
      <c r="I17" s="42">
        <v>256</v>
      </c>
      <c r="J17" s="17"/>
      <c r="K17" s="23">
        <f t="shared" si="0"/>
        <v>0</v>
      </c>
      <c r="L17" s="24" t="str">
        <f t="shared" si="1"/>
        <v>OK</v>
      </c>
      <c r="M17" s="46"/>
      <c r="N17" s="50"/>
      <c r="O17" s="46"/>
      <c r="P17" s="47"/>
      <c r="Q17" s="49"/>
      <c r="R17" s="48"/>
      <c r="S17" s="47"/>
      <c r="T17" s="46"/>
      <c r="U17" s="46"/>
      <c r="V17" s="46"/>
      <c r="W17" s="46"/>
      <c r="X17" s="46"/>
      <c r="Y17" s="47"/>
      <c r="Z17" s="47"/>
      <c r="AA17" s="47"/>
      <c r="AB17" s="47"/>
      <c r="AC17" s="47"/>
      <c r="AD17" s="47"/>
    </row>
    <row r="18" spans="1:30" ht="39.950000000000003" customHeight="1" x14ac:dyDescent="0.25">
      <c r="A18" s="55">
        <v>17</v>
      </c>
      <c r="B18" s="56" t="s">
        <v>93</v>
      </c>
      <c r="C18" s="68" t="s">
        <v>94</v>
      </c>
      <c r="D18" s="69" t="s">
        <v>95</v>
      </c>
      <c r="E18" s="65">
        <v>2401</v>
      </c>
      <c r="F18" s="65" t="s">
        <v>96</v>
      </c>
      <c r="G18" s="54" t="s">
        <v>37</v>
      </c>
      <c r="H18" s="62" t="s">
        <v>81</v>
      </c>
      <c r="I18" s="42">
        <v>91.9</v>
      </c>
      <c r="J18" s="17"/>
      <c r="K18" s="23">
        <f t="shared" si="0"/>
        <v>0</v>
      </c>
      <c r="L18" s="24" t="str">
        <f t="shared" si="1"/>
        <v>OK</v>
      </c>
      <c r="M18" s="46"/>
      <c r="N18" s="50"/>
      <c r="O18" s="46"/>
      <c r="P18" s="47"/>
      <c r="Q18" s="49"/>
      <c r="R18" s="48"/>
      <c r="S18" s="47"/>
      <c r="T18" s="46"/>
      <c r="U18" s="46"/>
      <c r="V18" s="46"/>
      <c r="W18" s="46"/>
      <c r="X18" s="46"/>
      <c r="Y18" s="47"/>
      <c r="Z18" s="47"/>
      <c r="AA18" s="47"/>
      <c r="AB18" s="47"/>
      <c r="AC18" s="47"/>
      <c r="AD18" s="47"/>
    </row>
    <row r="19" spans="1:30" ht="39.950000000000003" customHeight="1" x14ac:dyDescent="0.25">
      <c r="A19" s="55">
        <v>19</v>
      </c>
      <c r="B19" s="56" t="s">
        <v>43</v>
      </c>
      <c r="C19" s="60" t="s">
        <v>97</v>
      </c>
      <c r="D19" s="61" t="s">
        <v>98</v>
      </c>
      <c r="E19" s="59" t="s">
        <v>62</v>
      </c>
      <c r="F19" s="70">
        <v>104159010</v>
      </c>
      <c r="G19" s="54" t="s">
        <v>37</v>
      </c>
      <c r="H19" s="54">
        <v>33903029</v>
      </c>
      <c r="I19" s="42">
        <v>37.5</v>
      </c>
      <c r="J19" s="17"/>
      <c r="K19" s="23">
        <f t="shared" si="0"/>
        <v>0</v>
      </c>
      <c r="L19" s="24" t="str">
        <f t="shared" si="1"/>
        <v>OK</v>
      </c>
      <c r="M19" s="46"/>
      <c r="N19" s="50"/>
      <c r="O19" s="46"/>
      <c r="P19" s="47"/>
      <c r="Q19" s="49"/>
      <c r="R19" s="48"/>
      <c r="S19" s="47"/>
      <c r="T19" s="46"/>
      <c r="U19" s="46"/>
      <c r="V19" s="46"/>
      <c r="W19" s="46"/>
      <c r="X19" s="46"/>
      <c r="Y19" s="47"/>
      <c r="Z19" s="47"/>
      <c r="AA19" s="47"/>
      <c r="AB19" s="47"/>
      <c r="AC19" s="47"/>
      <c r="AD19" s="47"/>
    </row>
    <row r="20" spans="1:30" ht="39.950000000000003" customHeight="1" x14ac:dyDescent="0.25">
      <c r="A20" s="55">
        <v>23</v>
      </c>
      <c r="B20" s="56" t="s">
        <v>93</v>
      </c>
      <c r="C20" s="60" t="s">
        <v>99</v>
      </c>
      <c r="D20" s="61" t="s">
        <v>100</v>
      </c>
      <c r="E20" s="62" t="s">
        <v>101</v>
      </c>
      <c r="F20" s="62" t="s">
        <v>102</v>
      </c>
      <c r="G20" s="54" t="s">
        <v>37</v>
      </c>
      <c r="H20" s="62" t="s">
        <v>81</v>
      </c>
      <c r="I20" s="42">
        <v>75</v>
      </c>
      <c r="J20" s="17"/>
      <c r="K20" s="23">
        <f t="shared" si="0"/>
        <v>0</v>
      </c>
      <c r="L20" s="24" t="str">
        <f t="shared" si="1"/>
        <v>OK</v>
      </c>
      <c r="M20" s="46"/>
      <c r="N20" s="50"/>
      <c r="O20" s="46"/>
      <c r="P20" s="47"/>
      <c r="Q20" s="49"/>
      <c r="R20" s="48"/>
      <c r="S20" s="47"/>
      <c r="T20" s="46"/>
      <c r="U20" s="46"/>
      <c r="V20" s="46"/>
      <c r="W20" s="46"/>
      <c r="X20" s="46"/>
      <c r="Y20" s="47"/>
      <c r="Z20" s="47"/>
      <c r="AA20" s="47"/>
      <c r="AB20" s="47"/>
      <c r="AC20" s="47"/>
      <c r="AD20" s="47"/>
    </row>
    <row r="21" spans="1:30" ht="39.950000000000003" customHeight="1" x14ac:dyDescent="0.25">
      <c r="A21" s="55">
        <v>24</v>
      </c>
      <c r="B21" s="56" t="s">
        <v>43</v>
      </c>
      <c r="C21" s="68" t="s">
        <v>103</v>
      </c>
      <c r="D21" s="69" t="s">
        <v>104</v>
      </c>
      <c r="E21" s="65">
        <v>1305</v>
      </c>
      <c r="F21" s="65" t="s">
        <v>105</v>
      </c>
      <c r="G21" s="54" t="s">
        <v>37</v>
      </c>
      <c r="H21" s="62" t="s">
        <v>22</v>
      </c>
      <c r="I21" s="42">
        <v>247.5</v>
      </c>
      <c r="J21" s="17"/>
      <c r="K21" s="23">
        <f t="shared" si="0"/>
        <v>0</v>
      </c>
      <c r="L21" s="24" t="str">
        <f t="shared" si="1"/>
        <v>OK</v>
      </c>
      <c r="M21" s="46"/>
      <c r="N21" s="50"/>
      <c r="O21" s="46"/>
      <c r="P21" s="47"/>
      <c r="Q21" s="49"/>
      <c r="R21" s="48"/>
      <c r="S21" s="47"/>
      <c r="T21" s="46"/>
      <c r="U21" s="46"/>
      <c r="V21" s="46"/>
      <c r="W21" s="46"/>
      <c r="X21" s="46"/>
      <c r="Y21" s="47"/>
      <c r="Z21" s="47"/>
      <c r="AA21" s="47"/>
      <c r="AB21" s="47"/>
      <c r="AC21" s="47"/>
      <c r="AD21" s="47"/>
    </row>
    <row r="22" spans="1:30" ht="39.950000000000003" customHeight="1" x14ac:dyDescent="0.25">
      <c r="A22" s="55">
        <v>25</v>
      </c>
      <c r="B22" s="56" t="s">
        <v>24</v>
      </c>
      <c r="C22" s="60" t="s">
        <v>106</v>
      </c>
      <c r="D22" s="61" t="s">
        <v>107</v>
      </c>
      <c r="E22" s="59" t="s">
        <v>108</v>
      </c>
      <c r="F22" s="62" t="s">
        <v>109</v>
      </c>
      <c r="G22" s="54" t="s">
        <v>37</v>
      </c>
      <c r="H22" s="62" t="s">
        <v>110</v>
      </c>
      <c r="I22" s="42">
        <v>2088</v>
      </c>
      <c r="J22" s="17"/>
      <c r="K22" s="23">
        <f t="shared" si="0"/>
        <v>0</v>
      </c>
      <c r="L22" s="24" t="str">
        <f t="shared" si="1"/>
        <v>OK</v>
      </c>
      <c r="M22" s="46"/>
      <c r="N22" s="50"/>
      <c r="O22" s="46"/>
      <c r="P22" s="47"/>
      <c r="Q22" s="49"/>
      <c r="R22" s="48"/>
      <c r="S22" s="47"/>
      <c r="T22" s="46"/>
      <c r="U22" s="46"/>
      <c r="V22" s="46"/>
      <c r="W22" s="46"/>
      <c r="X22" s="46"/>
      <c r="Y22" s="47"/>
      <c r="Z22" s="47"/>
      <c r="AA22" s="47"/>
      <c r="AB22" s="47"/>
      <c r="AC22" s="47"/>
      <c r="AD22" s="47"/>
    </row>
    <row r="23" spans="1:30" ht="39.950000000000003" customHeight="1" x14ac:dyDescent="0.25">
      <c r="A23" s="55">
        <v>26</v>
      </c>
      <c r="B23" s="56" t="s">
        <v>38</v>
      </c>
      <c r="C23" s="68" t="s">
        <v>111</v>
      </c>
      <c r="D23" s="69" t="s">
        <v>112</v>
      </c>
      <c r="E23" s="65">
        <v>2407</v>
      </c>
      <c r="F23" s="65" t="s">
        <v>113</v>
      </c>
      <c r="G23" s="54" t="s">
        <v>37</v>
      </c>
      <c r="H23" s="54" t="s">
        <v>51</v>
      </c>
      <c r="I23" s="42">
        <v>910.8</v>
      </c>
      <c r="J23" s="17"/>
      <c r="K23" s="23">
        <f t="shared" si="0"/>
        <v>0</v>
      </c>
      <c r="L23" s="24" t="str">
        <f t="shared" si="1"/>
        <v>OK</v>
      </c>
      <c r="M23" s="46"/>
      <c r="N23" s="50"/>
      <c r="O23" s="46"/>
      <c r="P23" s="47"/>
      <c r="Q23" s="49"/>
      <c r="R23" s="48"/>
      <c r="S23" s="47"/>
      <c r="T23" s="46"/>
      <c r="U23" s="46"/>
      <c r="V23" s="46"/>
      <c r="W23" s="46"/>
      <c r="X23" s="46"/>
      <c r="Y23" s="47"/>
      <c r="Z23" s="47"/>
      <c r="AA23" s="47"/>
      <c r="AB23" s="47"/>
      <c r="AC23" s="47"/>
      <c r="AD23" s="47"/>
    </row>
    <row r="24" spans="1:30" ht="39.950000000000003" customHeight="1" x14ac:dyDescent="0.25">
      <c r="A24" s="55">
        <v>27</v>
      </c>
      <c r="B24" s="56" t="s">
        <v>114</v>
      </c>
      <c r="C24" s="68" t="s">
        <v>115</v>
      </c>
      <c r="D24" s="69" t="s">
        <v>116</v>
      </c>
      <c r="E24" s="65">
        <v>2407</v>
      </c>
      <c r="F24" s="65" t="s">
        <v>113</v>
      </c>
      <c r="G24" s="54" t="s">
        <v>37</v>
      </c>
      <c r="H24" s="54" t="s">
        <v>51</v>
      </c>
      <c r="I24" s="42">
        <v>2240</v>
      </c>
      <c r="J24" s="17"/>
      <c r="K24" s="23">
        <f t="shared" si="0"/>
        <v>0</v>
      </c>
      <c r="L24" s="24" t="str">
        <f t="shared" si="1"/>
        <v>OK</v>
      </c>
      <c r="M24" s="46"/>
      <c r="N24" s="50"/>
      <c r="O24" s="46"/>
      <c r="P24" s="47"/>
      <c r="Q24" s="49"/>
      <c r="R24" s="48"/>
      <c r="S24" s="47"/>
      <c r="T24" s="46"/>
      <c r="U24" s="46"/>
      <c r="V24" s="46"/>
      <c r="W24" s="46"/>
      <c r="X24" s="46"/>
      <c r="Y24" s="47"/>
      <c r="Z24" s="47"/>
      <c r="AA24" s="47"/>
      <c r="AB24" s="47"/>
      <c r="AC24" s="47"/>
      <c r="AD24" s="47"/>
    </row>
    <row r="25" spans="1:30" ht="39.950000000000003" customHeight="1" x14ac:dyDescent="0.25">
      <c r="A25" s="55">
        <v>28</v>
      </c>
      <c r="B25" s="56" t="s">
        <v>117</v>
      </c>
      <c r="C25" s="60" t="s">
        <v>118</v>
      </c>
      <c r="D25" s="61" t="s">
        <v>119</v>
      </c>
      <c r="E25" s="59" t="s">
        <v>108</v>
      </c>
      <c r="F25" s="62" t="s">
        <v>109</v>
      </c>
      <c r="G25" s="54" t="s">
        <v>37</v>
      </c>
      <c r="H25" s="62" t="s">
        <v>110</v>
      </c>
      <c r="I25" s="42">
        <v>810</v>
      </c>
      <c r="J25" s="17"/>
      <c r="K25" s="23">
        <f t="shared" si="0"/>
        <v>0</v>
      </c>
      <c r="L25" s="24" t="str">
        <f t="shared" si="1"/>
        <v>OK</v>
      </c>
      <c r="M25" s="46"/>
      <c r="N25" s="50"/>
      <c r="O25" s="46"/>
      <c r="P25" s="47"/>
      <c r="Q25" s="49"/>
      <c r="R25" s="48"/>
      <c r="S25" s="47"/>
      <c r="T25" s="46"/>
      <c r="U25" s="46"/>
      <c r="V25" s="46"/>
      <c r="W25" s="46"/>
      <c r="X25" s="46"/>
      <c r="Y25" s="47"/>
      <c r="Z25" s="47"/>
      <c r="AA25" s="47"/>
      <c r="AB25" s="47"/>
      <c r="AC25" s="47"/>
      <c r="AD25" s="47"/>
    </row>
    <row r="26" spans="1:30" ht="39.950000000000003" customHeight="1" x14ac:dyDescent="0.25">
      <c r="A26" s="55">
        <v>29</v>
      </c>
      <c r="B26" s="56" t="s">
        <v>24</v>
      </c>
      <c r="C26" s="60" t="s">
        <v>120</v>
      </c>
      <c r="D26" s="61" t="s">
        <v>121</v>
      </c>
      <c r="E26" s="62">
        <v>2411</v>
      </c>
      <c r="F26" s="62" t="s">
        <v>109</v>
      </c>
      <c r="G26" s="54" t="s">
        <v>37</v>
      </c>
      <c r="H26" s="62" t="s">
        <v>110</v>
      </c>
      <c r="I26" s="42">
        <v>4998</v>
      </c>
      <c r="J26" s="17"/>
      <c r="K26" s="23">
        <f t="shared" si="0"/>
        <v>0</v>
      </c>
      <c r="L26" s="24" t="str">
        <f t="shared" si="1"/>
        <v>OK</v>
      </c>
      <c r="M26" s="46"/>
      <c r="N26" s="50"/>
      <c r="O26" s="46"/>
      <c r="P26" s="47"/>
      <c r="Q26" s="49"/>
      <c r="R26" s="48"/>
      <c r="S26" s="47"/>
      <c r="T26" s="46"/>
      <c r="U26" s="46"/>
      <c r="V26" s="46"/>
      <c r="W26" s="46"/>
      <c r="X26" s="46"/>
      <c r="Y26" s="47"/>
      <c r="Z26" s="47"/>
      <c r="AA26" s="47"/>
      <c r="AB26" s="47"/>
      <c r="AC26" s="47"/>
      <c r="AD26" s="47"/>
    </row>
    <row r="27" spans="1:30" ht="57.2" customHeight="1" x14ac:dyDescent="0.25">
      <c r="A27" s="55">
        <v>30</v>
      </c>
      <c r="B27" s="56" t="s">
        <v>38</v>
      </c>
      <c r="C27" s="60" t="s">
        <v>122</v>
      </c>
      <c r="D27" s="61" t="s">
        <v>123</v>
      </c>
      <c r="E27" s="62" t="s">
        <v>124</v>
      </c>
      <c r="F27" s="62" t="s">
        <v>125</v>
      </c>
      <c r="G27" s="54" t="s">
        <v>37</v>
      </c>
      <c r="H27" s="62" t="s">
        <v>51</v>
      </c>
      <c r="I27" s="42">
        <v>495</v>
      </c>
      <c r="J27" s="17"/>
      <c r="K27" s="23">
        <f t="shared" si="0"/>
        <v>0</v>
      </c>
      <c r="L27" s="24" t="str">
        <f t="shared" si="1"/>
        <v>OK</v>
      </c>
      <c r="M27" s="46"/>
      <c r="N27" s="50"/>
      <c r="O27" s="46"/>
      <c r="P27" s="49"/>
      <c r="Q27" s="47"/>
      <c r="R27" s="47"/>
      <c r="S27" s="47"/>
      <c r="T27" s="46"/>
      <c r="U27" s="46"/>
      <c r="V27" s="46"/>
      <c r="W27" s="46"/>
      <c r="X27" s="46"/>
      <c r="Y27" s="47"/>
      <c r="Z27" s="47"/>
      <c r="AA27" s="47"/>
      <c r="AB27" s="47"/>
      <c r="AC27" s="47"/>
      <c r="AD27" s="47"/>
    </row>
    <row r="28" spans="1:30" ht="57.2" customHeight="1" x14ac:dyDescent="0.25">
      <c r="A28" s="55">
        <v>31</v>
      </c>
      <c r="B28" s="56" t="s">
        <v>126</v>
      </c>
      <c r="C28" s="51" t="s">
        <v>127</v>
      </c>
      <c r="D28" s="52" t="s">
        <v>128</v>
      </c>
      <c r="E28" s="53" t="s">
        <v>129</v>
      </c>
      <c r="F28" s="54" t="s">
        <v>130</v>
      </c>
      <c r="G28" s="54" t="s">
        <v>37</v>
      </c>
      <c r="H28" s="54" t="s">
        <v>51</v>
      </c>
      <c r="I28" s="42">
        <v>2360</v>
      </c>
      <c r="J28" s="17"/>
      <c r="K28" s="23">
        <f t="shared" si="0"/>
        <v>0</v>
      </c>
      <c r="L28" s="24" t="str">
        <f t="shared" si="1"/>
        <v>OK</v>
      </c>
      <c r="M28" s="46"/>
      <c r="N28" s="50"/>
      <c r="O28" s="46"/>
      <c r="P28" s="49"/>
      <c r="Q28" s="47"/>
      <c r="R28" s="47"/>
      <c r="S28" s="47"/>
      <c r="T28" s="46"/>
      <c r="U28" s="46"/>
      <c r="V28" s="46"/>
      <c r="W28" s="46"/>
      <c r="X28" s="46"/>
      <c r="Y28" s="47"/>
      <c r="Z28" s="47"/>
      <c r="AA28" s="47"/>
      <c r="AB28" s="47"/>
      <c r="AC28" s="47"/>
      <c r="AD28" s="47"/>
    </row>
    <row r="29" spans="1:30" ht="57.2" customHeight="1" x14ac:dyDescent="0.25">
      <c r="A29" s="55">
        <v>32</v>
      </c>
      <c r="B29" s="56" t="s">
        <v>47</v>
      </c>
      <c r="C29" s="57" t="s">
        <v>131</v>
      </c>
      <c r="D29" s="58" t="s">
        <v>132</v>
      </c>
      <c r="E29" s="59" t="s">
        <v>133</v>
      </c>
      <c r="F29" s="54" t="s">
        <v>134</v>
      </c>
      <c r="G29" s="54" t="s">
        <v>37</v>
      </c>
      <c r="H29" s="54" t="s">
        <v>51</v>
      </c>
      <c r="I29" s="42">
        <v>290</v>
      </c>
      <c r="J29" s="17"/>
      <c r="K29" s="23">
        <f t="shared" si="0"/>
        <v>0</v>
      </c>
      <c r="L29" s="24" t="str">
        <f t="shared" si="1"/>
        <v>OK</v>
      </c>
      <c r="M29" s="46"/>
      <c r="N29" s="50"/>
      <c r="O29" s="46"/>
      <c r="P29" s="49"/>
      <c r="Q29" s="47"/>
      <c r="R29" s="47"/>
      <c r="S29" s="47"/>
      <c r="T29" s="46"/>
      <c r="U29" s="46"/>
      <c r="V29" s="46"/>
      <c r="W29" s="46"/>
      <c r="X29" s="46"/>
      <c r="Y29" s="47"/>
      <c r="Z29" s="47"/>
      <c r="AA29" s="47"/>
      <c r="AB29" s="47"/>
      <c r="AC29" s="47"/>
      <c r="AD29" s="47"/>
    </row>
    <row r="30" spans="1:30" ht="69" customHeight="1" x14ac:dyDescent="0.25">
      <c r="A30" s="55">
        <v>33</v>
      </c>
      <c r="B30" s="56" t="s">
        <v>135</v>
      </c>
      <c r="C30" s="60" t="s">
        <v>136</v>
      </c>
      <c r="D30" s="61" t="s">
        <v>137</v>
      </c>
      <c r="E30" s="62">
        <v>2402</v>
      </c>
      <c r="F30" s="62" t="s">
        <v>138</v>
      </c>
      <c r="G30" s="54" t="s">
        <v>37</v>
      </c>
      <c r="H30" s="62" t="s">
        <v>51</v>
      </c>
      <c r="I30" s="42">
        <v>5700</v>
      </c>
      <c r="J30" s="17"/>
      <c r="K30" s="23">
        <f t="shared" si="0"/>
        <v>0</v>
      </c>
      <c r="L30" s="24" t="str">
        <f t="shared" si="1"/>
        <v>OK</v>
      </c>
      <c r="M30" s="46"/>
      <c r="N30" s="50"/>
      <c r="O30" s="46"/>
      <c r="P30" s="47"/>
      <c r="Q30" s="47"/>
      <c r="R30" s="47"/>
      <c r="S30" s="47"/>
      <c r="T30" s="46"/>
      <c r="U30" s="46"/>
      <c r="V30" s="46"/>
      <c r="W30" s="46"/>
      <c r="X30" s="46"/>
      <c r="Y30" s="47"/>
      <c r="Z30" s="47"/>
      <c r="AA30" s="47"/>
      <c r="AB30" s="47"/>
      <c r="AC30" s="47"/>
      <c r="AD30" s="47"/>
    </row>
    <row r="31" spans="1:30" ht="39.950000000000003" customHeight="1" x14ac:dyDescent="0.25">
      <c r="A31" s="55">
        <v>34</v>
      </c>
      <c r="B31" s="56" t="s">
        <v>93</v>
      </c>
      <c r="C31" s="63" t="s">
        <v>139</v>
      </c>
      <c r="D31" s="64" t="s">
        <v>140</v>
      </c>
      <c r="E31" s="65">
        <v>2402</v>
      </c>
      <c r="F31" s="65" t="s">
        <v>141</v>
      </c>
      <c r="G31" s="54" t="s">
        <v>37</v>
      </c>
      <c r="H31" s="54" t="s">
        <v>51</v>
      </c>
      <c r="I31" s="42">
        <v>2180</v>
      </c>
      <c r="J31" s="17"/>
      <c r="K31" s="23">
        <f t="shared" si="0"/>
        <v>0</v>
      </c>
      <c r="L31" s="24" t="str">
        <f t="shared" si="1"/>
        <v>OK</v>
      </c>
      <c r="M31" s="46"/>
      <c r="N31" s="50"/>
      <c r="O31" s="46"/>
      <c r="P31" s="47"/>
      <c r="Q31" s="47"/>
      <c r="R31" s="47"/>
      <c r="S31" s="47"/>
      <c r="T31" s="46"/>
      <c r="U31" s="46"/>
      <c r="V31" s="46"/>
      <c r="W31" s="46"/>
      <c r="X31" s="46"/>
      <c r="Y31" s="47"/>
      <c r="Z31" s="47"/>
      <c r="AA31" s="47"/>
      <c r="AB31" s="47"/>
      <c r="AC31" s="47"/>
      <c r="AD31" s="47"/>
    </row>
    <row r="32" spans="1:30" ht="39.950000000000003" customHeight="1" x14ac:dyDescent="0.25">
      <c r="A32" s="55">
        <v>35</v>
      </c>
      <c r="B32" s="56" t="s">
        <v>93</v>
      </c>
      <c r="C32" s="66" t="s">
        <v>142</v>
      </c>
      <c r="D32" s="67" t="s">
        <v>143</v>
      </c>
      <c r="E32" s="59" t="s">
        <v>41</v>
      </c>
      <c r="F32" s="54" t="s">
        <v>138</v>
      </c>
      <c r="G32" s="54" t="s">
        <v>37</v>
      </c>
      <c r="H32" s="54">
        <v>44905233</v>
      </c>
      <c r="I32" s="42">
        <v>4785</v>
      </c>
      <c r="J32" s="17"/>
      <c r="K32" s="23">
        <f t="shared" si="0"/>
        <v>0</v>
      </c>
      <c r="L32" s="24" t="str">
        <f t="shared" si="1"/>
        <v>OK</v>
      </c>
      <c r="M32" s="46"/>
      <c r="N32" s="50"/>
      <c r="O32" s="46"/>
      <c r="P32" s="47"/>
      <c r="Q32" s="47"/>
      <c r="R32" s="47"/>
      <c r="S32" s="47"/>
      <c r="T32" s="46"/>
      <c r="U32" s="46"/>
      <c r="V32" s="46"/>
      <c r="W32" s="46"/>
      <c r="X32" s="46"/>
      <c r="Y32" s="47"/>
      <c r="Z32" s="47"/>
      <c r="AA32" s="47"/>
      <c r="AB32" s="47"/>
      <c r="AC32" s="47"/>
      <c r="AD32" s="47"/>
    </row>
    <row r="33" spans="1:30" ht="39.950000000000003" customHeight="1" x14ac:dyDescent="0.25">
      <c r="A33" s="55">
        <v>36</v>
      </c>
      <c r="B33" s="56" t="s">
        <v>93</v>
      </c>
      <c r="C33" s="60" t="s">
        <v>144</v>
      </c>
      <c r="D33" s="61" t="s">
        <v>145</v>
      </c>
      <c r="E33" s="62">
        <v>2402</v>
      </c>
      <c r="F33" s="62" t="s">
        <v>138</v>
      </c>
      <c r="G33" s="54" t="s">
        <v>37</v>
      </c>
      <c r="H33" s="62" t="s">
        <v>51</v>
      </c>
      <c r="I33" s="42">
        <v>3150</v>
      </c>
      <c r="J33" s="17"/>
      <c r="K33" s="23">
        <f t="shared" si="0"/>
        <v>0</v>
      </c>
      <c r="L33" s="24" t="str">
        <f t="shared" si="1"/>
        <v>OK</v>
      </c>
      <c r="M33" s="46"/>
      <c r="N33" s="50"/>
      <c r="O33" s="46"/>
      <c r="P33" s="47"/>
      <c r="Q33" s="47"/>
      <c r="R33" s="47"/>
      <c r="S33" s="47"/>
      <c r="T33" s="46"/>
      <c r="U33" s="46"/>
      <c r="V33" s="46"/>
      <c r="W33" s="46"/>
      <c r="X33" s="46"/>
      <c r="Y33" s="47"/>
      <c r="Z33" s="47"/>
      <c r="AA33" s="47"/>
      <c r="AB33" s="47"/>
      <c r="AC33" s="47"/>
      <c r="AD33" s="47"/>
    </row>
    <row r="34" spans="1:30" ht="39.950000000000003" customHeight="1" x14ac:dyDescent="0.25">
      <c r="A34" s="55">
        <v>37</v>
      </c>
      <c r="B34" s="56" t="s">
        <v>71</v>
      </c>
      <c r="C34" s="68" t="s">
        <v>146</v>
      </c>
      <c r="D34" s="69" t="s">
        <v>147</v>
      </c>
      <c r="E34" s="54">
        <v>2402</v>
      </c>
      <c r="F34" s="54" t="s">
        <v>148</v>
      </c>
      <c r="G34" s="54" t="s">
        <v>37</v>
      </c>
      <c r="H34" s="54" t="s">
        <v>51</v>
      </c>
      <c r="I34" s="42">
        <v>8890.2000000000007</v>
      </c>
      <c r="J34" s="17"/>
      <c r="K34" s="23">
        <f t="shared" si="0"/>
        <v>0</v>
      </c>
      <c r="L34" s="24" t="str">
        <f t="shared" si="1"/>
        <v>OK</v>
      </c>
      <c r="M34" s="46"/>
      <c r="N34" s="50"/>
      <c r="O34" s="46"/>
      <c r="P34" s="47"/>
      <c r="Q34" s="47"/>
      <c r="R34" s="47"/>
      <c r="S34" s="47"/>
      <c r="T34" s="46"/>
      <c r="U34" s="46"/>
      <c r="V34" s="46"/>
      <c r="W34" s="46"/>
      <c r="X34" s="46"/>
      <c r="Y34" s="47"/>
      <c r="Z34" s="47"/>
      <c r="AA34" s="47"/>
      <c r="AB34" s="47"/>
      <c r="AC34" s="47"/>
      <c r="AD34" s="47"/>
    </row>
    <row r="35" spans="1:30" ht="39.950000000000003" customHeight="1" x14ac:dyDescent="0.25">
      <c r="A35" s="55">
        <v>39</v>
      </c>
      <c r="B35" s="56" t="s">
        <v>38</v>
      </c>
      <c r="C35" s="57" t="s">
        <v>149</v>
      </c>
      <c r="D35" s="58" t="s">
        <v>150</v>
      </c>
      <c r="E35" s="53" t="s">
        <v>41</v>
      </c>
      <c r="F35" s="54" t="s">
        <v>138</v>
      </c>
      <c r="G35" s="54" t="s">
        <v>37</v>
      </c>
      <c r="H35" s="54" t="s">
        <v>51</v>
      </c>
      <c r="I35" s="42">
        <v>4920</v>
      </c>
      <c r="J35" s="17"/>
      <c r="K35" s="23">
        <f t="shared" si="0"/>
        <v>0</v>
      </c>
      <c r="L35" s="24" t="str">
        <f t="shared" si="1"/>
        <v>OK</v>
      </c>
      <c r="M35" s="46"/>
      <c r="N35" s="50"/>
      <c r="O35" s="46"/>
      <c r="P35" s="47"/>
      <c r="Q35" s="47"/>
      <c r="R35" s="47"/>
      <c r="S35" s="47"/>
      <c r="T35" s="46"/>
      <c r="U35" s="46"/>
      <c r="V35" s="46"/>
      <c r="W35" s="46"/>
      <c r="X35" s="46"/>
      <c r="Y35" s="47"/>
      <c r="Z35" s="47"/>
      <c r="AA35" s="47"/>
      <c r="AB35" s="47"/>
      <c r="AC35" s="47"/>
      <c r="AD35" s="47"/>
    </row>
    <row r="36" spans="1:30" ht="39.950000000000003" customHeight="1" x14ac:dyDescent="0.25">
      <c r="A36" s="55">
        <v>40</v>
      </c>
      <c r="B36" s="56" t="s">
        <v>151</v>
      </c>
      <c r="C36" s="60" t="s">
        <v>152</v>
      </c>
      <c r="D36" s="61" t="s">
        <v>153</v>
      </c>
      <c r="E36" s="59" t="s">
        <v>41</v>
      </c>
      <c r="F36" s="54" t="s">
        <v>138</v>
      </c>
      <c r="G36" s="54" t="s">
        <v>37</v>
      </c>
      <c r="H36" s="54" t="s">
        <v>154</v>
      </c>
      <c r="I36" s="42">
        <v>10035</v>
      </c>
      <c r="J36" s="17"/>
      <c r="K36" s="23">
        <f t="shared" si="0"/>
        <v>0</v>
      </c>
      <c r="L36" s="24" t="str">
        <f t="shared" si="1"/>
        <v>OK</v>
      </c>
      <c r="M36" s="46"/>
      <c r="N36" s="50"/>
      <c r="O36" s="46"/>
      <c r="P36" s="47"/>
      <c r="Q36" s="47"/>
      <c r="R36" s="47"/>
      <c r="S36" s="47"/>
      <c r="T36" s="46"/>
      <c r="U36" s="46"/>
      <c r="V36" s="46"/>
      <c r="W36" s="46"/>
      <c r="X36" s="46"/>
      <c r="Y36" s="47"/>
      <c r="Z36" s="47"/>
      <c r="AA36" s="47"/>
      <c r="AB36" s="47"/>
      <c r="AC36" s="47"/>
      <c r="AD36" s="47"/>
    </row>
    <row r="37" spans="1:30" ht="39.950000000000003" customHeight="1" x14ac:dyDescent="0.25">
      <c r="A37" s="55">
        <v>41</v>
      </c>
      <c r="B37" s="56" t="s">
        <v>24</v>
      </c>
      <c r="C37" s="60" t="s">
        <v>155</v>
      </c>
      <c r="D37" s="61" t="s">
        <v>156</v>
      </c>
      <c r="E37" s="62" t="s">
        <v>157</v>
      </c>
      <c r="F37" s="62" t="s">
        <v>158</v>
      </c>
      <c r="G37" s="54" t="s">
        <v>37</v>
      </c>
      <c r="H37" s="62" t="s">
        <v>81</v>
      </c>
      <c r="I37" s="42">
        <v>40</v>
      </c>
      <c r="J37" s="17"/>
      <c r="K37" s="23">
        <f t="shared" si="0"/>
        <v>0</v>
      </c>
      <c r="L37" s="24" t="str">
        <f t="shared" si="1"/>
        <v>OK</v>
      </c>
      <c r="M37" s="46"/>
      <c r="N37" s="50"/>
      <c r="O37" s="46"/>
      <c r="P37" s="47"/>
      <c r="Q37" s="47"/>
      <c r="R37" s="47"/>
      <c r="S37" s="47"/>
      <c r="T37" s="46"/>
      <c r="U37" s="46"/>
      <c r="V37" s="46"/>
      <c r="W37" s="46"/>
      <c r="X37" s="46"/>
      <c r="Y37" s="47"/>
      <c r="Z37" s="47"/>
      <c r="AA37" s="47"/>
      <c r="AB37" s="47"/>
      <c r="AC37" s="47"/>
      <c r="AD37" s="47"/>
    </row>
    <row r="38" spans="1:30" ht="39.950000000000003" customHeight="1" x14ac:dyDescent="0.25">
      <c r="A38" s="55">
        <v>42</v>
      </c>
      <c r="B38" s="56" t="s">
        <v>71</v>
      </c>
      <c r="C38" s="60" t="s">
        <v>159</v>
      </c>
      <c r="D38" s="61" t="s">
        <v>160</v>
      </c>
      <c r="E38" s="62" t="s">
        <v>157</v>
      </c>
      <c r="F38" s="62" t="s">
        <v>161</v>
      </c>
      <c r="G38" s="54" t="s">
        <v>37</v>
      </c>
      <c r="H38" s="62" t="s">
        <v>81</v>
      </c>
      <c r="I38" s="42">
        <v>84.99</v>
      </c>
      <c r="J38" s="17"/>
      <c r="K38" s="23">
        <f t="shared" si="0"/>
        <v>0</v>
      </c>
      <c r="L38" s="24" t="str">
        <f t="shared" si="1"/>
        <v>OK</v>
      </c>
      <c r="M38" s="45"/>
      <c r="N38" s="50"/>
      <c r="O38" s="46"/>
      <c r="P38" s="47"/>
      <c r="Q38" s="47"/>
      <c r="R38" s="49"/>
      <c r="S38" s="48"/>
      <c r="T38" s="46"/>
      <c r="U38" s="46"/>
      <c r="V38" s="46"/>
      <c r="W38" s="46"/>
      <c r="X38" s="46"/>
      <c r="Y38" s="47"/>
      <c r="Z38" s="47"/>
      <c r="AA38" s="47"/>
      <c r="AB38" s="47"/>
      <c r="AC38" s="47"/>
      <c r="AD38" s="47"/>
    </row>
    <row r="39" spans="1:30" ht="39.950000000000003" customHeight="1" x14ac:dyDescent="0.25">
      <c r="A39" s="55">
        <v>43</v>
      </c>
      <c r="B39" s="56" t="s">
        <v>24</v>
      </c>
      <c r="C39" s="60" t="s">
        <v>162</v>
      </c>
      <c r="D39" s="61" t="s">
        <v>163</v>
      </c>
      <c r="E39" s="59" t="s">
        <v>164</v>
      </c>
      <c r="F39" s="70">
        <v>28738071</v>
      </c>
      <c r="G39" s="54" t="s">
        <v>37</v>
      </c>
      <c r="H39" s="54">
        <v>33903017</v>
      </c>
      <c r="I39" s="42">
        <v>350</v>
      </c>
      <c r="J39" s="17"/>
      <c r="K39" s="23">
        <f t="shared" si="0"/>
        <v>0</v>
      </c>
      <c r="L39" s="24" t="str">
        <f t="shared" si="1"/>
        <v>OK</v>
      </c>
      <c r="M39" s="45"/>
      <c r="N39" s="50"/>
      <c r="O39" s="46"/>
      <c r="P39" s="47"/>
      <c r="Q39" s="47"/>
      <c r="R39" s="49"/>
      <c r="S39" s="48"/>
      <c r="T39" s="46"/>
      <c r="U39" s="46"/>
      <c r="V39" s="46"/>
      <c r="W39" s="46"/>
      <c r="X39" s="46"/>
      <c r="Y39" s="47"/>
      <c r="Z39" s="47"/>
      <c r="AA39" s="47"/>
      <c r="AB39" s="47"/>
      <c r="AC39" s="47"/>
      <c r="AD39" s="47"/>
    </row>
    <row r="40" spans="1:30" ht="39.950000000000003" customHeight="1" x14ac:dyDescent="0.25">
      <c r="A40" s="55">
        <v>44</v>
      </c>
      <c r="B40" s="56" t="s">
        <v>114</v>
      </c>
      <c r="C40" s="68" t="s">
        <v>165</v>
      </c>
      <c r="D40" s="69" t="s">
        <v>166</v>
      </c>
      <c r="E40" s="65">
        <v>2103</v>
      </c>
      <c r="F40" s="65" t="s">
        <v>167</v>
      </c>
      <c r="G40" s="54" t="s">
        <v>37</v>
      </c>
      <c r="H40" s="54" t="s">
        <v>168</v>
      </c>
      <c r="I40" s="42">
        <v>3000</v>
      </c>
      <c r="J40" s="17"/>
      <c r="K40" s="23">
        <f t="shared" si="0"/>
        <v>0</v>
      </c>
      <c r="L40" s="24" t="str">
        <f t="shared" si="1"/>
        <v>OK</v>
      </c>
      <c r="M40" s="45"/>
      <c r="N40" s="50"/>
      <c r="O40" s="46"/>
      <c r="P40" s="47"/>
      <c r="Q40" s="47"/>
      <c r="R40" s="49"/>
      <c r="S40" s="48"/>
      <c r="T40" s="46"/>
      <c r="U40" s="46"/>
      <c r="V40" s="46"/>
      <c r="W40" s="46"/>
      <c r="X40" s="46"/>
      <c r="Y40" s="47"/>
      <c r="Z40" s="47"/>
      <c r="AA40" s="47"/>
      <c r="AB40" s="47"/>
      <c r="AC40" s="47"/>
      <c r="AD40" s="47"/>
    </row>
    <row r="41" spans="1:30" ht="39.950000000000003" customHeight="1" x14ac:dyDescent="0.25">
      <c r="A41" s="55">
        <v>46</v>
      </c>
      <c r="B41" s="56" t="s">
        <v>93</v>
      </c>
      <c r="C41" s="60" t="s">
        <v>169</v>
      </c>
      <c r="D41" s="61" t="s">
        <v>170</v>
      </c>
      <c r="E41" s="62" t="s">
        <v>171</v>
      </c>
      <c r="F41" s="62" t="s">
        <v>172</v>
      </c>
      <c r="G41" s="54" t="s">
        <v>37</v>
      </c>
      <c r="H41" s="62" t="s">
        <v>173</v>
      </c>
      <c r="I41" s="42">
        <v>2150</v>
      </c>
      <c r="J41" s="17"/>
      <c r="K41" s="23">
        <f t="shared" si="0"/>
        <v>0</v>
      </c>
      <c r="L41" s="24" t="str">
        <f t="shared" si="1"/>
        <v>OK</v>
      </c>
      <c r="M41" s="45"/>
      <c r="N41" s="50"/>
      <c r="O41" s="46"/>
      <c r="P41" s="47"/>
      <c r="Q41" s="47"/>
      <c r="R41" s="49"/>
      <c r="S41" s="48"/>
      <c r="T41" s="46"/>
      <c r="U41" s="46"/>
      <c r="V41" s="46"/>
      <c r="W41" s="46"/>
      <c r="X41" s="46"/>
      <c r="Y41" s="47"/>
      <c r="Z41" s="47"/>
      <c r="AA41" s="47"/>
      <c r="AB41" s="47"/>
      <c r="AC41" s="47"/>
      <c r="AD41" s="47"/>
    </row>
    <row r="42" spans="1:30" ht="39.950000000000003" customHeight="1" x14ac:dyDescent="0.25">
      <c r="A42" s="55">
        <v>48</v>
      </c>
      <c r="B42" s="56" t="s">
        <v>114</v>
      </c>
      <c r="C42" s="60" t="s">
        <v>174</v>
      </c>
      <c r="D42" s="61" t="s">
        <v>175</v>
      </c>
      <c r="E42" s="59" t="s">
        <v>62</v>
      </c>
      <c r="F42" s="70">
        <v>12629002</v>
      </c>
      <c r="G42" s="54" t="s">
        <v>37</v>
      </c>
      <c r="H42" s="54">
        <v>44905233</v>
      </c>
      <c r="I42" s="42">
        <v>90</v>
      </c>
      <c r="J42" s="17"/>
      <c r="K42" s="23">
        <f t="shared" si="0"/>
        <v>0</v>
      </c>
      <c r="L42" s="24" t="str">
        <f t="shared" si="1"/>
        <v>OK</v>
      </c>
      <c r="M42" s="45"/>
      <c r="N42" s="50"/>
      <c r="O42" s="46"/>
      <c r="P42" s="47"/>
      <c r="Q42" s="47"/>
      <c r="R42" s="49"/>
      <c r="S42" s="48"/>
      <c r="T42" s="46"/>
      <c r="U42" s="46"/>
      <c r="V42" s="46"/>
      <c r="W42" s="46"/>
      <c r="X42" s="46"/>
      <c r="Y42" s="47"/>
      <c r="Z42" s="47"/>
      <c r="AA42" s="47"/>
      <c r="AB42" s="47"/>
      <c r="AC42" s="47"/>
      <c r="AD42" s="47"/>
    </row>
    <row r="43" spans="1:30" ht="39.950000000000003" customHeight="1" x14ac:dyDescent="0.25">
      <c r="A43" s="55">
        <v>49</v>
      </c>
      <c r="B43" s="56" t="s">
        <v>176</v>
      </c>
      <c r="C43" s="60" t="s">
        <v>177</v>
      </c>
      <c r="D43" s="61" t="s">
        <v>178</v>
      </c>
      <c r="E43" s="53" t="s">
        <v>179</v>
      </c>
      <c r="F43" s="54" t="s">
        <v>180</v>
      </c>
      <c r="G43" s="54" t="s">
        <v>37</v>
      </c>
      <c r="H43" s="54" t="s">
        <v>21</v>
      </c>
      <c r="I43" s="42">
        <v>4423</v>
      </c>
      <c r="J43" s="17"/>
      <c r="K43" s="23">
        <f t="shared" si="0"/>
        <v>0</v>
      </c>
      <c r="L43" s="24" t="str">
        <f t="shared" si="1"/>
        <v>OK</v>
      </c>
      <c r="M43" s="45"/>
      <c r="N43" s="50"/>
      <c r="O43" s="46"/>
      <c r="P43" s="47"/>
      <c r="Q43" s="47"/>
      <c r="R43" s="49"/>
      <c r="S43" s="48"/>
      <c r="T43" s="46"/>
      <c r="U43" s="46"/>
      <c r="V43" s="46"/>
      <c r="W43" s="46"/>
      <c r="X43" s="46"/>
      <c r="Y43" s="47"/>
      <c r="Z43" s="47"/>
      <c r="AA43" s="47"/>
      <c r="AB43" s="47"/>
      <c r="AC43" s="47"/>
      <c r="AD43" s="47"/>
    </row>
    <row r="44" spans="1:30" ht="39.950000000000003" customHeight="1" x14ac:dyDescent="0.25">
      <c r="A44" s="55">
        <v>51</v>
      </c>
      <c r="B44" s="56" t="s">
        <v>24</v>
      </c>
      <c r="C44" s="60" t="s">
        <v>181</v>
      </c>
      <c r="D44" s="61" t="s">
        <v>182</v>
      </c>
      <c r="E44" s="53" t="s">
        <v>183</v>
      </c>
      <c r="F44" s="54" t="s">
        <v>184</v>
      </c>
      <c r="G44" s="54" t="s">
        <v>37</v>
      </c>
      <c r="H44" s="54" t="s">
        <v>185</v>
      </c>
      <c r="I44" s="42">
        <v>5500</v>
      </c>
      <c r="J44" s="17"/>
      <c r="K44" s="23">
        <f t="shared" si="0"/>
        <v>0</v>
      </c>
      <c r="L44" s="24" t="str">
        <f t="shared" si="1"/>
        <v>OK</v>
      </c>
      <c r="M44" s="45"/>
      <c r="N44" s="50"/>
      <c r="O44" s="46"/>
      <c r="P44" s="47"/>
      <c r="Q44" s="47"/>
      <c r="R44" s="49"/>
      <c r="S44" s="48"/>
      <c r="T44" s="46"/>
      <c r="U44" s="46"/>
      <c r="V44" s="46"/>
      <c r="W44" s="46"/>
      <c r="X44" s="46"/>
      <c r="Y44" s="47"/>
      <c r="Z44" s="47"/>
      <c r="AA44" s="47"/>
      <c r="AB44" s="47"/>
      <c r="AC44" s="47"/>
      <c r="AD44" s="47"/>
    </row>
    <row r="45" spans="1:30" ht="39.950000000000003" customHeight="1" x14ac:dyDescent="0.25">
      <c r="A45" s="55">
        <v>52</v>
      </c>
      <c r="B45" s="56" t="s">
        <v>186</v>
      </c>
      <c r="C45" s="60" t="s">
        <v>187</v>
      </c>
      <c r="D45" s="61" t="s">
        <v>188</v>
      </c>
      <c r="E45" s="59" t="s">
        <v>189</v>
      </c>
      <c r="F45" s="70">
        <v>122238001</v>
      </c>
      <c r="G45" s="54" t="s">
        <v>37</v>
      </c>
      <c r="H45" s="54">
        <v>44905202</v>
      </c>
      <c r="I45" s="42">
        <v>23199</v>
      </c>
      <c r="J45" s="17"/>
      <c r="K45" s="23">
        <f t="shared" si="0"/>
        <v>0</v>
      </c>
      <c r="L45" s="24" t="str">
        <f t="shared" si="1"/>
        <v>OK</v>
      </c>
      <c r="M45" s="45"/>
      <c r="N45" s="50"/>
      <c r="O45" s="46"/>
      <c r="P45" s="47"/>
      <c r="Q45" s="47"/>
      <c r="R45" s="49"/>
      <c r="S45" s="48"/>
      <c r="T45" s="46"/>
      <c r="U45" s="46"/>
      <c r="V45" s="46"/>
      <c r="W45" s="46"/>
      <c r="X45" s="46"/>
      <c r="Y45" s="47"/>
      <c r="Z45" s="47"/>
      <c r="AA45" s="47"/>
      <c r="AB45" s="47"/>
      <c r="AC45" s="47"/>
      <c r="AD45" s="47"/>
    </row>
    <row r="46" spans="1:30" ht="39.950000000000003" customHeight="1" x14ac:dyDescent="0.25">
      <c r="A46" s="55">
        <v>53</v>
      </c>
      <c r="B46" s="56" t="s">
        <v>43</v>
      </c>
      <c r="C46" s="71" t="s">
        <v>190</v>
      </c>
      <c r="D46" s="72" t="s">
        <v>191</v>
      </c>
      <c r="E46" s="59" t="s">
        <v>192</v>
      </c>
      <c r="F46" s="62" t="s">
        <v>193</v>
      </c>
      <c r="G46" s="54" t="s">
        <v>37</v>
      </c>
      <c r="H46" s="62" t="s">
        <v>81</v>
      </c>
      <c r="I46" s="42">
        <v>170</v>
      </c>
      <c r="J46" s="17"/>
      <c r="K46" s="23">
        <f t="shared" si="0"/>
        <v>0</v>
      </c>
      <c r="L46" s="24" t="str">
        <f t="shared" si="1"/>
        <v>OK</v>
      </c>
      <c r="M46" s="45"/>
      <c r="N46" s="50"/>
      <c r="O46" s="46"/>
      <c r="P46" s="47"/>
      <c r="Q46" s="47"/>
      <c r="R46" s="49"/>
      <c r="S46" s="48"/>
      <c r="T46" s="46"/>
      <c r="U46" s="46"/>
      <c r="V46" s="46"/>
      <c r="W46" s="46"/>
      <c r="X46" s="46"/>
      <c r="Y46" s="47"/>
      <c r="Z46" s="47"/>
      <c r="AA46" s="47"/>
      <c r="AB46" s="47"/>
      <c r="AC46" s="47"/>
      <c r="AD46" s="47"/>
    </row>
    <row r="47" spans="1:30" ht="39.950000000000003" customHeight="1" x14ac:dyDescent="0.25">
      <c r="A47" s="55">
        <v>54</v>
      </c>
      <c r="B47" s="56" t="s">
        <v>55</v>
      </c>
      <c r="C47" s="73" t="s">
        <v>194</v>
      </c>
      <c r="D47" s="74" t="s">
        <v>195</v>
      </c>
      <c r="E47" s="74">
        <v>4104</v>
      </c>
      <c r="F47" s="74" t="s">
        <v>196</v>
      </c>
      <c r="G47" s="74" t="s">
        <v>37</v>
      </c>
      <c r="H47" s="74" t="s">
        <v>197</v>
      </c>
      <c r="I47" s="42">
        <v>499</v>
      </c>
      <c r="J47" s="17"/>
      <c r="K47" s="23">
        <f t="shared" si="0"/>
        <v>0</v>
      </c>
      <c r="L47" s="24" t="str">
        <f t="shared" si="1"/>
        <v>OK</v>
      </c>
      <c r="M47" s="45"/>
      <c r="N47" s="50"/>
      <c r="O47" s="46"/>
      <c r="P47" s="47"/>
      <c r="Q47" s="47"/>
      <c r="R47" s="49"/>
      <c r="S47" s="48"/>
      <c r="T47" s="46"/>
      <c r="U47" s="46"/>
      <c r="V47" s="46"/>
      <c r="W47" s="46"/>
      <c r="X47" s="46"/>
      <c r="Y47" s="47"/>
      <c r="Z47" s="47"/>
      <c r="AA47" s="47"/>
      <c r="AB47" s="47"/>
      <c r="AC47" s="47"/>
      <c r="AD47" s="47"/>
    </row>
    <row r="48" spans="1:30" ht="39.950000000000003" customHeight="1" x14ac:dyDescent="0.25">
      <c r="A48" s="55">
        <v>55</v>
      </c>
      <c r="B48" s="56" t="s">
        <v>38</v>
      </c>
      <c r="C48" s="73" t="s">
        <v>198</v>
      </c>
      <c r="D48" s="74" t="s">
        <v>199</v>
      </c>
      <c r="E48" s="75" t="s">
        <v>129</v>
      </c>
      <c r="F48" s="74" t="s">
        <v>200</v>
      </c>
      <c r="G48" s="74" t="s">
        <v>37</v>
      </c>
      <c r="H48" s="74" t="s">
        <v>201</v>
      </c>
      <c r="I48" s="42">
        <v>1943</v>
      </c>
      <c r="J48" s="17"/>
      <c r="K48" s="23">
        <f t="shared" si="0"/>
        <v>0</v>
      </c>
      <c r="L48" s="24" t="str">
        <f t="shared" si="1"/>
        <v>OK</v>
      </c>
      <c r="M48" s="45"/>
      <c r="N48" s="50"/>
      <c r="O48" s="46"/>
      <c r="P48" s="47"/>
      <c r="Q48" s="47"/>
      <c r="R48" s="49"/>
      <c r="S48" s="48"/>
      <c r="T48" s="46"/>
      <c r="U48" s="46"/>
      <c r="V48" s="46"/>
      <c r="W48" s="46"/>
      <c r="X48" s="46"/>
      <c r="Y48" s="47"/>
      <c r="Z48" s="47"/>
      <c r="AA48" s="47"/>
      <c r="AB48" s="47"/>
      <c r="AC48" s="47"/>
      <c r="AD48" s="47"/>
    </row>
    <row r="49" spans="1:30" ht="39.950000000000003" customHeight="1" x14ac:dyDescent="0.25">
      <c r="A49" s="55">
        <v>56</v>
      </c>
      <c r="B49" s="56" t="s">
        <v>202</v>
      </c>
      <c r="C49" s="66" t="s">
        <v>203</v>
      </c>
      <c r="D49" s="67" t="s">
        <v>204</v>
      </c>
      <c r="E49" s="53" t="s">
        <v>41</v>
      </c>
      <c r="F49" s="54" t="s">
        <v>205</v>
      </c>
      <c r="G49" s="54" t="s">
        <v>37</v>
      </c>
      <c r="H49" s="54" t="s">
        <v>51</v>
      </c>
      <c r="I49" s="42">
        <v>20700</v>
      </c>
      <c r="J49" s="17"/>
      <c r="K49" s="23">
        <f t="shared" si="0"/>
        <v>0</v>
      </c>
      <c r="L49" s="24" t="str">
        <f t="shared" si="1"/>
        <v>OK</v>
      </c>
      <c r="M49" s="45"/>
      <c r="N49" s="50"/>
      <c r="O49" s="46"/>
      <c r="P49" s="47"/>
      <c r="Q49" s="47"/>
      <c r="R49" s="49"/>
      <c r="S49" s="48"/>
      <c r="T49" s="46"/>
      <c r="U49" s="46"/>
      <c r="V49" s="46"/>
      <c r="W49" s="46"/>
      <c r="X49" s="46"/>
      <c r="Y49" s="47"/>
      <c r="Z49" s="47"/>
      <c r="AA49" s="47"/>
      <c r="AB49" s="47"/>
      <c r="AC49" s="47"/>
      <c r="AD49" s="47"/>
    </row>
    <row r="50" spans="1:30" ht="39.950000000000003" customHeight="1" x14ac:dyDescent="0.25">
      <c r="A50" s="55">
        <v>57</v>
      </c>
      <c r="B50" s="56" t="s">
        <v>135</v>
      </c>
      <c r="C50" s="60" t="s">
        <v>206</v>
      </c>
      <c r="D50" s="61" t="s">
        <v>207</v>
      </c>
      <c r="E50" s="62" t="s">
        <v>208</v>
      </c>
      <c r="F50" s="62" t="s">
        <v>209</v>
      </c>
      <c r="G50" s="54" t="s">
        <v>37</v>
      </c>
      <c r="H50" s="62" t="s">
        <v>51</v>
      </c>
      <c r="I50" s="42">
        <v>9385</v>
      </c>
      <c r="J50" s="17"/>
      <c r="K50" s="23">
        <f t="shared" si="0"/>
        <v>0</v>
      </c>
      <c r="L50" s="24" t="str">
        <f t="shared" si="1"/>
        <v>OK</v>
      </c>
      <c r="M50" s="45"/>
      <c r="N50" s="50"/>
      <c r="O50" s="46"/>
      <c r="P50" s="47"/>
      <c r="Q50" s="47"/>
      <c r="R50" s="49"/>
      <c r="S50" s="48"/>
      <c r="T50" s="46"/>
      <c r="U50" s="46"/>
      <c r="V50" s="46"/>
      <c r="W50" s="46"/>
      <c r="X50" s="46"/>
      <c r="Y50" s="47"/>
      <c r="Z50" s="47"/>
      <c r="AA50" s="47"/>
      <c r="AB50" s="47"/>
      <c r="AC50" s="47"/>
      <c r="AD50" s="47"/>
    </row>
    <row r="51" spans="1:30" ht="39.950000000000003" customHeight="1" x14ac:dyDescent="0.25">
      <c r="A51" s="55">
        <v>59</v>
      </c>
      <c r="B51" s="56" t="s">
        <v>93</v>
      </c>
      <c r="C51" s="66" t="s">
        <v>210</v>
      </c>
      <c r="D51" s="67" t="s">
        <v>211</v>
      </c>
      <c r="E51" s="59" t="s">
        <v>212</v>
      </c>
      <c r="F51" s="62" t="s">
        <v>213</v>
      </c>
      <c r="G51" s="54" t="s">
        <v>37</v>
      </c>
      <c r="H51" s="62" t="s">
        <v>81</v>
      </c>
      <c r="I51" s="42">
        <v>1140</v>
      </c>
      <c r="J51" s="17"/>
      <c r="K51" s="23">
        <f t="shared" si="0"/>
        <v>0</v>
      </c>
      <c r="L51" s="24" t="str">
        <f t="shared" si="1"/>
        <v>OK</v>
      </c>
      <c r="M51" s="45"/>
      <c r="N51" s="50"/>
      <c r="O51" s="46"/>
      <c r="P51" s="47"/>
      <c r="Q51" s="47"/>
      <c r="R51" s="49"/>
      <c r="S51" s="48"/>
      <c r="T51" s="46"/>
      <c r="U51" s="46"/>
      <c r="V51" s="46"/>
      <c r="W51" s="46"/>
      <c r="X51" s="46"/>
      <c r="Y51" s="47"/>
      <c r="Z51" s="47"/>
      <c r="AA51" s="47"/>
      <c r="AB51" s="47"/>
      <c r="AC51" s="47"/>
      <c r="AD51" s="47"/>
    </row>
    <row r="52" spans="1:30" ht="39.950000000000003" customHeight="1" x14ac:dyDescent="0.25">
      <c r="A52" s="55">
        <v>60</v>
      </c>
      <c r="B52" s="56" t="s">
        <v>93</v>
      </c>
      <c r="C52" s="66" t="s">
        <v>214</v>
      </c>
      <c r="D52" s="67" t="s">
        <v>215</v>
      </c>
      <c r="E52" s="59" t="s">
        <v>212</v>
      </c>
      <c r="F52" s="62" t="s">
        <v>213</v>
      </c>
      <c r="G52" s="54" t="s">
        <v>37</v>
      </c>
      <c r="H52" s="62" t="s">
        <v>81</v>
      </c>
      <c r="I52" s="42">
        <v>685</v>
      </c>
      <c r="J52" s="17"/>
      <c r="K52" s="23">
        <f t="shared" si="0"/>
        <v>0</v>
      </c>
      <c r="L52" s="24" t="str">
        <f t="shared" si="1"/>
        <v>OK</v>
      </c>
      <c r="M52" s="45"/>
      <c r="N52" s="50"/>
      <c r="O52" s="46"/>
      <c r="P52" s="47"/>
      <c r="Q52" s="47"/>
      <c r="R52" s="49"/>
      <c r="S52" s="48"/>
      <c r="T52" s="46"/>
      <c r="U52" s="46"/>
      <c r="V52" s="46"/>
      <c r="W52" s="46"/>
      <c r="X52" s="46"/>
      <c r="Y52" s="47"/>
      <c r="Z52" s="47"/>
      <c r="AA52" s="47"/>
      <c r="AB52" s="47"/>
      <c r="AC52" s="47"/>
      <c r="AD52" s="47"/>
    </row>
    <row r="53" spans="1:30" ht="39.950000000000003" customHeight="1" x14ac:dyDescent="0.25">
      <c r="A53" s="55">
        <v>61</v>
      </c>
      <c r="B53" s="56" t="s">
        <v>71</v>
      </c>
      <c r="C53" s="66" t="s">
        <v>216</v>
      </c>
      <c r="D53" s="67" t="s">
        <v>217</v>
      </c>
      <c r="E53" s="59" t="s">
        <v>212</v>
      </c>
      <c r="F53" s="76" t="s">
        <v>218</v>
      </c>
      <c r="G53" s="54" t="s">
        <v>37</v>
      </c>
      <c r="H53" s="76" t="s">
        <v>81</v>
      </c>
      <c r="I53" s="42">
        <v>2296.8000000000002</v>
      </c>
      <c r="J53" s="17"/>
      <c r="K53" s="23">
        <f t="shared" si="0"/>
        <v>0</v>
      </c>
      <c r="L53" s="24" t="str">
        <f t="shared" si="1"/>
        <v>OK</v>
      </c>
      <c r="M53" s="45"/>
      <c r="N53" s="50"/>
      <c r="O53" s="46"/>
      <c r="P53" s="47"/>
      <c r="Q53" s="47"/>
      <c r="R53" s="49"/>
      <c r="S53" s="48"/>
      <c r="T53" s="46"/>
      <c r="U53" s="46"/>
      <c r="V53" s="46"/>
      <c r="W53" s="46"/>
      <c r="X53" s="46"/>
      <c r="Y53" s="47"/>
      <c r="Z53" s="47"/>
      <c r="AA53" s="47"/>
      <c r="AB53" s="47"/>
      <c r="AC53" s="47"/>
      <c r="AD53" s="47"/>
    </row>
    <row r="54" spans="1:30" ht="39.950000000000003" customHeight="1" x14ac:dyDescent="0.25">
      <c r="A54" s="55">
        <v>62</v>
      </c>
      <c r="B54" s="56" t="s">
        <v>43</v>
      </c>
      <c r="C54" s="60" t="s">
        <v>219</v>
      </c>
      <c r="D54" s="61" t="s">
        <v>220</v>
      </c>
      <c r="E54" s="62" t="s">
        <v>221</v>
      </c>
      <c r="F54" s="62" t="s">
        <v>222</v>
      </c>
      <c r="G54" s="54" t="s">
        <v>37</v>
      </c>
      <c r="H54" s="62" t="s">
        <v>25</v>
      </c>
      <c r="I54" s="42">
        <v>1291</v>
      </c>
      <c r="J54" s="17"/>
      <c r="K54" s="23">
        <f t="shared" si="0"/>
        <v>0</v>
      </c>
      <c r="L54" s="24" t="str">
        <f t="shared" si="1"/>
        <v>OK</v>
      </c>
      <c r="M54" s="45"/>
      <c r="N54" s="50"/>
      <c r="O54" s="46"/>
      <c r="P54" s="47"/>
      <c r="Q54" s="47"/>
      <c r="R54" s="49"/>
      <c r="S54" s="48"/>
      <c r="T54" s="46"/>
      <c r="U54" s="46"/>
      <c r="V54" s="46"/>
      <c r="W54" s="46"/>
      <c r="X54" s="46"/>
      <c r="Y54" s="47"/>
      <c r="Z54" s="47"/>
      <c r="AA54" s="47"/>
      <c r="AB54" s="47"/>
      <c r="AC54" s="47"/>
      <c r="AD54" s="47"/>
    </row>
    <row r="55" spans="1:30" ht="39.950000000000003" customHeight="1" x14ac:dyDescent="0.25">
      <c r="A55" s="55">
        <v>63</v>
      </c>
      <c r="B55" s="56" t="s">
        <v>55</v>
      </c>
      <c r="C55" s="60" t="s">
        <v>223</v>
      </c>
      <c r="D55" s="61" t="s">
        <v>224</v>
      </c>
      <c r="E55" s="62" t="s">
        <v>225</v>
      </c>
      <c r="F55" s="62" t="s">
        <v>226</v>
      </c>
      <c r="G55" s="54" t="s">
        <v>37</v>
      </c>
      <c r="H55" s="62" t="s">
        <v>227</v>
      </c>
      <c r="I55" s="42">
        <v>1785</v>
      </c>
      <c r="J55" s="17"/>
      <c r="K55" s="23">
        <f t="shared" si="0"/>
        <v>0</v>
      </c>
      <c r="L55" s="24" t="str">
        <f t="shared" si="1"/>
        <v>OK</v>
      </c>
      <c r="M55" s="45"/>
      <c r="N55" s="50"/>
      <c r="O55" s="46"/>
      <c r="P55" s="47"/>
      <c r="Q55" s="47"/>
      <c r="R55" s="49"/>
      <c r="S55" s="48"/>
      <c r="T55" s="46"/>
      <c r="U55" s="46"/>
      <c r="V55" s="46"/>
      <c r="W55" s="46"/>
      <c r="X55" s="46"/>
      <c r="Y55" s="47"/>
      <c r="Z55" s="47"/>
      <c r="AA55" s="47"/>
      <c r="AB55" s="47"/>
      <c r="AC55" s="47"/>
      <c r="AD55" s="47"/>
    </row>
    <row r="56" spans="1:30" ht="39.950000000000003" customHeight="1" x14ac:dyDescent="0.25">
      <c r="A56" s="55">
        <v>65</v>
      </c>
      <c r="B56" s="56" t="s">
        <v>86</v>
      </c>
      <c r="C56" s="60" t="s">
        <v>228</v>
      </c>
      <c r="D56" s="61" t="s">
        <v>229</v>
      </c>
      <c r="E56" s="62" t="s">
        <v>230</v>
      </c>
      <c r="F56" s="62" t="s">
        <v>231</v>
      </c>
      <c r="G56" s="54" t="s">
        <v>37</v>
      </c>
      <c r="H56" s="62" t="s">
        <v>232</v>
      </c>
      <c r="I56" s="42">
        <v>2649.99</v>
      </c>
      <c r="J56" s="17"/>
      <c r="K56" s="23">
        <f t="shared" si="0"/>
        <v>0</v>
      </c>
      <c r="L56" s="24" t="str">
        <f t="shared" si="1"/>
        <v>OK</v>
      </c>
      <c r="M56" s="45"/>
      <c r="N56" s="50"/>
      <c r="O56" s="46"/>
      <c r="P56" s="47"/>
      <c r="Q56" s="47"/>
      <c r="R56" s="49"/>
      <c r="S56" s="48"/>
      <c r="T56" s="46"/>
      <c r="U56" s="46"/>
      <c r="V56" s="46"/>
      <c r="W56" s="46"/>
      <c r="X56" s="46"/>
      <c r="Y56" s="47"/>
      <c r="Z56" s="47"/>
      <c r="AA56" s="47"/>
      <c r="AB56" s="47"/>
      <c r="AC56" s="47"/>
      <c r="AD56" s="47"/>
    </row>
    <row r="57" spans="1:30" ht="39.950000000000003" customHeight="1" x14ac:dyDescent="0.25">
      <c r="A57" s="93">
        <v>66</v>
      </c>
      <c r="B57" s="94" t="s">
        <v>176</v>
      </c>
      <c r="C57" s="81" t="s">
        <v>483</v>
      </c>
      <c r="D57" s="95" t="s">
        <v>234</v>
      </c>
      <c r="E57" s="107" t="s">
        <v>62</v>
      </c>
      <c r="F57" s="97" t="s">
        <v>235</v>
      </c>
      <c r="G57" s="97" t="s">
        <v>37</v>
      </c>
      <c r="H57" s="97">
        <v>44900533</v>
      </c>
      <c r="I57" s="98">
        <v>4765</v>
      </c>
      <c r="J57" s="17">
        <v>1</v>
      </c>
      <c r="K57" s="23">
        <f t="shared" si="0"/>
        <v>1</v>
      </c>
      <c r="L57" s="24" t="str">
        <f t="shared" si="1"/>
        <v>OK</v>
      </c>
      <c r="M57" s="45"/>
      <c r="N57" s="50"/>
      <c r="O57" s="46"/>
      <c r="P57" s="47"/>
      <c r="Q57" s="47"/>
      <c r="R57" s="49"/>
      <c r="S57" s="48"/>
      <c r="T57" s="46"/>
      <c r="U57" s="46"/>
      <c r="V57" s="46"/>
      <c r="W57" s="46"/>
      <c r="X57" s="46"/>
      <c r="Y57" s="47"/>
      <c r="Z57" s="47"/>
      <c r="AA57" s="47"/>
      <c r="AB57" s="47"/>
      <c r="AC57" s="47"/>
      <c r="AD57" s="47"/>
    </row>
    <row r="58" spans="1:30" ht="39.950000000000003" customHeight="1" x14ac:dyDescent="0.25">
      <c r="A58" s="55">
        <v>68</v>
      </c>
      <c r="B58" s="56" t="s">
        <v>38</v>
      </c>
      <c r="C58" s="66" t="s">
        <v>236</v>
      </c>
      <c r="D58" s="67" t="s">
        <v>237</v>
      </c>
      <c r="E58" s="53" t="s">
        <v>238</v>
      </c>
      <c r="F58" s="54" t="s">
        <v>239</v>
      </c>
      <c r="G58" s="54" t="s">
        <v>37</v>
      </c>
      <c r="H58" s="54" t="s">
        <v>51</v>
      </c>
      <c r="I58" s="42">
        <v>673</v>
      </c>
      <c r="J58" s="17"/>
      <c r="K58" s="23">
        <f t="shared" si="0"/>
        <v>0</v>
      </c>
      <c r="L58" s="24" t="str">
        <f t="shared" si="1"/>
        <v>OK</v>
      </c>
      <c r="M58" s="45"/>
      <c r="N58" s="50"/>
      <c r="O58" s="46"/>
      <c r="P58" s="47"/>
      <c r="Q58" s="47"/>
      <c r="R58" s="49"/>
      <c r="S58" s="48"/>
      <c r="T58" s="46"/>
      <c r="U58" s="46"/>
      <c r="V58" s="46"/>
      <c r="W58" s="46"/>
      <c r="X58" s="46"/>
      <c r="Y58" s="47"/>
      <c r="Z58" s="47"/>
      <c r="AA58" s="47"/>
      <c r="AB58" s="47"/>
      <c r="AC58" s="47"/>
      <c r="AD58" s="47"/>
    </row>
    <row r="59" spans="1:30" ht="39.950000000000003" customHeight="1" x14ac:dyDescent="0.25">
      <c r="A59" s="55">
        <v>69</v>
      </c>
      <c r="B59" s="56" t="s">
        <v>71</v>
      </c>
      <c r="C59" s="60" t="s">
        <v>240</v>
      </c>
      <c r="D59" s="61" t="s">
        <v>241</v>
      </c>
      <c r="E59" s="62" t="s">
        <v>242</v>
      </c>
      <c r="F59" s="62" t="s">
        <v>239</v>
      </c>
      <c r="G59" s="54" t="s">
        <v>37</v>
      </c>
      <c r="H59" s="62" t="s">
        <v>51</v>
      </c>
      <c r="I59" s="42">
        <v>2128.5</v>
      </c>
      <c r="J59" s="17"/>
      <c r="K59" s="23">
        <f t="shared" si="0"/>
        <v>0</v>
      </c>
      <c r="L59" s="24" t="str">
        <f t="shared" si="1"/>
        <v>OK</v>
      </c>
      <c r="M59" s="45"/>
      <c r="N59" s="50"/>
      <c r="O59" s="46"/>
      <c r="P59" s="47"/>
      <c r="Q59" s="47"/>
      <c r="R59" s="49"/>
      <c r="S59" s="48"/>
      <c r="T59" s="46"/>
      <c r="U59" s="46"/>
      <c r="V59" s="46"/>
      <c r="W59" s="46"/>
      <c r="X59" s="46"/>
      <c r="Y59" s="47"/>
      <c r="Z59" s="47"/>
      <c r="AA59" s="47"/>
      <c r="AB59" s="47"/>
      <c r="AC59" s="47"/>
      <c r="AD59" s="47"/>
    </row>
    <row r="60" spans="1:30" ht="39.950000000000003" customHeight="1" x14ac:dyDescent="0.25">
      <c r="A60" s="55">
        <v>70</v>
      </c>
      <c r="B60" s="56" t="s">
        <v>243</v>
      </c>
      <c r="C60" s="60" t="s">
        <v>244</v>
      </c>
      <c r="D60" s="61" t="s">
        <v>245</v>
      </c>
      <c r="E60" s="62" t="s">
        <v>124</v>
      </c>
      <c r="F60" s="62" t="s">
        <v>246</v>
      </c>
      <c r="G60" s="54" t="s">
        <v>37</v>
      </c>
      <c r="H60" s="62" t="s">
        <v>81</v>
      </c>
      <c r="I60" s="42">
        <v>3800</v>
      </c>
      <c r="J60" s="17"/>
      <c r="K60" s="23">
        <f t="shared" si="0"/>
        <v>0</v>
      </c>
      <c r="L60" s="24" t="str">
        <f t="shared" si="1"/>
        <v>OK</v>
      </c>
      <c r="M60" s="45"/>
      <c r="N60" s="50"/>
      <c r="O60" s="46"/>
      <c r="P60" s="47"/>
      <c r="Q60" s="47"/>
      <c r="R60" s="49"/>
      <c r="S60" s="48"/>
      <c r="T60" s="46"/>
      <c r="U60" s="46"/>
      <c r="V60" s="46"/>
      <c r="W60" s="46"/>
      <c r="X60" s="46"/>
      <c r="Y60" s="47"/>
      <c r="Z60" s="47"/>
      <c r="AA60" s="47"/>
      <c r="AB60" s="47"/>
      <c r="AC60" s="47"/>
      <c r="AD60" s="47"/>
    </row>
    <row r="61" spans="1:30" ht="39.950000000000003" customHeight="1" x14ac:dyDescent="0.25">
      <c r="A61" s="55">
        <v>71</v>
      </c>
      <c r="B61" s="56" t="s">
        <v>64</v>
      </c>
      <c r="C61" s="60" t="s">
        <v>247</v>
      </c>
      <c r="D61" s="61" t="s">
        <v>248</v>
      </c>
      <c r="E61" s="62" t="s">
        <v>124</v>
      </c>
      <c r="F61" s="62" t="s">
        <v>246</v>
      </c>
      <c r="G61" s="54" t="s">
        <v>37</v>
      </c>
      <c r="H61" s="62" t="s">
        <v>81</v>
      </c>
      <c r="I61" s="42">
        <v>5700</v>
      </c>
      <c r="J61" s="17"/>
      <c r="K61" s="23">
        <f t="shared" si="0"/>
        <v>0</v>
      </c>
      <c r="L61" s="24" t="str">
        <f t="shared" si="1"/>
        <v>OK</v>
      </c>
      <c r="M61" s="45"/>
      <c r="N61" s="50"/>
      <c r="O61" s="46"/>
      <c r="P61" s="47"/>
      <c r="Q61" s="47"/>
      <c r="R61" s="49"/>
      <c r="S61" s="48"/>
      <c r="T61" s="46"/>
      <c r="U61" s="46"/>
      <c r="V61" s="46"/>
      <c r="W61" s="46"/>
      <c r="X61" s="46"/>
      <c r="Y61" s="47"/>
      <c r="Z61" s="47"/>
      <c r="AA61" s="47"/>
      <c r="AB61" s="47"/>
      <c r="AC61" s="47"/>
      <c r="AD61" s="47"/>
    </row>
    <row r="62" spans="1:30" ht="39.950000000000003" customHeight="1" x14ac:dyDescent="0.25">
      <c r="A62" s="55">
        <v>73</v>
      </c>
      <c r="B62" s="56" t="s">
        <v>126</v>
      </c>
      <c r="C62" s="60" t="s">
        <v>249</v>
      </c>
      <c r="D62" s="61" t="s">
        <v>250</v>
      </c>
      <c r="E62" s="59" t="s">
        <v>62</v>
      </c>
      <c r="F62" s="70">
        <v>17418028</v>
      </c>
      <c r="G62" s="54" t="s">
        <v>37</v>
      </c>
      <c r="H62" s="54" t="s">
        <v>251</v>
      </c>
      <c r="I62" s="42">
        <v>2825</v>
      </c>
      <c r="J62" s="17"/>
      <c r="K62" s="23">
        <f t="shared" si="0"/>
        <v>0</v>
      </c>
      <c r="L62" s="24" t="str">
        <f t="shared" si="1"/>
        <v>OK</v>
      </c>
      <c r="M62" s="45"/>
      <c r="N62" s="50"/>
      <c r="O62" s="46"/>
      <c r="P62" s="47"/>
      <c r="Q62" s="47"/>
      <c r="R62" s="49"/>
      <c r="S62" s="48"/>
      <c r="T62" s="46"/>
      <c r="U62" s="46"/>
      <c r="V62" s="46"/>
      <c r="W62" s="46"/>
      <c r="X62" s="46"/>
      <c r="Y62" s="47"/>
      <c r="Z62" s="47"/>
      <c r="AA62" s="47"/>
      <c r="AB62" s="47"/>
      <c r="AC62" s="47"/>
      <c r="AD62" s="47"/>
    </row>
    <row r="63" spans="1:30" ht="39.950000000000003" customHeight="1" x14ac:dyDescent="0.25">
      <c r="A63" s="55">
        <v>74</v>
      </c>
      <c r="B63" s="56" t="s">
        <v>126</v>
      </c>
      <c r="C63" s="57" t="s">
        <v>252</v>
      </c>
      <c r="D63" s="58" t="s">
        <v>253</v>
      </c>
      <c r="E63" s="59" t="s">
        <v>46</v>
      </c>
      <c r="F63" s="54" t="s">
        <v>254</v>
      </c>
      <c r="G63" s="54" t="s">
        <v>37</v>
      </c>
      <c r="H63" s="54">
        <v>44905235</v>
      </c>
      <c r="I63" s="42">
        <v>5480</v>
      </c>
      <c r="J63" s="17"/>
      <c r="K63" s="23">
        <f t="shared" si="0"/>
        <v>0</v>
      </c>
      <c r="L63" s="24" t="str">
        <f t="shared" si="1"/>
        <v>OK</v>
      </c>
      <c r="M63" s="45"/>
      <c r="N63" s="50"/>
      <c r="O63" s="46"/>
      <c r="P63" s="47"/>
      <c r="Q63" s="47"/>
      <c r="R63" s="49"/>
      <c r="S63" s="48"/>
      <c r="T63" s="46"/>
      <c r="U63" s="46"/>
      <c r="V63" s="46"/>
      <c r="W63" s="46"/>
      <c r="X63" s="46"/>
      <c r="Y63" s="47"/>
      <c r="Z63" s="47"/>
      <c r="AA63" s="47"/>
      <c r="AB63" s="47"/>
      <c r="AC63" s="47"/>
      <c r="AD63" s="47"/>
    </row>
    <row r="64" spans="1:30" ht="39.950000000000003" customHeight="1" x14ac:dyDescent="0.25">
      <c r="A64" s="55">
        <v>75</v>
      </c>
      <c r="B64" s="56" t="s">
        <v>71</v>
      </c>
      <c r="C64" s="60" t="s">
        <v>255</v>
      </c>
      <c r="D64" s="61" t="s">
        <v>256</v>
      </c>
      <c r="E64" s="62" t="s">
        <v>129</v>
      </c>
      <c r="F64" s="62" t="s">
        <v>257</v>
      </c>
      <c r="G64" s="54" t="s">
        <v>37</v>
      </c>
      <c r="H64" s="62" t="s">
        <v>81</v>
      </c>
      <c r="I64" s="42">
        <v>1373.13</v>
      </c>
      <c r="J64" s="17"/>
      <c r="K64" s="23">
        <f t="shared" si="0"/>
        <v>0</v>
      </c>
      <c r="L64" s="24" t="str">
        <f t="shared" si="1"/>
        <v>OK</v>
      </c>
      <c r="M64" s="45"/>
      <c r="N64" s="50"/>
      <c r="O64" s="46"/>
      <c r="P64" s="47"/>
      <c r="Q64" s="47"/>
      <c r="R64" s="49"/>
      <c r="S64" s="48"/>
      <c r="T64" s="46"/>
      <c r="U64" s="46"/>
      <c r="V64" s="46"/>
      <c r="W64" s="46"/>
      <c r="X64" s="46"/>
      <c r="Y64" s="47"/>
      <c r="Z64" s="47"/>
      <c r="AA64" s="47"/>
      <c r="AB64" s="47"/>
      <c r="AC64" s="47"/>
      <c r="AD64" s="47"/>
    </row>
    <row r="65" spans="1:30" ht="39.950000000000003" customHeight="1" x14ac:dyDescent="0.25">
      <c r="A65" s="55">
        <v>76</v>
      </c>
      <c r="B65" s="56" t="s">
        <v>38</v>
      </c>
      <c r="C65" s="60" t="s">
        <v>258</v>
      </c>
      <c r="D65" s="61" t="s">
        <v>259</v>
      </c>
      <c r="E65" s="53" t="s">
        <v>129</v>
      </c>
      <c r="F65" s="54" t="s">
        <v>260</v>
      </c>
      <c r="G65" s="54" t="s">
        <v>37</v>
      </c>
      <c r="H65" s="54" t="s">
        <v>261</v>
      </c>
      <c r="I65" s="42">
        <v>1946.5</v>
      </c>
      <c r="J65" s="17"/>
      <c r="K65" s="23">
        <f t="shared" si="0"/>
        <v>0</v>
      </c>
      <c r="L65" s="24" t="str">
        <f t="shared" si="1"/>
        <v>OK</v>
      </c>
      <c r="M65" s="45"/>
      <c r="N65" s="50"/>
      <c r="O65" s="46"/>
      <c r="P65" s="47"/>
      <c r="Q65" s="47"/>
      <c r="R65" s="49"/>
      <c r="S65" s="48"/>
      <c r="T65" s="46"/>
      <c r="U65" s="46"/>
      <c r="V65" s="46"/>
      <c r="W65" s="46"/>
      <c r="X65" s="46"/>
      <c r="Y65" s="47"/>
      <c r="Z65" s="47"/>
      <c r="AA65" s="47"/>
      <c r="AB65" s="47"/>
      <c r="AC65" s="47"/>
      <c r="AD65" s="47"/>
    </row>
    <row r="66" spans="1:30" ht="39.950000000000003" customHeight="1" x14ac:dyDescent="0.25">
      <c r="A66" s="55">
        <v>78</v>
      </c>
      <c r="B66" s="56" t="s">
        <v>55</v>
      </c>
      <c r="C66" s="68" t="s">
        <v>262</v>
      </c>
      <c r="D66" s="69" t="s">
        <v>263</v>
      </c>
      <c r="E66" s="65">
        <v>1301</v>
      </c>
      <c r="F66" s="65" t="s">
        <v>264</v>
      </c>
      <c r="G66" s="54" t="s">
        <v>37</v>
      </c>
      <c r="H66" s="54" t="s">
        <v>21</v>
      </c>
      <c r="I66" s="42">
        <v>169</v>
      </c>
      <c r="J66" s="17"/>
      <c r="K66" s="23">
        <f t="shared" si="0"/>
        <v>0</v>
      </c>
      <c r="L66" s="24" t="str">
        <f t="shared" si="1"/>
        <v>OK</v>
      </c>
      <c r="M66" s="45"/>
      <c r="N66" s="50"/>
      <c r="O66" s="46"/>
      <c r="P66" s="47"/>
      <c r="Q66" s="47"/>
      <c r="R66" s="49"/>
      <c r="S66" s="48"/>
      <c r="T66" s="46"/>
      <c r="U66" s="46"/>
      <c r="V66" s="46"/>
      <c r="W66" s="46"/>
      <c r="X66" s="46"/>
      <c r="Y66" s="47"/>
      <c r="Z66" s="47"/>
      <c r="AA66" s="47"/>
      <c r="AB66" s="47"/>
      <c r="AC66" s="47"/>
      <c r="AD66" s="47"/>
    </row>
    <row r="67" spans="1:30" ht="39.950000000000003" customHeight="1" x14ac:dyDescent="0.25">
      <c r="A67" s="55">
        <v>79</v>
      </c>
      <c r="B67" s="56" t="s">
        <v>93</v>
      </c>
      <c r="C67" s="60" t="s">
        <v>265</v>
      </c>
      <c r="D67" s="61" t="s">
        <v>266</v>
      </c>
      <c r="E67" s="62" t="s">
        <v>267</v>
      </c>
      <c r="F67" s="62" t="s">
        <v>268</v>
      </c>
      <c r="G67" s="54" t="s">
        <v>37</v>
      </c>
      <c r="H67" s="62" t="s">
        <v>81</v>
      </c>
      <c r="I67" s="42">
        <v>795</v>
      </c>
      <c r="J67" s="17"/>
      <c r="K67" s="23">
        <f t="shared" si="0"/>
        <v>0</v>
      </c>
      <c r="L67" s="24" t="str">
        <f t="shared" si="1"/>
        <v>OK</v>
      </c>
      <c r="M67" s="45"/>
      <c r="N67" s="50"/>
      <c r="O67" s="46"/>
      <c r="P67" s="47"/>
      <c r="Q67" s="47"/>
      <c r="R67" s="49"/>
      <c r="S67" s="48"/>
      <c r="T67" s="46"/>
      <c r="U67" s="46"/>
      <c r="V67" s="46"/>
      <c r="W67" s="46"/>
      <c r="X67" s="46"/>
      <c r="Y67" s="47"/>
      <c r="Z67" s="47"/>
      <c r="AA67" s="47"/>
      <c r="AB67" s="47"/>
      <c r="AC67" s="47"/>
      <c r="AD67" s="47"/>
    </row>
    <row r="68" spans="1:30" ht="39.950000000000003" customHeight="1" x14ac:dyDescent="0.25">
      <c r="A68" s="55">
        <v>80</v>
      </c>
      <c r="B68" s="56" t="s">
        <v>71</v>
      </c>
      <c r="C68" s="68" t="s">
        <v>269</v>
      </c>
      <c r="D68" s="69" t="s">
        <v>270</v>
      </c>
      <c r="E68" s="54">
        <v>2407</v>
      </c>
      <c r="F68" s="54" t="s">
        <v>271</v>
      </c>
      <c r="G68" s="54" t="s">
        <v>37</v>
      </c>
      <c r="H68" s="54" t="s">
        <v>51</v>
      </c>
      <c r="I68" s="42">
        <v>12721.5</v>
      </c>
      <c r="J68" s="17"/>
      <c r="K68" s="23">
        <f t="shared" ref="K68:K131" si="2">J68-(SUM(M68:AD68))</f>
        <v>0</v>
      </c>
      <c r="L68" s="24" t="str">
        <f t="shared" ref="L68:L131" si="3">IF(K68&lt;0,"ATENÇÃO","OK")</f>
        <v>OK</v>
      </c>
      <c r="M68" s="45"/>
      <c r="N68" s="50"/>
      <c r="O68" s="46"/>
      <c r="P68" s="47"/>
      <c r="Q68" s="47"/>
      <c r="R68" s="49"/>
      <c r="S68" s="48"/>
      <c r="T68" s="46"/>
      <c r="U68" s="46"/>
      <c r="V68" s="46"/>
      <c r="W68" s="46"/>
      <c r="X68" s="46"/>
      <c r="Y68" s="47"/>
      <c r="Z68" s="47"/>
      <c r="AA68" s="47"/>
      <c r="AB68" s="47"/>
      <c r="AC68" s="47"/>
      <c r="AD68" s="47"/>
    </row>
    <row r="69" spans="1:30" ht="39.950000000000003" customHeight="1" x14ac:dyDescent="0.25">
      <c r="A69" s="55">
        <v>81</v>
      </c>
      <c r="B69" s="56" t="s">
        <v>151</v>
      </c>
      <c r="C69" s="60" t="s">
        <v>272</v>
      </c>
      <c r="D69" s="61" t="s">
        <v>273</v>
      </c>
      <c r="E69" s="53" t="s">
        <v>129</v>
      </c>
      <c r="F69" s="54" t="s">
        <v>274</v>
      </c>
      <c r="G69" s="54" t="s">
        <v>37</v>
      </c>
      <c r="H69" s="54" t="s">
        <v>275</v>
      </c>
      <c r="I69" s="42">
        <v>1537</v>
      </c>
      <c r="J69" s="17"/>
      <c r="K69" s="23">
        <f t="shared" si="2"/>
        <v>0</v>
      </c>
      <c r="L69" s="24" t="str">
        <f t="shared" si="3"/>
        <v>OK</v>
      </c>
      <c r="M69" s="45"/>
      <c r="N69" s="50"/>
      <c r="O69" s="46"/>
      <c r="P69" s="47"/>
      <c r="Q69" s="47"/>
      <c r="R69" s="49"/>
      <c r="S69" s="48"/>
      <c r="T69" s="46"/>
      <c r="U69" s="46"/>
      <c r="V69" s="46"/>
      <c r="W69" s="46"/>
      <c r="X69" s="46"/>
      <c r="Y69" s="47"/>
      <c r="Z69" s="47"/>
      <c r="AA69" s="47"/>
      <c r="AB69" s="47"/>
      <c r="AC69" s="47"/>
      <c r="AD69" s="47"/>
    </row>
    <row r="70" spans="1:30" ht="39.950000000000003" customHeight="1" x14ac:dyDescent="0.25">
      <c r="A70" s="55">
        <v>82</v>
      </c>
      <c r="B70" s="56" t="s">
        <v>176</v>
      </c>
      <c r="C70" s="73" t="s">
        <v>276</v>
      </c>
      <c r="D70" s="74" t="s">
        <v>277</v>
      </c>
      <c r="E70" s="59" t="s">
        <v>62</v>
      </c>
      <c r="F70" s="54" t="s">
        <v>278</v>
      </c>
      <c r="G70" s="54" t="s">
        <v>37</v>
      </c>
      <c r="H70" s="54">
        <v>44905233</v>
      </c>
      <c r="I70" s="42">
        <v>19125.66</v>
      </c>
      <c r="J70" s="17"/>
      <c r="K70" s="23">
        <f t="shared" si="2"/>
        <v>0</v>
      </c>
      <c r="L70" s="24" t="str">
        <f t="shared" si="3"/>
        <v>OK</v>
      </c>
      <c r="M70" s="45"/>
      <c r="N70" s="50"/>
      <c r="O70" s="46"/>
      <c r="P70" s="47"/>
      <c r="Q70" s="47"/>
      <c r="R70" s="49"/>
      <c r="S70" s="48"/>
      <c r="T70" s="46"/>
      <c r="U70" s="46"/>
      <c r="V70" s="46"/>
      <c r="W70" s="46"/>
      <c r="X70" s="46"/>
      <c r="Y70" s="47"/>
      <c r="Z70" s="47"/>
      <c r="AA70" s="47"/>
      <c r="AB70" s="47"/>
      <c r="AC70" s="47"/>
      <c r="AD70" s="47"/>
    </row>
    <row r="71" spans="1:30" ht="39.950000000000003" customHeight="1" x14ac:dyDescent="0.25">
      <c r="A71" s="55">
        <v>84</v>
      </c>
      <c r="B71" s="56" t="s">
        <v>47</v>
      </c>
      <c r="C71" s="60" t="s">
        <v>279</v>
      </c>
      <c r="D71" s="61" t="s">
        <v>280</v>
      </c>
      <c r="E71" s="62" t="s">
        <v>101</v>
      </c>
      <c r="F71" s="62" t="s">
        <v>281</v>
      </c>
      <c r="G71" s="54" t="s">
        <v>37</v>
      </c>
      <c r="H71" s="62" t="s">
        <v>51</v>
      </c>
      <c r="I71" s="42">
        <v>1350</v>
      </c>
      <c r="J71" s="17"/>
      <c r="K71" s="23">
        <f t="shared" si="2"/>
        <v>0</v>
      </c>
      <c r="L71" s="24" t="str">
        <f t="shared" si="3"/>
        <v>OK</v>
      </c>
      <c r="M71" s="45"/>
      <c r="N71" s="50"/>
      <c r="O71" s="46"/>
      <c r="P71" s="47"/>
      <c r="Q71" s="47"/>
      <c r="R71" s="49"/>
      <c r="S71" s="48"/>
      <c r="T71" s="46"/>
      <c r="U71" s="46"/>
      <c r="V71" s="46"/>
      <c r="W71" s="46"/>
      <c r="X71" s="46"/>
      <c r="Y71" s="47"/>
      <c r="Z71" s="47"/>
      <c r="AA71" s="47"/>
      <c r="AB71" s="47"/>
      <c r="AC71" s="47"/>
      <c r="AD71" s="47"/>
    </row>
    <row r="72" spans="1:30" ht="39.950000000000003" customHeight="1" x14ac:dyDescent="0.25">
      <c r="A72" s="55">
        <v>85</v>
      </c>
      <c r="B72" s="56" t="s">
        <v>126</v>
      </c>
      <c r="C72" s="66" t="s">
        <v>282</v>
      </c>
      <c r="D72" s="67" t="s">
        <v>283</v>
      </c>
      <c r="E72" s="59" t="s">
        <v>238</v>
      </c>
      <c r="F72" s="54" t="s">
        <v>284</v>
      </c>
      <c r="G72" s="54" t="s">
        <v>37</v>
      </c>
      <c r="H72" s="54">
        <v>44905233</v>
      </c>
      <c r="I72" s="42">
        <v>3700</v>
      </c>
      <c r="J72" s="17"/>
      <c r="K72" s="23">
        <f t="shared" si="2"/>
        <v>0</v>
      </c>
      <c r="L72" s="24" t="str">
        <f t="shared" si="3"/>
        <v>OK</v>
      </c>
      <c r="M72" s="45"/>
      <c r="N72" s="50"/>
      <c r="O72" s="46"/>
      <c r="P72" s="47"/>
      <c r="Q72" s="47"/>
      <c r="R72" s="49"/>
      <c r="S72" s="48"/>
      <c r="T72" s="46"/>
      <c r="U72" s="46"/>
      <c r="V72" s="46"/>
      <c r="W72" s="46"/>
      <c r="X72" s="46"/>
      <c r="Y72" s="47"/>
      <c r="Z72" s="47"/>
      <c r="AA72" s="47"/>
      <c r="AB72" s="47"/>
      <c r="AC72" s="47"/>
      <c r="AD72" s="47"/>
    </row>
    <row r="73" spans="1:30" ht="39.950000000000003" customHeight="1" x14ac:dyDescent="0.25">
      <c r="A73" s="55">
        <v>86</v>
      </c>
      <c r="B73" s="56" t="s">
        <v>47</v>
      </c>
      <c r="C73" s="60" t="s">
        <v>285</v>
      </c>
      <c r="D73" s="61" t="s">
        <v>286</v>
      </c>
      <c r="E73" s="62" t="s">
        <v>101</v>
      </c>
      <c r="F73" s="62" t="s">
        <v>281</v>
      </c>
      <c r="G73" s="54" t="s">
        <v>37</v>
      </c>
      <c r="H73" s="62" t="s">
        <v>51</v>
      </c>
      <c r="I73" s="42">
        <v>4900</v>
      </c>
      <c r="J73" s="17"/>
      <c r="K73" s="23">
        <f t="shared" si="2"/>
        <v>0</v>
      </c>
      <c r="L73" s="24" t="str">
        <f t="shared" si="3"/>
        <v>OK</v>
      </c>
      <c r="M73" s="45"/>
      <c r="N73" s="50"/>
      <c r="O73" s="46"/>
      <c r="P73" s="47"/>
      <c r="Q73" s="47"/>
      <c r="R73" s="49"/>
      <c r="S73" s="48"/>
      <c r="T73" s="46"/>
      <c r="U73" s="46"/>
      <c r="V73" s="46"/>
      <c r="W73" s="46"/>
      <c r="X73" s="46"/>
      <c r="Y73" s="47"/>
      <c r="Z73" s="47"/>
      <c r="AA73" s="47"/>
      <c r="AB73" s="47"/>
      <c r="AC73" s="47"/>
      <c r="AD73" s="47"/>
    </row>
    <row r="74" spans="1:30" ht="39.950000000000003" customHeight="1" x14ac:dyDescent="0.25">
      <c r="A74" s="55">
        <v>88</v>
      </c>
      <c r="B74" s="56" t="s">
        <v>47</v>
      </c>
      <c r="C74" s="51" t="s">
        <v>287</v>
      </c>
      <c r="D74" s="52" t="s">
        <v>288</v>
      </c>
      <c r="E74" s="53" t="s">
        <v>129</v>
      </c>
      <c r="F74" s="54" t="s">
        <v>289</v>
      </c>
      <c r="G74" s="54" t="s">
        <v>37</v>
      </c>
      <c r="H74" s="54" t="s">
        <v>81</v>
      </c>
      <c r="I74" s="42">
        <v>600</v>
      </c>
      <c r="J74" s="17"/>
      <c r="K74" s="23">
        <f t="shared" si="2"/>
        <v>0</v>
      </c>
      <c r="L74" s="24" t="str">
        <f t="shared" si="3"/>
        <v>OK</v>
      </c>
      <c r="M74" s="45"/>
      <c r="N74" s="50"/>
      <c r="O74" s="46"/>
      <c r="P74" s="47"/>
      <c r="Q74" s="47"/>
      <c r="R74" s="49"/>
      <c r="S74" s="48"/>
      <c r="T74" s="46"/>
      <c r="U74" s="46"/>
      <c r="V74" s="46"/>
      <c r="W74" s="46"/>
      <c r="X74" s="46"/>
      <c r="Y74" s="47"/>
      <c r="Z74" s="47"/>
      <c r="AA74" s="47"/>
      <c r="AB74" s="47"/>
      <c r="AC74" s="47"/>
      <c r="AD74" s="47"/>
    </row>
    <row r="75" spans="1:30" ht="39.950000000000003" customHeight="1" x14ac:dyDescent="0.25">
      <c r="A75" s="55">
        <v>89</v>
      </c>
      <c r="B75" s="56" t="s">
        <v>71</v>
      </c>
      <c r="C75" s="60" t="s">
        <v>290</v>
      </c>
      <c r="D75" s="61" t="s">
        <v>291</v>
      </c>
      <c r="E75" s="62" t="s">
        <v>292</v>
      </c>
      <c r="F75" s="62" t="s">
        <v>293</v>
      </c>
      <c r="G75" s="54" t="s">
        <v>37</v>
      </c>
      <c r="H75" s="62" t="s">
        <v>81</v>
      </c>
      <c r="I75" s="42">
        <v>3316.5</v>
      </c>
      <c r="J75" s="17"/>
      <c r="K75" s="23">
        <f t="shared" si="2"/>
        <v>0</v>
      </c>
      <c r="L75" s="24" t="str">
        <f t="shared" si="3"/>
        <v>OK</v>
      </c>
      <c r="M75" s="45"/>
      <c r="N75" s="50"/>
      <c r="O75" s="46"/>
      <c r="P75" s="47"/>
      <c r="Q75" s="47"/>
      <c r="R75" s="49"/>
      <c r="S75" s="48"/>
      <c r="T75" s="46"/>
      <c r="U75" s="46"/>
      <c r="V75" s="46"/>
      <c r="W75" s="46"/>
      <c r="X75" s="46"/>
      <c r="Y75" s="47"/>
      <c r="Z75" s="47"/>
      <c r="AA75" s="47"/>
      <c r="AB75" s="47"/>
      <c r="AC75" s="47"/>
      <c r="AD75" s="47"/>
    </row>
    <row r="76" spans="1:30" ht="39.950000000000003" customHeight="1" x14ac:dyDescent="0.25">
      <c r="A76" s="55">
        <v>90</v>
      </c>
      <c r="B76" s="56" t="s">
        <v>151</v>
      </c>
      <c r="C76" s="60" t="s">
        <v>294</v>
      </c>
      <c r="D76" s="61" t="s">
        <v>295</v>
      </c>
      <c r="E76" s="62" t="s">
        <v>124</v>
      </c>
      <c r="F76" s="62" t="s">
        <v>296</v>
      </c>
      <c r="G76" s="54" t="s">
        <v>37</v>
      </c>
      <c r="H76" s="62" t="s">
        <v>81</v>
      </c>
      <c r="I76" s="42">
        <v>3100</v>
      </c>
      <c r="J76" s="17"/>
      <c r="K76" s="23">
        <f t="shared" si="2"/>
        <v>0</v>
      </c>
      <c r="L76" s="24" t="str">
        <f t="shared" si="3"/>
        <v>OK</v>
      </c>
      <c r="M76" s="45"/>
      <c r="N76" s="50"/>
      <c r="O76" s="46"/>
      <c r="P76" s="47"/>
      <c r="Q76" s="47"/>
      <c r="R76" s="49"/>
      <c r="S76" s="48"/>
      <c r="T76" s="46"/>
      <c r="U76" s="46"/>
      <c r="V76" s="46"/>
      <c r="W76" s="46"/>
      <c r="X76" s="46"/>
      <c r="Y76" s="47"/>
      <c r="Z76" s="47"/>
      <c r="AA76" s="47"/>
      <c r="AB76" s="47"/>
      <c r="AC76" s="47"/>
      <c r="AD76" s="47"/>
    </row>
    <row r="77" spans="1:30" ht="39.950000000000003" customHeight="1" x14ac:dyDescent="0.25">
      <c r="A77" s="55">
        <v>91</v>
      </c>
      <c r="B77" s="56" t="s">
        <v>93</v>
      </c>
      <c r="C77" s="66" t="s">
        <v>297</v>
      </c>
      <c r="D77" s="67" t="s">
        <v>298</v>
      </c>
      <c r="E77" s="53" t="s">
        <v>192</v>
      </c>
      <c r="F77" s="54" t="s">
        <v>299</v>
      </c>
      <c r="G77" s="54" t="s">
        <v>37</v>
      </c>
      <c r="H77" s="54" t="s">
        <v>51</v>
      </c>
      <c r="I77" s="42">
        <v>400</v>
      </c>
      <c r="J77" s="17"/>
      <c r="K77" s="23">
        <f t="shared" si="2"/>
        <v>0</v>
      </c>
      <c r="L77" s="24" t="str">
        <f t="shared" si="3"/>
        <v>OK</v>
      </c>
      <c r="M77" s="45"/>
      <c r="N77" s="50"/>
      <c r="O77" s="46"/>
      <c r="P77" s="47"/>
      <c r="Q77" s="47"/>
      <c r="R77" s="49"/>
      <c r="S77" s="48"/>
      <c r="T77" s="46"/>
      <c r="U77" s="46"/>
      <c r="V77" s="46"/>
      <c r="W77" s="46"/>
      <c r="X77" s="46"/>
      <c r="Y77" s="47"/>
      <c r="Z77" s="47"/>
      <c r="AA77" s="47"/>
      <c r="AB77" s="47"/>
      <c r="AC77" s="47"/>
      <c r="AD77" s="47"/>
    </row>
    <row r="78" spans="1:30" ht="39.950000000000003" customHeight="1" x14ac:dyDescent="0.25">
      <c r="A78" s="55">
        <v>92</v>
      </c>
      <c r="B78" s="56" t="s">
        <v>243</v>
      </c>
      <c r="C78" s="60" t="s">
        <v>300</v>
      </c>
      <c r="D78" s="61" t="s">
        <v>301</v>
      </c>
      <c r="E78" s="62" t="s">
        <v>292</v>
      </c>
      <c r="F78" s="62" t="s">
        <v>293</v>
      </c>
      <c r="G78" s="54" t="s">
        <v>37</v>
      </c>
      <c r="H78" s="62" t="s">
        <v>81</v>
      </c>
      <c r="I78" s="42">
        <v>2438</v>
      </c>
      <c r="J78" s="17"/>
      <c r="K78" s="23">
        <f t="shared" si="2"/>
        <v>0</v>
      </c>
      <c r="L78" s="24" t="str">
        <f t="shared" si="3"/>
        <v>OK</v>
      </c>
      <c r="M78" s="45"/>
      <c r="N78" s="50"/>
      <c r="O78" s="46"/>
      <c r="P78" s="47"/>
      <c r="Q78" s="47"/>
      <c r="R78" s="49"/>
      <c r="S78" s="48"/>
      <c r="T78" s="46"/>
      <c r="U78" s="46"/>
      <c r="V78" s="46"/>
      <c r="W78" s="46"/>
      <c r="X78" s="46"/>
      <c r="Y78" s="47"/>
      <c r="Z78" s="47"/>
      <c r="AA78" s="47"/>
      <c r="AB78" s="47"/>
      <c r="AC78" s="47"/>
      <c r="AD78" s="47"/>
    </row>
    <row r="79" spans="1:30" ht="39.950000000000003" customHeight="1" x14ac:dyDescent="0.25">
      <c r="A79" s="55">
        <v>93</v>
      </c>
      <c r="B79" s="56" t="s">
        <v>93</v>
      </c>
      <c r="C79" s="60" t="s">
        <v>302</v>
      </c>
      <c r="D79" s="61" t="s">
        <v>303</v>
      </c>
      <c r="E79" s="62" t="s">
        <v>292</v>
      </c>
      <c r="F79" s="62" t="s">
        <v>293</v>
      </c>
      <c r="G79" s="54" t="s">
        <v>37</v>
      </c>
      <c r="H79" s="62" t="s">
        <v>81</v>
      </c>
      <c r="I79" s="42">
        <v>715</v>
      </c>
      <c r="J79" s="17"/>
      <c r="K79" s="23">
        <f t="shared" si="2"/>
        <v>0</v>
      </c>
      <c r="L79" s="24" t="str">
        <f t="shared" si="3"/>
        <v>OK</v>
      </c>
      <c r="M79" s="45"/>
      <c r="N79" s="50"/>
      <c r="O79" s="46"/>
      <c r="P79" s="47"/>
      <c r="Q79" s="47"/>
      <c r="R79" s="49"/>
      <c r="S79" s="48"/>
      <c r="T79" s="46"/>
      <c r="U79" s="46"/>
      <c r="V79" s="46"/>
      <c r="W79" s="46"/>
      <c r="X79" s="46"/>
      <c r="Y79" s="47"/>
      <c r="Z79" s="47"/>
      <c r="AA79" s="47"/>
      <c r="AB79" s="47"/>
      <c r="AC79" s="47"/>
      <c r="AD79" s="47"/>
    </row>
    <row r="80" spans="1:30" ht="39.950000000000003" customHeight="1" x14ac:dyDescent="0.25">
      <c r="A80" s="55">
        <v>94</v>
      </c>
      <c r="B80" s="56" t="s">
        <v>93</v>
      </c>
      <c r="C80" s="60" t="s">
        <v>304</v>
      </c>
      <c r="D80" s="61" t="s">
        <v>305</v>
      </c>
      <c r="E80" s="62" t="s">
        <v>292</v>
      </c>
      <c r="F80" s="62" t="s">
        <v>293</v>
      </c>
      <c r="G80" s="54" t="s">
        <v>37</v>
      </c>
      <c r="H80" s="62" t="s">
        <v>81</v>
      </c>
      <c r="I80" s="42">
        <v>2850</v>
      </c>
      <c r="J80" s="17"/>
      <c r="K80" s="23">
        <f t="shared" si="2"/>
        <v>0</v>
      </c>
      <c r="L80" s="24" t="str">
        <f t="shared" si="3"/>
        <v>OK</v>
      </c>
      <c r="M80" s="45"/>
      <c r="N80" s="50"/>
      <c r="O80" s="46"/>
      <c r="P80" s="47"/>
      <c r="Q80" s="47"/>
      <c r="R80" s="49"/>
      <c r="S80" s="48"/>
      <c r="T80" s="46"/>
      <c r="U80" s="46"/>
      <c r="V80" s="46"/>
      <c r="W80" s="46"/>
      <c r="X80" s="46"/>
      <c r="Y80" s="47"/>
      <c r="Z80" s="47"/>
      <c r="AA80" s="47"/>
      <c r="AB80" s="47"/>
      <c r="AC80" s="47"/>
      <c r="AD80" s="47"/>
    </row>
    <row r="81" spans="1:30" ht="39.950000000000003" customHeight="1" x14ac:dyDescent="0.25">
      <c r="A81" s="55">
        <v>96</v>
      </c>
      <c r="B81" s="56" t="s">
        <v>47</v>
      </c>
      <c r="C81" s="60" t="s">
        <v>306</v>
      </c>
      <c r="D81" s="61" t="s">
        <v>307</v>
      </c>
      <c r="E81" s="53" t="s">
        <v>129</v>
      </c>
      <c r="F81" s="54" t="s">
        <v>308</v>
      </c>
      <c r="G81" s="54" t="s">
        <v>37</v>
      </c>
      <c r="H81" s="54" t="s">
        <v>81</v>
      </c>
      <c r="I81" s="42">
        <v>2300</v>
      </c>
      <c r="J81" s="17"/>
      <c r="K81" s="23">
        <f t="shared" si="2"/>
        <v>0</v>
      </c>
      <c r="L81" s="24" t="str">
        <f t="shared" si="3"/>
        <v>OK</v>
      </c>
      <c r="M81" s="45"/>
      <c r="N81" s="50"/>
      <c r="O81" s="46"/>
      <c r="P81" s="47"/>
      <c r="Q81" s="47"/>
      <c r="R81" s="49"/>
      <c r="S81" s="48"/>
      <c r="T81" s="46"/>
      <c r="U81" s="46"/>
      <c r="V81" s="46"/>
      <c r="W81" s="46"/>
      <c r="X81" s="46"/>
      <c r="Y81" s="47"/>
      <c r="Z81" s="47"/>
      <c r="AA81" s="47"/>
      <c r="AB81" s="47"/>
      <c r="AC81" s="47"/>
      <c r="AD81" s="47"/>
    </row>
    <row r="82" spans="1:30" ht="39.950000000000003" customHeight="1" x14ac:dyDescent="0.25">
      <c r="A82" s="55">
        <v>97</v>
      </c>
      <c r="B82" s="56" t="s">
        <v>47</v>
      </c>
      <c r="C82" s="60" t="s">
        <v>309</v>
      </c>
      <c r="D82" s="61" t="s">
        <v>310</v>
      </c>
      <c r="E82" s="53" t="s">
        <v>192</v>
      </c>
      <c r="F82" s="70">
        <v>13080064</v>
      </c>
      <c r="G82" s="54" t="s">
        <v>37</v>
      </c>
      <c r="H82" s="54" t="s">
        <v>51</v>
      </c>
      <c r="I82" s="42">
        <v>2280</v>
      </c>
      <c r="J82" s="17"/>
      <c r="K82" s="23">
        <f t="shared" si="2"/>
        <v>0</v>
      </c>
      <c r="L82" s="24" t="str">
        <f t="shared" si="3"/>
        <v>OK</v>
      </c>
      <c r="M82" s="45"/>
      <c r="N82" s="50"/>
      <c r="O82" s="46"/>
      <c r="P82" s="47"/>
      <c r="Q82" s="47"/>
      <c r="R82" s="49"/>
      <c r="S82" s="48"/>
      <c r="T82" s="46"/>
      <c r="U82" s="46"/>
      <c r="V82" s="46"/>
      <c r="W82" s="46"/>
      <c r="X82" s="46"/>
      <c r="Y82" s="47"/>
      <c r="Z82" s="47"/>
      <c r="AA82" s="47"/>
      <c r="AB82" s="47"/>
      <c r="AC82" s="47"/>
      <c r="AD82" s="47"/>
    </row>
    <row r="83" spans="1:30" ht="39.950000000000003" customHeight="1" x14ac:dyDescent="0.25">
      <c r="A83" s="55">
        <v>98</v>
      </c>
      <c r="B83" s="56" t="s">
        <v>135</v>
      </c>
      <c r="C83" s="60" t="s">
        <v>311</v>
      </c>
      <c r="D83" s="61" t="s">
        <v>312</v>
      </c>
      <c r="E83" s="62" t="s">
        <v>124</v>
      </c>
      <c r="F83" s="62" t="s">
        <v>296</v>
      </c>
      <c r="G83" s="54" t="s">
        <v>37</v>
      </c>
      <c r="H83" s="62" t="s">
        <v>81</v>
      </c>
      <c r="I83" s="42">
        <v>3180</v>
      </c>
      <c r="J83" s="17"/>
      <c r="K83" s="23">
        <f t="shared" si="2"/>
        <v>0</v>
      </c>
      <c r="L83" s="24" t="str">
        <f t="shared" si="3"/>
        <v>OK</v>
      </c>
      <c r="M83" s="45"/>
      <c r="N83" s="50"/>
      <c r="O83" s="46"/>
      <c r="P83" s="47"/>
      <c r="Q83" s="47"/>
      <c r="R83" s="49"/>
      <c r="S83" s="48"/>
      <c r="T83" s="46"/>
      <c r="U83" s="46"/>
      <c r="V83" s="46"/>
      <c r="W83" s="46"/>
      <c r="X83" s="46"/>
      <c r="Y83" s="47"/>
      <c r="Z83" s="47"/>
      <c r="AA83" s="47"/>
      <c r="AB83" s="47"/>
      <c r="AC83" s="47"/>
      <c r="AD83" s="47"/>
    </row>
    <row r="84" spans="1:30" ht="39.950000000000003" customHeight="1" x14ac:dyDescent="0.25">
      <c r="A84" s="55">
        <v>99</v>
      </c>
      <c r="B84" s="56" t="s">
        <v>24</v>
      </c>
      <c r="C84" s="68" t="s">
        <v>313</v>
      </c>
      <c r="D84" s="69" t="s">
        <v>314</v>
      </c>
      <c r="E84" s="65">
        <v>2407</v>
      </c>
      <c r="F84" s="65" t="s">
        <v>315</v>
      </c>
      <c r="G84" s="54" t="s">
        <v>37</v>
      </c>
      <c r="H84" s="62" t="s">
        <v>81</v>
      </c>
      <c r="I84" s="42">
        <v>850</v>
      </c>
      <c r="J84" s="17"/>
      <c r="K84" s="23">
        <f t="shared" si="2"/>
        <v>0</v>
      </c>
      <c r="L84" s="24" t="str">
        <f t="shared" si="3"/>
        <v>OK</v>
      </c>
      <c r="M84" s="45"/>
      <c r="N84" s="50"/>
      <c r="O84" s="46"/>
      <c r="P84" s="47"/>
      <c r="Q84" s="47"/>
      <c r="R84" s="49"/>
      <c r="S84" s="48"/>
      <c r="T84" s="46"/>
      <c r="U84" s="46"/>
      <c r="V84" s="46"/>
      <c r="W84" s="46"/>
      <c r="X84" s="46"/>
      <c r="Y84" s="47"/>
      <c r="Z84" s="47"/>
      <c r="AA84" s="47"/>
      <c r="AB84" s="47"/>
      <c r="AC84" s="47"/>
      <c r="AD84" s="47"/>
    </row>
    <row r="85" spans="1:30" ht="39.950000000000003" customHeight="1" x14ac:dyDescent="0.25">
      <c r="A85" s="55">
        <v>100</v>
      </c>
      <c r="B85" s="56" t="s">
        <v>47</v>
      </c>
      <c r="C85" s="60" t="s">
        <v>316</v>
      </c>
      <c r="D85" s="61" t="s">
        <v>317</v>
      </c>
      <c r="E85" s="62" t="s">
        <v>101</v>
      </c>
      <c r="F85" s="62" t="s">
        <v>281</v>
      </c>
      <c r="G85" s="54" t="s">
        <v>37</v>
      </c>
      <c r="H85" s="62" t="s">
        <v>51</v>
      </c>
      <c r="I85" s="42">
        <v>2300</v>
      </c>
      <c r="J85" s="17"/>
      <c r="K85" s="23">
        <f t="shared" si="2"/>
        <v>0</v>
      </c>
      <c r="L85" s="24" t="str">
        <f t="shared" si="3"/>
        <v>OK</v>
      </c>
      <c r="M85" s="45"/>
      <c r="N85" s="50"/>
      <c r="O85" s="46"/>
      <c r="P85" s="47"/>
      <c r="Q85" s="47"/>
      <c r="R85" s="49"/>
      <c r="S85" s="48"/>
      <c r="T85" s="46"/>
      <c r="U85" s="46"/>
      <c r="V85" s="46"/>
      <c r="W85" s="46"/>
      <c r="X85" s="46"/>
      <c r="Y85" s="47"/>
      <c r="Z85" s="47"/>
      <c r="AA85" s="47"/>
      <c r="AB85" s="47"/>
      <c r="AC85" s="47"/>
      <c r="AD85" s="47"/>
    </row>
    <row r="86" spans="1:30" ht="39.950000000000003" customHeight="1" x14ac:dyDescent="0.25">
      <c r="A86" s="55">
        <v>101</v>
      </c>
      <c r="B86" s="56" t="s">
        <v>151</v>
      </c>
      <c r="C86" s="60" t="s">
        <v>318</v>
      </c>
      <c r="D86" s="61" t="s">
        <v>319</v>
      </c>
      <c r="E86" s="62" t="s">
        <v>46</v>
      </c>
      <c r="F86" s="62" t="s">
        <v>54</v>
      </c>
      <c r="G86" s="54" t="s">
        <v>37</v>
      </c>
      <c r="H86" s="62" t="s">
        <v>51</v>
      </c>
      <c r="I86" s="42">
        <v>1900</v>
      </c>
      <c r="J86" s="17"/>
      <c r="K86" s="23">
        <f t="shared" si="2"/>
        <v>0</v>
      </c>
      <c r="L86" s="24" t="str">
        <f t="shared" si="3"/>
        <v>OK</v>
      </c>
      <c r="M86" s="45"/>
      <c r="N86" s="50"/>
      <c r="O86" s="46"/>
      <c r="P86" s="47"/>
      <c r="Q86" s="47"/>
      <c r="R86" s="49"/>
      <c r="S86" s="48"/>
      <c r="T86" s="46"/>
      <c r="U86" s="46"/>
      <c r="V86" s="46"/>
      <c r="W86" s="46"/>
      <c r="X86" s="46"/>
      <c r="Y86" s="47"/>
      <c r="Z86" s="47"/>
      <c r="AA86" s="47"/>
      <c r="AB86" s="47"/>
      <c r="AC86" s="47"/>
      <c r="AD86" s="47"/>
    </row>
    <row r="87" spans="1:30" ht="39.950000000000003" customHeight="1" x14ac:dyDescent="0.25">
      <c r="A87" s="55">
        <v>102</v>
      </c>
      <c r="B87" s="56" t="s">
        <v>114</v>
      </c>
      <c r="C87" s="66" t="s">
        <v>320</v>
      </c>
      <c r="D87" s="67" t="s">
        <v>321</v>
      </c>
      <c r="E87" s="59" t="s">
        <v>62</v>
      </c>
      <c r="F87" s="54" t="s">
        <v>322</v>
      </c>
      <c r="G87" s="54" t="s">
        <v>37</v>
      </c>
      <c r="H87" s="54">
        <v>44905233</v>
      </c>
      <c r="I87" s="42">
        <v>5366</v>
      </c>
      <c r="J87" s="17"/>
      <c r="K87" s="23">
        <f t="shared" si="2"/>
        <v>0</v>
      </c>
      <c r="L87" s="24" t="str">
        <f t="shared" si="3"/>
        <v>OK</v>
      </c>
      <c r="M87" s="45"/>
      <c r="N87" s="50"/>
      <c r="O87" s="46"/>
      <c r="P87" s="47"/>
      <c r="Q87" s="47"/>
      <c r="R87" s="49"/>
      <c r="S87" s="48"/>
      <c r="T87" s="46"/>
      <c r="U87" s="46"/>
      <c r="V87" s="46"/>
      <c r="W87" s="46"/>
      <c r="X87" s="46"/>
      <c r="Y87" s="47"/>
      <c r="Z87" s="47"/>
      <c r="AA87" s="47"/>
      <c r="AB87" s="47"/>
      <c r="AC87" s="47"/>
      <c r="AD87" s="47"/>
    </row>
    <row r="88" spans="1:30" ht="39.950000000000003" customHeight="1" x14ac:dyDescent="0.25">
      <c r="A88" s="55">
        <v>103</v>
      </c>
      <c r="B88" s="56" t="s">
        <v>114</v>
      </c>
      <c r="C88" s="77" t="s">
        <v>323</v>
      </c>
      <c r="D88" s="61" t="s">
        <v>321</v>
      </c>
      <c r="E88" s="59" t="s">
        <v>238</v>
      </c>
      <c r="F88" s="62" t="s">
        <v>324</v>
      </c>
      <c r="G88" s="54" t="s">
        <v>37</v>
      </c>
      <c r="H88" s="62" t="s">
        <v>51</v>
      </c>
      <c r="I88" s="42">
        <v>6900</v>
      </c>
      <c r="J88" s="17"/>
      <c r="K88" s="23">
        <f t="shared" si="2"/>
        <v>0</v>
      </c>
      <c r="L88" s="24" t="str">
        <f t="shared" si="3"/>
        <v>OK</v>
      </c>
      <c r="M88" s="45"/>
      <c r="N88" s="50"/>
      <c r="O88" s="46"/>
      <c r="P88" s="47"/>
      <c r="Q88" s="47"/>
      <c r="R88" s="49"/>
      <c r="S88" s="48"/>
      <c r="T88" s="46"/>
      <c r="U88" s="46"/>
      <c r="V88" s="46"/>
      <c r="W88" s="46"/>
      <c r="X88" s="46"/>
      <c r="Y88" s="47"/>
      <c r="Z88" s="47"/>
      <c r="AA88" s="47"/>
      <c r="AB88" s="47"/>
      <c r="AC88" s="47"/>
      <c r="AD88" s="47"/>
    </row>
    <row r="89" spans="1:30" ht="39.950000000000003" customHeight="1" x14ac:dyDescent="0.25">
      <c r="A89" s="55">
        <v>104</v>
      </c>
      <c r="B89" s="56" t="s">
        <v>126</v>
      </c>
      <c r="C89" s="60" t="s">
        <v>325</v>
      </c>
      <c r="D89" s="61" t="s">
        <v>326</v>
      </c>
      <c r="E89" s="62" t="s">
        <v>124</v>
      </c>
      <c r="F89" s="62" t="s">
        <v>327</v>
      </c>
      <c r="G89" s="54" t="s">
        <v>37</v>
      </c>
      <c r="H89" s="62" t="s">
        <v>51</v>
      </c>
      <c r="I89" s="42">
        <v>2100</v>
      </c>
      <c r="J89" s="17"/>
      <c r="K89" s="23">
        <f t="shared" si="2"/>
        <v>0</v>
      </c>
      <c r="L89" s="24" t="str">
        <f t="shared" si="3"/>
        <v>OK</v>
      </c>
      <c r="M89" s="45"/>
      <c r="N89" s="50"/>
      <c r="O89" s="46"/>
      <c r="P89" s="47"/>
      <c r="Q89" s="47"/>
      <c r="R89" s="49"/>
      <c r="S89" s="48"/>
      <c r="T89" s="46"/>
      <c r="U89" s="46"/>
      <c r="V89" s="46"/>
      <c r="W89" s="46"/>
      <c r="X89" s="46"/>
      <c r="Y89" s="47"/>
      <c r="Z89" s="47"/>
      <c r="AA89" s="47"/>
      <c r="AB89" s="47"/>
      <c r="AC89" s="47"/>
      <c r="AD89" s="47"/>
    </row>
    <row r="90" spans="1:30" ht="39.950000000000003" customHeight="1" x14ac:dyDescent="0.25">
      <c r="A90" s="55">
        <v>105</v>
      </c>
      <c r="B90" s="56" t="s">
        <v>71</v>
      </c>
      <c r="C90" s="60" t="s">
        <v>328</v>
      </c>
      <c r="D90" s="61" t="s">
        <v>329</v>
      </c>
      <c r="E90" s="53" t="s">
        <v>238</v>
      </c>
      <c r="F90" s="54" t="s">
        <v>330</v>
      </c>
      <c r="G90" s="54" t="s">
        <v>37</v>
      </c>
      <c r="H90" s="54" t="s">
        <v>331</v>
      </c>
      <c r="I90" s="42">
        <v>2351.25</v>
      </c>
      <c r="J90" s="17"/>
      <c r="K90" s="23">
        <f t="shared" si="2"/>
        <v>0</v>
      </c>
      <c r="L90" s="24" t="str">
        <f t="shared" si="3"/>
        <v>OK</v>
      </c>
      <c r="M90" s="45"/>
      <c r="N90" s="50"/>
      <c r="O90" s="46"/>
      <c r="P90" s="47"/>
      <c r="Q90" s="47"/>
      <c r="R90" s="49"/>
      <c r="S90" s="48"/>
      <c r="T90" s="46"/>
      <c r="U90" s="46"/>
      <c r="V90" s="46"/>
      <c r="W90" s="46"/>
      <c r="X90" s="46"/>
      <c r="Y90" s="47"/>
      <c r="Z90" s="47"/>
      <c r="AA90" s="47"/>
      <c r="AB90" s="47"/>
      <c r="AC90" s="47"/>
      <c r="AD90" s="47"/>
    </row>
    <row r="91" spans="1:30" ht="39.950000000000003" customHeight="1" x14ac:dyDescent="0.25">
      <c r="A91" s="55">
        <v>106</v>
      </c>
      <c r="B91" s="56" t="s">
        <v>332</v>
      </c>
      <c r="C91" s="73" t="s">
        <v>333</v>
      </c>
      <c r="D91" s="74" t="s">
        <v>334</v>
      </c>
      <c r="E91" s="70" t="s">
        <v>335</v>
      </c>
      <c r="F91" s="62" t="s">
        <v>336</v>
      </c>
      <c r="G91" s="54" t="s">
        <v>37</v>
      </c>
      <c r="H91" s="62" t="s">
        <v>21</v>
      </c>
      <c r="I91" s="42">
        <v>19008</v>
      </c>
      <c r="J91" s="17"/>
      <c r="K91" s="23">
        <f t="shared" si="2"/>
        <v>0</v>
      </c>
      <c r="L91" s="24" t="str">
        <f t="shared" si="3"/>
        <v>OK</v>
      </c>
      <c r="M91" s="45"/>
      <c r="N91" s="50"/>
      <c r="O91" s="46"/>
      <c r="P91" s="47"/>
      <c r="Q91" s="47"/>
      <c r="R91" s="49"/>
      <c r="S91" s="48"/>
      <c r="T91" s="46"/>
      <c r="U91" s="46"/>
      <c r="V91" s="46"/>
      <c r="W91" s="46"/>
      <c r="X91" s="46"/>
      <c r="Y91" s="47"/>
      <c r="Z91" s="47"/>
      <c r="AA91" s="47"/>
      <c r="AB91" s="47"/>
      <c r="AC91" s="47"/>
      <c r="AD91" s="47"/>
    </row>
    <row r="92" spans="1:30" ht="39.950000000000003" customHeight="1" x14ac:dyDescent="0.25">
      <c r="A92" s="55">
        <v>107</v>
      </c>
      <c r="B92" s="56" t="s">
        <v>135</v>
      </c>
      <c r="C92" s="60" t="s">
        <v>337</v>
      </c>
      <c r="D92" s="61" t="s">
        <v>338</v>
      </c>
      <c r="E92" s="62" t="s">
        <v>335</v>
      </c>
      <c r="F92" s="62" t="s">
        <v>336</v>
      </c>
      <c r="G92" s="54" t="s">
        <v>37</v>
      </c>
      <c r="H92" s="62" t="s">
        <v>21</v>
      </c>
      <c r="I92" s="42">
        <v>2370</v>
      </c>
      <c r="J92" s="17"/>
      <c r="K92" s="23">
        <f t="shared" si="2"/>
        <v>0</v>
      </c>
      <c r="L92" s="24" t="str">
        <f t="shared" si="3"/>
        <v>OK</v>
      </c>
      <c r="M92" s="45"/>
      <c r="N92" s="50"/>
      <c r="O92" s="46"/>
      <c r="P92" s="47"/>
      <c r="Q92" s="47"/>
      <c r="R92" s="49"/>
      <c r="S92" s="48"/>
      <c r="T92" s="46"/>
      <c r="U92" s="46"/>
      <c r="V92" s="46"/>
      <c r="W92" s="46"/>
      <c r="X92" s="46"/>
      <c r="Y92" s="47"/>
      <c r="Z92" s="47"/>
      <c r="AA92" s="47"/>
      <c r="AB92" s="47"/>
      <c r="AC92" s="47"/>
      <c r="AD92" s="47"/>
    </row>
    <row r="93" spans="1:30" ht="39.950000000000003" customHeight="1" x14ac:dyDescent="0.25">
      <c r="A93" s="55">
        <v>110</v>
      </c>
      <c r="B93" s="56" t="s">
        <v>86</v>
      </c>
      <c r="C93" s="77" t="s">
        <v>339</v>
      </c>
      <c r="D93" s="61" t="s">
        <v>340</v>
      </c>
      <c r="E93" s="59" t="s">
        <v>238</v>
      </c>
      <c r="F93" s="62" t="s">
        <v>341</v>
      </c>
      <c r="G93" s="54" t="s">
        <v>37</v>
      </c>
      <c r="H93" s="62" t="s">
        <v>51</v>
      </c>
      <c r="I93" s="42">
        <v>20278</v>
      </c>
      <c r="J93" s="17"/>
      <c r="K93" s="23">
        <f t="shared" si="2"/>
        <v>0</v>
      </c>
      <c r="L93" s="24" t="str">
        <f t="shared" si="3"/>
        <v>OK</v>
      </c>
      <c r="M93" s="45"/>
      <c r="N93" s="50"/>
      <c r="O93" s="46"/>
      <c r="P93" s="47"/>
      <c r="Q93" s="47"/>
      <c r="R93" s="49"/>
      <c r="S93" s="48"/>
      <c r="T93" s="46"/>
      <c r="U93" s="46"/>
      <c r="V93" s="46"/>
      <c r="W93" s="46"/>
      <c r="X93" s="46"/>
      <c r="Y93" s="47"/>
      <c r="Z93" s="47"/>
      <c r="AA93" s="47"/>
      <c r="AB93" s="47"/>
      <c r="AC93" s="47"/>
      <c r="AD93" s="47"/>
    </row>
    <row r="94" spans="1:30" ht="39.950000000000003" customHeight="1" x14ac:dyDescent="0.25">
      <c r="A94" s="55">
        <v>111</v>
      </c>
      <c r="B94" s="56" t="s">
        <v>43</v>
      </c>
      <c r="C94" s="60" t="s">
        <v>342</v>
      </c>
      <c r="D94" s="61" t="s">
        <v>343</v>
      </c>
      <c r="E94" s="62" t="s">
        <v>124</v>
      </c>
      <c r="F94" s="62" t="s">
        <v>246</v>
      </c>
      <c r="G94" s="54" t="s">
        <v>37</v>
      </c>
      <c r="H94" s="62" t="s">
        <v>81</v>
      </c>
      <c r="I94" s="42">
        <v>1474.8</v>
      </c>
      <c r="J94" s="17"/>
      <c r="K94" s="23">
        <f t="shared" si="2"/>
        <v>0</v>
      </c>
      <c r="L94" s="24" t="str">
        <f t="shared" si="3"/>
        <v>OK</v>
      </c>
      <c r="M94" s="45"/>
      <c r="N94" s="50"/>
      <c r="O94" s="46"/>
      <c r="P94" s="47"/>
      <c r="Q94" s="47"/>
      <c r="R94" s="49"/>
      <c r="S94" s="48"/>
      <c r="T94" s="46"/>
      <c r="U94" s="46"/>
      <c r="V94" s="46"/>
      <c r="W94" s="46"/>
      <c r="X94" s="46"/>
      <c r="Y94" s="47"/>
      <c r="Z94" s="47"/>
      <c r="AA94" s="47"/>
      <c r="AB94" s="47"/>
      <c r="AC94" s="47"/>
      <c r="AD94" s="47"/>
    </row>
    <row r="95" spans="1:30" ht="39.950000000000003" customHeight="1" x14ac:dyDescent="0.25">
      <c r="A95" s="55">
        <v>112</v>
      </c>
      <c r="B95" s="56" t="s">
        <v>43</v>
      </c>
      <c r="C95" s="60" t="s">
        <v>344</v>
      </c>
      <c r="D95" s="61" t="s">
        <v>345</v>
      </c>
      <c r="E95" s="62" t="s">
        <v>124</v>
      </c>
      <c r="F95" s="62" t="s">
        <v>246</v>
      </c>
      <c r="G95" s="54" t="s">
        <v>37</v>
      </c>
      <c r="H95" s="62" t="s">
        <v>81</v>
      </c>
      <c r="I95" s="42">
        <v>845.2</v>
      </c>
      <c r="J95" s="17"/>
      <c r="K95" s="23">
        <f t="shared" si="2"/>
        <v>0</v>
      </c>
      <c r="L95" s="24" t="str">
        <f t="shared" si="3"/>
        <v>OK</v>
      </c>
      <c r="M95" s="45"/>
      <c r="N95" s="50"/>
      <c r="O95" s="46"/>
      <c r="P95" s="47"/>
      <c r="Q95" s="47"/>
      <c r="R95" s="49"/>
      <c r="S95" s="48"/>
      <c r="T95" s="46"/>
      <c r="U95" s="46"/>
      <c r="V95" s="46"/>
      <c r="W95" s="46"/>
      <c r="X95" s="46"/>
      <c r="Y95" s="47"/>
      <c r="Z95" s="47"/>
      <c r="AA95" s="47"/>
      <c r="AB95" s="47"/>
      <c r="AC95" s="47"/>
      <c r="AD95" s="47"/>
    </row>
    <row r="96" spans="1:30" ht="39.950000000000003" customHeight="1" x14ac:dyDescent="0.25">
      <c r="A96" s="55">
        <v>113</v>
      </c>
      <c r="B96" s="56" t="s">
        <v>151</v>
      </c>
      <c r="C96" s="60" t="s">
        <v>346</v>
      </c>
      <c r="D96" s="61" t="s">
        <v>347</v>
      </c>
      <c r="E96" s="62" t="s">
        <v>124</v>
      </c>
      <c r="F96" s="62" t="s">
        <v>246</v>
      </c>
      <c r="G96" s="54" t="s">
        <v>37</v>
      </c>
      <c r="H96" s="62" t="s">
        <v>81</v>
      </c>
      <c r="I96" s="42">
        <v>2000</v>
      </c>
      <c r="J96" s="17"/>
      <c r="K96" s="23">
        <f t="shared" si="2"/>
        <v>0</v>
      </c>
      <c r="L96" s="24" t="str">
        <f t="shared" si="3"/>
        <v>OK</v>
      </c>
      <c r="M96" s="45"/>
      <c r="N96" s="50"/>
      <c r="O96" s="46"/>
      <c r="P96" s="47"/>
      <c r="Q96" s="47"/>
      <c r="R96" s="49"/>
      <c r="S96" s="48"/>
      <c r="T96" s="46"/>
      <c r="U96" s="46"/>
      <c r="V96" s="46"/>
      <c r="W96" s="46"/>
      <c r="X96" s="46"/>
      <c r="Y96" s="47"/>
      <c r="Z96" s="47"/>
      <c r="AA96" s="47"/>
      <c r="AB96" s="47"/>
      <c r="AC96" s="47"/>
      <c r="AD96" s="47"/>
    </row>
    <row r="97" spans="1:30" ht="39.950000000000003" customHeight="1" x14ac:dyDescent="0.25">
      <c r="A97" s="55">
        <v>114</v>
      </c>
      <c r="B97" s="56" t="s">
        <v>38</v>
      </c>
      <c r="C97" s="60" t="s">
        <v>348</v>
      </c>
      <c r="D97" s="61" t="s">
        <v>349</v>
      </c>
      <c r="E97" s="62" t="s">
        <v>124</v>
      </c>
      <c r="F97" s="62" t="s">
        <v>246</v>
      </c>
      <c r="G97" s="54" t="s">
        <v>37</v>
      </c>
      <c r="H97" s="62" t="s">
        <v>81</v>
      </c>
      <c r="I97" s="42">
        <v>856</v>
      </c>
      <c r="J97" s="17"/>
      <c r="K97" s="23">
        <f t="shared" si="2"/>
        <v>0</v>
      </c>
      <c r="L97" s="24" t="str">
        <f t="shared" si="3"/>
        <v>OK</v>
      </c>
      <c r="M97" s="45"/>
      <c r="N97" s="50"/>
      <c r="O97" s="46"/>
      <c r="P97" s="47"/>
      <c r="Q97" s="47"/>
      <c r="R97" s="49"/>
      <c r="S97" s="48"/>
      <c r="T97" s="46"/>
      <c r="U97" s="46"/>
      <c r="V97" s="46"/>
      <c r="W97" s="46"/>
      <c r="X97" s="46"/>
      <c r="Y97" s="47"/>
      <c r="Z97" s="47"/>
      <c r="AA97" s="47"/>
      <c r="AB97" s="47"/>
      <c r="AC97" s="47"/>
      <c r="AD97" s="47"/>
    </row>
    <row r="98" spans="1:30" ht="39.950000000000003" customHeight="1" x14ac:dyDescent="0.25">
      <c r="A98" s="55">
        <v>115</v>
      </c>
      <c r="B98" s="56" t="s">
        <v>38</v>
      </c>
      <c r="C98" s="60" t="s">
        <v>350</v>
      </c>
      <c r="D98" s="61" t="s">
        <v>351</v>
      </c>
      <c r="E98" s="62" t="s">
        <v>124</v>
      </c>
      <c r="F98" s="62" t="s">
        <v>246</v>
      </c>
      <c r="G98" s="54" t="s">
        <v>37</v>
      </c>
      <c r="H98" s="62" t="s">
        <v>81</v>
      </c>
      <c r="I98" s="42">
        <v>866.2</v>
      </c>
      <c r="J98" s="17"/>
      <c r="K98" s="23">
        <f t="shared" si="2"/>
        <v>0</v>
      </c>
      <c r="L98" s="24" t="str">
        <f t="shared" si="3"/>
        <v>OK</v>
      </c>
      <c r="M98" s="45"/>
      <c r="N98" s="50"/>
      <c r="O98" s="46"/>
      <c r="P98" s="47"/>
      <c r="Q98" s="47"/>
      <c r="R98" s="49"/>
      <c r="S98" s="48"/>
      <c r="T98" s="46"/>
      <c r="U98" s="46"/>
      <c r="V98" s="46"/>
      <c r="W98" s="46"/>
      <c r="X98" s="46"/>
      <c r="Y98" s="47"/>
      <c r="Z98" s="47"/>
      <c r="AA98" s="47"/>
      <c r="AB98" s="47"/>
      <c r="AC98" s="47"/>
      <c r="AD98" s="47"/>
    </row>
    <row r="99" spans="1:30" ht="39.950000000000003" customHeight="1" x14ac:dyDescent="0.25">
      <c r="A99" s="55">
        <v>116</v>
      </c>
      <c r="B99" s="56" t="s">
        <v>151</v>
      </c>
      <c r="C99" s="60" t="s">
        <v>352</v>
      </c>
      <c r="D99" s="61" t="s">
        <v>353</v>
      </c>
      <c r="E99" s="62" t="s">
        <v>124</v>
      </c>
      <c r="F99" s="62" t="s">
        <v>246</v>
      </c>
      <c r="G99" s="54" t="s">
        <v>37</v>
      </c>
      <c r="H99" s="62" t="s">
        <v>81</v>
      </c>
      <c r="I99" s="42">
        <v>1180</v>
      </c>
      <c r="J99" s="17"/>
      <c r="K99" s="23">
        <f t="shared" si="2"/>
        <v>0</v>
      </c>
      <c r="L99" s="24" t="str">
        <f t="shared" si="3"/>
        <v>OK</v>
      </c>
      <c r="M99" s="45"/>
      <c r="N99" s="50"/>
      <c r="O99" s="46"/>
      <c r="P99" s="47"/>
      <c r="Q99" s="47"/>
      <c r="R99" s="49"/>
      <c r="S99" s="48"/>
      <c r="T99" s="46"/>
      <c r="U99" s="46"/>
      <c r="V99" s="46"/>
      <c r="W99" s="46"/>
      <c r="X99" s="46"/>
      <c r="Y99" s="47"/>
      <c r="Z99" s="47"/>
      <c r="AA99" s="47"/>
      <c r="AB99" s="47"/>
      <c r="AC99" s="47"/>
      <c r="AD99" s="47"/>
    </row>
    <row r="100" spans="1:30" ht="39.950000000000003" customHeight="1" x14ac:dyDescent="0.25">
      <c r="A100" s="55">
        <v>117</v>
      </c>
      <c r="B100" s="56" t="s">
        <v>33</v>
      </c>
      <c r="C100" s="78" t="s">
        <v>354</v>
      </c>
      <c r="D100" s="79" t="s">
        <v>355</v>
      </c>
      <c r="E100" s="59" t="s">
        <v>356</v>
      </c>
      <c r="F100" s="62" t="s">
        <v>357</v>
      </c>
      <c r="G100" s="54" t="s">
        <v>37</v>
      </c>
      <c r="H100" s="62" t="s">
        <v>81</v>
      </c>
      <c r="I100" s="42">
        <v>2020</v>
      </c>
      <c r="J100" s="17"/>
      <c r="K100" s="23">
        <f t="shared" si="2"/>
        <v>0</v>
      </c>
      <c r="L100" s="24" t="str">
        <f t="shared" si="3"/>
        <v>OK</v>
      </c>
      <c r="M100" s="45"/>
      <c r="N100" s="50"/>
      <c r="O100" s="46"/>
      <c r="P100" s="47"/>
      <c r="Q100" s="47"/>
      <c r="R100" s="49"/>
      <c r="S100" s="48"/>
      <c r="T100" s="46"/>
      <c r="U100" s="46"/>
      <c r="V100" s="46"/>
      <c r="W100" s="46"/>
      <c r="X100" s="46"/>
      <c r="Y100" s="47"/>
      <c r="Z100" s="47"/>
      <c r="AA100" s="47"/>
      <c r="AB100" s="47"/>
      <c r="AC100" s="47"/>
      <c r="AD100" s="47"/>
    </row>
    <row r="101" spans="1:30" ht="39.950000000000003" customHeight="1" x14ac:dyDescent="0.25">
      <c r="A101" s="55">
        <v>118</v>
      </c>
      <c r="B101" s="56" t="s">
        <v>126</v>
      </c>
      <c r="C101" s="60" t="s">
        <v>358</v>
      </c>
      <c r="D101" s="61" t="s">
        <v>359</v>
      </c>
      <c r="E101" s="62" t="s">
        <v>292</v>
      </c>
      <c r="F101" s="62" t="s">
        <v>360</v>
      </c>
      <c r="G101" s="54" t="s">
        <v>37</v>
      </c>
      <c r="H101" s="62" t="s">
        <v>81</v>
      </c>
      <c r="I101" s="42">
        <v>200</v>
      </c>
      <c r="J101" s="17"/>
      <c r="K101" s="23">
        <f t="shared" si="2"/>
        <v>0</v>
      </c>
      <c r="L101" s="24" t="str">
        <f t="shared" si="3"/>
        <v>OK</v>
      </c>
      <c r="M101" s="45"/>
      <c r="N101" s="50"/>
      <c r="O101" s="46"/>
      <c r="P101" s="47"/>
      <c r="Q101" s="47"/>
      <c r="R101" s="49"/>
      <c r="S101" s="48"/>
      <c r="T101" s="46"/>
      <c r="U101" s="46"/>
      <c r="V101" s="46"/>
      <c r="W101" s="46"/>
      <c r="X101" s="46"/>
      <c r="Y101" s="47"/>
      <c r="Z101" s="47"/>
      <c r="AA101" s="47"/>
      <c r="AB101" s="47"/>
      <c r="AC101" s="47"/>
      <c r="AD101" s="47"/>
    </row>
    <row r="102" spans="1:30" ht="39.950000000000003" customHeight="1" x14ac:dyDescent="0.25">
      <c r="A102" s="55">
        <v>120</v>
      </c>
      <c r="B102" s="56" t="s">
        <v>126</v>
      </c>
      <c r="C102" s="68" t="s">
        <v>361</v>
      </c>
      <c r="D102" s="69" t="s">
        <v>362</v>
      </c>
      <c r="E102" s="65">
        <v>5607</v>
      </c>
      <c r="F102" s="65" t="s">
        <v>363</v>
      </c>
      <c r="G102" s="54" t="s">
        <v>37</v>
      </c>
      <c r="H102" s="62" t="s">
        <v>25</v>
      </c>
      <c r="I102" s="42">
        <v>14.3</v>
      </c>
      <c r="J102" s="17"/>
      <c r="K102" s="23">
        <f t="shared" si="2"/>
        <v>0</v>
      </c>
      <c r="L102" s="24" t="str">
        <f t="shared" si="3"/>
        <v>OK</v>
      </c>
      <c r="M102" s="45"/>
      <c r="N102" s="50"/>
      <c r="O102" s="46"/>
      <c r="P102" s="47"/>
      <c r="Q102" s="47"/>
      <c r="R102" s="49"/>
      <c r="S102" s="48"/>
      <c r="T102" s="46"/>
      <c r="U102" s="46"/>
      <c r="V102" s="46"/>
      <c r="W102" s="46"/>
      <c r="X102" s="46"/>
      <c r="Y102" s="47"/>
      <c r="Z102" s="47"/>
      <c r="AA102" s="47"/>
      <c r="AB102" s="47"/>
      <c r="AC102" s="47"/>
      <c r="AD102" s="47"/>
    </row>
    <row r="103" spans="1:30" ht="39.950000000000003" customHeight="1" x14ac:dyDescent="0.25">
      <c r="A103" s="55">
        <v>121</v>
      </c>
      <c r="B103" s="56" t="s">
        <v>126</v>
      </c>
      <c r="C103" s="68" t="s">
        <v>364</v>
      </c>
      <c r="D103" s="69" t="s">
        <v>365</v>
      </c>
      <c r="E103" s="65">
        <v>5607</v>
      </c>
      <c r="F103" s="65" t="s">
        <v>366</v>
      </c>
      <c r="G103" s="54" t="s">
        <v>37</v>
      </c>
      <c r="H103" s="62" t="s">
        <v>25</v>
      </c>
      <c r="I103" s="42">
        <v>21</v>
      </c>
      <c r="J103" s="17"/>
      <c r="K103" s="23">
        <f t="shared" si="2"/>
        <v>0</v>
      </c>
      <c r="L103" s="24" t="str">
        <f t="shared" si="3"/>
        <v>OK</v>
      </c>
      <c r="M103" s="45"/>
      <c r="N103" s="50"/>
      <c r="O103" s="46"/>
      <c r="P103" s="47"/>
      <c r="Q103" s="47"/>
      <c r="R103" s="49"/>
      <c r="S103" s="48"/>
      <c r="T103" s="46"/>
      <c r="U103" s="46"/>
      <c r="V103" s="46"/>
      <c r="W103" s="46"/>
      <c r="X103" s="46"/>
      <c r="Y103" s="47"/>
      <c r="Z103" s="47"/>
      <c r="AA103" s="47"/>
      <c r="AB103" s="47"/>
      <c r="AC103" s="47"/>
      <c r="AD103" s="47"/>
    </row>
    <row r="104" spans="1:30" ht="39.950000000000003" customHeight="1" x14ac:dyDescent="0.25">
      <c r="A104" s="55">
        <v>122</v>
      </c>
      <c r="B104" s="56" t="s">
        <v>126</v>
      </c>
      <c r="C104" s="68" t="s">
        <v>367</v>
      </c>
      <c r="D104" s="69" t="s">
        <v>368</v>
      </c>
      <c r="E104" s="65">
        <v>5607</v>
      </c>
      <c r="F104" s="65" t="s">
        <v>369</v>
      </c>
      <c r="G104" s="54" t="s">
        <v>37</v>
      </c>
      <c r="H104" s="62" t="s">
        <v>25</v>
      </c>
      <c r="I104" s="42">
        <v>21</v>
      </c>
      <c r="J104" s="17"/>
      <c r="K104" s="23">
        <f t="shared" si="2"/>
        <v>0</v>
      </c>
      <c r="L104" s="24" t="str">
        <f t="shared" si="3"/>
        <v>OK</v>
      </c>
      <c r="M104" s="45"/>
      <c r="N104" s="50"/>
      <c r="O104" s="46"/>
      <c r="P104" s="47"/>
      <c r="Q104" s="47"/>
      <c r="R104" s="49"/>
      <c r="S104" s="48"/>
      <c r="T104" s="46"/>
      <c r="U104" s="46"/>
      <c r="V104" s="46"/>
      <c r="W104" s="46"/>
      <c r="X104" s="46"/>
      <c r="Y104" s="47"/>
      <c r="Z104" s="47"/>
      <c r="AA104" s="47"/>
      <c r="AB104" s="47"/>
      <c r="AC104" s="47"/>
      <c r="AD104" s="47"/>
    </row>
    <row r="105" spans="1:30" ht="39.950000000000003" customHeight="1" x14ac:dyDescent="0.25">
      <c r="A105" s="55">
        <v>123</v>
      </c>
      <c r="B105" s="56" t="s">
        <v>370</v>
      </c>
      <c r="C105" s="66" t="s">
        <v>371</v>
      </c>
      <c r="D105" s="67" t="s">
        <v>372</v>
      </c>
      <c r="E105" s="59" t="s">
        <v>238</v>
      </c>
      <c r="F105" s="54" t="s">
        <v>373</v>
      </c>
      <c r="G105" s="54" t="s">
        <v>37</v>
      </c>
      <c r="H105" s="54">
        <v>44905233</v>
      </c>
      <c r="I105" s="42">
        <v>113000</v>
      </c>
      <c r="J105" s="17"/>
      <c r="K105" s="23">
        <f t="shared" si="2"/>
        <v>0</v>
      </c>
      <c r="L105" s="24" t="str">
        <f t="shared" si="3"/>
        <v>OK</v>
      </c>
      <c r="M105" s="45"/>
      <c r="N105" s="50"/>
      <c r="O105" s="46"/>
      <c r="P105" s="47"/>
      <c r="Q105" s="47"/>
      <c r="R105" s="49"/>
      <c r="S105" s="48"/>
      <c r="T105" s="46"/>
      <c r="U105" s="46"/>
      <c r="V105" s="46"/>
      <c r="W105" s="46"/>
      <c r="X105" s="46"/>
      <c r="Y105" s="47"/>
      <c r="Z105" s="47"/>
      <c r="AA105" s="47"/>
      <c r="AB105" s="47"/>
      <c r="AC105" s="47"/>
      <c r="AD105" s="47"/>
    </row>
    <row r="106" spans="1:30" ht="39.950000000000003" customHeight="1" x14ac:dyDescent="0.25">
      <c r="A106" s="55">
        <v>124</v>
      </c>
      <c r="B106" s="56" t="s">
        <v>71</v>
      </c>
      <c r="C106" s="66" t="s">
        <v>374</v>
      </c>
      <c r="D106" s="67" t="s">
        <v>375</v>
      </c>
      <c r="E106" s="53" t="s">
        <v>376</v>
      </c>
      <c r="F106" s="54" t="s">
        <v>377</v>
      </c>
      <c r="G106" s="54" t="s">
        <v>378</v>
      </c>
      <c r="H106" s="54" t="s">
        <v>26</v>
      </c>
      <c r="I106" s="42">
        <v>990</v>
      </c>
      <c r="J106" s="17"/>
      <c r="K106" s="23">
        <f t="shared" si="2"/>
        <v>0</v>
      </c>
      <c r="L106" s="24" t="str">
        <f t="shared" si="3"/>
        <v>OK</v>
      </c>
      <c r="M106" s="45"/>
      <c r="N106" s="50"/>
      <c r="O106" s="46"/>
      <c r="P106" s="47"/>
      <c r="Q106" s="47"/>
      <c r="R106" s="49"/>
      <c r="S106" s="48"/>
      <c r="T106" s="46"/>
      <c r="U106" s="46"/>
      <c r="V106" s="46"/>
      <c r="W106" s="46"/>
      <c r="X106" s="46"/>
      <c r="Y106" s="47"/>
      <c r="Z106" s="47"/>
      <c r="AA106" s="47"/>
      <c r="AB106" s="47"/>
      <c r="AC106" s="47"/>
      <c r="AD106" s="47"/>
    </row>
    <row r="107" spans="1:30" ht="39.950000000000003" customHeight="1" x14ac:dyDescent="0.25">
      <c r="A107" s="55">
        <v>125</v>
      </c>
      <c r="B107" s="56" t="s">
        <v>151</v>
      </c>
      <c r="C107" s="60" t="s">
        <v>379</v>
      </c>
      <c r="D107" s="67" t="s">
        <v>380</v>
      </c>
      <c r="E107" s="62" t="s">
        <v>62</v>
      </c>
      <c r="F107" s="62" t="s">
        <v>381</v>
      </c>
      <c r="G107" s="54" t="s">
        <v>37</v>
      </c>
      <c r="H107" s="62" t="s">
        <v>201</v>
      </c>
      <c r="I107" s="42">
        <v>7999.99</v>
      </c>
      <c r="J107" s="17"/>
      <c r="K107" s="23">
        <f t="shared" si="2"/>
        <v>0</v>
      </c>
      <c r="L107" s="24" t="str">
        <f t="shared" si="3"/>
        <v>OK</v>
      </c>
      <c r="M107" s="45"/>
      <c r="N107" s="50"/>
      <c r="O107" s="46"/>
      <c r="P107" s="47"/>
      <c r="Q107" s="47"/>
      <c r="R107" s="49"/>
      <c r="S107" s="48"/>
      <c r="T107" s="46"/>
      <c r="U107" s="46"/>
      <c r="V107" s="46"/>
      <c r="W107" s="46"/>
      <c r="X107" s="46"/>
      <c r="Y107" s="47"/>
      <c r="Z107" s="47"/>
      <c r="AA107" s="47"/>
      <c r="AB107" s="47"/>
      <c r="AC107" s="47"/>
      <c r="AD107" s="47"/>
    </row>
    <row r="108" spans="1:30" ht="39.950000000000003" customHeight="1" x14ac:dyDescent="0.25">
      <c r="A108" s="55">
        <v>126</v>
      </c>
      <c r="B108" s="56" t="s">
        <v>151</v>
      </c>
      <c r="C108" s="60" t="s">
        <v>382</v>
      </c>
      <c r="D108" s="61" t="s">
        <v>383</v>
      </c>
      <c r="E108" s="62" t="s">
        <v>62</v>
      </c>
      <c r="F108" s="62" t="s">
        <v>381</v>
      </c>
      <c r="G108" s="54" t="s">
        <v>37</v>
      </c>
      <c r="H108" s="62" t="s">
        <v>201</v>
      </c>
      <c r="I108" s="42">
        <v>9400</v>
      </c>
      <c r="J108" s="17"/>
      <c r="K108" s="23">
        <f t="shared" si="2"/>
        <v>0</v>
      </c>
      <c r="L108" s="24" t="str">
        <f t="shared" si="3"/>
        <v>OK</v>
      </c>
      <c r="M108" s="45"/>
      <c r="N108" s="50"/>
      <c r="O108" s="46"/>
      <c r="P108" s="47"/>
      <c r="Q108" s="47"/>
      <c r="R108" s="49"/>
      <c r="S108" s="48"/>
      <c r="T108" s="46"/>
      <c r="U108" s="46"/>
      <c r="V108" s="46"/>
      <c r="W108" s="46"/>
      <c r="X108" s="46"/>
      <c r="Y108" s="47"/>
      <c r="Z108" s="47"/>
      <c r="AA108" s="47"/>
      <c r="AB108" s="47"/>
      <c r="AC108" s="47"/>
      <c r="AD108" s="47"/>
    </row>
    <row r="109" spans="1:30" ht="39.950000000000003" customHeight="1" x14ac:dyDescent="0.25">
      <c r="A109" s="55">
        <v>127</v>
      </c>
      <c r="B109" s="56" t="s">
        <v>47</v>
      </c>
      <c r="C109" s="60" t="s">
        <v>384</v>
      </c>
      <c r="D109" s="61" t="s">
        <v>385</v>
      </c>
      <c r="E109" s="53" t="s">
        <v>386</v>
      </c>
      <c r="F109" s="54" t="s">
        <v>387</v>
      </c>
      <c r="G109" s="54" t="s">
        <v>37</v>
      </c>
      <c r="H109" s="54" t="s">
        <v>25</v>
      </c>
      <c r="I109" s="42">
        <v>479</v>
      </c>
      <c r="J109" s="17"/>
      <c r="K109" s="23">
        <f t="shared" si="2"/>
        <v>0</v>
      </c>
      <c r="L109" s="24" t="str">
        <f t="shared" si="3"/>
        <v>OK</v>
      </c>
      <c r="M109" s="45"/>
      <c r="N109" s="50"/>
      <c r="O109" s="46"/>
      <c r="P109" s="47"/>
      <c r="Q109" s="47"/>
      <c r="R109" s="49"/>
      <c r="S109" s="48"/>
      <c r="T109" s="46"/>
      <c r="U109" s="46"/>
      <c r="V109" s="46"/>
      <c r="W109" s="46"/>
      <c r="X109" s="46"/>
      <c r="Y109" s="47"/>
      <c r="Z109" s="47"/>
      <c r="AA109" s="47"/>
      <c r="AB109" s="47"/>
      <c r="AC109" s="47"/>
      <c r="AD109" s="47"/>
    </row>
    <row r="110" spans="1:30" ht="39.950000000000003" customHeight="1" x14ac:dyDescent="0.25">
      <c r="A110" s="55">
        <v>129</v>
      </c>
      <c r="B110" s="56" t="s">
        <v>86</v>
      </c>
      <c r="C110" s="60" t="s">
        <v>388</v>
      </c>
      <c r="D110" s="61" t="s">
        <v>389</v>
      </c>
      <c r="E110" s="62" t="s">
        <v>390</v>
      </c>
      <c r="F110" s="62" t="s">
        <v>391</v>
      </c>
      <c r="G110" s="54" t="s">
        <v>37</v>
      </c>
      <c r="H110" s="62" t="s">
        <v>81</v>
      </c>
      <c r="I110" s="42">
        <v>500.42</v>
      </c>
      <c r="J110" s="17"/>
      <c r="K110" s="23">
        <f t="shared" si="2"/>
        <v>0</v>
      </c>
      <c r="L110" s="24" t="str">
        <f t="shared" si="3"/>
        <v>OK</v>
      </c>
      <c r="M110" s="45"/>
      <c r="N110" s="50"/>
      <c r="O110" s="46"/>
      <c r="P110" s="47"/>
      <c r="Q110" s="47"/>
      <c r="R110" s="49"/>
      <c r="S110" s="48"/>
      <c r="T110" s="46"/>
      <c r="U110" s="46"/>
      <c r="V110" s="46"/>
      <c r="W110" s="46"/>
      <c r="X110" s="46"/>
      <c r="Y110" s="47"/>
      <c r="Z110" s="47"/>
      <c r="AA110" s="47"/>
      <c r="AB110" s="47"/>
      <c r="AC110" s="47"/>
      <c r="AD110" s="47"/>
    </row>
    <row r="111" spans="1:30" ht="39.950000000000003" customHeight="1" x14ac:dyDescent="0.25">
      <c r="A111" s="55">
        <v>130</v>
      </c>
      <c r="B111" s="56" t="s">
        <v>55</v>
      </c>
      <c r="C111" s="78" t="s">
        <v>392</v>
      </c>
      <c r="D111" s="79" t="s">
        <v>393</v>
      </c>
      <c r="E111" s="59" t="s">
        <v>192</v>
      </c>
      <c r="F111" s="62" t="s">
        <v>394</v>
      </c>
      <c r="G111" s="54" t="s">
        <v>37</v>
      </c>
      <c r="H111" s="62" t="s">
        <v>81</v>
      </c>
      <c r="I111" s="42">
        <v>730</v>
      </c>
      <c r="J111" s="17"/>
      <c r="K111" s="23">
        <f t="shared" si="2"/>
        <v>0</v>
      </c>
      <c r="L111" s="24" t="str">
        <f t="shared" si="3"/>
        <v>OK</v>
      </c>
      <c r="M111" s="45"/>
      <c r="N111" s="50"/>
      <c r="O111" s="46"/>
      <c r="P111" s="47"/>
      <c r="Q111" s="47"/>
      <c r="R111" s="49"/>
      <c r="S111" s="48"/>
      <c r="T111" s="46"/>
      <c r="U111" s="46"/>
      <c r="V111" s="46"/>
      <c r="W111" s="46"/>
      <c r="X111" s="46"/>
      <c r="Y111" s="47"/>
      <c r="Z111" s="47"/>
      <c r="AA111" s="47"/>
      <c r="AB111" s="47"/>
      <c r="AC111" s="47"/>
      <c r="AD111" s="47"/>
    </row>
    <row r="112" spans="1:30" ht="39.950000000000003" customHeight="1" x14ac:dyDescent="0.25">
      <c r="A112" s="55">
        <v>131</v>
      </c>
      <c r="B112" s="56" t="s">
        <v>55</v>
      </c>
      <c r="C112" s="60" t="s">
        <v>395</v>
      </c>
      <c r="D112" s="61" t="s">
        <v>396</v>
      </c>
      <c r="E112" s="53" t="s">
        <v>179</v>
      </c>
      <c r="F112" s="54" t="s">
        <v>397</v>
      </c>
      <c r="G112" s="54" t="s">
        <v>37</v>
      </c>
      <c r="H112" s="54" t="s">
        <v>21</v>
      </c>
      <c r="I112" s="42">
        <v>11498</v>
      </c>
      <c r="J112" s="17"/>
      <c r="K112" s="23">
        <f t="shared" si="2"/>
        <v>0</v>
      </c>
      <c r="L112" s="24" t="str">
        <f t="shared" si="3"/>
        <v>OK</v>
      </c>
      <c r="M112" s="45"/>
      <c r="N112" s="50"/>
      <c r="O112" s="46"/>
      <c r="P112" s="47"/>
      <c r="Q112" s="47"/>
      <c r="R112" s="49"/>
      <c r="S112" s="48"/>
      <c r="T112" s="46"/>
      <c r="U112" s="46"/>
      <c r="V112" s="46"/>
      <c r="W112" s="46"/>
      <c r="X112" s="46"/>
      <c r="Y112" s="47"/>
      <c r="Z112" s="47"/>
      <c r="AA112" s="47"/>
      <c r="AB112" s="47"/>
      <c r="AC112" s="47"/>
      <c r="AD112" s="47"/>
    </row>
    <row r="113" spans="1:30" ht="39.950000000000003" customHeight="1" x14ac:dyDescent="0.25">
      <c r="A113" s="55">
        <v>132</v>
      </c>
      <c r="B113" s="56" t="s">
        <v>151</v>
      </c>
      <c r="C113" s="60" t="s">
        <v>398</v>
      </c>
      <c r="D113" s="61" t="s">
        <v>399</v>
      </c>
      <c r="E113" s="53" t="s">
        <v>192</v>
      </c>
      <c r="F113" s="54" t="s">
        <v>299</v>
      </c>
      <c r="G113" s="54" t="s">
        <v>37</v>
      </c>
      <c r="H113" s="54" t="s">
        <v>51</v>
      </c>
      <c r="I113" s="42">
        <v>2200</v>
      </c>
      <c r="J113" s="17"/>
      <c r="K113" s="23">
        <f t="shared" si="2"/>
        <v>0</v>
      </c>
      <c r="L113" s="24" t="str">
        <f t="shared" si="3"/>
        <v>OK</v>
      </c>
      <c r="M113" s="45"/>
      <c r="N113" s="50"/>
      <c r="O113" s="46"/>
      <c r="P113" s="47"/>
      <c r="Q113" s="47"/>
      <c r="R113" s="49"/>
      <c r="S113" s="48"/>
      <c r="T113" s="46"/>
      <c r="U113" s="46"/>
      <c r="V113" s="46"/>
      <c r="W113" s="46"/>
      <c r="X113" s="46"/>
      <c r="Y113" s="47"/>
      <c r="Z113" s="47"/>
      <c r="AA113" s="47"/>
      <c r="AB113" s="47"/>
      <c r="AC113" s="47"/>
      <c r="AD113" s="47"/>
    </row>
    <row r="114" spans="1:30" ht="39.950000000000003" customHeight="1" x14ac:dyDescent="0.25">
      <c r="A114" s="55">
        <v>133</v>
      </c>
      <c r="B114" s="56" t="s">
        <v>71</v>
      </c>
      <c r="C114" s="68" t="s">
        <v>400</v>
      </c>
      <c r="D114" s="69" t="s">
        <v>401</v>
      </c>
      <c r="E114" s="65">
        <v>2401</v>
      </c>
      <c r="F114" s="65" t="s">
        <v>402</v>
      </c>
      <c r="G114" s="54" t="s">
        <v>37</v>
      </c>
      <c r="H114" s="54" t="s">
        <v>51</v>
      </c>
      <c r="I114" s="42">
        <v>4731.21</v>
      </c>
      <c r="J114" s="17"/>
      <c r="K114" s="23">
        <f t="shared" si="2"/>
        <v>0</v>
      </c>
      <c r="L114" s="24" t="str">
        <f t="shared" si="3"/>
        <v>OK</v>
      </c>
      <c r="M114" s="45"/>
      <c r="N114" s="50"/>
      <c r="O114" s="46"/>
      <c r="P114" s="47"/>
      <c r="Q114" s="47"/>
      <c r="R114" s="49"/>
      <c r="S114" s="48"/>
      <c r="T114" s="46"/>
      <c r="U114" s="46"/>
      <c r="V114" s="46"/>
      <c r="W114" s="46"/>
      <c r="X114" s="46"/>
      <c r="Y114" s="47"/>
      <c r="Z114" s="47"/>
      <c r="AA114" s="47"/>
      <c r="AB114" s="47"/>
      <c r="AC114" s="47"/>
      <c r="AD114" s="47"/>
    </row>
    <row r="115" spans="1:30" ht="39.950000000000003" customHeight="1" x14ac:dyDescent="0.25">
      <c r="A115" s="55">
        <v>134</v>
      </c>
      <c r="B115" s="56" t="s">
        <v>24</v>
      </c>
      <c r="C115" s="57" t="s">
        <v>403</v>
      </c>
      <c r="D115" s="58" t="s">
        <v>404</v>
      </c>
      <c r="E115" s="53" t="s">
        <v>238</v>
      </c>
      <c r="F115" s="80" t="s">
        <v>405</v>
      </c>
      <c r="G115" s="54" t="s">
        <v>37</v>
      </c>
      <c r="H115" s="54" t="s">
        <v>51</v>
      </c>
      <c r="I115" s="42">
        <v>4340</v>
      </c>
      <c r="J115" s="17"/>
      <c r="K115" s="23">
        <f t="shared" si="2"/>
        <v>0</v>
      </c>
      <c r="L115" s="24" t="str">
        <f t="shared" si="3"/>
        <v>OK</v>
      </c>
      <c r="M115" s="45"/>
      <c r="N115" s="50"/>
      <c r="O115" s="46"/>
      <c r="P115" s="47"/>
      <c r="Q115" s="47"/>
      <c r="R115" s="49"/>
      <c r="S115" s="48"/>
      <c r="T115" s="46"/>
      <c r="U115" s="46"/>
      <c r="V115" s="46"/>
      <c r="W115" s="46"/>
      <c r="X115" s="46"/>
      <c r="Y115" s="47"/>
      <c r="Z115" s="47"/>
      <c r="AA115" s="47"/>
      <c r="AB115" s="47"/>
      <c r="AC115" s="47"/>
      <c r="AD115" s="47"/>
    </row>
    <row r="116" spans="1:30" ht="39.950000000000003" customHeight="1" x14ac:dyDescent="0.25">
      <c r="A116" s="55">
        <v>135</v>
      </c>
      <c r="B116" s="56" t="s">
        <v>93</v>
      </c>
      <c r="C116" s="60" t="s">
        <v>406</v>
      </c>
      <c r="D116" s="61" t="s">
        <v>407</v>
      </c>
      <c r="E116" s="59" t="s">
        <v>62</v>
      </c>
      <c r="F116" s="70">
        <v>12360053</v>
      </c>
      <c r="G116" s="54" t="s">
        <v>37</v>
      </c>
      <c r="H116" s="54">
        <v>44905233</v>
      </c>
      <c r="I116" s="42">
        <v>3500</v>
      </c>
      <c r="J116" s="17"/>
      <c r="K116" s="23">
        <f t="shared" si="2"/>
        <v>0</v>
      </c>
      <c r="L116" s="24" t="str">
        <f t="shared" si="3"/>
        <v>OK</v>
      </c>
      <c r="M116" s="45"/>
      <c r="N116" s="50"/>
      <c r="O116" s="46"/>
      <c r="P116" s="47"/>
      <c r="Q116" s="47"/>
      <c r="R116" s="49"/>
      <c r="S116" s="48"/>
      <c r="T116" s="46"/>
      <c r="U116" s="46"/>
      <c r="V116" s="46"/>
      <c r="W116" s="46"/>
      <c r="X116" s="46"/>
      <c r="Y116" s="47"/>
      <c r="Z116" s="47"/>
      <c r="AA116" s="47"/>
      <c r="AB116" s="47"/>
      <c r="AC116" s="47"/>
      <c r="AD116" s="47"/>
    </row>
    <row r="117" spans="1:30" ht="39.950000000000003" customHeight="1" x14ac:dyDescent="0.25">
      <c r="A117" s="55">
        <v>136</v>
      </c>
      <c r="B117" s="56" t="s">
        <v>24</v>
      </c>
      <c r="C117" s="60" t="s">
        <v>408</v>
      </c>
      <c r="D117" s="61" t="s">
        <v>409</v>
      </c>
      <c r="E117" s="59" t="s">
        <v>62</v>
      </c>
      <c r="F117" s="70">
        <v>114332019</v>
      </c>
      <c r="G117" s="54" t="s">
        <v>37</v>
      </c>
      <c r="H117" s="54">
        <v>44905233</v>
      </c>
      <c r="I117" s="42">
        <v>4990</v>
      </c>
      <c r="J117" s="17"/>
      <c r="K117" s="23">
        <f t="shared" si="2"/>
        <v>0</v>
      </c>
      <c r="L117" s="24" t="str">
        <f t="shared" si="3"/>
        <v>OK</v>
      </c>
      <c r="M117" s="45"/>
      <c r="N117" s="50"/>
      <c r="O117" s="46"/>
      <c r="P117" s="47"/>
      <c r="Q117" s="47"/>
      <c r="R117" s="49"/>
      <c r="S117" s="48"/>
      <c r="T117" s="46"/>
      <c r="U117" s="46"/>
      <c r="V117" s="46"/>
      <c r="W117" s="46"/>
      <c r="X117" s="46"/>
      <c r="Y117" s="47"/>
      <c r="Z117" s="47"/>
      <c r="AA117" s="47"/>
      <c r="AB117" s="47"/>
      <c r="AC117" s="47"/>
      <c r="AD117" s="47"/>
    </row>
    <row r="118" spans="1:30" ht="39.950000000000003" customHeight="1" x14ac:dyDescent="0.25">
      <c r="A118" s="55">
        <v>137</v>
      </c>
      <c r="B118" s="56" t="s">
        <v>370</v>
      </c>
      <c r="C118" s="60" t="s">
        <v>410</v>
      </c>
      <c r="D118" s="61" t="s">
        <v>411</v>
      </c>
      <c r="E118" s="62" t="s">
        <v>242</v>
      </c>
      <c r="F118" s="62" t="s">
        <v>412</v>
      </c>
      <c r="G118" s="54" t="s">
        <v>37</v>
      </c>
      <c r="H118" s="62" t="s">
        <v>51</v>
      </c>
      <c r="I118" s="42">
        <v>7000</v>
      </c>
      <c r="J118" s="17"/>
      <c r="K118" s="23">
        <f t="shared" si="2"/>
        <v>0</v>
      </c>
      <c r="L118" s="24" t="str">
        <f t="shared" si="3"/>
        <v>OK</v>
      </c>
      <c r="M118" s="45"/>
      <c r="N118" s="50"/>
      <c r="O118" s="46"/>
      <c r="P118" s="47"/>
      <c r="Q118" s="47"/>
      <c r="R118" s="49"/>
      <c r="S118" s="48"/>
      <c r="T118" s="46"/>
      <c r="U118" s="46"/>
      <c r="V118" s="46"/>
      <c r="W118" s="46"/>
      <c r="X118" s="46"/>
      <c r="Y118" s="47"/>
      <c r="Z118" s="47"/>
      <c r="AA118" s="47"/>
      <c r="AB118" s="47"/>
      <c r="AC118" s="47"/>
      <c r="AD118" s="47"/>
    </row>
    <row r="119" spans="1:30" ht="39.950000000000003" customHeight="1" x14ac:dyDescent="0.25">
      <c r="A119" s="55">
        <v>138</v>
      </c>
      <c r="B119" s="56" t="s">
        <v>93</v>
      </c>
      <c r="C119" s="60" t="s">
        <v>413</v>
      </c>
      <c r="D119" s="61" t="s">
        <v>414</v>
      </c>
      <c r="E119" s="59" t="s">
        <v>62</v>
      </c>
      <c r="F119" s="70">
        <v>114332024</v>
      </c>
      <c r="G119" s="54" t="s">
        <v>37</v>
      </c>
      <c r="H119" s="54">
        <v>44905233</v>
      </c>
      <c r="I119" s="42">
        <v>2720</v>
      </c>
      <c r="J119" s="17"/>
      <c r="K119" s="23">
        <f t="shared" si="2"/>
        <v>0</v>
      </c>
      <c r="L119" s="24" t="str">
        <f t="shared" si="3"/>
        <v>OK</v>
      </c>
      <c r="M119" s="45"/>
      <c r="N119" s="50"/>
      <c r="O119" s="46"/>
      <c r="P119" s="47"/>
      <c r="Q119" s="47"/>
      <c r="R119" s="49"/>
      <c r="S119" s="48"/>
      <c r="T119" s="46"/>
      <c r="U119" s="46"/>
      <c r="V119" s="46"/>
      <c r="W119" s="46"/>
      <c r="X119" s="46"/>
      <c r="Y119" s="47"/>
      <c r="Z119" s="47"/>
      <c r="AA119" s="47"/>
      <c r="AB119" s="47"/>
      <c r="AC119" s="47"/>
      <c r="AD119" s="47"/>
    </row>
    <row r="120" spans="1:30" ht="39.950000000000003" customHeight="1" x14ac:dyDescent="0.25">
      <c r="A120" s="55">
        <v>139</v>
      </c>
      <c r="B120" s="56" t="s">
        <v>55</v>
      </c>
      <c r="C120" s="57" t="s">
        <v>415</v>
      </c>
      <c r="D120" s="58" t="s">
        <v>416</v>
      </c>
      <c r="E120" s="53" t="s">
        <v>238</v>
      </c>
      <c r="F120" s="80" t="s">
        <v>417</v>
      </c>
      <c r="G120" s="54" t="s">
        <v>37</v>
      </c>
      <c r="H120" s="54" t="s">
        <v>51</v>
      </c>
      <c r="I120" s="42">
        <v>1970</v>
      </c>
      <c r="J120" s="17"/>
      <c r="K120" s="23">
        <f t="shared" si="2"/>
        <v>0</v>
      </c>
      <c r="L120" s="24" t="str">
        <f t="shared" si="3"/>
        <v>OK</v>
      </c>
      <c r="M120" s="45"/>
      <c r="N120" s="50"/>
      <c r="O120" s="46"/>
      <c r="P120" s="47"/>
      <c r="Q120" s="47"/>
      <c r="R120" s="49"/>
      <c r="S120" s="48"/>
      <c r="T120" s="46"/>
      <c r="U120" s="46"/>
      <c r="V120" s="46"/>
      <c r="W120" s="46"/>
      <c r="X120" s="46"/>
      <c r="Y120" s="47"/>
      <c r="Z120" s="47"/>
      <c r="AA120" s="47"/>
      <c r="AB120" s="47"/>
      <c r="AC120" s="47"/>
      <c r="AD120" s="47"/>
    </row>
    <row r="121" spans="1:30" ht="39.950000000000003" customHeight="1" x14ac:dyDescent="0.25">
      <c r="A121" s="55">
        <v>140</v>
      </c>
      <c r="B121" s="56" t="s">
        <v>24</v>
      </c>
      <c r="C121" s="66" t="s">
        <v>418</v>
      </c>
      <c r="D121" s="67" t="s">
        <v>419</v>
      </c>
      <c r="E121" s="53" t="s">
        <v>238</v>
      </c>
      <c r="F121" s="54" t="s">
        <v>417</v>
      </c>
      <c r="G121" s="54" t="s">
        <v>37</v>
      </c>
      <c r="H121" s="54" t="s">
        <v>51</v>
      </c>
      <c r="I121" s="42">
        <v>5099</v>
      </c>
      <c r="J121" s="17"/>
      <c r="K121" s="23">
        <f t="shared" si="2"/>
        <v>0</v>
      </c>
      <c r="L121" s="24" t="str">
        <f t="shared" si="3"/>
        <v>OK</v>
      </c>
      <c r="M121" s="45"/>
      <c r="N121" s="50"/>
      <c r="O121" s="46"/>
      <c r="P121" s="47"/>
      <c r="Q121" s="47"/>
      <c r="R121" s="49"/>
      <c r="S121" s="48"/>
      <c r="T121" s="46"/>
      <c r="U121" s="46"/>
      <c r="V121" s="46"/>
      <c r="W121" s="46"/>
      <c r="X121" s="46"/>
      <c r="Y121" s="47"/>
      <c r="Z121" s="47"/>
      <c r="AA121" s="47"/>
      <c r="AB121" s="47"/>
      <c r="AC121" s="47"/>
      <c r="AD121" s="47"/>
    </row>
    <row r="122" spans="1:30" ht="39.950000000000003" customHeight="1" x14ac:dyDescent="0.25">
      <c r="A122" s="55">
        <v>141</v>
      </c>
      <c r="B122" s="56" t="s">
        <v>186</v>
      </c>
      <c r="C122" s="81" t="s">
        <v>420</v>
      </c>
      <c r="D122" s="67" t="s">
        <v>421</v>
      </c>
      <c r="E122" s="53" t="s">
        <v>238</v>
      </c>
      <c r="F122" s="54" t="s">
        <v>417</v>
      </c>
      <c r="G122" s="54" t="s">
        <v>37</v>
      </c>
      <c r="H122" s="54" t="s">
        <v>51</v>
      </c>
      <c r="I122" s="42">
        <v>1875</v>
      </c>
      <c r="J122" s="17"/>
      <c r="K122" s="23">
        <f t="shared" si="2"/>
        <v>0</v>
      </c>
      <c r="L122" s="24" t="str">
        <f t="shared" si="3"/>
        <v>OK</v>
      </c>
      <c r="M122" s="45"/>
      <c r="N122" s="50"/>
      <c r="O122" s="46"/>
      <c r="P122" s="47"/>
      <c r="Q122" s="47"/>
      <c r="R122" s="49"/>
      <c r="S122" s="48"/>
      <c r="T122" s="46"/>
      <c r="U122" s="46"/>
      <c r="V122" s="46"/>
      <c r="W122" s="46"/>
      <c r="X122" s="46"/>
      <c r="Y122" s="47"/>
      <c r="Z122" s="47"/>
      <c r="AA122" s="47"/>
      <c r="AB122" s="47"/>
      <c r="AC122" s="47"/>
      <c r="AD122" s="47"/>
    </row>
    <row r="123" spans="1:30" ht="39.950000000000003" customHeight="1" x14ac:dyDescent="0.25">
      <c r="A123" s="55">
        <v>142</v>
      </c>
      <c r="B123" s="56" t="s">
        <v>86</v>
      </c>
      <c r="C123" s="60" t="s">
        <v>422</v>
      </c>
      <c r="D123" s="61" t="s">
        <v>423</v>
      </c>
      <c r="E123" s="62" t="s">
        <v>424</v>
      </c>
      <c r="F123" s="62" t="s">
        <v>425</v>
      </c>
      <c r="G123" s="54" t="s">
        <v>37</v>
      </c>
      <c r="H123" s="62" t="s">
        <v>81</v>
      </c>
      <c r="I123" s="42">
        <v>1289.94</v>
      </c>
      <c r="J123" s="17"/>
      <c r="K123" s="23">
        <f t="shared" si="2"/>
        <v>0</v>
      </c>
      <c r="L123" s="24" t="str">
        <f t="shared" si="3"/>
        <v>OK</v>
      </c>
      <c r="M123" s="45"/>
      <c r="N123" s="50"/>
      <c r="O123" s="46"/>
      <c r="P123" s="47"/>
      <c r="Q123" s="47"/>
      <c r="R123" s="49"/>
      <c r="S123" s="48"/>
      <c r="T123" s="46"/>
      <c r="U123" s="46"/>
      <c r="V123" s="46"/>
      <c r="W123" s="46"/>
      <c r="X123" s="46"/>
      <c r="Y123" s="47"/>
      <c r="Z123" s="47"/>
      <c r="AA123" s="47"/>
      <c r="AB123" s="47"/>
      <c r="AC123" s="47"/>
      <c r="AD123" s="47"/>
    </row>
    <row r="124" spans="1:30" ht="39.950000000000003" customHeight="1" x14ac:dyDescent="0.25">
      <c r="A124" s="55">
        <v>143</v>
      </c>
      <c r="B124" s="56" t="s">
        <v>86</v>
      </c>
      <c r="C124" s="60" t="s">
        <v>426</v>
      </c>
      <c r="D124" s="61" t="s">
        <v>427</v>
      </c>
      <c r="E124" s="62" t="s">
        <v>424</v>
      </c>
      <c r="F124" s="62" t="s">
        <v>425</v>
      </c>
      <c r="G124" s="54" t="s">
        <v>37</v>
      </c>
      <c r="H124" s="62" t="s">
        <v>81</v>
      </c>
      <c r="I124" s="42">
        <v>387.82</v>
      </c>
      <c r="J124" s="17"/>
      <c r="K124" s="23">
        <f t="shared" si="2"/>
        <v>0</v>
      </c>
      <c r="L124" s="24" t="str">
        <f t="shared" si="3"/>
        <v>OK</v>
      </c>
      <c r="M124" s="45"/>
      <c r="N124" s="50"/>
      <c r="O124" s="46"/>
      <c r="P124" s="47"/>
      <c r="Q124" s="47"/>
      <c r="R124" s="49"/>
      <c r="S124" s="48"/>
      <c r="T124" s="46"/>
      <c r="U124" s="46"/>
      <c r="V124" s="46"/>
      <c r="W124" s="46"/>
      <c r="X124" s="46"/>
      <c r="Y124" s="47"/>
      <c r="Z124" s="47"/>
      <c r="AA124" s="47"/>
      <c r="AB124" s="47"/>
      <c r="AC124" s="47"/>
      <c r="AD124" s="47"/>
    </row>
    <row r="125" spans="1:30" ht="39.950000000000003" customHeight="1" x14ac:dyDescent="0.25">
      <c r="A125" s="55">
        <v>145</v>
      </c>
      <c r="B125" s="56" t="s">
        <v>126</v>
      </c>
      <c r="C125" s="60" t="s">
        <v>428</v>
      </c>
      <c r="D125" s="61" t="s">
        <v>429</v>
      </c>
      <c r="E125" s="62" t="s">
        <v>124</v>
      </c>
      <c r="F125" s="62" t="s">
        <v>125</v>
      </c>
      <c r="G125" s="54" t="s">
        <v>37</v>
      </c>
      <c r="H125" s="62" t="s">
        <v>51</v>
      </c>
      <c r="I125" s="42">
        <v>5100</v>
      </c>
      <c r="J125" s="17"/>
      <c r="K125" s="23">
        <f t="shared" si="2"/>
        <v>0</v>
      </c>
      <c r="L125" s="24" t="str">
        <f t="shared" si="3"/>
        <v>OK</v>
      </c>
      <c r="M125" s="45"/>
      <c r="N125" s="50"/>
      <c r="O125" s="46"/>
      <c r="P125" s="47"/>
      <c r="Q125" s="47"/>
      <c r="R125" s="49"/>
      <c r="S125" s="48"/>
      <c r="T125" s="46"/>
      <c r="U125" s="46"/>
      <c r="V125" s="46"/>
      <c r="W125" s="46"/>
      <c r="X125" s="46"/>
      <c r="Y125" s="47"/>
      <c r="Z125" s="47"/>
      <c r="AA125" s="47"/>
      <c r="AB125" s="47"/>
      <c r="AC125" s="47"/>
      <c r="AD125" s="47"/>
    </row>
    <row r="126" spans="1:30" ht="39.950000000000003" customHeight="1" x14ac:dyDescent="0.25">
      <c r="A126" s="55">
        <v>146</v>
      </c>
      <c r="B126" s="56" t="s">
        <v>86</v>
      </c>
      <c r="C126" s="51" t="s">
        <v>430</v>
      </c>
      <c r="D126" s="61" t="s">
        <v>431</v>
      </c>
      <c r="E126" s="53" t="s">
        <v>432</v>
      </c>
      <c r="F126" s="54" t="s">
        <v>433</v>
      </c>
      <c r="G126" s="54" t="s">
        <v>37</v>
      </c>
      <c r="H126" s="54" t="s">
        <v>168</v>
      </c>
      <c r="I126" s="42">
        <v>338.6</v>
      </c>
      <c r="J126" s="17"/>
      <c r="K126" s="23">
        <f t="shared" si="2"/>
        <v>0</v>
      </c>
      <c r="L126" s="24" t="str">
        <f t="shared" si="3"/>
        <v>OK</v>
      </c>
      <c r="M126" s="45"/>
      <c r="N126" s="50"/>
      <c r="O126" s="46"/>
      <c r="P126" s="47"/>
      <c r="Q126" s="47"/>
      <c r="R126" s="49"/>
      <c r="S126" s="48"/>
      <c r="T126" s="46"/>
      <c r="U126" s="46"/>
      <c r="V126" s="46"/>
      <c r="W126" s="46"/>
      <c r="X126" s="46"/>
      <c r="Y126" s="47"/>
      <c r="Z126" s="47"/>
      <c r="AA126" s="47"/>
      <c r="AB126" s="47"/>
      <c r="AC126" s="47"/>
      <c r="AD126" s="47"/>
    </row>
    <row r="127" spans="1:30" ht="39.950000000000003" customHeight="1" x14ac:dyDescent="0.25">
      <c r="A127" s="55">
        <v>147</v>
      </c>
      <c r="B127" s="56" t="s">
        <v>126</v>
      </c>
      <c r="C127" s="51" t="s">
        <v>434</v>
      </c>
      <c r="D127" s="52" t="s">
        <v>435</v>
      </c>
      <c r="E127" s="53" t="s">
        <v>129</v>
      </c>
      <c r="F127" s="54" t="s">
        <v>436</v>
      </c>
      <c r="G127" s="54" t="s">
        <v>37</v>
      </c>
      <c r="H127" s="54" t="s">
        <v>51</v>
      </c>
      <c r="I127" s="42">
        <v>130</v>
      </c>
      <c r="J127" s="17"/>
      <c r="K127" s="23">
        <f t="shared" si="2"/>
        <v>0</v>
      </c>
      <c r="L127" s="24" t="str">
        <f t="shared" si="3"/>
        <v>OK</v>
      </c>
      <c r="M127" s="45"/>
      <c r="N127" s="50"/>
      <c r="O127" s="46"/>
      <c r="P127" s="47"/>
      <c r="Q127" s="47"/>
      <c r="R127" s="49"/>
      <c r="S127" s="48"/>
      <c r="T127" s="46"/>
      <c r="U127" s="46"/>
      <c r="V127" s="46"/>
      <c r="W127" s="46"/>
      <c r="X127" s="46"/>
      <c r="Y127" s="47"/>
      <c r="Z127" s="47"/>
      <c r="AA127" s="47"/>
      <c r="AB127" s="47"/>
      <c r="AC127" s="47"/>
      <c r="AD127" s="47"/>
    </row>
    <row r="128" spans="1:30" ht="39.950000000000003" customHeight="1" x14ac:dyDescent="0.25">
      <c r="A128" s="55">
        <v>150</v>
      </c>
      <c r="B128" s="56" t="s">
        <v>86</v>
      </c>
      <c r="C128" s="73" t="s">
        <v>437</v>
      </c>
      <c r="D128" s="74" t="s">
        <v>438</v>
      </c>
      <c r="E128" s="53" t="s">
        <v>439</v>
      </c>
      <c r="F128" s="62" t="s">
        <v>440</v>
      </c>
      <c r="G128" s="54" t="s">
        <v>37</v>
      </c>
      <c r="H128" s="62" t="s">
        <v>168</v>
      </c>
      <c r="I128" s="42">
        <v>549.99</v>
      </c>
      <c r="J128" s="17"/>
      <c r="K128" s="23">
        <f t="shared" si="2"/>
        <v>0</v>
      </c>
      <c r="L128" s="24" t="str">
        <f t="shared" si="3"/>
        <v>OK</v>
      </c>
      <c r="M128" s="45"/>
      <c r="N128" s="50"/>
      <c r="O128" s="46"/>
      <c r="P128" s="47"/>
      <c r="Q128" s="47"/>
      <c r="R128" s="49"/>
      <c r="S128" s="48"/>
      <c r="T128" s="46"/>
      <c r="U128" s="46"/>
      <c r="V128" s="46"/>
      <c r="W128" s="46"/>
      <c r="X128" s="46"/>
      <c r="Y128" s="47"/>
      <c r="Z128" s="47"/>
      <c r="AA128" s="47"/>
      <c r="AB128" s="47"/>
      <c r="AC128" s="47"/>
      <c r="AD128" s="47"/>
    </row>
    <row r="129" spans="1:30" ht="39.950000000000003" customHeight="1" x14ac:dyDescent="0.25">
      <c r="A129" s="55">
        <v>152</v>
      </c>
      <c r="B129" s="56" t="s">
        <v>86</v>
      </c>
      <c r="C129" s="60" t="s">
        <v>441</v>
      </c>
      <c r="D129" s="61" t="s">
        <v>442</v>
      </c>
      <c r="E129" s="59" t="s">
        <v>292</v>
      </c>
      <c r="F129" s="70" t="s">
        <v>391</v>
      </c>
      <c r="G129" s="54" t="s">
        <v>37</v>
      </c>
      <c r="H129" s="54">
        <v>44905233</v>
      </c>
      <c r="I129" s="42">
        <v>1354.16</v>
      </c>
      <c r="J129" s="17"/>
      <c r="K129" s="23">
        <f t="shared" si="2"/>
        <v>0</v>
      </c>
      <c r="L129" s="24" t="str">
        <f t="shared" si="3"/>
        <v>OK</v>
      </c>
      <c r="M129" s="45"/>
      <c r="N129" s="50"/>
      <c r="O129" s="46"/>
      <c r="P129" s="47"/>
      <c r="Q129" s="47"/>
      <c r="R129" s="49"/>
      <c r="S129" s="48"/>
      <c r="T129" s="46"/>
      <c r="U129" s="46"/>
      <c r="V129" s="46"/>
      <c r="W129" s="46"/>
      <c r="X129" s="46"/>
      <c r="Y129" s="47"/>
      <c r="Z129" s="47"/>
      <c r="AA129" s="47"/>
      <c r="AB129" s="47"/>
      <c r="AC129" s="47"/>
      <c r="AD129" s="47"/>
    </row>
    <row r="130" spans="1:30" ht="39.950000000000003" customHeight="1" x14ac:dyDescent="0.25">
      <c r="A130" s="55">
        <v>153</v>
      </c>
      <c r="B130" s="56" t="s">
        <v>443</v>
      </c>
      <c r="C130" s="60" t="s">
        <v>444</v>
      </c>
      <c r="D130" s="61" t="s">
        <v>445</v>
      </c>
      <c r="E130" s="59" t="s">
        <v>164</v>
      </c>
      <c r="F130" s="70" t="s">
        <v>446</v>
      </c>
      <c r="G130" s="54" t="s">
        <v>37</v>
      </c>
      <c r="H130" s="54">
        <v>44905235</v>
      </c>
      <c r="I130" s="42">
        <v>19484</v>
      </c>
      <c r="J130" s="17"/>
      <c r="K130" s="23">
        <f t="shared" si="2"/>
        <v>0</v>
      </c>
      <c r="L130" s="24" t="str">
        <f t="shared" si="3"/>
        <v>OK</v>
      </c>
      <c r="M130" s="45"/>
      <c r="N130" s="50"/>
      <c r="O130" s="46"/>
      <c r="P130" s="47"/>
      <c r="Q130" s="47"/>
      <c r="R130" s="49"/>
      <c r="S130" s="48"/>
      <c r="T130" s="46"/>
      <c r="U130" s="46"/>
      <c r="V130" s="46"/>
      <c r="W130" s="46"/>
      <c r="X130" s="46"/>
      <c r="Y130" s="47"/>
      <c r="Z130" s="47"/>
      <c r="AA130" s="47"/>
      <c r="AB130" s="47"/>
      <c r="AC130" s="47"/>
      <c r="AD130" s="47"/>
    </row>
    <row r="131" spans="1:30" ht="39.950000000000003" customHeight="1" x14ac:dyDescent="0.25">
      <c r="A131" s="55">
        <v>154</v>
      </c>
      <c r="B131" s="56" t="s">
        <v>86</v>
      </c>
      <c r="C131" s="60" t="s">
        <v>447</v>
      </c>
      <c r="D131" s="61" t="s">
        <v>448</v>
      </c>
      <c r="E131" s="59" t="s">
        <v>62</v>
      </c>
      <c r="F131" s="62" t="s">
        <v>449</v>
      </c>
      <c r="G131" s="54" t="s">
        <v>37</v>
      </c>
      <c r="H131" s="62" t="s">
        <v>51</v>
      </c>
      <c r="I131" s="42">
        <v>2498.19</v>
      </c>
      <c r="J131" s="17"/>
      <c r="K131" s="23">
        <f t="shared" si="2"/>
        <v>0</v>
      </c>
      <c r="L131" s="24" t="str">
        <f t="shared" si="3"/>
        <v>OK</v>
      </c>
      <c r="M131" s="45"/>
      <c r="N131" s="50"/>
      <c r="O131" s="46"/>
      <c r="P131" s="47"/>
      <c r="Q131" s="47"/>
      <c r="R131" s="49"/>
      <c r="S131" s="48"/>
      <c r="T131" s="46"/>
      <c r="U131" s="46"/>
      <c r="V131" s="46"/>
      <c r="W131" s="46"/>
      <c r="X131" s="46"/>
      <c r="Y131" s="47"/>
      <c r="Z131" s="47"/>
      <c r="AA131" s="47"/>
      <c r="AB131" s="47"/>
      <c r="AC131" s="47"/>
      <c r="AD131" s="47"/>
    </row>
    <row r="132" spans="1:30" ht="39.950000000000003" customHeight="1" x14ac:dyDescent="0.25">
      <c r="A132" s="55">
        <v>155</v>
      </c>
      <c r="B132" s="56" t="s">
        <v>450</v>
      </c>
      <c r="C132" s="77" t="s">
        <v>451</v>
      </c>
      <c r="D132" s="61" t="s">
        <v>452</v>
      </c>
      <c r="E132" s="59" t="s">
        <v>238</v>
      </c>
      <c r="F132" s="62" t="s">
        <v>453</v>
      </c>
      <c r="G132" s="54" t="s">
        <v>37</v>
      </c>
      <c r="H132" s="62" t="s">
        <v>51</v>
      </c>
      <c r="I132" s="42">
        <v>38300</v>
      </c>
      <c r="J132" s="17"/>
      <c r="K132" s="23">
        <f t="shared" ref="K132:K135" si="4">J132-(SUM(M132:AD132))</f>
        <v>0</v>
      </c>
      <c r="L132" s="24" t="str">
        <f t="shared" ref="L132:L136" si="5">IF(K132&lt;0,"ATENÇÃO","OK")</f>
        <v>OK</v>
      </c>
      <c r="M132" s="45"/>
      <c r="N132" s="50"/>
      <c r="O132" s="46"/>
      <c r="P132" s="47"/>
      <c r="Q132" s="47"/>
      <c r="R132" s="49"/>
      <c r="S132" s="48"/>
      <c r="T132" s="46"/>
      <c r="U132" s="46"/>
      <c r="V132" s="46"/>
      <c r="W132" s="46"/>
      <c r="X132" s="46"/>
      <c r="Y132" s="47"/>
      <c r="Z132" s="47"/>
      <c r="AA132" s="47"/>
      <c r="AB132" s="47"/>
      <c r="AC132" s="47"/>
      <c r="AD132" s="47"/>
    </row>
    <row r="133" spans="1:30" ht="39.950000000000003" customHeight="1" x14ac:dyDescent="0.25">
      <c r="A133" s="55">
        <v>156</v>
      </c>
      <c r="B133" s="56" t="s">
        <v>114</v>
      </c>
      <c r="C133" s="60" t="s">
        <v>454</v>
      </c>
      <c r="D133" s="61" t="s">
        <v>455</v>
      </c>
      <c r="E133" s="62" t="s">
        <v>129</v>
      </c>
      <c r="F133" s="62" t="s">
        <v>456</v>
      </c>
      <c r="G133" s="54" t="s">
        <v>37</v>
      </c>
      <c r="H133" s="62" t="s">
        <v>81</v>
      </c>
      <c r="I133" s="42">
        <v>327.5</v>
      </c>
      <c r="J133" s="17"/>
      <c r="K133" s="23">
        <f t="shared" si="4"/>
        <v>0</v>
      </c>
      <c r="L133" s="24" t="str">
        <f t="shared" si="5"/>
        <v>OK</v>
      </c>
      <c r="M133" s="45"/>
      <c r="N133" s="50"/>
      <c r="O133" s="46"/>
      <c r="P133" s="47"/>
      <c r="Q133" s="47"/>
      <c r="R133" s="49"/>
      <c r="S133" s="48"/>
      <c r="T133" s="46"/>
      <c r="U133" s="46"/>
      <c r="V133" s="46"/>
      <c r="W133" s="46"/>
      <c r="X133" s="46"/>
      <c r="Y133" s="47"/>
      <c r="Z133" s="47"/>
      <c r="AA133" s="47"/>
      <c r="AB133" s="47"/>
      <c r="AC133" s="47"/>
      <c r="AD133" s="47"/>
    </row>
    <row r="134" spans="1:30" ht="39.950000000000003" customHeight="1" x14ac:dyDescent="0.25">
      <c r="A134" s="55">
        <v>158</v>
      </c>
      <c r="B134" s="56" t="s">
        <v>38</v>
      </c>
      <c r="C134" s="60" t="s">
        <v>457</v>
      </c>
      <c r="D134" s="61" t="s">
        <v>458</v>
      </c>
      <c r="E134" s="62">
        <v>2407</v>
      </c>
      <c r="F134" s="62" t="s">
        <v>459</v>
      </c>
      <c r="G134" s="54" t="s">
        <v>37</v>
      </c>
      <c r="H134" s="62" t="s">
        <v>81</v>
      </c>
      <c r="I134" s="42">
        <v>1240</v>
      </c>
      <c r="J134" s="17"/>
      <c r="K134" s="23">
        <f t="shared" si="4"/>
        <v>0</v>
      </c>
      <c r="L134" s="24" t="str">
        <f t="shared" si="5"/>
        <v>OK</v>
      </c>
      <c r="M134" s="45"/>
      <c r="N134" s="50"/>
      <c r="O134" s="46"/>
      <c r="P134" s="47"/>
      <c r="Q134" s="47"/>
      <c r="R134" s="49"/>
      <c r="S134" s="48"/>
      <c r="T134" s="46"/>
      <c r="U134" s="46"/>
      <c r="V134" s="46"/>
      <c r="W134" s="46"/>
      <c r="X134" s="46"/>
      <c r="Y134" s="47"/>
      <c r="Z134" s="47"/>
      <c r="AA134" s="47"/>
      <c r="AB134" s="47"/>
      <c r="AC134" s="47"/>
      <c r="AD134" s="47"/>
    </row>
    <row r="135" spans="1:30" ht="39.950000000000003" customHeight="1" x14ac:dyDescent="0.25">
      <c r="A135" s="55">
        <v>159</v>
      </c>
      <c r="B135" s="56" t="s">
        <v>86</v>
      </c>
      <c r="C135" s="60" t="s">
        <v>460</v>
      </c>
      <c r="D135" s="61" t="s">
        <v>461</v>
      </c>
      <c r="E135" s="62">
        <v>2407</v>
      </c>
      <c r="F135" s="62" t="s">
        <v>459</v>
      </c>
      <c r="G135" s="54" t="s">
        <v>37</v>
      </c>
      <c r="H135" s="62" t="s">
        <v>81</v>
      </c>
      <c r="I135" s="42">
        <v>376.13</v>
      </c>
      <c r="J135" s="17"/>
      <c r="K135" s="23">
        <f t="shared" si="4"/>
        <v>0</v>
      </c>
      <c r="L135" s="24" t="str">
        <f t="shared" si="5"/>
        <v>OK</v>
      </c>
      <c r="M135" s="45"/>
      <c r="N135" s="50"/>
      <c r="O135" s="46"/>
      <c r="P135" s="47"/>
      <c r="Q135" s="47"/>
      <c r="R135" s="49"/>
      <c r="S135" s="48"/>
      <c r="T135" s="46"/>
      <c r="U135" s="46"/>
      <c r="V135" s="46"/>
      <c r="W135" s="46"/>
      <c r="X135" s="46"/>
      <c r="Y135" s="47"/>
      <c r="Z135" s="47"/>
      <c r="AA135" s="47"/>
      <c r="AB135" s="47"/>
      <c r="AC135" s="47"/>
      <c r="AD135" s="47"/>
    </row>
    <row r="136" spans="1:30" ht="39.950000000000003" customHeight="1" x14ac:dyDescent="0.25">
      <c r="A136" s="55">
        <v>161</v>
      </c>
      <c r="B136" s="56" t="s">
        <v>38</v>
      </c>
      <c r="C136" s="60" t="s">
        <v>462</v>
      </c>
      <c r="D136" s="61" t="s">
        <v>463</v>
      </c>
      <c r="E136" s="62" t="s">
        <v>292</v>
      </c>
      <c r="F136" s="62" t="s">
        <v>464</v>
      </c>
      <c r="G136" s="54" t="s">
        <v>37</v>
      </c>
      <c r="H136" s="62" t="s">
        <v>81</v>
      </c>
      <c r="I136" s="42">
        <v>485.5</v>
      </c>
      <c r="J136" s="17"/>
      <c r="K136" s="23">
        <f>J136-(SUM(M136:AD136))</f>
        <v>0</v>
      </c>
      <c r="L136" s="24" t="str">
        <f t="shared" si="5"/>
        <v>OK</v>
      </c>
      <c r="M136" s="45"/>
      <c r="N136" s="50"/>
      <c r="O136" s="46"/>
      <c r="P136" s="47"/>
      <c r="Q136" s="47"/>
      <c r="R136" s="49"/>
      <c r="S136" s="48"/>
      <c r="T136" s="46"/>
      <c r="U136" s="46"/>
      <c r="V136" s="46"/>
      <c r="W136" s="46"/>
      <c r="X136" s="46"/>
      <c r="Y136" s="47"/>
      <c r="Z136" s="47"/>
      <c r="AA136" s="47"/>
      <c r="AB136" s="47"/>
      <c r="AC136" s="47"/>
      <c r="AD136" s="47"/>
    </row>
  </sheetData>
  <autoFilter ref="A3:AD136" xr:uid="{00000000-0001-0000-0400-000000000000}"/>
  <mergeCells count="22">
    <mergeCell ref="AD1:AD2"/>
    <mergeCell ref="A2:L2"/>
    <mergeCell ref="AB1:AB2"/>
    <mergeCell ref="AC1:AC2"/>
    <mergeCell ref="AA1:AA2"/>
    <mergeCell ref="V1:V2"/>
    <mergeCell ref="W1:W2"/>
    <mergeCell ref="X1:X2"/>
    <mergeCell ref="Y1:Y2"/>
    <mergeCell ref="Z1:Z2"/>
    <mergeCell ref="M1:M2"/>
    <mergeCell ref="A1:B1"/>
    <mergeCell ref="C1:I1"/>
    <mergeCell ref="U1:U2"/>
    <mergeCell ref="R1:R2"/>
    <mergeCell ref="J1:L1"/>
    <mergeCell ref="T1:T2"/>
    <mergeCell ref="S1:S2"/>
    <mergeCell ref="N1:N2"/>
    <mergeCell ref="O1:O2"/>
    <mergeCell ref="P1:P2"/>
    <mergeCell ref="Q1:Q2"/>
  </mergeCells>
  <conditionalFormatting sqref="S4:X136 M4:O136">
    <cfRule type="cellIs" dxfId="95" priority="1" stopIfTrue="1" operator="greaterThan">
      <formula>0</formula>
    </cfRule>
    <cfRule type="cellIs" dxfId="94" priority="2" stopIfTrue="1" operator="greaterThan">
      <formula>0</formula>
    </cfRule>
    <cfRule type="cellIs" dxfId="93" priority="3" stopIfTrue="1" operator="greaterThan">
      <formula>0</formula>
    </cfRule>
  </conditionalFormatting>
  <hyperlinks>
    <hyperlink ref="D577" r:id="rId1" display="https://www.havan.com.br/mangueira-para-gas-de-cozinha-glp-1-20m-durin-05207.html" xr:uid="{75C16459-3577-468C-990A-63226C353428}"/>
  </hyperlinks>
  <pageMargins left="0.511811024" right="0.511811024" top="0.78740157499999996" bottom="0.78740157499999996" header="0.31496062000000002" footer="0.31496062000000002"/>
  <pageSetup paperSize="9" orientation="portrait"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filterMode="1">
    <tabColor rgb="FFFFFF00"/>
  </sheetPr>
  <dimension ref="A1:AD137"/>
  <sheetViews>
    <sheetView zoomScale="80" zoomScaleNormal="80" workbookViewId="0">
      <selection activeCell="J1" sqref="J1:L1"/>
    </sheetView>
  </sheetViews>
  <sheetFormatPr defaultColWidth="9.7109375" defaultRowHeight="39.950000000000003" customHeight="1" x14ac:dyDescent="0.25"/>
  <cols>
    <col min="1" max="1" width="7" style="31" customWidth="1"/>
    <col min="2" max="2" width="38.5703125" style="1" customWidth="1"/>
    <col min="3" max="3" width="55.28515625" style="35" customWidth="1"/>
    <col min="4" max="4" width="24.85546875" style="36" customWidth="1"/>
    <col min="5" max="5" width="13.85546875" style="36" customWidth="1"/>
    <col min="6" max="7" width="10" style="1" customWidth="1"/>
    <col min="8" max="8" width="16.7109375" style="1" customWidth="1"/>
    <col min="9" max="9" width="18.28515625" style="27" customWidth="1"/>
    <col min="10" max="10" width="13.85546875" style="4" customWidth="1"/>
    <col min="11" max="11" width="13.28515625" style="26" customWidth="1"/>
    <col min="12" max="12" width="12.5703125" style="5" customWidth="1"/>
    <col min="13" max="24" width="13.7109375" style="6" customWidth="1"/>
    <col min="25" max="30" width="13.7109375" style="2" customWidth="1"/>
    <col min="31" max="16384" width="9.7109375" style="2"/>
  </cols>
  <sheetData>
    <row r="1" spans="1:30" ht="39.950000000000003" customHeight="1" x14ac:dyDescent="0.25">
      <c r="A1" s="230" t="s">
        <v>27</v>
      </c>
      <c r="B1" s="230"/>
      <c r="C1" s="230" t="s">
        <v>28</v>
      </c>
      <c r="D1" s="230"/>
      <c r="E1" s="230"/>
      <c r="F1" s="230"/>
      <c r="G1" s="230"/>
      <c r="H1" s="230"/>
      <c r="I1" s="230"/>
      <c r="J1" s="230" t="s">
        <v>492</v>
      </c>
      <c r="K1" s="230"/>
      <c r="L1" s="230"/>
      <c r="M1" s="233" t="s">
        <v>481</v>
      </c>
      <c r="N1" s="233" t="s">
        <v>484</v>
      </c>
      <c r="O1" s="231" t="s">
        <v>29</v>
      </c>
      <c r="P1" s="231" t="s">
        <v>29</v>
      </c>
      <c r="Q1" s="231" t="s">
        <v>29</v>
      </c>
      <c r="R1" s="231" t="s">
        <v>29</v>
      </c>
      <c r="S1" s="231" t="s">
        <v>29</v>
      </c>
      <c r="T1" s="231" t="s">
        <v>29</v>
      </c>
      <c r="U1" s="231" t="s">
        <v>29</v>
      </c>
      <c r="V1" s="231" t="s">
        <v>29</v>
      </c>
      <c r="W1" s="231" t="s">
        <v>29</v>
      </c>
      <c r="X1" s="231" t="s">
        <v>29</v>
      </c>
      <c r="Y1" s="231" t="s">
        <v>29</v>
      </c>
      <c r="Z1" s="231" t="s">
        <v>29</v>
      </c>
      <c r="AA1" s="231" t="s">
        <v>29</v>
      </c>
      <c r="AB1" s="231" t="s">
        <v>29</v>
      </c>
      <c r="AC1" s="231" t="s">
        <v>29</v>
      </c>
      <c r="AD1" s="231" t="s">
        <v>29</v>
      </c>
    </row>
    <row r="2" spans="1:30" ht="39.950000000000003" customHeight="1" x14ac:dyDescent="0.25">
      <c r="A2" s="230" t="s">
        <v>479</v>
      </c>
      <c r="B2" s="230"/>
      <c r="C2" s="230"/>
      <c r="D2" s="230"/>
      <c r="E2" s="230"/>
      <c r="F2" s="230"/>
      <c r="G2" s="230"/>
      <c r="H2" s="230"/>
      <c r="I2" s="230"/>
      <c r="J2" s="230"/>
      <c r="K2" s="230"/>
      <c r="L2" s="230"/>
      <c r="M2" s="233"/>
      <c r="N2" s="233"/>
      <c r="O2" s="231"/>
      <c r="P2" s="231"/>
      <c r="Q2" s="231"/>
      <c r="R2" s="231"/>
      <c r="S2" s="231"/>
      <c r="T2" s="231"/>
      <c r="U2" s="231"/>
      <c r="V2" s="231"/>
      <c r="W2" s="231"/>
      <c r="X2" s="231"/>
      <c r="Y2" s="231"/>
      <c r="Z2" s="231"/>
      <c r="AA2" s="231"/>
      <c r="AB2" s="231"/>
      <c r="AC2" s="231"/>
      <c r="AD2" s="231"/>
    </row>
    <row r="3" spans="1:30" s="3" customFormat="1" ht="57.2" customHeight="1" x14ac:dyDescent="0.2">
      <c r="A3" s="32" t="s">
        <v>18</v>
      </c>
      <c r="B3" s="33" t="s">
        <v>13</v>
      </c>
      <c r="C3" s="32" t="s">
        <v>14</v>
      </c>
      <c r="D3" s="32" t="s">
        <v>23</v>
      </c>
      <c r="E3" s="33" t="s">
        <v>30</v>
      </c>
      <c r="F3" s="33" t="s">
        <v>31</v>
      </c>
      <c r="G3" s="33" t="s">
        <v>32</v>
      </c>
      <c r="H3" s="33" t="s">
        <v>15</v>
      </c>
      <c r="I3" s="34" t="s">
        <v>19</v>
      </c>
      <c r="J3" s="33" t="s">
        <v>20</v>
      </c>
      <c r="K3" s="37" t="s">
        <v>0</v>
      </c>
      <c r="L3" s="38" t="s">
        <v>2</v>
      </c>
      <c r="M3" s="110">
        <v>45363</v>
      </c>
      <c r="N3" s="110">
        <v>45363</v>
      </c>
      <c r="O3" s="44" t="s">
        <v>1</v>
      </c>
      <c r="P3" s="44" t="s">
        <v>1</v>
      </c>
      <c r="Q3" s="44" t="s">
        <v>1</v>
      </c>
      <c r="R3" s="44" t="s">
        <v>1</v>
      </c>
      <c r="S3" s="44" t="s">
        <v>1</v>
      </c>
      <c r="T3" s="44" t="s">
        <v>1</v>
      </c>
      <c r="U3" s="44" t="s">
        <v>1</v>
      </c>
      <c r="V3" s="44" t="s">
        <v>1</v>
      </c>
      <c r="W3" s="44" t="s">
        <v>1</v>
      </c>
      <c r="X3" s="44" t="s">
        <v>1</v>
      </c>
      <c r="Y3" s="44" t="s">
        <v>1</v>
      </c>
      <c r="Z3" s="44" t="s">
        <v>1</v>
      </c>
      <c r="AA3" s="44" t="s">
        <v>1</v>
      </c>
      <c r="AB3" s="44" t="s">
        <v>1</v>
      </c>
      <c r="AC3" s="44" t="s">
        <v>1</v>
      </c>
      <c r="AD3" s="44" t="s">
        <v>1</v>
      </c>
    </row>
    <row r="4" spans="1:30" ht="39.950000000000003" hidden="1" customHeight="1" x14ac:dyDescent="0.25">
      <c r="A4" s="55">
        <v>1</v>
      </c>
      <c r="B4" s="56" t="s">
        <v>33</v>
      </c>
      <c r="C4" s="60" t="s">
        <v>34</v>
      </c>
      <c r="D4" s="61" t="s">
        <v>35</v>
      </c>
      <c r="E4" s="59" t="s">
        <v>36</v>
      </c>
      <c r="F4" s="70">
        <v>117366023</v>
      </c>
      <c r="G4" s="54" t="s">
        <v>37</v>
      </c>
      <c r="H4" s="54">
        <v>33903035</v>
      </c>
      <c r="I4" s="42">
        <v>54</v>
      </c>
      <c r="J4" s="17"/>
      <c r="K4" s="23">
        <f t="shared" ref="K4:K67" si="0">J4-(SUM(M4:AD4))</f>
        <v>0</v>
      </c>
      <c r="L4" s="24" t="str">
        <f t="shared" ref="L4:L67" si="1">IF(K4&lt;0,"ATENÇÃO","OK")</f>
        <v>OK</v>
      </c>
      <c r="M4" s="46"/>
      <c r="N4" s="50"/>
      <c r="O4" s="46"/>
      <c r="P4" s="47"/>
      <c r="Q4" s="47"/>
      <c r="R4" s="47"/>
      <c r="S4" s="47"/>
      <c r="T4" s="46"/>
      <c r="U4" s="46"/>
      <c r="V4" s="46"/>
      <c r="W4" s="46"/>
      <c r="X4" s="46"/>
      <c r="Y4" s="47"/>
      <c r="Z4" s="47"/>
      <c r="AA4" s="47"/>
      <c r="AB4" s="47"/>
      <c r="AC4" s="47"/>
      <c r="AD4" s="47"/>
    </row>
    <row r="5" spans="1:30" ht="39.950000000000003" hidden="1" customHeight="1" x14ac:dyDescent="0.25">
      <c r="A5" s="55">
        <v>2</v>
      </c>
      <c r="B5" s="56" t="s">
        <v>38</v>
      </c>
      <c r="C5" s="60" t="s">
        <v>39</v>
      </c>
      <c r="D5" s="61" t="s">
        <v>40</v>
      </c>
      <c r="E5" s="53" t="s">
        <v>41</v>
      </c>
      <c r="F5" s="54" t="s">
        <v>42</v>
      </c>
      <c r="G5" s="54" t="s">
        <v>37</v>
      </c>
      <c r="H5" s="54">
        <v>33903029</v>
      </c>
      <c r="I5" s="42">
        <v>1262.5999999999999</v>
      </c>
      <c r="J5" s="17"/>
      <c r="K5" s="23">
        <f t="shared" si="0"/>
        <v>0</v>
      </c>
      <c r="L5" s="24" t="str">
        <f t="shared" si="1"/>
        <v>OK</v>
      </c>
      <c r="M5" s="46"/>
      <c r="N5" s="50"/>
      <c r="O5" s="46"/>
      <c r="P5" s="47"/>
      <c r="Q5" s="47"/>
      <c r="R5" s="47"/>
      <c r="S5" s="47"/>
      <c r="T5" s="46"/>
      <c r="U5" s="46"/>
      <c r="V5" s="46"/>
      <c r="W5" s="46"/>
      <c r="X5" s="46"/>
      <c r="Y5" s="47"/>
      <c r="Z5" s="47"/>
      <c r="AA5" s="47"/>
      <c r="AB5" s="47"/>
      <c r="AC5" s="47"/>
      <c r="AD5" s="47"/>
    </row>
    <row r="6" spans="1:30" ht="39.950000000000003" hidden="1" customHeight="1" x14ac:dyDescent="0.25">
      <c r="A6" s="55">
        <v>3</v>
      </c>
      <c r="B6" s="56" t="s">
        <v>43</v>
      </c>
      <c r="C6" s="60" t="s">
        <v>44</v>
      </c>
      <c r="D6" s="61" t="s">
        <v>45</v>
      </c>
      <c r="E6" s="59" t="s">
        <v>46</v>
      </c>
      <c r="F6" s="70">
        <v>79812016</v>
      </c>
      <c r="G6" s="54" t="s">
        <v>37</v>
      </c>
      <c r="H6" s="54">
        <v>33903017</v>
      </c>
      <c r="I6" s="42">
        <v>70.59</v>
      </c>
      <c r="J6" s="17"/>
      <c r="K6" s="23">
        <f t="shared" si="0"/>
        <v>0</v>
      </c>
      <c r="L6" s="24" t="str">
        <f t="shared" si="1"/>
        <v>OK</v>
      </c>
      <c r="M6" s="46"/>
      <c r="N6" s="50"/>
      <c r="O6" s="46"/>
      <c r="P6" s="47"/>
      <c r="Q6" s="47"/>
      <c r="R6" s="47"/>
      <c r="S6" s="47"/>
      <c r="T6" s="46"/>
      <c r="U6" s="46"/>
      <c r="V6" s="46"/>
      <c r="W6" s="46"/>
      <c r="X6" s="46"/>
      <c r="Y6" s="47"/>
      <c r="Z6" s="47"/>
      <c r="AA6" s="47"/>
      <c r="AB6" s="47"/>
      <c r="AC6" s="47"/>
      <c r="AD6" s="47"/>
    </row>
    <row r="7" spans="1:30" ht="39.950000000000003" hidden="1" customHeight="1" x14ac:dyDescent="0.25">
      <c r="A7" s="55">
        <v>4</v>
      </c>
      <c r="B7" s="56" t="s">
        <v>47</v>
      </c>
      <c r="C7" s="68" t="s">
        <v>48</v>
      </c>
      <c r="D7" s="69" t="s">
        <v>49</v>
      </c>
      <c r="E7" s="65">
        <v>2401</v>
      </c>
      <c r="F7" s="65" t="s">
        <v>50</v>
      </c>
      <c r="G7" s="54" t="s">
        <v>37</v>
      </c>
      <c r="H7" s="54" t="s">
        <v>51</v>
      </c>
      <c r="I7" s="42">
        <v>2050</v>
      </c>
      <c r="J7" s="17"/>
      <c r="K7" s="23">
        <f t="shared" si="0"/>
        <v>0</v>
      </c>
      <c r="L7" s="24" t="str">
        <f t="shared" si="1"/>
        <v>OK</v>
      </c>
      <c r="M7" s="46"/>
      <c r="N7" s="50"/>
      <c r="O7" s="46"/>
      <c r="P7" s="47"/>
      <c r="Q7" s="47"/>
      <c r="R7" s="47"/>
      <c r="S7" s="47"/>
      <c r="T7" s="46"/>
      <c r="U7" s="46"/>
      <c r="V7" s="46"/>
      <c r="W7" s="46"/>
      <c r="X7" s="46"/>
      <c r="Y7" s="47"/>
      <c r="Z7" s="47"/>
      <c r="AA7" s="47"/>
      <c r="AB7" s="47"/>
      <c r="AC7" s="47"/>
      <c r="AD7" s="47"/>
    </row>
    <row r="8" spans="1:30" ht="39.950000000000003" hidden="1" customHeight="1" x14ac:dyDescent="0.25">
      <c r="A8" s="55">
        <v>5</v>
      </c>
      <c r="B8" s="56" t="s">
        <v>43</v>
      </c>
      <c r="C8" s="60" t="s">
        <v>52</v>
      </c>
      <c r="D8" s="61" t="s">
        <v>53</v>
      </c>
      <c r="E8" s="62" t="s">
        <v>46</v>
      </c>
      <c r="F8" s="62" t="s">
        <v>54</v>
      </c>
      <c r="G8" s="54" t="s">
        <v>37</v>
      </c>
      <c r="H8" s="62" t="s">
        <v>51</v>
      </c>
      <c r="I8" s="42">
        <v>1426.25</v>
      </c>
      <c r="J8" s="17"/>
      <c r="K8" s="23">
        <f t="shared" si="0"/>
        <v>0</v>
      </c>
      <c r="L8" s="24" t="str">
        <f t="shared" si="1"/>
        <v>OK</v>
      </c>
      <c r="M8" s="46"/>
      <c r="N8" s="50"/>
      <c r="O8" s="46"/>
      <c r="P8" s="47"/>
      <c r="Q8" s="47"/>
      <c r="R8" s="47"/>
      <c r="S8" s="47"/>
      <c r="T8" s="46"/>
      <c r="U8" s="46"/>
      <c r="V8" s="46"/>
      <c r="W8" s="46"/>
      <c r="X8" s="46"/>
      <c r="Y8" s="47"/>
      <c r="Z8" s="47"/>
      <c r="AA8" s="47"/>
      <c r="AB8" s="47"/>
      <c r="AC8" s="47"/>
      <c r="AD8" s="47"/>
    </row>
    <row r="9" spans="1:30" ht="150" x14ac:dyDescent="0.25">
      <c r="A9" s="93">
        <v>6</v>
      </c>
      <c r="B9" s="94" t="s">
        <v>55</v>
      </c>
      <c r="C9" s="81" t="s">
        <v>480</v>
      </c>
      <c r="D9" s="95" t="s">
        <v>57</v>
      </c>
      <c r="E9" s="107" t="s">
        <v>58</v>
      </c>
      <c r="F9" s="97" t="s">
        <v>59</v>
      </c>
      <c r="G9" s="97" t="s">
        <v>37</v>
      </c>
      <c r="H9" s="97" t="s">
        <v>630</v>
      </c>
      <c r="I9" s="98">
        <v>12556.89</v>
      </c>
      <c r="J9" s="17">
        <v>1</v>
      </c>
      <c r="K9" s="23">
        <f t="shared" si="0"/>
        <v>0</v>
      </c>
      <c r="L9" s="24" t="str">
        <f t="shared" si="1"/>
        <v>OK</v>
      </c>
      <c r="M9" s="46">
        <v>1</v>
      </c>
      <c r="N9" s="50"/>
      <c r="O9" s="46"/>
      <c r="P9" s="47"/>
      <c r="Q9" s="47"/>
      <c r="R9" s="47"/>
      <c r="S9" s="47"/>
      <c r="T9" s="46"/>
      <c r="U9" s="46"/>
      <c r="V9" s="46"/>
      <c r="W9" s="46"/>
      <c r="X9" s="46"/>
      <c r="Y9" s="47"/>
      <c r="Z9" s="47"/>
      <c r="AA9" s="47"/>
      <c r="AB9" s="47"/>
      <c r="AC9" s="47"/>
      <c r="AD9" s="47"/>
    </row>
    <row r="10" spans="1:30" ht="39.950000000000003" hidden="1" customHeight="1" x14ac:dyDescent="0.25">
      <c r="A10" s="55">
        <v>7</v>
      </c>
      <c r="B10" s="56" t="s">
        <v>38</v>
      </c>
      <c r="C10" s="66" t="s">
        <v>60</v>
      </c>
      <c r="D10" s="67" t="s">
        <v>61</v>
      </c>
      <c r="E10" s="59" t="s">
        <v>62</v>
      </c>
      <c r="F10" s="54" t="s">
        <v>63</v>
      </c>
      <c r="G10" s="54" t="s">
        <v>37</v>
      </c>
      <c r="H10" s="54">
        <v>44905233</v>
      </c>
      <c r="I10" s="42">
        <v>1170</v>
      </c>
      <c r="J10" s="17"/>
      <c r="K10" s="23">
        <f t="shared" si="0"/>
        <v>0</v>
      </c>
      <c r="L10" s="24" t="str">
        <f t="shared" si="1"/>
        <v>OK</v>
      </c>
      <c r="M10" s="46"/>
      <c r="N10" s="50"/>
      <c r="O10" s="46"/>
      <c r="P10" s="47"/>
      <c r="Q10" s="47"/>
      <c r="R10" s="47"/>
      <c r="S10" s="47"/>
      <c r="T10" s="46"/>
      <c r="U10" s="46"/>
      <c r="V10" s="46"/>
      <c r="W10" s="46"/>
      <c r="X10" s="46"/>
      <c r="Y10" s="47"/>
      <c r="Z10" s="47"/>
      <c r="AA10" s="47"/>
      <c r="AB10" s="47"/>
      <c r="AC10" s="47"/>
      <c r="AD10" s="47"/>
    </row>
    <row r="11" spans="1:30" ht="39.950000000000003" hidden="1" customHeight="1" x14ac:dyDescent="0.25">
      <c r="A11" s="55">
        <v>8</v>
      </c>
      <c r="B11" s="56" t="s">
        <v>64</v>
      </c>
      <c r="C11" s="68" t="s">
        <v>65</v>
      </c>
      <c r="D11" s="69" t="s">
        <v>66</v>
      </c>
      <c r="E11" s="62">
        <v>2402</v>
      </c>
      <c r="F11" s="82" t="s">
        <v>67</v>
      </c>
      <c r="G11" s="54" t="s">
        <v>37</v>
      </c>
      <c r="H11" s="54" t="s">
        <v>51</v>
      </c>
      <c r="I11" s="42">
        <v>1617</v>
      </c>
      <c r="J11" s="17"/>
      <c r="K11" s="23">
        <f t="shared" si="0"/>
        <v>0</v>
      </c>
      <c r="L11" s="24" t="str">
        <f t="shared" si="1"/>
        <v>OK</v>
      </c>
      <c r="M11" s="46"/>
      <c r="N11" s="50"/>
      <c r="O11" s="46"/>
      <c r="P11" s="47"/>
      <c r="Q11" s="47"/>
      <c r="R11" s="47"/>
      <c r="S11" s="50"/>
      <c r="T11" s="46"/>
      <c r="U11" s="46"/>
      <c r="V11" s="46"/>
      <c r="W11" s="46"/>
      <c r="X11" s="46"/>
      <c r="Y11" s="47"/>
      <c r="Z11" s="47"/>
      <c r="AA11" s="47"/>
      <c r="AB11" s="47"/>
      <c r="AC11" s="47"/>
      <c r="AD11" s="47"/>
    </row>
    <row r="12" spans="1:30" ht="39.950000000000003" hidden="1" customHeight="1" x14ac:dyDescent="0.25">
      <c r="A12" s="55">
        <v>10</v>
      </c>
      <c r="B12" s="56" t="s">
        <v>33</v>
      </c>
      <c r="C12" s="60" t="s">
        <v>68</v>
      </c>
      <c r="D12" s="61" t="s">
        <v>69</v>
      </c>
      <c r="E12" s="62">
        <v>5506</v>
      </c>
      <c r="F12" s="62" t="s">
        <v>70</v>
      </c>
      <c r="G12" s="54" t="s">
        <v>37</v>
      </c>
      <c r="H12" s="62" t="s">
        <v>25</v>
      </c>
      <c r="I12" s="42">
        <v>134.99</v>
      </c>
      <c r="J12" s="17"/>
      <c r="K12" s="23">
        <f t="shared" si="0"/>
        <v>0</v>
      </c>
      <c r="L12" s="24" t="str">
        <f t="shared" si="1"/>
        <v>OK</v>
      </c>
      <c r="M12" s="46"/>
      <c r="N12" s="50"/>
      <c r="O12" s="46"/>
      <c r="P12" s="47"/>
      <c r="Q12" s="47"/>
      <c r="R12" s="47"/>
      <c r="S12" s="47"/>
      <c r="T12" s="46"/>
      <c r="U12" s="46"/>
      <c r="V12" s="46"/>
      <c r="W12" s="46"/>
      <c r="X12" s="46"/>
      <c r="Y12" s="47"/>
      <c r="Z12" s="47"/>
      <c r="AA12" s="47"/>
      <c r="AB12" s="47"/>
      <c r="AC12" s="47"/>
      <c r="AD12" s="47"/>
    </row>
    <row r="13" spans="1:30" ht="39.950000000000003" hidden="1" customHeight="1" x14ac:dyDescent="0.25">
      <c r="A13" s="55">
        <v>11</v>
      </c>
      <c r="B13" s="56" t="s">
        <v>71</v>
      </c>
      <c r="C13" s="60" t="s">
        <v>72</v>
      </c>
      <c r="D13" s="61" t="s">
        <v>73</v>
      </c>
      <c r="E13" s="53" t="s">
        <v>41</v>
      </c>
      <c r="F13" s="54" t="s">
        <v>74</v>
      </c>
      <c r="G13" s="54" t="s">
        <v>37</v>
      </c>
      <c r="H13" s="54" t="s">
        <v>75</v>
      </c>
      <c r="I13" s="42">
        <v>860.99</v>
      </c>
      <c r="J13" s="17"/>
      <c r="K13" s="23">
        <f t="shared" si="0"/>
        <v>0</v>
      </c>
      <c r="L13" s="24" t="str">
        <f t="shared" si="1"/>
        <v>OK</v>
      </c>
      <c r="M13" s="46"/>
      <c r="N13" s="50"/>
      <c r="O13" s="46"/>
      <c r="P13" s="47"/>
      <c r="Q13" s="47"/>
      <c r="R13" s="47"/>
      <c r="S13" s="47"/>
      <c r="T13" s="46"/>
      <c r="U13" s="46"/>
      <c r="V13" s="46"/>
      <c r="W13" s="46"/>
      <c r="X13" s="46"/>
      <c r="Y13" s="47"/>
      <c r="Z13" s="47"/>
      <c r="AA13" s="47"/>
      <c r="AB13" s="47"/>
      <c r="AC13" s="47"/>
      <c r="AD13" s="47"/>
    </row>
    <row r="14" spans="1:30" ht="105" hidden="1" x14ac:dyDescent="0.25">
      <c r="A14" s="55">
        <v>12</v>
      </c>
      <c r="B14" s="56" t="s">
        <v>76</v>
      </c>
      <c r="C14" s="60" t="s">
        <v>77</v>
      </c>
      <c r="D14" s="61" t="s">
        <v>78</v>
      </c>
      <c r="E14" s="62" t="s">
        <v>79</v>
      </c>
      <c r="F14" s="62" t="s">
        <v>80</v>
      </c>
      <c r="G14" s="54" t="s">
        <v>37</v>
      </c>
      <c r="H14" s="62" t="s">
        <v>81</v>
      </c>
      <c r="I14" s="42">
        <v>350</v>
      </c>
      <c r="J14" s="17"/>
      <c r="K14" s="23">
        <f t="shared" si="0"/>
        <v>0</v>
      </c>
      <c r="L14" s="24" t="str">
        <f t="shared" si="1"/>
        <v>OK</v>
      </c>
      <c r="M14" s="46"/>
      <c r="N14" s="50"/>
      <c r="O14" s="46"/>
      <c r="P14" s="47"/>
      <c r="Q14" s="49"/>
      <c r="R14" s="48"/>
      <c r="S14" s="47"/>
      <c r="T14" s="46"/>
      <c r="U14" s="46"/>
      <c r="V14" s="46"/>
      <c r="W14" s="46"/>
      <c r="X14" s="46"/>
      <c r="Y14" s="47"/>
      <c r="Z14" s="47"/>
      <c r="AA14" s="47"/>
      <c r="AB14" s="47"/>
      <c r="AC14" s="47"/>
      <c r="AD14" s="47"/>
    </row>
    <row r="15" spans="1:30" ht="39.950000000000003" hidden="1" customHeight="1" x14ac:dyDescent="0.25">
      <c r="A15" s="55">
        <v>14</v>
      </c>
      <c r="B15" s="56" t="s">
        <v>33</v>
      </c>
      <c r="C15" s="60" t="s">
        <v>82</v>
      </c>
      <c r="D15" s="61" t="s">
        <v>83</v>
      </c>
      <c r="E15" s="62" t="s">
        <v>84</v>
      </c>
      <c r="F15" s="62" t="s">
        <v>85</v>
      </c>
      <c r="G15" s="54" t="s">
        <v>37</v>
      </c>
      <c r="H15" s="62" t="s">
        <v>81</v>
      </c>
      <c r="I15" s="42">
        <v>108.63</v>
      </c>
      <c r="J15" s="17"/>
      <c r="K15" s="23">
        <f t="shared" si="0"/>
        <v>0</v>
      </c>
      <c r="L15" s="24" t="str">
        <f t="shared" si="1"/>
        <v>OK</v>
      </c>
      <c r="M15" s="46"/>
      <c r="N15" s="50"/>
      <c r="O15" s="46"/>
      <c r="P15" s="47"/>
      <c r="Q15" s="49"/>
      <c r="R15" s="48"/>
      <c r="S15" s="47"/>
      <c r="T15" s="46"/>
      <c r="U15" s="46"/>
      <c r="V15" s="46"/>
      <c r="W15" s="46"/>
      <c r="X15" s="46"/>
      <c r="Y15" s="47"/>
      <c r="Z15" s="47"/>
      <c r="AA15" s="47"/>
      <c r="AB15" s="47"/>
      <c r="AC15" s="47"/>
      <c r="AD15" s="47"/>
    </row>
    <row r="16" spans="1:30" ht="39.950000000000003" hidden="1" customHeight="1" x14ac:dyDescent="0.25">
      <c r="A16" s="55">
        <v>15</v>
      </c>
      <c r="B16" s="56" t="s">
        <v>86</v>
      </c>
      <c r="C16" s="83" t="s">
        <v>87</v>
      </c>
      <c r="D16" s="54" t="s">
        <v>88</v>
      </c>
      <c r="E16" s="59" t="s">
        <v>41</v>
      </c>
      <c r="F16" s="54" t="s">
        <v>89</v>
      </c>
      <c r="G16" s="54" t="s">
        <v>37</v>
      </c>
      <c r="H16" s="54" t="s">
        <v>81</v>
      </c>
      <c r="I16" s="42">
        <v>112.33</v>
      </c>
      <c r="J16" s="17"/>
      <c r="K16" s="23">
        <f t="shared" si="0"/>
        <v>0</v>
      </c>
      <c r="L16" s="24" t="str">
        <f t="shared" si="1"/>
        <v>OK</v>
      </c>
      <c r="M16" s="46"/>
      <c r="N16" s="50"/>
      <c r="O16" s="46"/>
      <c r="P16" s="47"/>
      <c r="Q16" s="49"/>
      <c r="R16" s="48"/>
      <c r="S16" s="47"/>
      <c r="T16" s="46"/>
      <c r="U16" s="46"/>
      <c r="V16" s="46"/>
      <c r="W16" s="46"/>
      <c r="X16" s="46"/>
      <c r="Y16" s="47"/>
      <c r="Z16" s="47"/>
      <c r="AA16" s="47"/>
      <c r="AB16" s="47"/>
      <c r="AC16" s="47"/>
      <c r="AD16" s="47"/>
    </row>
    <row r="17" spans="1:30" ht="39.950000000000003" customHeight="1" x14ac:dyDescent="0.25">
      <c r="A17" s="55">
        <v>16</v>
      </c>
      <c r="B17" s="56" t="s">
        <v>55</v>
      </c>
      <c r="C17" s="60" t="s">
        <v>90</v>
      </c>
      <c r="D17" s="61" t="s">
        <v>91</v>
      </c>
      <c r="E17" s="59" t="s">
        <v>92</v>
      </c>
      <c r="F17" s="70">
        <v>105570006</v>
      </c>
      <c r="G17" s="54" t="s">
        <v>37</v>
      </c>
      <c r="H17" s="54">
        <v>33903017</v>
      </c>
      <c r="I17" s="42">
        <v>256</v>
      </c>
      <c r="J17" s="17"/>
      <c r="K17" s="23">
        <f t="shared" si="0"/>
        <v>0</v>
      </c>
      <c r="L17" s="24" t="str">
        <f t="shared" si="1"/>
        <v>OK</v>
      </c>
      <c r="M17" s="46"/>
      <c r="N17" s="50"/>
      <c r="O17" s="46"/>
      <c r="P17" s="47"/>
      <c r="Q17" s="49"/>
      <c r="R17" s="48"/>
      <c r="S17" s="47"/>
      <c r="T17" s="46"/>
      <c r="U17" s="46"/>
      <c r="V17" s="46"/>
      <c r="W17" s="46"/>
      <c r="X17" s="46"/>
      <c r="Y17" s="47"/>
      <c r="Z17" s="47"/>
      <c r="AA17" s="47"/>
      <c r="AB17" s="47"/>
      <c r="AC17" s="47"/>
      <c r="AD17" s="47"/>
    </row>
    <row r="18" spans="1:30" ht="39.950000000000003" hidden="1" customHeight="1" x14ac:dyDescent="0.25">
      <c r="A18" s="55">
        <v>17</v>
      </c>
      <c r="B18" s="56" t="s">
        <v>93</v>
      </c>
      <c r="C18" s="68" t="s">
        <v>94</v>
      </c>
      <c r="D18" s="69" t="s">
        <v>95</v>
      </c>
      <c r="E18" s="65">
        <v>2401</v>
      </c>
      <c r="F18" s="65" t="s">
        <v>96</v>
      </c>
      <c r="G18" s="54" t="s">
        <v>37</v>
      </c>
      <c r="H18" s="62" t="s">
        <v>81</v>
      </c>
      <c r="I18" s="42">
        <v>91.9</v>
      </c>
      <c r="J18" s="17"/>
      <c r="K18" s="23">
        <f t="shared" si="0"/>
        <v>0</v>
      </c>
      <c r="L18" s="24" t="str">
        <f t="shared" si="1"/>
        <v>OK</v>
      </c>
      <c r="M18" s="46"/>
      <c r="N18" s="50"/>
      <c r="O18" s="46"/>
      <c r="P18" s="47"/>
      <c r="Q18" s="49"/>
      <c r="R18" s="48"/>
      <c r="S18" s="47"/>
      <c r="T18" s="46"/>
      <c r="U18" s="46"/>
      <c r="V18" s="46"/>
      <c r="W18" s="46"/>
      <c r="X18" s="46"/>
      <c r="Y18" s="47"/>
      <c r="Z18" s="47"/>
      <c r="AA18" s="47"/>
      <c r="AB18" s="47"/>
      <c r="AC18" s="47"/>
      <c r="AD18" s="47"/>
    </row>
    <row r="19" spans="1:30" ht="39.950000000000003" hidden="1" customHeight="1" x14ac:dyDescent="0.25">
      <c r="A19" s="55">
        <v>19</v>
      </c>
      <c r="B19" s="56" t="s">
        <v>43</v>
      </c>
      <c r="C19" s="60" t="s">
        <v>97</v>
      </c>
      <c r="D19" s="61" t="s">
        <v>98</v>
      </c>
      <c r="E19" s="59" t="s">
        <v>62</v>
      </c>
      <c r="F19" s="70">
        <v>104159010</v>
      </c>
      <c r="G19" s="54" t="s">
        <v>37</v>
      </c>
      <c r="H19" s="54">
        <v>33903029</v>
      </c>
      <c r="I19" s="42">
        <v>37.5</v>
      </c>
      <c r="J19" s="17"/>
      <c r="K19" s="23">
        <f t="shared" si="0"/>
        <v>0</v>
      </c>
      <c r="L19" s="24" t="str">
        <f t="shared" si="1"/>
        <v>OK</v>
      </c>
      <c r="M19" s="46"/>
      <c r="N19" s="50"/>
      <c r="O19" s="46"/>
      <c r="P19" s="47"/>
      <c r="Q19" s="49"/>
      <c r="R19" s="48"/>
      <c r="S19" s="47"/>
      <c r="T19" s="46"/>
      <c r="U19" s="46"/>
      <c r="V19" s="46"/>
      <c r="W19" s="46"/>
      <c r="X19" s="46"/>
      <c r="Y19" s="47"/>
      <c r="Z19" s="47"/>
      <c r="AA19" s="47"/>
      <c r="AB19" s="47"/>
      <c r="AC19" s="47"/>
      <c r="AD19" s="47"/>
    </row>
    <row r="20" spans="1:30" ht="39.950000000000003" hidden="1" customHeight="1" x14ac:dyDescent="0.25">
      <c r="A20" s="55">
        <v>23</v>
      </c>
      <c r="B20" s="56" t="s">
        <v>93</v>
      </c>
      <c r="C20" s="60" t="s">
        <v>99</v>
      </c>
      <c r="D20" s="61" t="s">
        <v>100</v>
      </c>
      <c r="E20" s="62" t="s">
        <v>101</v>
      </c>
      <c r="F20" s="62" t="s">
        <v>102</v>
      </c>
      <c r="G20" s="54" t="s">
        <v>37</v>
      </c>
      <c r="H20" s="62" t="s">
        <v>81</v>
      </c>
      <c r="I20" s="42">
        <v>75</v>
      </c>
      <c r="J20" s="17"/>
      <c r="K20" s="23">
        <f t="shared" si="0"/>
        <v>0</v>
      </c>
      <c r="L20" s="24" t="str">
        <f t="shared" si="1"/>
        <v>OK</v>
      </c>
      <c r="M20" s="46"/>
      <c r="N20" s="50"/>
      <c r="O20" s="46"/>
      <c r="P20" s="47"/>
      <c r="Q20" s="49"/>
      <c r="R20" s="48"/>
      <c r="S20" s="47"/>
      <c r="T20" s="46"/>
      <c r="U20" s="46"/>
      <c r="V20" s="46"/>
      <c r="W20" s="46"/>
      <c r="X20" s="46"/>
      <c r="Y20" s="47"/>
      <c r="Z20" s="47"/>
      <c r="AA20" s="47"/>
      <c r="AB20" s="47"/>
      <c r="AC20" s="47"/>
      <c r="AD20" s="47"/>
    </row>
    <row r="21" spans="1:30" ht="39.950000000000003" hidden="1" customHeight="1" x14ac:dyDescent="0.25">
      <c r="A21" s="55">
        <v>24</v>
      </c>
      <c r="B21" s="56" t="s">
        <v>43</v>
      </c>
      <c r="C21" s="68" t="s">
        <v>103</v>
      </c>
      <c r="D21" s="69" t="s">
        <v>104</v>
      </c>
      <c r="E21" s="65">
        <v>1305</v>
      </c>
      <c r="F21" s="65" t="s">
        <v>105</v>
      </c>
      <c r="G21" s="54" t="s">
        <v>37</v>
      </c>
      <c r="H21" s="62" t="s">
        <v>22</v>
      </c>
      <c r="I21" s="42">
        <v>247.5</v>
      </c>
      <c r="J21" s="17"/>
      <c r="K21" s="23">
        <f t="shared" si="0"/>
        <v>0</v>
      </c>
      <c r="L21" s="24" t="str">
        <f t="shared" si="1"/>
        <v>OK</v>
      </c>
      <c r="M21" s="46"/>
      <c r="N21" s="50"/>
      <c r="O21" s="46"/>
      <c r="P21" s="47"/>
      <c r="Q21" s="49"/>
      <c r="R21" s="48"/>
      <c r="S21" s="47"/>
      <c r="T21" s="46"/>
      <c r="U21" s="46"/>
      <c r="V21" s="46"/>
      <c r="W21" s="46"/>
      <c r="X21" s="46"/>
      <c r="Y21" s="47"/>
      <c r="Z21" s="47"/>
      <c r="AA21" s="47"/>
      <c r="AB21" s="47"/>
      <c r="AC21" s="47"/>
      <c r="AD21" s="47"/>
    </row>
    <row r="22" spans="1:30" ht="39.950000000000003" hidden="1" customHeight="1" x14ac:dyDescent="0.25">
      <c r="A22" s="55">
        <v>25</v>
      </c>
      <c r="B22" s="56" t="s">
        <v>24</v>
      </c>
      <c r="C22" s="60" t="s">
        <v>106</v>
      </c>
      <c r="D22" s="61" t="s">
        <v>107</v>
      </c>
      <c r="E22" s="59" t="s">
        <v>108</v>
      </c>
      <c r="F22" s="62" t="s">
        <v>109</v>
      </c>
      <c r="G22" s="54" t="s">
        <v>37</v>
      </c>
      <c r="H22" s="62" t="s">
        <v>110</v>
      </c>
      <c r="I22" s="42">
        <v>2088</v>
      </c>
      <c r="J22" s="17"/>
      <c r="K22" s="23">
        <f t="shared" si="0"/>
        <v>0</v>
      </c>
      <c r="L22" s="24" t="str">
        <f t="shared" si="1"/>
        <v>OK</v>
      </c>
      <c r="M22" s="46"/>
      <c r="N22" s="50"/>
      <c r="O22" s="46"/>
      <c r="P22" s="47"/>
      <c r="Q22" s="49"/>
      <c r="R22" s="48"/>
      <c r="S22" s="47"/>
      <c r="T22" s="46"/>
      <c r="U22" s="46"/>
      <c r="V22" s="46"/>
      <c r="W22" s="46"/>
      <c r="X22" s="46"/>
      <c r="Y22" s="47"/>
      <c r="Z22" s="47"/>
      <c r="AA22" s="47"/>
      <c r="AB22" s="47"/>
      <c r="AC22" s="47"/>
      <c r="AD22" s="47"/>
    </row>
    <row r="23" spans="1:30" ht="39.950000000000003" hidden="1" customHeight="1" x14ac:dyDescent="0.25">
      <c r="A23" s="55">
        <v>26</v>
      </c>
      <c r="B23" s="56" t="s">
        <v>38</v>
      </c>
      <c r="C23" s="68" t="s">
        <v>111</v>
      </c>
      <c r="D23" s="69" t="s">
        <v>112</v>
      </c>
      <c r="E23" s="65">
        <v>2407</v>
      </c>
      <c r="F23" s="65" t="s">
        <v>113</v>
      </c>
      <c r="G23" s="54" t="s">
        <v>37</v>
      </c>
      <c r="H23" s="54" t="s">
        <v>51</v>
      </c>
      <c r="I23" s="42">
        <v>910.8</v>
      </c>
      <c r="J23" s="17"/>
      <c r="K23" s="23">
        <f t="shared" si="0"/>
        <v>0</v>
      </c>
      <c r="L23" s="24" t="str">
        <f t="shared" si="1"/>
        <v>OK</v>
      </c>
      <c r="M23" s="46"/>
      <c r="N23" s="50"/>
      <c r="O23" s="46"/>
      <c r="P23" s="47"/>
      <c r="Q23" s="49"/>
      <c r="R23" s="48"/>
      <c r="S23" s="47"/>
      <c r="T23" s="46"/>
      <c r="U23" s="46"/>
      <c r="V23" s="46"/>
      <c r="W23" s="46"/>
      <c r="X23" s="46"/>
      <c r="Y23" s="47"/>
      <c r="Z23" s="47"/>
      <c r="AA23" s="47"/>
      <c r="AB23" s="47"/>
      <c r="AC23" s="47"/>
      <c r="AD23" s="47"/>
    </row>
    <row r="24" spans="1:30" ht="39.950000000000003" hidden="1" customHeight="1" x14ac:dyDescent="0.25">
      <c r="A24" s="55">
        <v>27</v>
      </c>
      <c r="B24" s="56" t="s">
        <v>114</v>
      </c>
      <c r="C24" s="68" t="s">
        <v>115</v>
      </c>
      <c r="D24" s="69" t="s">
        <v>116</v>
      </c>
      <c r="E24" s="65">
        <v>2407</v>
      </c>
      <c r="F24" s="65" t="s">
        <v>113</v>
      </c>
      <c r="G24" s="54" t="s">
        <v>37</v>
      </c>
      <c r="H24" s="54" t="s">
        <v>51</v>
      </c>
      <c r="I24" s="42">
        <v>2240</v>
      </c>
      <c r="J24" s="17"/>
      <c r="K24" s="23">
        <f t="shared" si="0"/>
        <v>0</v>
      </c>
      <c r="L24" s="24" t="str">
        <f t="shared" si="1"/>
        <v>OK</v>
      </c>
      <c r="M24" s="46"/>
      <c r="N24" s="50"/>
      <c r="O24" s="46"/>
      <c r="P24" s="47"/>
      <c r="Q24" s="49"/>
      <c r="R24" s="48"/>
      <c r="S24" s="47"/>
      <c r="T24" s="46"/>
      <c r="U24" s="46"/>
      <c r="V24" s="46"/>
      <c r="W24" s="46"/>
      <c r="X24" s="46"/>
      <c r="Y24" s="47"/>
      <c r="Z24" s="47"/>
      <c r="AA24" s="47"/>
      <c r="AB24" s="47"/>
      <c r="AC24" s="47"/>
      <c r="AD24" s="47"/>
    </row>
    <row r="25" spans="1:30" ht="39.950000000000003" hidden="1" customHeight="1" x14ac:dyDescent="0.25">
      <c r="A25" s="55">
        <v>28</v>
      </c>
      <c r="B25" s="56" t="s">
        <v>117</v>
      </c>
      <c r="C25" s="60" t="s">
        <v>118</v>
      </c>
      <c r="D25" s="61" t="s">
        <v>119</v>
      </c>
      <c r="E25" s="59" t="s">
        <v>108</v>
      </c>
      <c r="F25" s="62" t="s">
        <v>109</v>
      </c>
      <c r="G25" s="54" t="s">
        <v>37</v>
      </c>
      <c r="H25" s="62" t="s">
        <v>110</v>
      </c>
      <c r="I25" s="42">
        <v>810</v>
      </c>
      <c r="J25" s="17"/>
      <c r="K25" s="23">
        <f t="shared" si="0"/>
        <v>0</v>
      </c>
      <c r="L25" s="24" t="str">
        <f t="shared" si="1"/>
        <v>OK</v>
      </c>
      <c r="M25" s="46"/>
      <c r="N25" s="50"/>
      <c r="O25" s="46"/>
      <c r="P25" s="47"/>
      <c r="Q25" s="49"/>
      <c r="R25" s="48"/>
      <c r="S25" s="47"/>
      <c r="T25" s="46"/>
      <c r="U25" s="46"/>
      <c r="V25" s="46"/>
      <c r="W25" s="46"/>
      <c r="X25" s="46"/>
      <c r="Y25" s="47"/>
      <c r="Z25" s="47"/>
      <c r="AA25" s="47"/>
      <c r="AB25" s="47"/>
      <c r="AC25" s="47"/>
      <c r="AD25" s="47"/>
    </row>
    <row r="26" spans="1:30" ht="39.950000000000003" hidden="1" customHeight="1" x14ac:dyDescent="0.25">
      <c r="A26" s="55">
        <v>29</v>
      </c>
      <c r="B26" s="56" t="s">
        <v>24</v>
      </c>
      <c r="C26" s="60" t="s">
        <v>120</v>
      </c>
      <c r="D26" s="61" t="s">
        <v>121</v>
      </c>
      <c r="E26" s="62">
        <v>2411</v>
      </c>
      <c r="F26" s="62" t="s">
        <v>109</v>
      </c>
      <c r="G26" s="54" t="s">
        <v>37</v>
      </c>
      <c r="H26" s="62" t="s">
        <v>110</v>
      </c>
      <c r="I26" s="42">
        <v>4998</v>
      </c>
      <c r="J26" s="17"/>
      <c r="K26" s="23">
        <f t="shared" si="0"/>
        <v>0</v>
      </c>
      <c r="L26" s="24" t="str">
        <f t="shared" si="1"/>
        <v>OK</v>
      </c>
      <c r="M26" s="46"/>
      <c r="N26" s="50"/>
      <c r="O26" s="46"/>
      <c r="P26" s="47"/>
      <c r="Q26" s="49"/>
      <c r="R26" s="48"/>
      <c r="S26" s="47"/>
      <c r="T26" s="46"/>
      <c r="U26" s="46"/>
      <c r="V26" s="46"/>
      <c r="W26" s="46"/>
      <c r="X26" s="46"/>
      <c r="Y26" s="47"/>
      <c r="Z26" s="47"/>
      <c r="AA26" s="47"/>
      <c r="AB26" s="47"/>
      <c r="AC26" s="47"/>
      <c r="AD26" s="47"/>
    </row>
    <row r="27" spans="1:30" ht="57.2" hidden="1" customHeight="1" x14ac:dyDescent="0.25">
      <c r="A27" s="55">
        <v>30</v>
      </c>
      <c r="B27" s="56" t="s">
        <v>38</v>
      </c>
      <c r="C27" s="60" t="s">
        <v>122</v>
      </c>
      <c r="D27" s="61" t="s">
        <v>123</v>
      </c>
      <c r="E27" s="62" t="s">
        <v>124</v>
      </c>
      <c r="F27" s="62" t="s">
        <v>125</v>
      </c>
      <c r="G27" s="54" t="s">
        <v>37</v>
      </c>
      <c r="H27" s="62" t="s">
        <v>51</v>
      </c>
      <c r="I27" s="42">
        <v>495</v>
      </c>
      <c r="J27" s="17"/>
      <c r="K27" s="23">
        <f t="shared" si="0"/>
        <v>0</v>
      </c>
      <c r="L27" s="24" t="str">
        <f t="shared" si="1"/>
        <v>OK</v>
      </c>
      <c r="M27" s="46"/>
      <c r="N27" s="50"/>
      <c r="O27" s="46"/>
      <c r="P27" s="49"/>
      <c r="Q27" s="47"/>
      <c r="R27" s="47"/>
      <c r="S27" s="47"/>
      <c r="T27" s="46"/>
      <c r="U27" s="46"/>
      <c r="V27" s="46"/>
      <c r="W27" s="46"/>
      <c r="X27" s="46"/>
      <c r="Y27" s="47"/>
      <c r="Z27" s="47"/>
      <c r="AA27" s="47"/>
      <c r="AB27" s="47"/>
      <c r="AC27" s="47"/>
      <c r="AD27" s="47"/>
    </row>
    <row r="28" spans="1:30" ht="57.2" hidden="1" customHeight="1" x14ac:dyDescent="0.25">
      <c r="A28" s="55">
        <v>31</v>
      </c>
      <c r="B28" s="56" t="s">
        <v>126</v>
      </c>
      <c r="C28" s="51" t="s">
        <v>127</v>
      </c>
      <c r="D28" s="52" t="s">
        <v>128</v>
      </c>
      <c r="E28" s="53" t="s">
        <v>129</v>
      </c>
      <c r="F28" s="54" t="s">
        <v>130</v>
      </c>
      <c r="G28" s="54" t="s">
        <v>37</v>
      </c>
      <c r="H28" s="54" t="s">
        <v>51</v>
      </c>
      <c r="I28" s="42">
        <v>2360</v>
      </c>
      <c r="J28" s="17"/>
      <c r="K28" s="23">
        <f t="shared" si="0"/>
        <v>0</v>
      </c>
      <c r="L28" s="24" t="str">
        <f t="shared" si="1"/>
        <v>OK</v>
      </c>
      <c r="M28" s="46"/>
      <c r="N28" s="50"/>
      <c r="O28" s="46"/>
      <c r="P28" s="49"/>
      <c r="Q28" s="47"/>
      <c r="R28" s="47"/>
      <c r="S28" s="47"/>
      <c r="T28" s="46"/>
      <c r="U28" s="46"/>
      <c r="V28" s="46"/>
      <c r="W28" s="46"/>
      <c r="X28" s="46"/>
      <c r="Y28" s="47"/>
      <c r="Z28" s="47"/>
      <c r="AA28" s="47"/>
      <c r="AB28" s="47"/>
      <c r="AC28" s="47"/>
      <c r="AD28" s="47"/>
    </row>
    <row r="29" spans="1:30" ht="57.2" hidden="1" customHeight="1" x14ac:dyDescent="0.25">
      <c r="A29" s="55">
        <v>32</v>
      </c>
      <c r="B29" s="56" t="s">
        <v>47</v>
      </c>
      <c r="C29" s="57" t="s">
        <v>131</v>
      </c>
      <c r="D29" s="58" t="s">
        <v>132</v>
      </c>
      <c r="E29" s="59" t="s">
        <v>133</v>
      </c>
      <c r="F29" s="54" t="s">
        <v>134</v>
      </c>
      <c r="G29" s="54" t="s">
        <v>37</v>
      </c>
      <c r="H29" s="54" t="s">
        <v>51</v>
      </c>
      <c r="I29" s="42">
        <v>290</v>
      </c>
      <c r="J29" s="17"/>
      <c r="K29" s="23">
        <f t="shared" si="0"/>
        <v>0</v>
      </c>
      <c r="L29" s="24" t="str">
        <f t="shared" si="1"/>
        <v>OK</v>
      </c>
      <c r="M29" s="46"/>
      <c r="N29" s="50"/>
      <c r="O29" s="46"/>
      <c r="P29" s="49"/>
      <c r="Q29" s="47"/>
      <c r="R29" s="47"/>
      <c r="S29" s="47"/>
      <c r="T29" s="46"/>
      <c r="U29" s="46"/>
      <c r="V29" s="46"/>
      <c r="W29" s="46"/>
      <c r="X29" s="46"/>
      <c r="Y29" s="47"/>
      <c r="Z29" s="47"/>
      <c r="AA29" s="47"/>
      <c r="AB29" s="47"/>
      <c r="AC29" s="47"/>
      <c r="AD29" s="47"/>
    </row>
    <row r="30" spans="1:30" ht="69" hidden="1" customHeight="1" x14ac:dyDescent="0.25">
      <c r="A30" s="55">
        <v>33</v>
      </c>
      <c r="B30" s="56" t="s">
        <v>135</v>
      </c>
      <c r="C30" s="60" t="s">
        <v>136</v>
      </c>
      <c r="D30" s="61" t="s">
        <v>137</v>
      </c>
      <c r="E30" s="62">
        <v>2402</v>
      </c>
      <c r="F30" s="62" t="s">
        <v>138</v>
      </c>
      <c r="G30" s="54" t="s">
        <v>37</v>
      </c>
      <c r="H30" s="62" t="s">
        <v>51</v>
      </c>
      <c r="I30" s="42">
        <v>5700</v>
      </c>
      <c r="J30" s="17"/>
      <c r="K30" s="23">
        <f t="shared" si="0"/>
        <v>0</v>
      </c>
      <c r="L30" s="24" t="str">
        <f t="shared" si="1"/>
        <v>OK</v>
      </c>
      <c r="M30" s="46"/>
      <c r="N30" s="50"/>
      <c r="O30" s="46"/>
      <c r="P30" s="47"/>
      <c r="Q30" s="47"/>
      <c r="R30" s="47"/>
      <c r="S30" s="47"/>
      <c r="T30" s="46"/>
      <c r="U30" s="46"/>
      <c r="V30" s="46"/>
      <c r="W30" s="46"/>
      <c r="X30" s="46"/>
      <c r="Y30" s="47"/>
      <c r="Z30" s="47"/>
      <c r="AA30" s="47"/>
      <c r="AB30" s="47"/>
      <c r="AC30" s="47"/>
      <c r="AD30" s="47"/>
    </row>
    <row r="31" spans="1:30" ht="39.950000000000003" hidden="1" customHeight="1" x14ac:dyDescent="0.25">
      <c r="A31" s="55">
        <v>34</v>
      </c>
      <c r="B31" s="56" t="s">
        <v>93</v>
      </c>
      <c r="C31" s="63" t="s">
        <v>139</v>
      </c>
      <c r="D31" s="64" t="s">
        <v>140</v>
      </c>
      <c r="E31" s="65">
        <v>2402</v>
      </c>
      <c r="F31" s="65" t="s">
        <v>141</v>
      </c>
      <c r="G31" s="54" t="s">
        <v>37</v>
      </c>
      <c r="H31" s="54" t="s">
        <v>51</v>
      </c>
      <c r="I31" s="42">
        <v>2180</v>
      </c>
      <c r="J31" s="17"/>
      <c r="K31" s="23">
        <f t="shared" si="0"/>
        <v>0</v>
      </c>
      <c r="L31" s="24" t="str">
        <f t="shared" si="1"/>
        <v>OK</v>
      </c>
      <c r="M31" s="46"/>
      <c r="N31" s="50"/>
      <c r="O31" s="46"/>
      <c r="P31" s="47"/>
      <c r="Q31" s="47"/>
      <c r="R31" s="47"/>
      <c r="S31" s="47"/>
      <c r="T31" s="46"/>
      <c r="U31" s="46"/>
      <c r="V31" s="46"/>
      <c r="W31" s="46"/>
      <c r="X31" s="46"/>
      <c r="Y31" s="47"/>
      <c r="Z31" s="47"/>
      <c r="AA31" s="47"/>
      <c r="AB31" s="47"/>
      <c r="AC31" s="47"/>
      <c r="AD31" s="47"/>
    </row>
    <row r="32" spans="1:30" ht="39.950000000000003" hidden="1" customHeight="1" x14ac:dyDescent="0.25">
      <c r="A32" s="55">
        <v>35</v>
      </c>
      <c r="B32" s="56" t="s">
        <v>93</v>
      </c>
      <c r="C32" s="66" t="s">
        <v>142</v>
      </c>
      <c r="D32" s="67" t="s">
        <v>143</v>
      </c>
      <c r="E32" s="59" t="s">
        <v>41</v>
      </c>
      <c r="F32" s="54" t="s">
        <v>138</v>
      </c>
      <c r="G32" s="54" t="s">
        <v>37</v>
      </c>
      <c r="H32" s="54">
        <v>44905233</v>
      </c>
      <c r="I32" s="42">
        <v>4785</v>
      </c>
      <c r="J32" s="17"/>
      <c r="K32" s="23">
        <f t="shared" si="0"/>
        <v>0</v>
      </c>
      <c r="L32" s="24" t="str">
        <f t="shared" si="1"/>
        <v>OK</v>
      </c>
      <c r="M32" s="46"/>
      <c r="N32" s="50"/>
      <c r="O32" s="46"/>
      <c r="P32" s="47"/>
      <c r="Q32" s="47"/>
      <c r="R32" s="47"/>
      <c r="S32" s="47"/>
      <c r="T32" s="46"/>
      <c r="U32" s="46"/>
      <c r="V32" s="46"/>
      <c r="W32" s="46"/>
      <c r="X32" s="46"/>
      <c r="Y32" s="47"/>
      <c r="Z32" s="47"/>
      <c r="AA32" s="47"/>
      <c r="AB32" s="47"/>
      <c r="AC32" s="47"/>
      <c r="AD32" s="47"/>
    </row>
    <row r="33" spans="1:30" ht="39.950000000000003" hidden="1" customHeight="1" x14ac:dyDescent="0.25">
      <c r="A33" s="55">
        <v>36</v>
      </c>
      <c r="B33" s="56" t="s">
        <v>93</v>
      </c>
      <c r="C33" s="60" t="s">
        <v>144</v>
      </c>
      <c r="D33" s="61" t="s">
        <v>145</v>
      </c>
      <c r="E33" s="62">
        <v>2402</v>
      </c>
      <c r="F33" s="62" t="s">
        <v>138</v>
      </c>
      <c r="G33" s="54" t="s">
        <v>37</v>
      </c>
      <c r="H33" s="62" t="s">
        <v>51</v>
      </c>
      <c r="I33" s="42">
        <v>3150</v>
      </c>
      <c r="J33" s="17"/>
      <c r="K33" s="23">
        <f t="shared" si="0"/>
        <v>0</v>
      </c>
      <c r="L33" s="24" t="str">
        <f t="shared" si="1"/>
        <v>OK</v>
      </c>
      <c r="M33" s="46"/>
      <c r="N33" s="50"/>
      <c r="O33" s="46"/>
      <c r="P33" s="47"/>
      <c r="Q33" s="47"/>
      <c r="R33" s="47"/>
      <c r="S33" s="47"/>
      <c r="T33" s="46"/>
      <c r="U33" s="46"/>
      <c r="V33" s="46"/>
      <c r="W33" s="46"/>
      <c r="X33" s="46"/>
      <c r="Y33" s="47"/>
      <c r="Z33" s="47"/>
      <c r="AA33" s="47"/>
      <c r="AB33" s="47"/>
      <c r="AC33" s="47"/>
      <c r="AD33" s="47"/>
    </row>
    <row r="34" spans="1:30" ht="39.950000000000003" hidden="1" customHeight="1" x14ac:dyDescent="0.25">
      <c r="A34" s="55">
        <v>37</v>
      </c>
      <c r="B34" s="56" t="s">
        <v>71</v>
      </c>
      <c r="C34" s="68" t="s">
        <v>146</v>
      </c>
      <c r="D34" s="69" t="s">
        <v>147</v>
      </c>
      <c r="E34" s="54">
        <v>2402</v>
      </c>
      <c r="F34" s="54" t="s">
        <v>148</v>
      </c>
      <c r="G34" s="54" t="s">
        <v>37</v>
      </c>
      <c r="H34" s="54" t="s">
        <v>51</v>
      </c>
      <c r="I34" s="42">
        <v>8890.2000000000007</v>
      </c>
      <c r="J34" s="17"/>
      <c r="K34" s="23">
        <f t="shared" si="0"/>
        <v>0</v>
      </c>
      <c r="L34" s="24" t="str">
        <f t="shared" si="1"/>
        <v>OK</v>
      </c>
      <c r="M34" s="46"/>
      <c r="N34" s="50"/>
      <c r="O34" s="46"/>
      <c r="P34" s="47"/>
      <c r="Q34" s="47"/>
      <c r="R34" s="47"/>
      <c r="S34" s="47"/>
      <c r="T34" s="46"/>
      <c r="U34" s="46"/>
      <c r="V34" s="46"/>
      <c r="W34" s="46"/>
      <c r="X34" s="46"/>
      <c r="Y34" s="47"/>
      <c r="Z34" s="47"/>
      <c r="AA34" s="47"/>
      <c r="AB34" s="47"/>
      <c r="AC34" s="47"/>
      <c r="AD34" s="47"/>
    </row>
    <row r="35" spans="1:30" ht="39.950000000000003" hidden="1" customHeight="1" x14ac:dyDescent="0.25">
      <c r="A35" s="55">
        <v>39</v>
      </c>
      <c r="B35" s="56" t="s">
        <v>38</v>
      </c>
      <c r="C35" s="57" t="s">
        <v>149</v>
      </c>
      <c r="D35" s="58" t="s">
        <v>150</v>
      </c>
      <c r="E35" s="53" t="s">
        <v>41</v>
      </c>
      <c r="F35" s="54" t="s">
        <v>138</v>
      </c>
      <c r="G35" s="54" t="s">
        <v>37</v>
      </c>
      <c r="H35" s="54" t="s">
        <v>51</v>
      </c>
      <c r="I35" s="42">
        <v>4920</v>
      </c>
      <c r="J35" s="17"/>
      <c r="K35" s="23">
        <f t="shared" si="0"/>
        <v>0</v>
      </c>
      <c r="L35" s="24" t="str">
        <f t="shared" si="1"/>
        <v>OK</v>
      </c>
      <c r="M35" s="46"/>
      <c r="N35" s="50"/>
      <c r="O35" s="46"/>
      <c r="P35" s="47"/>
      <c r="Q35" s="47"/>
      <c r="R35" s="47"/>
      <c r="S35" s="47"/>
      <c r="T35" s="46"/>
      <c r="U35" s="46"/>
      <c r="V35" s="46"/>
      <c r="W35" s="46"/>
      <c r="X35" s="46"/>
      <c r="Y35" s="47"/>
      <c r="Z35" s="47"/>
      <c r="AA35" s="47"/>
      <c r="AB35" s="47"/>
      <c r="AC35" s="47"/>
      <c r="AD35" s="47"/>
    </row>
    <row r="36" spans="1:30" ht="39.950000000000003" hidden="1" customHeight="1" x14ac:dyDescent="0.25">
      <c r="A36" s="55">
        <v>40</v>
      </c>
      <c r="B36" s="56" t="s">
        <v>151</v>
      </c>
      <c r="C36" s="60" t="s">
        <v>152</v>
      </c>
      <c r="D36" s="61" t="s">
        <v>153</v>
      </c>
      <c r="E36" s="59" t="s">
        <v>41</v>
      </c>
      <c r="F36" s="54" t="s">
        <v>138</v>
      </c>
      <c r="G36" s="54" t="s">
        <v>37</v>
      </c>
      <c r="H36" s="54" t="s">
        <v>154</v>
      </c>
      <c r="I36" s="42">
        <v>10035</v>
      </c>
      <c r="J36" s="17"/>
      <c r="K36" s="23">
        <f t="shared" si="0"/>
        <v>0</v>
      </c>
      <c r="L36" s="24" t="str">
        <f t="shared" si="1"/>
        <v>OK</v>
      </c>
      <c r="M36" s="46"/>
      <c r="N36" s="50"/>
      <c r="O36" s="46"/>
      <c r="P36" s="47"/>
      <c r="Q36" s="47"/>
      <c r="R36" s="47"/>
      <c r="S36" s="47"/>
      <c r="T36" s="46"/>
      <c r="U36" s="46"/>
      <c r="V36" s="46"/>
      <c r="W36" s="46"/>
      <c r="X36" s="46"/>
      <c r="Y36" s="47"/>
      <c r="Z36" s="47"/>
      <c r="AA36" s="47"/>
      <c r="AB36" s="47"/>
      <c r="AC36" s="47"/>
      <c r="AD36" s="47"/>
    </row>
    <row r="37" spans="1:30" ht="39.950000000000003" hidden="1" customHeight="1" x14ac:dyDescent="0.25">
      <c r="A37" s="55">
        <v>41</v>
      </c>
      <c r="B37" s="56" t="s">
        <v>24</v>
      </c>
      <c r="C37" s="60" t="s">
        <v>155</v>
      </c>
      <c r="D37" s="61" t="s">
        <v>156</v>
      </c>
      <c r="E37" s="62" t="s">
        <v>157</v>
      </c>
      <c r="F37" s="62" t="s">
        <v>158</v>
      </c>
      <c r="G37" s="54" t="s">
        <v>37</v>
      </c>
      <c r="H37" s="62" t="s">
        <v>81</v>
      </c>
      <c r="I37" s="42">
        <v>40</v>
      </c>
      <c r="J37" s="17"/>
      <c r="K37" s="23">
        <f t="shared" si="0"/>
        <v>0</v>
      </c>
      <c r="L37" s="24" t="str">
        <f t="shared" si="1"/>
        <v>OK</v>
      </c>
      <c r="M37" s="46"/>
      <c r="N37" s="50"/>
      <c r="O37" s="46"/>
      <c r="P37" s="47"/>
      <c r="Q37" s="47"/>
      <c r="R37" s="47"/>
      <c r="S37" s="47"/>
      <c r="T37" s="46"/>
      <c r="U37" s="46"/>
      <c r="V37" s="46"/>
      <c r="W37" s="46"/>
      <c r="X37" s="46"/>
      <c r="Y37" s="47"/>
      <c r="Z37" s="47"/>
      <c r="AA37" s="47"/>
      <c r="AB37" s="47"/>
      <c r="AC37" s="47"/>
      <c r="AD37" s="47"/>
    </row>
    <row r="38" spans="1:30" ht="39.950000000000003" hidden="1" customHeight="1" x14ac:dyDescent="0.25">
      <c r="A38" s="55">
        <v>42</v>
      </c>
      <c r="B38" s="56" t="s">
        <v>71</v>
      </c>
      <c r="C38" s="60" t="s">
        <v>159</v>
      </c>
      <c r="D38" s="61" t="s">
        <v>160</v>
      </c>
      <c r="E38" s="62" t="s">
        <v>157</v>
      </c>
      <c r="F38" s="62" t="s">
        <v>161</v>
      </c>
      <c r="G38" s="54" t="s">
        <v>37</v>
      </c>
      <c r="H38" s="62" t="s">
        <v>81</v>
      </c>
      <c r="I38" s="42">
        <v>84.99</v>
      </c>
      <c r="J38" s="17"/>
      <c r="K38" s="23">
        <f t="shared" si="0"/>
        <v>0</v>
      </c>
      <c r="L38" s="24" t="str">
        <f t="shared" si="1"/>
        <v>OK</v>
      </c>
      <c r="M38" s="45"/>
      <c r="N38" s="50"/>
      <c r="O38" s="46"/>
      <c r="P38" s="47"/>
      <c r="Q38" s="47"/>
      <c r="R38" s="49"/>
      <c r="S38" s="48"/>
      <c r="T38" s="46"/>
      <c r="U38" s="46"/>
      <c r="V38" s="46"/>
      <c r="W38" s="46"/>
      <c r="X38" s="46"/>
      <c r="Y38" s="47"/>
      <c r="Z38" s="47"/>
      <c r="AA38" s="47"/>
      <c r="AB38" s="47"/>
      <c r="AC38" s="47"/>
      <c r="AD38" s="47"/>
    </row>
    <row r="39" spans="1:30" ht="39.950000000000003" hidden="1" customHeight="1" x14ac:dyDescent="0.25">
      <c r="A39" s="55">
        <v>43</v>
      </c>
      <c r="B39" s="56" t="s">
        <v>24</v>
      </c>
      <c r="C39" s="60" t="s">
        <v>162</v>
      </c>
      <c r="D39" s="61" t="s">
        <v>163</v>
      </c>
      <c r="E39" s="59" t="s">
        <v>164</v>
      </c>
      <c r="F39" s="70">
        <v>28738071</v>
      </c>
      <c r="G39" s="54" t="s">
        <v>37</v>
      </c>
      <c r="H39" s="54">
        <v>33903017</v>
      </c>
      <c r="I39" s="42">
        <v>350</v>
      </c>
      <c r="J39" s="17"/>
      <c r="K39" s="23">
        <f t="shared" si="0"/>
        <v>0</v>
      </c>
      <c r="L39" s="24" t="str">
        <f t="shared" si="1"/>
        <v>OK</v>
      </c>
      <c r="M39" s="45"/>
      <c r="N39" s="50"/>
      <c r="O39" s="46"/>
      <c r="P39" s="47"/>
      <c r="Q39" s="47"/>
      <c r="R39" s="49"/>
      <c r="S39" s="48"/>
      <c r="T39" s="46"/>
      <c r="U39" s="46"/>
      <c r="V39" s="46"/>
      <c r="W39" s="46"/>
      <c r="X39" s="46"/>
      <c r="Y39" s="47"/>
      <c r="Z39" s="47"/>
      <c r="AA39" s="47"/>
      <c r="AB39" s="47"/>
      <c r="AC39" s="47"/>
      <c r="AD39" s="47"/>
    </row>
    <row r="40" spans="1:30" ht="39.950000000000003" hidden="1" customHeight="1" x14ac:dyDescent="0.25">
      <c r="A40" s="55">
        <v>44</v>
      </c>
      <c r="B40" s="56" t="s">
        <v>114</v>
      </c>
      <c r="C40" s="68" t="s">
        <v>165</v>
      </c>
      <c r="D40" s="69" t="s">
        <v>166</v>
      </c>
      <c r="E40" s="65">
        <v>2103</v>
      </c>
      <c r="F40" s="65" t="s">
        <v>167</v>
      </c>
      <c r="G40" s="54" t="s">
        <v>37</v>
      </c>
      <c r="H40" s="54" t="s">
        <v>168</v>
      </c>
      <c r="I40" s="42">
        <v>3000</v>
      </c>
      <c r="J40" s="17"/>
      <c r="K40" s="23">
        <f t="shared" si="0"/>
        <v>0</v>
      </c>
      <c r="L40" s="24" t="str">
        <f t="shared" si="1"/>
        <v>OK</v>
      </c>
      <c r="M40" s="45"/>
      <c r="N40" s="50"/>
      <c r="O40" s="46"/>
      <c r="P40" s="47"/>
      <c r="Q40" s="47"/>
      <c r="R40" s="49"/>
      <c r="S40" s="48"/>
      <c r="T40" s="46"/>
      <c r="U40" s="46"/>
      <c r="V40" s="46"/>
      <c r="W40" s="46"/>
      <c r="X40" s="46"/>
      <c r="Y40" s="47"/>
      <c r="Z40" s="47"/>
      <c r="AA40" s="47"/>
      <c r="AB40" s="47"/>
      <c r="AC40" s="47"/>
      <c r="AD40" s="47"/>
    </row>
    <row r="41" spans="1:30" ht="39.950000000000003" hidden="1" customHeight="1" x14ac:dyDescent="0.25">
      <c r="A41" s="55">
        <v>46</v>
      </c>
      <c r="B41" s="56" t="s">
        <v>93</v>
      </c>
      <c r="C41" s="60" t="s">
        <v>169</v>
      </c>
      <c r="D41" s="61" t="s">
        <v>170</v>
      </c>
      <c r="E41" s="62" t="s">
        <v>171</v>
      </c>
      <c r="F41" s="62" t="s">
        <v>172</v>
      </c>
      <c r="G41" s="54" t="s">
        <v>37</v>
      </c>
      <c r="H41" s="62" t="s">
        <v>173</v>
      </c>
      <c r="I41" s="42">
        <v>2150</v>
      </c>
      <c r="J41" s="17"/>
      <c r="K41" s="23">
        <f t="shared" si="0"/>
        <v>0</v>
      </c>
      <c r="L41" s="24" t="str">
        <f t="shared" si="1"/>
        <v>OK</v>
      </c>
      <c r="M41" s="45"/>
      <c r="N41" s="50"/>
      <c r="O41" s="46"/>
      <c r="P41" s="47"/>
      <c r="Q41" s="47"/>
      <c r="R41" s="49"/>
      <c r="S41" s="48"/>
      <c r="T41" s="46"/>
      <c r="U41" s="46"/>
      <c r="V41" s="46"/>
      <c r="W41" s="46"/>
      <c r="X41" s="46"/>
      <c r="Y41" s="47"/>
      <c r="Z41" s="47"/>
      <c r="AA41" s="47"/>
      <c r="AB41" s="47"/>
      <c r="AC41" s="47"/>
      <c r="AD41" s="47"/>
    </row>
    <row r="42" spans="1:30" ht="39.950000000000003" hidden="1" customHeight="1" x14ac:dyDescent="0.25">
      <c r="A42" s="55">
        <v>48</v>
      </c>
      <c r="B42" s="56" t="s">
        <v>114</v>
      </c>
      <c r="C42" s="60" t="s">
        <v>174</v>
      </c>
      <c r="D42" s="61" t="s">
        <v>175</v>
      </c>
      <c r="E42" s="59" t="s">
        <v>62</v>
      </c>
      <c r="F42" s="70">
        <v>12629002</v>
      </c>
      <c r="G42" s="54" t="s">
        <v>37</v>
      </c>
      <c r="H42" s="54">
        <v>44905233</v>
      </c>
      <c r="I42" s="42">
        <v>90</v>
      </c>
      <c r="J42" s="17"/>
      <c r="K42" s="23">
        <f t="shared" si="0"/>
        <v>0</v>
      </c>
      <c r="L42" s="24" t="str">
        <f t="shared" si="1"/>
        <v>OK</v>
      </c>
      <c r="M42" s="45"/>
      <c r="N42" s="50"/>
      <c r="O42" s="46"/>
      <c r="P42" s="47"/>
      <c r="Q42" s="47"/>
      <c r="R42" s="49"/>
      <c r="S42" s="48"/>
      <c r="T42" s="46"/>
      <c r="U42" s="46"/>
      <c r="V42" s="46"/>
      <c r="W42" s="46"/>
      <c r="X42" s="46"/>
      <c r="Y42" s="47"/>
      <c r="Z42" s="47"/>
      <c r="AA42" s="47"/>
      <c r="AB42" s="47"/>
      <c r="AC42" s="47"/>
      <c r="AD42" s="47"/>
    </row>
    <row r="43" spans="1:30" ht="39.950000000000003" customHeight="1" x14ac:dyDescent="0.25">
      <c r="A43" s="55">
        <v>49</v>
      </c>
      <c r="B43" s="56" t="s">
        <v>176</v>
      </c>
      <c r="C43" s="60" t="s">
        <v>177</v>
      </c>
      <c r="D43" s="61" t="s">
        <v>178</v>
      </c>
      <c r="E43" s="53" t="s">
        <v>179</v>
      </c>
      <c r="F43" s="54" t="s">
        <v>180</v>
      </c>
      <c r="G43" s="54" t="s">
        <v>37</v>
      </c>
      <c r="H43" s="54" t="s">
        <v>21</v>
      </c>
      <c r="I43" s="42">
        <v>4423</v>
      </c>
      <c r="J43" s="17"/>
      <c r="K43" s="23">
        <f t="shared" si="0"/>
        <v>0</v>
      </c>
      <c r="L43" s="24" t="str">
        <f t="shared" si="1"/>
        <v>OK</v>
      </c>
      <c r="M43" s="45"/>
      <c r="N43" s="50"/>
      <c r="O43" s="46"/>
      <c r="P43" s="47"/>
      <c r="Q43" s="47"/>
      <c r="R43" s="49"/>
      <c r="S43" s="48"/>
      <c r="T43" s="46"/>
      <c r="U43" s="46"/>
      <c r="V43" s="46"/>
      <c r="W43" s="46"/>
      <c r="X43" s="46"/>
      <c r="Y43" s="47"/>
      <c r="Z43" s="47"/>
      <c r="AA43" s="47"/>
      <c r="AB43" s="47"/>
      <c r="AC43" s="47"/>
      <c r="AD43" s="47"/>
    </row>
    <row r="44" spans="1:30" ht="39.950000000000003" hidden="1" customHeight="1" x14ac:dyDescent="0.25">
      <c r="A44" s="55">
        <v>51</v>
      </c>
      <c r="B44" s="56" t="s">
        <v>24</v>
      </c>
      <c r="C44" s="60" t="s">
        <v>181</v>
      </c>
      <c r="D44" s="61" t="s">
        <v>182</v>
      </c>
      <c r="E44" s="53" t="s">
        <v>183</v>
      </c>
      <c r="F44" s="54" t="s">
        <v>184</v>
      </c>
      <c r="G44" s="54" t="s">
        <v>37</v>
      </c>
      <c r="H44" s="54" t="s">
        <v>185</v>
      </c>
      <c r="I44" s="42">
        <v>5500</v>
      </c>
      <c r="J44" s="17"/>
      <c r="K44" s="23">
        <f t="shared" si="0"/>
        <v>0</v>
      </c>
      <c r="L44" s="24" t="str">
        <f t="shared" si="1"/>
        <v>OK</v>
      </c>
      <c r="M44" s="45"/>
      <c r="N44" s="50"/>
      <c r="O44" s="46"/>
      <c r="P44" s="47"/>
      <c r="Q44" s="47"/>
      <c r="R44" s="49"/>
      <c r="S44" s="48"/>
      <c r="T44" s="46"/>
      <c r="U44" s="46"/>
      <c r="V44" s="46"/>
      <c r="W44" s="46"/>
      <c r="X44" s="46"/>
      <c r="Y44" s="47"/>
      <c r="Z44" s="47"/>
      <c r="AA44" s="47"/>
      <c r="AB44" s="47"/>
      <c r="AC44" s="47"/>
      <c r="AD44" s="47"/>
    </row>
    <row r="45" spans="1:30" ht="39.950000000000003" hidden="1" customHeight="1" x14ac:dyDescent="0.25">
      <c r="A45" s="55">
        <v>52</v>
      </c>
      <c r="B45" s="56" t="s">
        <v>186</v>
      </c>
      <c r="C45" s="60" t="s">
        <v>187</v>
      </c>
      <c r="D45" s="61" t="s">
        <v>188</v>
      </c>
      <c r="E45" s="59" t="s">
        <v>189</v>
      </c>
      <c r="F45" s="70">
        <v>122238001</v>
      </c>
      <c r="G45" s="54" t="s">
        <v>37</v>
      </c>
      <c r="H45" s="54">
        <v>44905202</v>
      </c>
      <c r="I45" s="42">
        <v>23199</v>
      </c>
      <c r="J45" s="17"/>
      <c r="K45" s="23">
        <f t="shared" si="0"/>
        <v>0</v>
      </c>
      <c r="L45" s="24" t="str">
        <f t="shared" si="1"/>
        <v>OK</v>
      </c>
      <c r="M45" s="45"/>
      <c r="N45" s="50"/>
      <c r="O45" s="46"/>
      <c r="P45" s="47"/>
      <c r="Q45" s="47"/>
      <c r="R45" s="49"/>
      <c r="S45" s="48"/>
      <c r="T45" s="46"/>
      <c r="U45" s="46"/>
      <c r="V45" s="46"/>
      <c r="W45" s="46"/>
      <c r="X45" s="46"/>
      <c r="Y45" s="47"/>
      <c r="Z45" s="47"/>
      <c r="AA45" s="47"/>
      <c r="AB45" s="47"/>
      <c r="AC45" s="47"/>
      <c r="AD45" s="47"/>
    </row>
    <row r="46" spans="1:30" ht="39.950000000000003" hidden="1" customHeight="1" x14ac:dyDescent="0.25">
      <c r="A46" s="55">
        <v>53</v>
      </c>
      <c r="B46" s="56" t="s">
        <v>43</v>
      </c>
      <c r="C46" s="71" t="s">
        <v>190</v>
      </c>
      <c r="D46" s="72" t="s">
        <v>191</v>
      </c>
      <c r="E46" s="59" t="s">
        <v>192</v>
      </c>
      <c r="F46" s="62" t="s">
        <v>193</v>
      </c>
      <c r="G46" s="54" t="s">
        <v>37</v>
      </c>
      <c r="H46" s="62" t="s">
        <v>81</v>
      </c>
      <c r="I46" s="42">
        <v>170</v>
      </c>
      <c r="J46" s="17"/>
      <c r="K46" s="23">
        <f t="shared" si="0"/>
        <v>0</v>
      </c>
      <c r="L46" s="24" t="str">
        <f t="shared" si="1"/>
        <v>OK</v>
      </c>
      <c r="M46" s="45"/>
      <c r="N46" s="50"/>
      <c r="O46" s="46"/>
      <c r="P46" s="47"/>
      <c r="Q46" s="47"/>
      <c r="R46" s="49"/>
      <c r="S46" s="48"/>
      <c r="T46" s="46"/>
      <c r="U46" s="46"/>
      <c r="V46" s="46"/>
      <c r="W46" s="46"/>
      <c r="X46" s="46"/>
      <c r="Y46" s="47"/>
      <c r="Z46" s="47"/>
      <c r="AA46" s="47"/>
      <c r="AB46" s="47"/>
      <c r="AC46" s="47"/>
      <c r="AD46" s="47"/>
    </row>
    <row r="47" spans="1:30" ht="39.950000000000003" customHeight="1" x14ac:dyDescent="0.25">
      <c r="A47" s="55">
        <v>54</v>
      </c>
      <c r="B47" s="56" t="s">
        <v>55</v>
      </c>
      <c r="C47" s="73" t="s">
        <v>194</v>
      </c>
      <c r="D47" s="74" t="s">
        <v>195</v>
      </c>
      <c r="E47" s="74">
        <v>4104</v>
      </c>
      <c r="F47" s="74" t="s">
        <v>196</v>
      </c>
      <c r="G47" s="74" t="s">
        <v>37</v>
      </c>
      <c r="H47" s="74" t="s">
        <v>197</v>
      </c>
      <c r="I47" s="42">
        <v>499</v>
      </c>
      <c r="J47" s="17"/>
      <c r="K47" s="23">
        <f t="shared" si="0"/>
        <v>0</v>
      </c>
      <c r="L47" s="24" t="str">
        <f t="shared" si="1"/>
        <v>OK</v>
      </c>
      <c r="M47" s="45"/>
      <c r="N47" s="50"/>
      <c r="O47" s="46"/>
      <c r="P47" s="47"/>
      <c r="Q47" s="47"/>
      <c r="R47" s="49"/>
      <c r="S47" s="48"/>
      <c r="T47" s="46"/>
      <c r="U47" s="46"/>
      <c r="V47" s="46"/>
      <c r="W47" s="46"/>
      <c r="X47" s="46"/>
      <c r="Y47" s="47"/>
      <c r="Z47" s="47"/>
      <c r="AA47" s="47"/>
      <c r="AB47" s="47"/>
      <c r="AC47" s="47"/>
      <c r="AD47" s="47"/>
    </row>
    <row r="48" spans="1:30" ht="39.950000000000003" hidden="1" customHeight="1" x14ac:dyDescent="0.25">
      <c r="A48" s="55">
        <v>55</v>
      </c>
      <c r="B48" s="56" t="s">
        <v>38</v>
      </c>
      <c r="C48" s="73" t="s">
        <v>198</v>
      </c>
      <c r="D48" s="74" t="s">
        <v>199</v>
      </c>
      <c r="E48" s="75" t="s">
        <v>129</v>
      </c>
      <c r="F48" s="74" t="s">
        <v>200</v>
      </c>
      <c r="G48" s="74" t="s">
        <v>37</v>
      </c>
      <c r="H48" s="74" t="s">
        <v>201</v>
      </c>
      <c r="I48" s="42">
        <v>1943</v>
      </c>
      <c r="J48" s="17"/>
      <c r="K48" s="23">
        <f t="shared" si="0"/>
        <v>0</v>
      </c>
      <c r="L48" s="24" t="str">
        <f t="shared" si="1"/>
        <v>OK</v>
      </c>
      <c r="M48" s="45"/>
      <c r="N48" s="50"/>
      <c r="O48" s="46"/>
      <c r="P48" s="47"/>
      <c r="Q48" s="47"/>
      <c r="R48" s="49"/>
      <c r="S48" s="48"/>
      <c r="T48" s="46"/>
      <c r="U48" s="46"/>
      <c r="V48" s="46"/>
      <c r="W48" s="46"/>
      <c r="X48" s="46"/>
      <c r="Y48" s="47"/>
      <c r="Z48" s="47"/>
      <c r="AA48" s="47"/>
      <c r="AB48" s="47"/>
      <c r="AC48" s="47"/>
      <c r="AD48" s="47"/>
    </row>
    <row r="49" spans="1:30" ht="39.950000000000003" hidden="1" customHeight="1" x14ac:dyDescent="0.25">
      <c r="A49" s="55">
        <v>56</v>
      </c>
      <c r="B49" s="56" t="s">
        <v>202</v>
      </c>
      <c r="C49" s="66" t="s">
        <v>203</v>
      </c>
      <c r="D49" s="67" t="s">
        <v>204</v>
      </c>
      <c r="E49" s="53" t="s">
        <v>41</v>
      </c>
      <c r="F49" s="54" t="s">
        <v>205</v>
      </c>
      <c r="G49" s="54" t="s">
        <v>37</v>
      </c>
      <c r="H49" s="54" t="s">
        <v>51</v>
      </c>
      <c r="I49" s="42">
        <v>20700</v>
      </c>
      <c r="J49" s="17"/>
      <c r="K49" s="23">
        <f t="shared" si="0"/>
        <v>0</v>
      </c>
      <c r="L49" s="24" t="str">
        <f t="shared" si="1"/>
        <v>OK</v>
      </c>
      <c r="M49" s="45"/>
      <c r="N49" s="50"/>
      <c r="O49" s="46"/>
      <c r="P49" s="47"/>
      <c r="Q49" s="47"/>
      <c r="R49" s="49"/>
      <c r="S49" s="48"/>
      <c r="T49" s="46"/>
      <c r="U49" s="46"/>
      <c r="V49" s="46"/>
      <c r="W49" s="46"/>
      <c r="X49" s="46"/>
      <c r="Y49" s="47"/>
      <c r="Z49" s="47"/>
      <c r="AA49" s="47"/>
      <c r="AB49" s="47"/>
      <c r="AC49" s="47"/>
      <c r="AD49" s="47"/>
    </row>
    <row r="50" spans="1:30" ht="39.950000000000003" hidden="1" customHeight="1" x14ac:dyDescent="0.25">
      <c r="A50" s="55">
        <v>57</v>
      </c>
      <c r="B50" s="56" t="s">
        <v>135</v>
      </c>
      <c r="C50" s="60" t="s">
        <v>206</v>
      </c>
      <c r="D50" s="61" t="s">
        <v>207</v>
      </c>
      <c r="E50" s="62" t="s">
        <v>208</v>
      </c>
      <c r="F50" s="62" t="s">
        <v>209</v>
      </c>
      <c r="G50" s="54" t="s">
        <v>37</v>
      </c>
      <c r="H50" s="62" t="s">
        <v>51</v>
      </c>
      <c r="I50" s="42">
        <v>9385</v>
      </c>
      <c r="J50" s="17"/>
      <c r="K50" s="23">
        <f t="shared" si="0"/>
        <v>0</v>
      </c>
      <c r="L50" s="24" t="str">
        <f t="shared" si="1"/>
        <v>OK</v>
      </c>
      <c r="M50" s="45"/>
      <c r="N50" s="50"/>
      <c r="O50" s="46"/>
      <c r="P50" s="47"/>
      <c r="Q50" s="47"/>
      <c r="R50" s="49"/>
      <c r="S50" s="48"/>
      <c r="T50" s="46"/>
      <c r="U50" s="46"/>
      <c r="V50" s="46"/>
      <c r="W50" s="46"/>
      <c r="X50" s="46"/>
      <c r="Y50" s="47"/>
      <c r="Z50" s="47"/>
      <c r="AA50" s="47"/>
      <c r="AB50" s="47"/>
      <c r="AC50" s="47"/>
      <c r="AD50" s="47"/>
    </row>
    <row r="51" spans="1:30" ht="39.950000000000003" hidden="1" customHeight="1" x14ac:dyDescent="0.25">
      <c r="A51" s="55">
        <v>59</v>
      </c>
      <c r="B51" s="56" t="s">
        <v>93</v>
      </c>
      <c r="C51" s="66" t="s">
        <v>210</v>
      </c>
      <c r="D51" s="67" t="s">
        <v>211</v>
      </c>
      <c r="E51" s="59" t="s">
        <v>212</v>
      </c>
      <c r="F51" s="62" t="s">
        <v>213</v>
      </c>
      <c r="G51" s="54" t="s">
        <v>37</v>
      </c>
      <c r="H51" s="62" t="s">
        <v>81</v>
      </c>
      <c r="I51" s="42">
        <v>1140</v>
      </c>
      <c r="J51" s="17"/>
      <c r="K51" s="23">
        <f t="shared" si="0"/>
        <v>0</v>
      </c>
      <c r="L51" s="24" t="str">
        <f t="shared" si="1"/>
        <v>OK</v>
      </c>
      <c r="M51" s="45"/>
      <c r="N51" s="50"/>
      <c r="O51" s="46"/>
      <c r="P51" s="47"/>
      <c r="Q51" s="47"/>
      <c r="R51" s="49"/>
      <c r="S51" s="48"/>
      <c r="T51" s="46"/>
      <c r="U51" s="46"/>
      <c r="V51" s="46"/>
      <c r="W51" s="46"/>
      <c r="X51" s="46"/>
      <c r="Y51" s="47"/>
      <c r="Z51" s="47"/>
      <c r="AA51" s="47"/>
      <c r="AB51" s="47"/>
      <c r="AC51" s="47"/>
      <c r="AD51" s="47"/>
    </row>
    <row r="52" spans="1:30" ht="39.950000000000003" hidden="1" customHeight="1" x14ac:dyDescent="0.25">
      <c r="A52" s="55">
        <v>60</v>
      </c>
      <c r="B52" s="56" t="s">
        <v>93</v>
      </c>
      <c r="C52" s="66" t="s">
        <v>214</v>
      </c>
      <c r="D52" s="67" t="s">
        <v>215</v>
      </c>
      <c r="E52" s="59" t="s">
        <v>212</v>
      </c>
      <c r="F52" s="62" t="s">
        <v>213</v>
      </c>
      <c r="G52" s="54" t="s">
        <v>37</v>
      </c>
      <c r="H52" s="62" t="s">
        <v>81</v>
      </c>
      <c r="I52" s="42">
        <v>685</v>
      </c>
      <c r="J52" s="17"/>
      <c r="K52" s="23">
        <f t="shared" si="0"/>
        <v>0</v>
      </c>
      <c r="L52" s="24" t="str">
        <f t="shared" si="1"/>
        <v>OK</v>
      </c>
      <c r="M52" s="45"/>
      <c r="N52" s="50"/>
      <c r="O52" s="46"/>
      <c r="P52" s="47"/>
      <c r="Q52" s="47"/>
      <c r="R52" s="49"/>
      <c r="S52" s="48"/>
      <c r="T52" s="46"/>
      <c r="U52" s="46"/>
      <c r="V52" s="46"/>
      <c r="W52" s="46"/>
      <c r="X52" s="46"/>
      <c r="Y52" s="47"/>
      <c r="Z52" s="47"/>
      <c r="AA52" s="47"/>
      <c r="AB52" s="47"/>
      <c r="AC52" s="47"/>
      <c r="AD52" s="47"/>
    </row>
    <row r="53" spans="1:30" ht="39.950000000000003" hidden="1" customHeight="1" x14ac:dyDescent="0.25">
      <c r="A53" s="55">
        <v>61</v>
      </c>
      <c r="B53" s="56" t="s">
        <v>71</v>
      </c>
      <c r="C53" s="66" t="s">
        <v>216</v>
      </c>
      <c r="D53" s="67" t="s">
        <v>217</v>
      </c>
      <c r="E53" s="59" t="s">
        <v>212</v>
      </c>
      <c r="F53" s="76" t="s">
        <v>218</v>
      </c>
      <c r="G53" s="54" t="s">
        <v>37</v>
      </c>
      <c r="H53" s="76" t="s">
        <v>81</v>
      </c>
      <c r="I53" s="42">
        <v>2296.8000000000002</v>
      </c>
      <c r="J53" s="17"/>
      <c r="K53" s="23">
        <f t="shared" si="0"/>
        <v>0</v>
      </c>
      <c r="L53" s="24" t="str">
        <f t="shared" si="1"/>
        <v>OK</v>
      </c>
      <c r="M53" s="45"/>
      <c r="N53" s="50"/>
      <c r="O53" s="46"/>
      <c r="P53" s="47"/>
      <c r="Q53" s="47"/>
      <c r="R53" s="49"/>
      <c r="S53" s="48"/>
      <c r="T53" s="46"/>
      <c r="U53" s="46"/>
      <c r="V53" s="46"/>
      <c r="W53" s="46"/>
      <c r="X53" s="46"/>
      <c r="Y53" s="47"/>
      <c r="Z53" s="47"/>
      <c r="AA53" s="47"/>
      <c r="AB53" s="47"/>
      <c r="AC53" s="47"/>
      <c r="AD53" s="47"/>
    </row>
    <row r="54" spans="1:30" ht="39.950000000000003" hidden="1" customHeight="1" x14ac:dyDescent="0.25">
      <c r="A54" s="55">
        <v>62</v>
      </c>
      <c r="B54" s="56" t="s">
        <v>43</v>
      </c>
      <c r="C54" s="60" t="s">
        <v>219</v>
      </c>
      <c r="D54" s="61" t="s">
        <v>220</v>
      </c>
      <c r="E54" s="62" t="s">
        <v>221</v>
      </c>
      <c r="F54" s="62" t="s">
        <v>222</v>
      </c>
      <c r="G54" s="54" t="s">
        <v>37</v>
      </c>
      <c r="H54" s="62" t="s">
        <v>25</v>
      </c>
      <c r="I54" s="42">
        <v>1291</v>
      </c>
      <c r="J54" s="17"/>
      <c r="K54" s="23">
        <f t="shared" si="0"/>
        <v>0</v>
      </c>
      <c r="L54" s="24" t="str">
        <f t="shared" si="1"/>
        <v>OK</v>
      </c>
      <c r="M54" s="45"/>
      <c r="N54" s="50"/>
      <c r="O54" s="46"/>
      <c r="P54" s="47"/>
      <c r="Q54" s="47"/>
      <c r="R54" s="49"/>
      <c r="S54" s="48"/>
      <c r="T54" s="46"/>
      <c r="U54" s="46"/>
      <c r="V54" s="46"/>
      <c r="W54" s="46"/>
      <c r="X54" s="46"/>
      <c r="Y54" s="47"/>
      <c r="Z54" s="47"/>
      <c r="AA54" s="47"/>
      <c r="AB54" s="47"/>
      <c r="AC54" s="47"/>
      <c r="AD54" s="47"/>
    </row>
    <row r="55" spans="1:30" ht="39.950000000000003" customHeight="1" x14ac:dyDescent="0.25">
      <c r="A55" s="55">
        <v>63</v>
      </c>
      <c r="B55" s="56" t="s">
        <v>55</v>
      </c>
      <c r="C55" s="60" t="s">
        <v>223</v>
      </c>
      <c r="D55" s="61" t="s">
        <v>224</v>
      </c>
      <c r="E55" s="62" t="s">
        <v>225</v>
      </c>
      <c r="F55" s="62" t="s">
        <v>226</v>
      </c>
      <c r="G55" s="54" t="s">
        <v>37</v>
      </c>
      <c r="H55" s="62" t="s">
        <v>227</v>
      </c>
      <c r="I55" s="42">
        <v>1785</v>
      </c>
      <c r="J55" s="17"/>
      <c r="K55" s="23">
        <f t="shared" si="0"/>
        <v>0</v>
      </c>
      <c r="L55" s="24" t="str">
        <f t="shared" si="1"/>
        <v>OK</v>
      </c>
      <c r="M55" s="45"/>
      <c r="N55" s="50"/>
      <c r="O55" s="46"/>
      <c r="P55" s="47"/>
      <c r="Q55" s="47"/>
      <c r="R55" s="49"/>
      <c r="S55" s="48"/>
      <c r="T55" s="46"/>
      <c r="U55" s="46"/>
      <c r="V55" s="46"/>
      <c r="W55" s="46"/>
      <c r="X55" s="46"/>
      <c r="Y55" s="47"/>
      <c r="Z55" s="47"/>
      <c r="AA55" s="47"/>
      <c r="AB55" s="47"/>
      <c r="AC55" s="47"/>
      <c r="AD55" s="47"/>
    </row>
    <row r="56" spans="1:30" ht="39.950000000000003" hidden="1" customHeight="1" x14ac:dyDescent="0.25">
      <c r="A56" s="55">
        <v>65</v>
      </c>
      <c r="B56" s="56" t="s">
        <v>86</v>
      </c>
      <c r="C56" s="60" t="s">
        <v>228</v>
      </c>
      <c r="D56" s="61" t="s">
        <v>229</v>
      </c>
      <c r="E56" s="62" t="s">
        <v>230</v>
      </c>
      <c r="F56" s="62" t="s">
        <v>231</v>
      </c>
      <c r="G56" s="54" t="s">
        <v>37</v>
      </c>
      <c r="H56" s="62" t="s">
        <v>232</v>
      </c>
      <c r="I56" s="42">
        <v>2649.99</v>
      </c>
      <c r="J56" s="17"/>
      <c r="K56" s="23">
        <f t="shared" si="0"/>
        <v>0</v>
      </c>
      <c r="L56" s="24" t="str">
        <f t="shared" si="1"/>
        <v>OK</v>
      </c>
      <c r="M56" s="45"/>
      <c r="N56" s="50"/>
      <c r="O56" s="46"/>
      <c r="P56" s="47"/>
      <c r="Q56" s="47"/>
      <c r="R56" s="49"/>
      <c r="S56" s="48"/>
      <c r="T56" s="46"/>
      <c r="U56" s="46"/>
      <c r="V56" s="46"/>
      <c r="W56" s="46"/>
      <c r="X56" s="46"/>
      <c r="Y56" s="47"/>
      <c r="Z56" s="47"/>
      <c r="AA56" s="47"/>
      <c r="AB56" s="47"/>
      <c r="AC56" s="47"/>
      <c r="AD56" s="47"/>
    </row>
    <row r="57" spans="1:30" ht="39.950000000000003" customHeight="1" x14ac:dyDescent="0.25">
      <c r="A57" s="93">
        <v>66</v>
      </c>
      <c r="B57" s="94" t="s">
        <v>176</v>
      </c>
      <c r="C57" s="81" t="s">
        <v>483</v>
      </c>
      <c r="D57" s="95" t="s">
        <v>234</v>
      </c>
      <c r="E57" s="107" t="s">
        <v>62</v>
      </c>
      <c r="F57" s="97" t="s">
        <v>235</v>
      </c>
      <c r="G57" s="97" t="s">
        <v>37</v>
      </c>
      <c r="H57" s="97">
        <v>44900533</v>
      </c>
      <c r="I57" s="98">
        <v>4765</v>
      </c>
      <c r="J57" s="17">
        <v>1</v>
      </c>
      <c r="K57" s="23">
        <f t="shared" si="0"/>
        <v>0</v>
      </c>
      <c r="L57" s="24" t="str">
        <f t="shared" si="1"/>
        <v>OK</v>
      </c>
      <c r="M57" s="45"/>
      <c r="N57" s="50">
        <v>1</v>
      </c>
      <c r="O57" s="46"/>
      <c r="P57" s="47"/>
      <c r="Q57" s="47"/>
      <c r="R57" s="49"/>
      <c r="S57" s="48"/>
      <c r="T57" s="46"/>
      <c r="U57" s="46"/>
      <c r="V57" s="46"/>
      <c r="W57" s="46"/>
      <c r="X57" s="46"/>
      <c r="Y57" s="47"/>
      <c r="Z57" s="47"/>
      <c r="AA57" s="47"/>
      <c r="AB57" s="47"/>
      <c r="AC57" s="47"/>
      <c r="AD57" s="47"/>
    </row>
    <row r="58" spans="1:30" ht="39.950000000000003" hidden="1" customHeight="1" x14ac:dyDescent="0.25">
      <c r="A58" s="55">
        <v>68</v>
      </c>
      <c r="B58" s="56" t="s">
        <v>38</v>
      </c>
      <c r="C58" s="66" t="s">
        <v>236</v>
      </c>
      <c r="D58" s="67" t="s">
        <v>237</v>
      </c>
      <c r="E58" s="53" t="s">
        <v>238</v>
      </c>
      <c r="F58" s="54" t="s">
        <v>239</v>
      </c>
      <c r="G58" s="54" t="s">
        <v>37</v>
      </c>
      <c r="H58" s="54" t="s">
        <v>51</v>
      </c>
      <c r="I58" s="42">
        <v>673</v>
      </c>
      <c r="J58" s="17"/>
      <c r="K58" s="23">
        <f t="shared" si="0"/>
        <v>0</v>
      </c>
      <c r="L58" s="24" t="str">
        <f t="shared" si="1"/>
        <v>OK</v>
      </c>
      <c r="M58" s="45"/>
      <c r="N58" s="50"/>
      <c r="O58" s="46"/>
      <c r="P58" s="47"/>
      <c r="Q58" s="47"/>
      <c r="R58" s="49"/>
      <c r="S58" s="48"/>
      <c r="T58" s="46"/>
      <c r="U58" s="46"/>
      <c r="V58" s="46"/>
      <c r="W58" s="46"/>
      <c r="X58" s="46"/>
      <c r="Y58" s="47"/>
      <c r="Z58" s="47"/>
      <c r="AA58" s="47"/>
      <c r="AB58" s="47"/>
      <c r="AC58" s="47"/>
      <c r="AD58" s="47"/>
    </row>
    <row r="59" spans="1:30" ht="39.950000000000003" hidden="1" customHeight="1" x14ac:dyDescent="0.25">
      <c r="A59" s="55">
        <v>69</v>
      </c>
      <c r="B59" s="56" t="s">
        <v>71</v>
      </c>
      <c r="C59" s="60" t="s">
        <v>240</v>
      </c>
      <c r="D59" s="61" t="s">
        <v>241</v>
      </c>
      <c r="E59" s="62" t="s">
        <v>242</v>
      </c>
      <c r="F59" s="62" t="s">
        <v>239</v>
      </c>
      <c r="G59" s="54" t="s">
        <v>37</v>
      </c>
      <c r="H59" s="62" t="s">
        <v>51</v>
      </c>
      <c r="I59" s="42">
        <v>2128.5</v>
      </c>
      <c r="J59" s="17"/>
      <c r="K59" s="23">
        <f t="shared" si="0"/>
        <v>0</v>
      </c>
      <c r="L59" s="24" t="str">
        <f t="shared" si="1"/>
        <v>OK</v>
      </c>
      <c r="M59" s="45"/>
      <c r="N59" s="50"/>
      <c r="O59" s="46"/>
      <c r="P59" s="47"/>
      <c r="Q59" s="47"/>
      <c r="R59" s="49"/>
      <c r="S59" s="48"/>
      <c r="T59" s="46"/>
      <c r="U59" s="46"/>
      <c r="V59" s="46"/>
      <c r="W59" s="46"/>
      <c r="X59" s="46"/>
      <c r="Y59" s="47"/>
      <c r="Z59" s="47"/>
      <c r="AA59" s="47"/>
      <c r="AB59" s="47"/>
      <c r="AC59" s="47"/>
      <c r="AD59" s="47"/>
    </row>
    <row r="60" spans="1:30" ht="39.950000000000003" hidden="1" customHeight="1" x14ac:dyDescent="0.25">
      <c r="A60" s="55">
        <v>70</v>
      </c>
      <c r="B60" s="56" t="s">
        <v>243</v>
      </c>
      <c r="C60" s="60" t="s">
        <v>244</v>
      </c>
      <c r="D60" s="61" t="s">
        <v>245</v>
      </c>
      <c r="E60" s="62" t="s">
        <v>124</v>
      </c>
      <c r="F60" s="62" t="s">
        <v>246</v>
      </c>
      <c r="G60" s="54" t="s">
        <v>37</v>
      </c>
      <c r="H60" s="62" t="s">
        <v>81</v>
      </c>
      <c r="I60" s="42">
        <v>3800</v>
      </c>
      <c r="J60" s="17"/>
      <c r="K60" s="23">
        <f t="shared" si="0"/>
        <v>0</v>
      </c>
      <c r="L60" s="24" t="str">
        <f t="shared" si="1"/>
        <v>OK</v>
      </c>
      <c r="M60" s="45"/>
      <c r="N60" s="50"/>
      <c r="O60" s="46"/>
      <c r="P60" s="47"/>
      <c r="Q60" s="47"/>
      <c r="R60" s="49"/>
      <c r="S60" s="48"/>
      <c r="T60" s="46"/>
      <c r="U60" s="46"/>
      <c r="V60" s="46"/>
      <c r="W60" s="46"/>
      <c r="X60" s="46"/>
      <c r="Y60" s="47"/>
      <c r="Z60" s="47"/>
      <c r="AA60" s="47"/>
      <c r="AB60" s="47"/>
      <c r="AC60" s="47"/>
      <c r="AD60" s="47"/>
    </row>
    <row r="61" spans="1:30" ht="39.950000000000003" hidden="1" customHeight="1" x14ac:dyDescent="0.25">
      <c r="A61" s="55">
        <v>71</v>
      </c>
      <c r="B61" s="56" t="s">
        <v>64</v>
      </c>
      <c r="C61" s="60" t="s">
        <v>247</v>
      </c>
      <c r="D61" s="61" t="s">
        <v>248</v>
      </c>
      <c r="E61" s="62" t="s">
        <v>124</v>
      </c>
      <c r="F61" s="62" t="s">
        <v>246</v>
      </c>
      <c r="G61" s="54" t="s">
        <v>37</v>
      </c>
      <c r="H61" s="62" t="s">
        <v>81</v>
      </c>
      <c r="I61" s="42">
        <v>5700</v>
      </c>
      <c r="J61" s="17"/>
      <c r="K61" s="23">
        <f t="shared" si="0"/>
        <v>0</v>
      </c>
      <c r="L61" s="24" t="str">
        <f t="shared" si="1"/>
        <v>OK</v>
      </c>
      <c r="M61" s="45"/>
      <c r="N61" s="50"/>
      <c r="O61" s="46"/>
      <c r="P61" s="47"/>
      <c r="Q61" s="47"/>
      <c r="R61" s="49"/>
      <c r="S61" s="48"/>
      <c r="T61" s="46"/>
      <c r="U61" s="46"/>
      <c r="V61" s="46"/>
      <c r="W61" s="46"/>
      <c r="X61" s="46"/>
      <c r="Y61" s="47"/>
      <c r="Z61" s="47"/>
      <c r="AA61" s="47"/>
      <c r="AB61" s="47"/>
      <c r="AC61" s="47"/>
      <c r="AD61" s="47"/>
    </row>
    <row r="62" spans="1:30" ht="39.950000000000003" hidden="1" customHeight="1" x14ac:dyDescent="0.25">
      <c r="A62" s="55">
        <v>73</v>
      </c>
      <c r="B62" s="56" t="s">
        <v>126</v>
      </c>
      <c r="C62" s="60" t="s">
        <v>249</v>
      </c>
      <c r="D62" s="61" t="s">
        <v>250</v>
      </c>
      <c r="E62" s="59" t="s">
        <v>62</v>
      </c>
      <c r="F62" s="70">
        <v>17418028</v>
      </c>
      <c r="G62" s="54" t="s">
        <v>37</v>
      </c>
      <c r="H62" s="54" t="s">
        <v>251</v>
      </c>
      <c r="I62" s="42">
        <v>2825</v>
      </c>
      <c r="J62" s="17"/>
      <c r="K62" s="23">
        <f t="shared" si="0"/>
        <v>0</v>
      </c>
      <c r="L62" s="24" t="str">
        <f t="shared" si="1"/>
        <v>OK</v>
      </c>
      <c r="M62" s="45"/>
      <c r="N62" s="50"/>
      <c r="O62" s="46"/>
      <c r="P62" s="47"/>
      <c r="Q62" s="47"/>
      <c r="R62" s="49"/>
      <c r="S62" s="48"/>
      <c r="T62" s="46"/>
      <c r="U62" s="46"/>
      <c r="V62" s="46"/>
      <c r="W62" s="46"/>
      <c r="X62" s="46"/>
      <c r="Y62" s="47"/>
      <c r="Z62" s="47"/>
      <c r="AA62" s="47"/>
      <c r="AB62" s="47"/>
      <c r="AC62" s="47"/>
      <c r="AD62" s="47"/>
    </row>
    <row r="63" spans="1:30" ht="39.950000000000003" hidden="1" customHeight="1" x14ac:dyDescent="0.25">
      <c r="A63" s="55">
        <v>74</v>
      </c>
      <c r="B63" s="56" t="s">
        <v>126</v>
      </c>
      <c r="C63" s="57" t="s">
        <v>252</v>
      </c>
      <c r="D63" s="58" t="s">
        <v>253</v>
      </c>
      <c r="E63" s="59" t="s">
        <v>46</v>
      </c>
      <c r="F63" s="54" t="s">
        <v>254</v>
      </c>
      <c r="G63" s="54" t="s">
        <v>37</v>
      </c>
      <c r="H63" s="54">
        <v>44905235</v>
      </c>
      <c r="I63" s="42">
        <v>5480</v>
      </c>
      <c r="J63" s="17"/>
      <c r="K63" s="23">
        <f t="shared" si="0"/>
        <v>0</v>
      </c>
      <c r="L63" s="24" t="str">
        <f t="shared" si="1"/>
        <v>OK</v>
      </c>
      <c r="M63" s="45"/>
      <c r="N63" s="50"/>
      <c r="O63" s="46"/>
      <c r="P63" s="47"/>
      <c r="Q63" s="47"/>
      <c r="R63" s="49"/>
      <c r="S63" s="48"/>
      <c r="T63" s="46"/>
      <c r="U63" s="46"/>
      <c r="V63" s="46"/>
      <c r="W63" s="46"/>
      <c r="X63" s="46"/>
      <c r="Y63" s="47"/>
      <c r="Z63" s="47"/>
      <c r="AA63" s="47"/>
      <c r="AB63" s="47"/>
      <c r="AC63" s="47"/>
      <c r="AD63" s="47"/>
    </row>
    <row r="64" spans="1:30" ht="39.950000000000003" hidden="1" customHeight="1" x14ac:dyDescent="0.25">
      <c r="A64" s="55">
        <v>75</v>
      </c>
      <c r="B64" s="56" t="s">
        <v>71</v>
      </c>
      <c r="C64" s="60" t="s">
        <v>255</v>
      </c>
      <c r="D64" s="61" t="s">
        <v>256</v>
      </c>
      <c r="E64" s="62" t="s">
        <v>129</v>
      </c>
      <c r="F64" s="62" t="s">
        <v>257</v>
      </c>
      <c r="G64" s="54" t="s">
        <v>37</v>
      </c>
      <c r="H64" s="62" t="s">
        <v>81</v>
      </c>
      <c r="I64" s="42">
        <v>1373.13</v>
      </c>
      <c r="J64" s="17"/>
      <c r="K64" s="23">
        <f t="shared" si="0"/>
        <v>0</v>
      </c>
      <c r="L64" s="24" t="str">
        <f t="shared" si="1"/>
        <v>OK</v>
      </c>
      <c r="M64" s="45"/>
      <c r="N64" s="50"/>
      <c r="O64" s="46"/>
      <c r="P64" s="47"/>
      <c r="Q64" s="47"/>
      <c r="R64" s="49"/>
      <c r="S64" s="48"/>
      <c r="T64" s="46"/>
      <c r="U64" s="46"/>
      <c r="V64" s="46"/>
      <c r="W64" s="46"/>
      <c r="X64" s="46"/>
      <c r="Y64" s="47"/>
      <c r="Z64" s="47"/>
      <c r="AA64" s="47"/>
      <c r="AB64" s="47"/>
      <c r="AC64" s="47"/>
      <c r="AD64" s="47"/>
    </row>
    <row r="65" spans="1:30" ht="39.950000000000003" hidden="1" customHeight="1" x14ac:dyDescent="0.25">
      <c r="A65" s="55">
        <v>76</v>
      </c>
      <c r="B65" s="56" t="s">
        <v>38</v>
      </c>
      <c r="C65" s="60" t="s">
        <v>258</v>
      </c>
      <c r="D65" s="61" t="s">
        <v>259</v>
      </c>
      <c r="E65" s="53" t="s">
        <v>129</v>
      </c>
      <c r="F65" s="54" t="s">
        <v>260</v>
      </c>
      <c r="G65" s="54" t="s">
        <v>37</v>
      </c>
      <c r="H65" s="54" t="s">
        <v>261</v>
      </c>
      <c r="I65" s="42">
        <v>1946.5</v>
      </c>
      <c r="J65" s="17"/>
      <c r="K65" s="23">
        <f t="shared" si="0"/>
        <v>0</v>
      </c>
      <c r="L65" s="24" t="str">
        <f t="shared" si="1"/>
        <v>OK</v>
      </c>
      <c r="M65" s="45"/>
      <c r="N65" s="50"/>
      <c r="O65" s="46"/>
      <c r="P65" s="47"/>
      <c r="Q65" s="47"/>
      <c r="R65" s="49"/>
      <c r="S65" s="48"/>
      <c r="T65" s="46"/>
      <c r="U65" s="46"/>
      <c r="V65" s="46"/>
      <c r="W65" s="46"/>
      <c r="X65" s="46"/>
      <c r="Y65" s="47"/>
      <c r="Z65" s="47"/>
      <c r="AA65" s="47"/>
      <c r="AB65" s="47"/>
      <c r="AC65" s="47"/>
      <c r="AD65" s="47"/>
    </row>
    <row r="66" spans="1:30" ht="39.950000000000003" customHeight="1" x14ac:dyDescent="0.25">
      <c r="A66" s="55">
        <v>78</v>
      </c>
      <c r="B66" s="56" t="s">
        <v>55</v>
      </c>
      <c r="C66" s="68" t="s">
        <v>262</v>
      </c>
      <c r="D66" s="69" t="s">
        <v>263</v>
      </c>
      <c r="E66" s="65">
        <v>1301</v>
      </c>
      <c r="F66" s="65" t="s">
        <v>264</v>
      </c>
      <c r="G66" s="54" t="s">
        <v>37</v>
      </c>
      <c r="H66" s="54" t="s">
        <v>21</v>
      </c>
      <c r="I66" s="42">
        <v>169</v>
      </c>
      <c r="J66" s="17"/>
      <c r="K66" s="23">
        <f t="shared" si="0"/>
        <v>0</v>
      </c>
      <c r="L66" s="24" t="str">
        <f t="shared" si="1"/>
        <v>OK</v>
      </c>
      <c r="M66" s="45"/>
      <c r="N66" s="50"/>
      <c r="O66" s="46"/>
      <c r="P66" s="47"/>
      <c r="Q66" s="47"/>
      <c r="R66" s="49"/>
      <c r="S66" s="48"/>
      <c r="T66" s="46"/>
      <c r="U66" s="46"/>
      <c r="V66" s="46"/>
      <c r="W66" s="46"/>
      <c r="X66" s="46"/>
      <c r="Y66" s="47"/>
      <c r="Z66" s="47"/>
      <c r="AA66" s="47"/>
      <c r="AB66" s="47"/>
      <c r="AC66" s="47"/>
      <c r="AD66" s="47"/>
    </row>
    <row r="67" spans="1:30" ht="39.950000000000003" hidden="1" customHeight="1" x14ac:dyDescent="0.25">
      <c r="A67" s="55">
        <v>79</v>
      </c>
      <c r="B67" s="56" t="s">
        <v>93</v>
      </c>
      <c r="C67" s="60" t="s">
        <v>265</v>
      </c>
      <c r="D67" s="61" t="s">
        <v>266</v>
      </c>
      <c r="E67" s="62" t="s">
        <v>267</v>
      </c>
      <c r="F67" s="62" t="s">
        <v>268</v>
      </c>
      <c r="G67" s="54" t="s">
        <v>37</v>
      </c>
      <c r="H67" s="62" t="s">
        <v>81</v>
      </c>
      <c r="I67" s="42">
        <v>795</v>
      </c>
      <c r="J67" s="17"/>
      <c r="K67" s="23">
        <f t="shared" si="0"/>
        <v>0</v>
      </c>
      <c r="L67" s="24" t="str">
        <f t="shared" si="1"/>
        <v>OK</v>
      </c>
      <c r="M67" s="45"/>
      <c r="N67" s="50"/>
      <c r="O67" s="46"/>
      <c r="P67" s="47"/>
      <c r="Q67" s="47"/>
      <c r="R67" s="49"/>
      <c r="S67" s="48"/>
      <c r="T67" s="46"/>
      <c r="U67" s="46"/>
      <c r="V67" s="46"/>
      <c r="W67" s="46"/>
      <c r="X67" s="46"/>
      <c r="Y67" s="47"/>
      <c r="Z67" s="47"/>
      <c r="AA67" s="47"/>
      <c r="AB67" s="47"/>
      <c r="AC67" s="47"/>
      <c r="AD67" s="47"/>
    </row>
    <row r="68" spans="1:30" ht="39.950000000000003" hidden="1" customHeight="1" x14ac:dyDescent="0.25">
      <c r="A68" s="55">
        <v>80</v>
      </c>
      <c r="B68" s="56" t="s">
        <v>71</v>
      </c>
      <c r="C68" s="68" t="s">
        <v>269</v>
      </c>
      <c r="D68" s="69" t="s">
        <v>270</v>
      </c>
      <c r="E68" s="54">
        <v>2407</v>
      </c>
      <c r="F68" s="54" t="s">
        <v>271</v>
      </c>
      <c r="G68" s="54" t="s">
        <v>37</v>
      </c>
      <c r="H68" s="54" t="s">
        <v>51</v>
      </c>
      <c r="I68" s="42">
        <v>12721.5</v>
      </c>
      <c r="J68" s="17"/>
      <c r="K68" s="23">
        <f t="shared" ref="K68:K131" si="2">J68-(SUM(M68:AD68))</f>
        <v>0</v>
      </c>
      <c r="L68" s="24" t="str">
        <f t="shared" ref="L68:L131" si="3">IF(K68&lt;0,"ATENÇÃO","OK")</f>
        <v>OK</v>
      </c>
      <c r="M68" s="45"/>
      <c r="N68" s="50"/>
      <c r="O68" s="46"/>
      <c r="P68" s="47"/>
      <c r="Q68" s="47"/>
      <c r="R68" s="49"/>
      <c r="S68" s="48"/>
      <c r="T68" s="46"/>
      <c r="U68" s="46"/>
      <c r="V68" s="46"/>
      <c r="W68" s="46"/>
      <c r="X68" s="46"/>
      <c r="Y68" s="47"/>
      <c r="Z68" s="47"/>
      <c r="AA68" s="47"/>
      <c r="AB68" s="47"/>
      <c r="AC68" s="47"/>
      <c r="AD68" s="47"/>
    </row>
    <row r="69" spans="1:30" ht="39.950000000000003" hidden="1" customHeight="1" x14ac:dyDescent="0.25">
      <c r="A69" s="55">
        <v>81</v>
      </c>
      <c r="B69" s="56" t="s">
        <v>151</v>
      </c>
      <c r="C69" s="60" t="s">
        <v>272</v>
      </c>
      <c r="D69" s="61" t="s">
        <v>273</v>
      </c>
      <c r="E69" s="53" t="s">
        <v>129</v>
      </c>
      <c r="F69" s="54" t="s">
        <v>274</v>
      </c>
      <c r="G69" s="54" t="s">
        <v>37</v>
      </c>
      <c r="H69" s="54" t="s">
        <v>275</v>
      </c>
      <c r="I69" s="42">
        <v>1537</v>
      </c>
      <c r="J69" s="17"/>
      <c r="K69" s="23">
        <f t="shared" si="2"/>
        <v>0</v>
      </c>
      <c r="L69" s="24" t="str">
        <f t="shared" si="3"/>
        <v>OK</v>
      </c>
      <c r="M69" s="45"/>
      <c r="N69" s="50"/>
      <c r="O69" s="46"/>
      <c r="P69" s="47"/>
      <c r="Q69" s="47"/>
      <c r="R69" s="49"/>
      <c r="S69" s="48"/>
      <c r="T69" s="46"/>
      <c r="U69" s="46"/>
      <c r="V69" s="46"/>
      <c r="W69" s="46"/>
      <c r="X69" s="46"/>
      <c r="Y69" s="47"/>
      <c r="Z69" s="47"/>
      <c r="AA69" s="47"/>
      <c r="AB69" s="47"/>
      <c r="AC69" s="47"/>
      <c r="AD69" s="47"/>
    </row>
    <row r="70" spans="1:30" ht="39.950000000000003" customHeight="1" x14ac:dyDescent="0.25">
      <c r="A70" s="93">
        <v>82</v>
      </c>
      <c r="B70" s="94" t="s">
        <v>176</v>
      </c>
      <c r="C70" s="108" t="s">
        <v>276</v>
      </c>
      <c r="D70" s="109" t="s">
        <v>277</v>
      </c>
      <c r="E70" s="107" t="s">
        <v>62</v>
      </c>
      <c r="F70" s="97" t="s">
        <v>278</v>
      </c>
      <c r="G70" s="97" t="s">
        <v>37</v>
      </c>
      <c r="H70" s="97">
        <v>44905233</v>
      </c>
      <c r="I70" s="98">
        <v>19125.66</v>
      </c>
      <c r="J70" s="17">
        <v>1</v>
      </c>
      <c r="K70" s="23">
        <f t="shared" si="2"/>
        <v>0</v>
      </c>
      <c r="L70" s="24" t="str">
        <f t="shared" si="3"/>
        <v>OK</v>
      </c>
      <c r="M70" s="45"/>
      <c r="N70" s="50">
        <v>1</v>
      </c>
      <c r="O70" s="46"/>
      <c r="P70" s="47"/>
      <c r="Q70" s="47"/>
      <c r="R70" s="49"/>
      <c r="S70" s="48"/>
      <c r="T70" s="46"/>
      <c r="U70" s="46"/>
      <c r="V70" s="46"/>
      <c r="W70" s="46"/>
      <c r="X70" s="46"/>
      <c r="Y70" s="47"/>
      <c r="Z70" s="47"/>
      <c r="AA70" s="47"/>
      <c r="AB70" s="47"/>
      <c r="AC70" s="47"/>
      <c r="AD70" s="47"/>
    </row>
    <row r="71" spans="1:30" ht="39.950000000000003" hidden="1" customHeight="1" x14ac:dyDescent="0.25">
      <c r="A71" s="55">
        <v>84</v>
      </c>
      <c r="B71" s="56" t="s">
        <v>47</v>
      </c>
      <c r="C71" s="60" t="s">
        <v>279</v>
      </c>
      <c r="D71" s="61" t="s">
        <v>280</v>
      </c>
      <c r="E71" s="62" t="s">
        <v>101</v>
      </c>
      <c r="F71" s="62" t="s">
        <v>281</v>
      </c>
      <c r="G71" s="54" t="s">
        <v>37</v>
      </c>
      <c r="H71" s="62" t="s">
        <v>51</v>
      </c>
      <c r="I71" s="42">
        <v>1350</v>
      </c>
      <c r="J71" s="17"/>
      <c r="K71" s="23">
        <f t="shared" si="2"/>
        <v>0</v>
      </c>
      <c r="L71" s="24" t="str">
        <f t="shared" si="3"/>
        <v>OK</v>
      </c>
      <c r="M71" s="45"/>
      <c r="N71" s="50"/>
      <c r="O71" s="46"/>
      <c r="P71" s="47"/>
      <c r="Q71" s="47"/>
      <c r="R71" s="49"/>
      <c r="S71" s="48"/>
      <c r="T71" s="46"/>
      <c r="U71" s="46"/>
      <c r="V71" s="46"/>
      <c r="W71" s="46"/>
      <c r="X71" s="46"/>
      <c r="Y71" s="47"/>
      <c r="Z71" s="47"/>
      <c r="AA71" s="47"/>
      <c r="AB71" s="47"/>
      <c r="AC71" s="47"/>
      <c r="AD71" s="47"/>
    </row>
    <row r="72" spans="1:30" ht="39.950000000000003" hidden="1" customHeight="1" x14ac:dyDescent="0.25">
      <c r="A72" s="55">
        <v>85</v>
      </c>
      <c r="B72" s="56" t="s">
        <v>126</v>
      </c>
      <c r="C72" s="66" t="s">
        <v>282</v>
      </c>
      <c r="D72" s="67" t="s">
        <v>283</v>
      </c>
      <c r="E72" s="59" t="s">
        <v>238</v>
      </c>
      <c r="F72" s="54" t="s">
        <v>284</v>
      </c>
      <c r="G72" s="54" t="s">
        <v>37</v>
      </c>
      <c r="H72" s="54">
        <v>44905233</v>
      </c>
      <c r="I72" s="42">
        <v>3700</v>
      </c>
      <c r="J72" s="17"/>
      <c r="K72" s="23">
        <f t="shared" si="2"/>
        <v>0</v>
      </c>
      <c r="L72" s="24" t="str">
        <f t="shared" si="3"/>
        <v>OK</v>
      </c>
      <c r="M72" s="45"/>
      <c r="N72" s="50"/>
      <c r="O72" s="46"/>
      <c r="P72" s="47"/>
      <c r="Q72" s="47"/>
      <c r="R72" s="49"/>
      <c r="S72" s="48"/>
      <c r="T72" s="46"/>
      <c r="U72" s="46"/>
      <c r="V72" s="46"/>
      <c r="W72" s="46"/>
      <c r="X72" s="46"/>
      <c r="Y72" s="47"/>
      <c r="Z72" s="47"/>
      <c r="AA72" s="47"/>
      <c r="AB72" s="47"/>
      <c r="AC72" s="47"/>
      <c r="AD72" s="47"/>
    </row>
    <row r="73" spans="1:30" ht="39.950000000000003" hidden="1" customHeight="1" x14ac:dyDescent="0.25">
      <c r="A73" s="55">
        <v>86</v>
      </c>
      <c r="B73" s="56" t="s">
        <v>47</v>
      </c>
      <c r="C73" s="60" t="s">
        <v>285</v>
      </c>
      <c r="D73" s="61" t="s">
        <v>286</v>
      </c>
      <c r="E73" s="62" t="s">
        <v>101</v>
      </c>
      <c r="F73" s="62" t="s">
        <v>281</v>
      </c>
      <c r="G73" s="54" t="s">
        <v>37</v>
      </c>
      <c r="H73" s="62" t="s">
        <v>51</v>
      </c>
      <c r="I73" s="42">
        <v>4900</v>
      </c>
      <c r="J73" s="17"/>
      <c r="K73" s="23">
        <f t="shared" si="2"/>
        <v>0</v>
      </c>
      <c r="L73" s="24" t="str">
        <f t="shared" si="3"/>
        <v>OK</v>
      </c>
      <c r="M73" s="45"/>
      <c r="N73" s="50"/>
      <c r="O73" s="46"/>
      <c r="P73" s="47"/>
      <c r="Q73" s="47"/>
      <c r="R73" s="49"/>
      <c r="S73" s="48"/>
      <c r="T73" s="46"/>
      <c r="U73" s="46"/>
      <c r="V73" s="46"/>
      <c r="W73" s="46"/>
      <c r="X73" s="46"/>
      <c r="Y73" s="47"/>
      <c r="Z73" s="47"/>
      <c r="AA73" s="47"/>
      <c r="AB73" s="47"/>
      <c r="AC73" s="47"/>
      <c r="AD73" s="47"/>
    </row>
    <row r="74" spans="1:30" ht="39.950000000000003" hidden="1" customHeight="1" x14ac:dyDescent="0.25">
      <c r="A74" s="55">
        <v>88</v>
      </c>
      <c r="B74" s="56" t="s">
        <v>47</v>
      </c>
      <c r="C74" s="51" t="s">
        <v>287</v>
      </c>
      <c r="D74" s="52" t="s">
        <v>288</v>
      </c>
      <c r="E74" s="53" t="s">
        <v>129</v>
      </c>
      <c r="F74" s="54" t="s">
        <v>289</v>
      </c>
      <c r="G74" s="54" t="s">
        <v>37</v>
      </c>
      <c r="H74" s="54" t="s">
        <v>81</v>
      </c>
      <c r="I74" s="42">
        <v>600</v>
      </c>
      <c r="J74" s="17"/>
      <c r="K74" s="23">
        <f t="shared" si="2"/>
        <v>0</v>
      </c>
      <c r="L74" s="24" t="str">
        <f t="shared" si="3"/>
        <v>OK</v>
      </c>
      <c r="M74" s="45"/>
      <c r="N74" s="50"/>
      <c r="O74" s="46"/>
      <c r="P74" s="47"/>
      <c r="Q74" s="47"/>
      <c r="R74" s="49"/>
      <c r="S74" s="48"/>
      <c r="T74" s="46"/>
      <c r="U74" s="46"/>
      <c r="V74" s="46"/>
      <c r="W74" s="46"/>
      <c r="X74" s="46"/>
      <c r="Y74" s="47"/>
      <c r="Z74" s="47"/>
      <c r="AA74" s="47"/>
      <c r="AB74" s="47"/>
      <c r="AC74" s="47"/>
      <c r="AD74" s="47"/>
    </row>
    <row r="75" spans="1:30" ht="39.950000000000003" hidden="1" customHeight="1" x14ac:dyDescent="0.25">
      <c r="A75" s="55">
        <v>89</v>
      </c>
      <c r="B75" s="56" t="s">
        <v>71</v>
      </c>
      <c r="C75" s="60" t="s">
        <v>290</v>
      </c>
      <c r="D75" s="61" t="s">
        <v>291</v>
      </c>
      <c r="E75" s="62" t="s">
        <v>292</v>
      </c>
      <c r="F75" s="62" t="s">
        <v>293</v>
      </c>
      <c r="G75" s="54" t="s">
        <v>37</v>
      </c>
      <c r="H75" s="62" t="s">
        <v>81</v>
      </c>
      <c r="I75" s="42">
        <v>3316.5</v>
      </c>
      <c r="J75" s="17"/>
      <c r="K75" s="23">
        <f t="shared" si="2"/>
        <v>0</v>
      </c>
      <c r="L75" s="24" t="str">
        <f t="shared" si="3"/>
        <v>OK</v>
      </c>
      <c r="M75" s="45"/>
      <c r="N75" s="50"/>
      <c r="O75" s="46"/>
      <c r="P75" s="47"/>
      <c r="Q75" s="47"/>
      <c r="R75" s="49"/>
      <c r="S75" s="48"/>
      <c r="T75" s="46"/>
      <c r="U75" s="46"/>
      <c r="V75" s="46"/>
      <c r="W75" s="46"/>
      <c r="X75" s="46"/>
      <c r="Y75" s="47"/>
      <c r="Z75" s="47"/>
      <c r="AA75" s="47"/>
      <c r="AB75" s="47"/>
      <c r="AC75" s="47"/>
      <c r="AD75" s="47"/>
    </row>
    <row r="76" spans="1:30" ht="39.950000000000003" hidden="1" customHeight="1" x14ac:dyDescent="0.25">
      <c r="A76" s="55">
        <v>90</v>
      </c>
      <c r="B76" s="56" t="s">
        <v>151</v>
      </c>
      <c r="C76" s="60" t="s">
        <v>294</v>
      </c>
      <c r="D76" s="61" t="s">
        <v>295</v>
      </c>
      <c r="E76" s="62" t="s">
        <v>124</v>
      </c>
      <c r="F76" s="62" t="s">
        <v>296</v>
      </c>
      <c r="G76" s="54" t="s">
        <v>37</v>
      </c>
      <c r="H76" s="62" t="s">
        <v>81</v>
      </c>
      <c r="I76" s="42">
        <v>3100</v>
      </c>
      <c r="J76" s="17"/>
      <c r="K76" s="23">
        <f t="shared" si="2"/>
        <v>0</v>
      </c>
      <c r="L76" s="24" t="str">
        <f t="shared" si="3"/>
        <v>OK</v>
      </c>
      <c r="M76" s="45"/>
      <c r="N76" s="50"/>
      <c r="O76" s="46"/>
      <c r="P76" s="47"/>
      <c r="Q76" s="47"/>
      <c r="R76" s="49"/>
      <c r="S76" s="48"/>
      <c r="T76" s="46"/>
      <c r="U76" s="46"/>
      <c r="V76" s="46"/>
      <c r="W76" s="46"/>
      <c r="X76" s="46"/>
      <c r="Y76" s="47"/>
      <c r="Z76" s="47"/>
      <c r="AA76" s="47"/>
      <c r="AB76" s="47"/>
      <c r="AC76" s="47"/>
      <c r="AD76" s="47"/>
    </row>
    <row r="77" spans="1:30" ht="39.950000000000003" hidden="1" customHeight="1" x14ac:dyDescent="0.25">
      <c r="A77" s="55">
        <v>91</v>
      </c>
      <c r="B77" s="56" t="s">
        <v>93</v>
      </c>
      <c r="C77" s="66" t="s">
        <v>297</v>
      </c>
      <c r="D77" s="67" t="s">
        <v>298</v>
      </c>
      <c r="E77" s="53" t="s">
        <v>192</v>
      </c>
      <c r="F77" s="54" t="s">
        <v>299</v>
      </c>
      <c r="G77" s="54" t="s">
        <v>37</v>
      </c>
      <c r="H77" s="54" t="s">
        <v>51</v>
      </c>
      <c r="I77" s="42">
        <v>400</v>
      </c>
      <c r="J77" s="17"/>
      <c r="K77" s="23">
        <f t="shared" si="2"/>
        <v>0</v>
      </c>
      <c r="L77" s="24" t="str">
        <f t="shared" si="3"/>
        <v>OK</v>
      </c>
      <c r="M77" s="45"/>
      <c r="N77" s="50"/>
      <c r="O77" s="46"/>
      <c r="P77" s="47"/>
      <c r="Q77" s="47"/>
      <c r="R77" s="49"/>
      <c r="S77" s="48"/>
      <c r="T77" s="46"/>
      <c r="U77" s="46"/>
      <c r="V77" s="46"/>
      <c r="W77" s="46"/>
      <c r="X77" s="46"/>
      <c r="Y77" s="47"/>
      <c r="Z77" s="47"/>
      <c r="AA77" s="47"/>
      <c r="AB77" s="47"/>
      <c r="AC77" s="47"/>
      <c r="AD77" s="47"/>
    </row>
    <row r="78" spans="1:30" ht="39.950000000000003" hidden="1" customHeight="1" x14ac:dyDescent="0.25">
      <c r="A78" s="55">
        <v>92</v>
      </c>
      <c r="B78" s="56" t="s">
        <v>243</v>
      </c>
      <c r="C78" s="60" t="s">
        <v>300</v>
      </c>
      <c r="D78" s="61" t="s">
        <v>301</v>
      </c>
      <c r="E78" s="62" t="s">
        <v>292</v>
      </c>
      <c r="F78" s="62" t="s">
        <v>293</v>
      </c>
      <c r="G78" s="54" t="s">
        <v>37</v>
      </c>
      <c r="H78" s="62" t="s">
        <v>81</v>
      </c>
      <c r="I78" s="42">
        <v>2438</v>
      </c>
      <c r="J78" s="17"/>
      <c r="K78" s="23">
        <f t="shared" si="2"/>
        <v>0</v>
      </c>
      <c r="L78" s="24" t="str">
        <f t="shared" si="3"/>
        <v>OK</v>
      </c>
      <c r="M78" s="45"/>
      <c r="N78" s="50"/>
      <c r="O78" s="46"/>
      <c r="P78" s="47"/>
      <c r="Q78" s="47"/>
      <c r="R78" s="49"/>
      <c r="S78" s="48"/>
      <c r="T78" s="46"/>
      <c r="U78" s="46"/>
      <c r="V78" s="46"/>
      <c r="W78" s="46"/>
      <c r="X78" s="46"/>
      <c r="Y78" s="47"/>
      <c r="Z78" s="47"/>
      <c r="AA78" s="47"/>
      <c r="AB78" s="47"/>
      <c r="AC78" s="47"/>
      <c r="AD78" s="47"/>
    </row>
    <row r="79" spans="1:30" ht="39.950000000000003" hidden="1" customHeight="1" x14ac:dyDescent="0.25">
      <c r="A79" s="55">
        <v>93</v>
      </c>
      <c r="B79" s="56" t="s">
        <v>93</v>
      </c>
      <c r="C79" s="60" t="s">
        <v>302</v>
      </c>
      <c r="D79" s="61" t="s">
        <v>303</v>
      </c>
      <c r="E79" s="62" t="s">
        <v>292</v>
      </c>
      <c r="F79" s="62" t="s">
        <v>293</v>
      </c>
      <c r="G79" s="54" t="s">
        <v>37</v>
      </c>
      <c r="H79" s="62" t="s">
        <v>81</v>
      </c>
      <c r="I79" s="42">
        <v>715</v>
      </c>
      <c r="J79" s="17"/>
      <c r="K79" s="23">
        <f t="shared" si="2"/>
        <v>0</v>
      </c>
      <c r="L79" s="24" t="str">
        <f t="shared" si="3"/>
        <v>OK</v>
      </c>
      <c r="M79" s="45"/>
      <c r="N79" s="50"/>
      <c r="O79" s="46"/>
      <c r="P79" s="47"/>
      <c r="Q79" s="47"/>
      <c r="R79" s="49"/>
      <c r="S79" s="48"/>
      <c r="T79" s="46"/>
      <c r="U79" s="46"/>
      <c r="V79" s="46"/>
      <c r="W79" s="46"/>
      <c r="X79" s="46"/>
      <c r="Y79" s="47"/>
      <c r="Z79" s="47"/>
      <c r="AA79" s="47"/>
      <c r="AB79" s="47"/>
      <c r="AC79" s="47"/>
      <c r="AD79" s="47"/>
    </row>
    <row r="80" spans="1:30" ht="39.950000000000003" hidden="1" customHeight="1" x14ac:dyDescent="0.25">
      <c r="A80" s="55">
        <v>94</v>
      </c>
      <c r="B80" s="56" t="s">
        <v>93</v>
      </c>
      <c r="C80" s="60" t="s">
        <v>304</v>
      </c>
      <c r="D80" s="61" t="s">
        <v>305</v>
      </c>
      <c r="E80" s="62" t="s">
        <v>292</v>
      </c>
      <c r="F80" s="62" t="s">
        <v>293</v>
      </c>
      <c r="G80" s="54" t="s">
        <v>37</v>
      </c>
      <c r="H80" s="62" t="s">
        <v>81</v>
      </c>
      <c r="I80" s="42">
        <v>2850</v>
      </c>
      <c r="J80" s="17"/>
      <c r="K80" s="23">
        <f t="shared" si="2"/>
        <v>0</v>
      </c>
      <c r="L80" s="24" t="str">
        <f t="shared" si="3"/>
        <v>OK</v>
      </c>
      <c r="M80" s="45"/>
      <c r="N80" s="50"/>
      <c r="O80" s="46"/>
      <c r="P80" s="47"/>
      <c r="Q80" s="47"/>
      <c r="R80" s="49"/>
      <c r="S80" s="48"/>
      <c r="T80" s="46"/>
      <c r="U80" s="46"/>
      <c r="V80" s="46"/>
      <c r="W80" s="46"/>
      <c r="X80" s="46"/>
      <c r="Y80" s="47"/>
      <c r="Z80" s="47"/>
      <c r="AA80" s="47"/>
      <c r="AB80" s="47"/>
      <c r="AC80" s="47"/>
      <c r="AD80" s="47"/>
    </row>
    <row r="81" spans="1:30" ht="39.950000000000003" hidden="1" customHeight="1" x14ac:dyDescent="0.25">
      <c r="A81" s="55">
        <v>96</v>
      </c>
      <c r="B81" s="56" t="s">
        <v>47</v>
      </c>
      <c r="C81" s="60" t="s">
        <v>306</v>
      </c>
      <c r="D81" s="61" t="s">
        <v>307</v>
      </c>
      <c r="E81" s="53" t="s">
        <v>129</v>
      </c>
      <c r="F81" s="54" t="s">
        <v>308</v>
      </c>
      <c r="G81" s="54" t="s">
        <v>37</v>
      </c>
      <c r="H81" s="54" t="s">
        <v>81</v>
      </c>
      <c r="I81" s="42">
        <v>2300</v>
      </c>
      <c r="J81" s="17"/>
      <c r="K81" s="23">
        <f t="shared" si="2"/>
        <v>0</v>
      </c>
      <c r="L81" s="24" t="str">
        <f t="shared" si="3"/>
        <v>OK</v>
      </c>
      <c r="M81" s="45"/>
      <c r="N81" s="50"/>
      <c r="O81" s="46"/>
      <c r="P81" s="47"/>
      <c r="Q81" s="47"/>
      <c r="R81" s="49"/>
      <c r="S81" s="48"/>
      <c r="T81" s="46"/>
      <c r="U81" s="46"/>
      <c r="V81" s="46"/>
      <c r="W81" s="46"/>
      <c r="X81" s="46"/>
      <c r="Y81" s="47"/>
      <c r="Z81" s="47"/>
      <c r="AA81" s="47"/>
      <c r="AB81" s="47"/>
      <c r="AC81" s="47"/>
      <c r="AD81" s="47"/>
    </row>
    <row r="82" spans="1:30" ht="39.950000000000003" hidden="1" customHeight="1" x14ac:dyDescent="0.25">
      <c r="A82" s="55">
        <v>97</v>
      </c>
      <c r="B82" s="56" t="s">
        <v>47</v>
      </c>
      <c r="C82" s="60" t="s">
        <v>309</v>
      </c>
      <c r="D82" s="61" t="s">
        <v>310</v>
      </c>
      <c r="E82" s="53" t="s">
        <v>192</v>
      </c>
      <c r="F82" s="70">
        <v>13080064</v>
      </c>
      <c r="G82" s="54" t="s">
        <v>37</v>
      </c>
      <c r="H82" s="54" t="s">
        <v>51</v>
      </c>
      <c r="I82" s="42">
        <v>2280</v>
      </c>
      <c r="J82" s="17"/>
      <c r="K82" s="23">
        <f t="shared" si="2"/>
        <v>0</v>
      </c>
      <c r="L82" s="24" t="str">
        <f t="shared" si="3"/>
        <v>OK</v>
      </c>
      <c r="M82" s="45"/>
      <c r="N82" s="50"/>
      <c r="O82" s="46"/>
      <c r="P82" s="47"/>
      <c r="Q82" s="47"/>
      <c r="R82" s="49"/>
      <c r="S82" s="48"/>
      <c r="T82" s="46"/>
      <c r="U82" s="46"/>
      <c r="V82" s="46"/>
      <c r="W82" s="46"/>
      <c r="X82" s="46"/>
      <c r="Y82" s="47"/>
      <c r="Z82" s="47"/>
      <c r="AA82" s="47"/>
      <c r="AB82" s="47"/>
      <c r="AC82" s="47"/>
      <c r="AD82" s="47"/>
    </row>
    <row r="83" spans="1:30" ht="39.950000000000003" hidden="1" customHeight="1" x14ac:dyDescent="0.25">
      <c r="A83" s="55">
        <v>98</v>
      </c>
      <c r="B83" s="56" t="s">
        <v>135</v>
      </c>
      <c r="C83" s="60" t="s">
        <v>311</v>
      </c>
      <c r="D83" s="61" t="s">
        <v>312</v>
      </c>
      <c r="E83" s="62" t="s">
        <v>124</v>
      </c>
      <c r="F83" s="62" t="s">
        <v>296</v>
      </c>
      <c r="G83" s="54" t="s">
        <v>37</v>
      </c>
      <c r="H83" s="62" t="s">
        <v>81</v>
      </c>
      <c r="I83" s="42">
        <v>3180</v>
      </c>
      <c r="J83" s="17"/>
      <c r="K83" s="23">
        <f t="shared" si="2"/>
        <v>0</v>
      </c>
      <c r="L83" s="24" t="str">
        <f t="shared" si="3"/>
        <v>OK</v>
      </c>
      <c r="M83" s="45"/>
      <c r="N83" s="50"/>
      <c r="O83" s="46"/>
      <c r="P83" s="47"/>
      <c r="Q83" s="47"/>
      <c r="R83" s="49"/>
      <c r="S83" s="48"/>
      <c r="T83" s="46"/>
      <c r="U83" s="46"/>
      <c r="V83" s="46"/>
      <c r="W83" s="46"/>
      <c r="X83" s="46"/>
      <c r="Y83" s="47"/>
      <c r="Z83" s="47"/>
      <c r="AA83" s="47"/>
      <c r="AB83" s="47"/>
      <c r="AC83" s="47"/>
      <c r="AD83" s="47"/>
    </row>
    <row r="84" spans="1:30" ht="39.950000000000003" hidden="1" customHeight="1" x14ac:dyDescent="0.25">
      <c r="A84" s="55">
        <v>99</v>
      </c>
      <c r="B84" s="56" t="s">
        <v>24</v>
      </c>
      <c r="C84" s="68" t="s">
        <v>313</v>
      </c>
      <c r="D84" s="69" t="s">
        <v>314</v>
      </c>
      <c r="E84" s="65">
        <v>2407</v>
      </c>
      <c r="F84" s="65" t="s">
        <v>315</v>
      </c>
      <c r="G84" s="54" t="s">
        <v>37</v>
      </c>
      <c r="H84" s="62" t="s">
        <v>81</v>
      </c>
      <c r="I84" s="42">
        <v>850</v>
      </c>
      <c r="J84" s="17"/>
      <c r="K84" s="23">
        <f t="shared" si="2"/>
        <v>0</v>
      </c>
      <c r="L84" s="24" t="str">
        <f t="shared" si="3"/>
        <v>OK</v>
      </c>
      <c r="M84" s="45"/>
      <c r="N84" s="50"/>
      <c r="O84" s="46"/>
      <c r="P84" s="47"/>
      <c r="Q84" s="47"/>
      <c r="R84" s="49"/>
      <c r="S84" s="48"/>
      <c r="T84" s="46"/>
      <c r="U84" s="46"/>
      <c r="V84" s="46"/>
      <c r="W84" s="46"/>
      <c r="X84" s="46"/>
      <c r="Y84" s="47"/>
      <c r="Z84" s="47"/>
      <c r="AA84" s="47"/>
      <c r="AB84" s="47"/>
      <c r="AC84" s="47"/>
      <c r="AD84" s="47"/>
    </row>
    <row r="85" spans="1:30" ht="39.950000000000003" hidden="1" customHeight="1" x14ac:dyDescent="0.25">
      <c r="A85" s="55">
        <v>100</v>
      </c>
      <c r="B85" s="56" t="s">
        <v>47</v>
      </c>
      <c r="C85" s="60" t="s">
        <v>316</v>
      </c>
      <c r="D85" s="61" t="s">
        <v>317</v>
      </c>
      <c r="E85" s="62" t="s">
        <v>101</v>
      </c>
      <c r="F85" s="62" t="s">
        <v>281</v>
      </c>
      <c r="G85" s="54" t="s">
        <v>37</v>
      </c>
      <c r="H85" s="62" t="s">
        <v>51</v>
      </c>
      <c r="I85" s="42">
        <v>2300</v>
      </c>
      <c r="J85" s="17"/>
      <c r="K85" s="23">
        <f t="shared" si="2"/>
        <v>0</v>
      </c>
      <c r="L85" s="24" t="str">
        <f t="shared" si="3"/>
        <v>OK</v>
      </c>
      <c r="M85" s="45"/>
      <c r="N85" s="50"/>
      <c r="O85" s="46"/>
      <c r="P85" s="47"/>
      <c r="Q85" s="47"/>
      <c r="R85" s="49"/>
      <c r="S85" s="48"/>
      <c r="T85" s="46"/>
      <c r="U85" s="46"/>
      <c r="V85" s="46"/>
      <c r="W85" s="46"/>
      <c r="X85" s="46"/>
      <c r="Y85" s="47"/>
      <c r="Z85" s="47"/>
      <c r="AA85" s="47"/>
      <c r="AB85" s="47"/>
      <c r="AC85" s="47"/>
      <c r="AD85" s="47"/>
    </row>
    <row r="86" spans="1:30" ht="39.950000000000003" hidden="1" customHeight="1" x14ac:dyDescent="0.25">
      <c r="A86" s="55">
        <v>101</v>
      </c>
      <c r="B86" s="56" t="s">
        <v>151</v>
      </c>
      <c r="C86" s="60" t="s">
        <v>318</v>
      </c>
      <c r="D86" s="61" t="s">
        <v>319</v>
      </c>
      <c r="E86" s="62" t="s">
        <v>46</v>
      </c>
      <c r="F86" s="62" t="s">
        <v>54</v>
      </c>
      <c r="G86" s="54" t="s">
        <v>37</v>
      </c>
      <c r="H86" s="62" t="s">
        <v>51</v>
      </c>
      <c r="I86" s="42">
        <v>1900</v>
      </c>
      <c r="J86" s="17"/>
      <c r="K86" s="23">
        <f t="shared" si="2"/>
        <v>0</v>
      </c>
      <c r="L86" s="24" t="str">
        <f t="shared" si="3"/>
        <v>OK</v>
      </c>
      <c r="M86" s="45"/>
      <c r="N86" s="50"/>
      <c r="O86" s="46"/>
      <c r="P86" s="47"/>
      <c r="Q86" s="47"/>
      <c r="R86" s="49"/>
      <c r="S86" s="48"/>
      <c r="T86" s="46"/>
      <c r="U86" s="46"/>
      <c r="V86" s="46"/>
      <c r="W86" s="46"/>
      <c r="X86" s="46"/>
      <c r="Y86" s="47"/>
      <c r="Z86" s="47"/>
      <c r="AA86" s="47"/>
      <c r="AB86" s="47"/>
      <c r="AC86" s="47"/>
      <c r="AD86" s="47"/>
    </row>
    <row r="87" spans="1:30" ht="39.950000000000003" hidden="1" customHeight="1" x14ac:dyDescent="0.25">
      <c r="A87" s="55">
        <v>102</v>
      </c>
      <c r="B87" s="56" t="s">
        <v>114</v>
      </c>
      <c r="C87" s="66" t="s">
        <v>320</v>
      </c>
      <c r="D87" s="67" t="s">
        <v>321</v>
      </c>
      <c r="E87" s="59" t="s">
        <v>62</v>
      </c>
      <c r="F87" s="54" t="s">
        <v>322</v>
      </c>
      <c r="G87" s="54" t="s">
        <v>37</v>
      </c>
      <c r="H87" s="54">
        <v>44905233</v>
      </c>
      <c r="I87" s="42">
        <v>5366</v>
      </c>
      <c r="J87" s="17"/>
      <c r="K87" s="23">
        <f t="shared" si="2"/>
        <v>0</v>
      </c>
      <c r="L87" s="24" t="str">
        <f t="shared" si="3"/>
        <v>OK</v>
      </c>
      <c r="M87" s="45"/>
      <c r="N87" s="50"/>
      <c r="O87" s="46"/>
      <c r="P87" s="47"/>
      <c r="Q87" s="47"/>
      <c r="R87" s="49"/>
      <c r="S87" s="48"/>
      <c r="T87" s="46"/>
      <c r="U87" s="46"/>
      <c r="V87" s="46"/>
      <c r="W87" s="46"/>
      <c r="X87" s="46"/>
      <c r="Y87" s="47"/>
      <c r="Z87" s="47"/>
      <c r="AA87" s="47"/>
      <c r="AB87" s="47"/>
      <c r="AC87" s="47"/>
      <c r="AD87" s="47"/>
    </row>
    <row r="88" spans="1:30" ht="39.950000000000003" hidden="1" customHeight="1" x14ac:dyDescent="0.25">
      <c r="A88" s="55">
        <v>103</v>
      </c>
      <c r="B88" s="56" t="s">
        <v>114</v>
      </c>
      <c r="C88" s="77" t="s">
        <v>323</v>
      </c>
      <c r="D88" s="61" t="s">
        <v>321</v>
      </c>
      <c r="E88" s="59" t="s">
        <v>238</v>
      </c>
      <c r="F88" s="62" t="s">
        <v>324</v>
      </c>
      <c r="G88" s="54" t="s">
        <v>37</v>
      </c>
      <c r="H88" s="62" t="s">
        <v>51</v>
      </c>
      <c r="I88" s="42">
        <v>6900</v>
      </c>
      <c r="J88" s="17"/>
      <c r="K88" s="23">
        <f t="shared" si="2"/>
        <v>0</v>
      </c>
      <c r="L88" s="24" t="str">
        <f t="shared" si="3"/>
        <v>OK</v>
      </c>
      <c r="M88" s="45"/>
      <c r="N88" s="50"/>
      <c r="O88" s="46"/>
      <c r="P88" s="47"/>
      <c r="Q88" s="47"/>
      <c r="R88" s="49"/>
      <c r="S88" s="48"/>
      <c r="T88" s="46"/>
      <c r="U88" s="46"/>
      <c r="V88" s="46"/>
      <c r="W88" s="46"/>
      <c r="X88" s="46"/>
      <c r="Y88" s="47"/>
      <c r="Z88" s="47"/>
      <c r="AA88" s="47"/>
      <c r="AB88" s="47"/>
      <c r="AC88" s="47"/>
      <c r="AD88" s="47"/>
    </row>
    <row r="89" spans="1:30" ht="39.950000000000003" hidden="1" customHeight="1" x14ac:dyDescent="0.25">
      <c r="A89" s="55">
        <v>104</v>
      </c>
      <c r="B89" s="56" t="s">
        <v>126</v>
      </c>
      <c r="C89" s="60" t="s">
        <v>325</v>
      </c>
      <c r="D89" s="61" t="s">
        <v>326</v>
      </c>
      <c r="E89" s="62" t="s">
        <v>124</v>
      </c>
      <c r="F89" s="62" t="s">
        <v>327</v>
      </c>
      <c r="G89" s="54" t="s">
        <v>37</v>
      </c>
      <c r="H89" s="62" t="s">
        <v>51</v>
      </c>
      <c r="I89" s="42">
        <v>2100</v>
      </c>
      <c r="J89" s="17"/>
      <c r="K89" s="23">
        <f t="shared" si="2"/>
        <v>0</v>
      </c>
      <c r="L89" s="24" t="str">
        <f t="shared" si="3"/>
        <v>OK</v>
      </c>
      <c r="M89" s="45"/>
      <c r="N89" s="50"/>
      <c r="O89" s="46"/>
      <c r="P89" s="47"/>
      <c r="Q89" s="47"/>
      <c r="R89" s="49"/>
      <c r="S89" s="48"/>
      <c r="T89" s="46"/>
      <c r="U89" s="46"/>
      <c r="V89" s="46"/>
      <c r="W89" s="46"/>
      <c r="X89" s="46"/>
      <c r="Y89" s="47"/>
      <c r="Z89" s="47"/>
      <c r="AA89" s="47"/>
      <c r="AB89" s="47"/>
      <c r="AC89" s="47"/>
      <c r="AD89" s="47"/>
    </row>
    <row r="90" spans="1:30" ht="39.950000000000003" hidden="1" customHeight="1" x14ac:dyDescent="0.25">
      <c r="A90" s="55">
        <v>105</v>
      </c>
      <c r="B90" s="56" t="s">
        <v>71</v>
      </c>
      <c r="C90" s="60" t="s">
        <v>328</v>
      </c>
      <c r="D90" s="61" t="s">
        <v>329</v>
      </c>
      <c r="E90" s="53" t="s">
        <v>238</v>
      </c>
      <c r="F90" s="54" t="s">
        <v>330</v>
      </c>
      <c r="G90" s="54" t="s">
        <v>37</v>
      </c>
      <c r="H90" s="54" t="s">
        <v>331</v>
      </c>
      <c r="I90" s="42">
        <v>2351.25</v>
      </c>
      <c r="J90" s="17"/>
      <c r="K90" s="23">
        <f t="shared" si="2"/>
        <v>0</v>
      </c>
      <c r="L90" s="24" t="str">
        <f t="shared" si="3"/>
        <v>OK</v>
      </c>
      <c r="M90" s="45"/>
      <c r="N90" s="50"/>
      <c r="O90" s="46"/>
      <c r="P90" s="47"/>
      <c r="Q90" s="47"/>
      <c r="R90" s="49"/>
      <c r="S90" s="48"/>
      <c r="T90" s="46"/>
      <c r="U90" s="46"/>
      <c r="V90" s="46"/>
      <c r="W90" s="46"/>
      <c r="X90" s="46"/>
      <c r="Y90" s="47"/>
      <c r="Z90" s="47"/>
      <c r="AA90" s="47"/>
      <c r="AB90" s="47"/>
      <c r="AC90" s="47"/>
      <c r="AD90" s="47"/>
    </row>
    <row r="91" spans="1:30" ht="39.950000000000003" hidden="1" customHeight="1" x14ac:dyDescent="0.25">
      <c r="A91" s="55">
        <v>106</v>
      </c>
      <c r="B91" s="56" t="s">
        <v>332</v>
      </c>
      <c r="C91" s="73" t="s">
        <v>333</v>
      </c>
      <c r="D91" s="74" t="s">
        <v>334</v>
      </c>
      <c r="E91" s="70" t="s">
        <v>335</v>
      </c>
      <c r="F91" s="62" t="s">
        <v>336</v>
      </c>
      <c r="G91" s="54" t="s">
        <v>37</v>
      </c>
      <c r="H91" s="62" t="s">
        <v>21</v>
      </c>
      <c r="I91" s="42">
        <v>19008</v>
      </c>
      <c r="J91" s="17"/>
      <c r="K91" s="23">
        <f t="shared" si="2"/>
        <v>0</v>
      </c>
      <c r="L91" s="24" t="str">
        <f t="shared" si="3"/>
        <v>OK</v>
      </c>
      <c r="M91" s="45"/>
      <c r="N91" s="50"/>
      <c r="O91" s="46"/>
      <c r="P91" s="47"/>
      <c r="Q91" s="47"/>
      <c r="R91" s="49"/>
      <c r="S91" s="48"/>
      <c r="T91" s="46"/>
      <c r="U91" s="46"/>
      <c r="V91" s="46"/>
      <c r="W91" s="46"/>
      <c r="X91" s="46"/>
      <c r="Y91" s="47"/>
      <c r="Z91" s="47"/>
      <c r="AA91" s="47"/>
      <c r="AB91" s="47"/>
      <c r="AC91" s="47"/>
      <c r="AD91" s="47"/>
    </row>
    <row r="92" spans="1:30" ht="39.950000000000003" hidden="1" customHeight="1" x14ac:dyDescent="0.25">
      <c r="A92" s="55">
        <v>107</v>
      </c>
      <c r="B92" s="56" t="s">
        <v>135</v>
      </c>
      <c r="C92" s="60" t="s">
        <v>337</v>
      </c>
      <c r="D92" s="61" t="s">
        <v>338</v>
      </c>
      <c r="E92" s="62" t="s">
        <v>335</v>
      </c>
      <c r="F92" s="62" t="s">
        <v>336</v>
      </c>
      <c r="G92" s="54" t="s">
        <v>37</v>
      </c>
      <c r="H92" s="62" t="s">
        <v>21</v>
      </c>
      <c r="I92" s="42">
        <v>2370</v>
      </c>
      <c r="J92" s="17"/>
      <c r="K92" s="23">
        <f t="shared" si="2"/>
        <v>0</v>
      </c>
      <c r="L92" s="24" t="str">
        <f t="shared" si="3"/>
        <v>OK</v>
      </c>
      <c r="M92" s="45"/>
      <c r="N92" s="50"/>
      <c r="O92" s="46"/>
      <c r="P92" s="47"/>
      <c r="Q92" s="47"/>
      <c r="R92" s="49"/>
      <c r="S92" s="48"/>
      <c r="T92" s="46"/>
      <c r="U92" s="46"/>
      <c r="V92" s="46"/>
      <c r="W92" s="46"/>
      <c r="X92" s="46"/>
      <c r="Y92" s="47"/>
      <c r="Z92" s="47"/>
      <c r="AA92" s="47"/>
      <c r="AB92" s="47"/>
      <c r="AC92" s="47"/>
      <c r="AD92" s="47"/>
    </row>
    <row r="93" spans="1:30" ht="39.950000000000003" hidden="1" customHeight="1" x14ac:dyDescent="0.25">
      <c r="A93" s="55">
        <v>110</v>
      </c>
      <c r="B93" s="56" t="s">
        <v>86</v>
      </c>
      <c r="C93" s="77" t="s">
        <v>339</v>
      </c>
      <c r="D93" s="61" t="s">
        <v>340</v>
      </c>
      <c r="E93" s="59" t="s">
        <v>238</v>
      </c>
      <c r="F93" s="62" t="s">
        <v>341</v>
      </c>
      <c r="G93" s="54" t="s">
        <v>37</v>
      </c>
      <c r="H93" s="62" t="s">
        <v>51</v>
      </c>
      <c r="I93" s="42">
        <v>20278</v>
      </c>
      <c r="J93" s="17"/>
      <c r="K93" s="23">
        <f t="shared" si="2"/>
        <v>0</v>
      </c>
      <c r="L93" s="24" t="str">
        <f t="shared" si="3"/>
        <v>OK</v>
      </c>
      <c r="M93" s="45"/>
      <c r="N93" s="50"/>
      <c r="O93" s="46"/>
      <c r="P93" s="47"/>
      <c r="Q93" s="47"/>
      <c r="R93" s="49"/>
      <c r="S93" s="48"/>
      <c r="T93" s="46"/>
      <c r="U93" s="46"/>
      <c r="V93" s="46"/>
      <c r="W93" s="46"/>
      <c r="X93" s="46"/>
      <c r="Y93" s="47"/>
      <c r="Z93" s="47"/>
      <c r="AA93" s="47"/>
      <c r="AB93" s="47"/>
      <c r="AC93" s="47"/>
      <c r="AD93" s="47"/>
    </row>
    <row r="94" spans="1:30" ht="39.950000000000003" hidden="1" customHeight="1" x14ac:dyDescent="0.25">
      <c r="A94" s="55">
        <v>111</v>
      </c>
      <c r="B94" s="56" t="s">
        <v>43</v>
      </c>
      <c r="C94" s="60" t="s">
        <v>342</v>
      </c>
      <c r="D94" s="61" t="s">
        <v>343</v>
      </c>
      <c r="E94" s="62" t="s">
        <v>124</v>
      </c>
      <c r="F94" s="62" t="s">
        <v>246</v>
      </c>
      <c r="G94" s="54" t="s">
        <v>37</v>
      </c>
      <c r="H94" s="62" t="s">
        <v>81</v>
      </c>
      <c r="I94" s="42">
        <v>1474.8</v>
      </c>
      <c r="J94" s="17"/>
      <c r="K94" s="23">
        <f t="shared" si="2"/>
        <v>0</v>
      </c>
      <c r="L94" s="24" t="str">
        <f t="shared" si="3"/>
        <v>OK</v>
      </c>
      <c r="M94" s="45"/>
      <c r="N94" s="50"/>
      <c r="O94" s="46"/>
      <c r="P94" s="47"/>
      <c r="Q94" s="47"/>
      <c r="R94" s="49"/>
      <c r="S94" s="48"/>
      <c r="T94" s="46"/>
      <c r="U94" s="46"/>
      <c r="V94" s="46"/>
      <c r="W94" s="46"/>
      <c r="X94" s="46"/>
      <c r="Y94" s="47"/>
      <c r="Z94" s="47"/>
      <c r="AA94" s="47"/>
      <c r="AB94" s="47"/>
      <c r="AC94" s="47"/>
      <c r="AD94" s="47"/>
    </row>
    <row r="95" spans="1:30" ht="39.950000000000003" hidden="1" customHeight="1" x14ac:dyDescent="0.25">
      <c r="A95" s="55">
        <v>112</v>
      </c>
      <c r="B95" s="56" t="s">
        <v>43</v>
      </c>
      <c r="C95" s="60" t="s">
        <v>344</v>
      </c>
      <c r="D95" s="61" t="s">
        <v>345</v>
      </c>
      <c r="E95" s="62" t="s">
        <v>124</v>
      </c>
      <c r="F95" s="62" t="s">
        <v>246</v>
      </c>
      <c r="G95" s="54" t="s">
        <v>37</v>
      </c>
      <c r="H95" s="62" t="s">
        <v>81</v>
      </c>
      <c r="I95" s="42">
        <v>845.2</v>
      </c>
      <c r="J95" s="17"/>
      <c r="K95" s="23">
        <f t="shared" si="2"/>
        <v>0</v>
      </c>
      <c r="L95" s="24" t="str">
        <f t="shared" si="3"/>
        <v>OK</v>
      </c>
      <c r="M95" s="45"/>
      <c r="N95" s="50"/>
      <c r="O95" s="46"/>
      <c r="P95" s="47"/>
      <c r="Q95" s="47"/>
      <c r="R95" s="49"/>
      <c r="S95" s="48"/>
      <c r="T95" s="46"/>
      <c r="U95" s="46"/>
      <c r="V95" s="46"/>
      <c r="W95" s="46"/>
      <c r="X95" s="46"/>
      <c r="Y95" s="47"/>
      <c r="Z95" s="47"/>
      <c r="AA95" s="47"/>
      <c r="AB95" s="47"/>
      <c r="AC95" s="47"/>
      <c r="AD95" s="47"/>
    </row>
    <row r="96" spans="1:30" ht="39.950000000000003" hidden="1" customHeight="1" x14ac:dyDescent="0.25">
      <c r="A96" s="55">
        <v>113</v>
      </c>
      <c r="B96" s="56" t="s">
        <v>151</v>
      </c>
      <c r="C96" s="60" t="s">
        <v>346</v>
      </c>
      <c r="D96" s="61" t="s">
        <v>347</v>
      </c>
      <c r="E96" s="62" t="s">
        <v>124</v>
      </c>
      <c r="F96" s="62" t="s">
        <v>246</v>
      </c>
      <c r="G96" s="54" t="s">
        <v>37</v>
      </c>
      <c r="H96" s="62" t="s">
        <v>81</v>
      </c>
      <c r="I96" s="42">
        <v>2000</v>
      </c>
      <c r="J96" s="17"/>
      <c r="K96" s="23">
        <f t="shared" si="2"/>
        <v>0</v>
      </c>
      <c r="L96" s="24" t="str">
        <f t="shared" si="3"/>
        <v>OK</v>
      </c>
      <c r="M96" s="45"/>
      <c r="N96" s="50"/>
      <c r="O96" s="46"/>
      <c r="P96" s="47"/>
      <c r="Q96" s="47"/>
      <c r="R96" s="49"/>
      <c r="S96" s="48"/>
      <c r="T96" s="46"/>
      <c r="U96" s="46"/>
      <c r="V96" s="46"/>
      <c r="W96" s="46"/>
      <c r="X96" s="46"/>
      <c r="Y96" s="47"/>
      <c r="Z96" s="47"/>
      <c r="AA96" s="47"/>
      <c r="AB96" s="47"/>
      <c r="AC96" s="47"/>
      <c r="AD96" s="47"/>
    </row>
    <row r="97" spans="1:30" ht="39.950000000000003" hidden="1" customHeight="1" x14ac:dyDescent="0.25">
      <c r="A97" s="55">
        <v>114</v>
      </c>
      <c r="B97" s="56" t="s">
        <v>38</v>
      </c>
      <c r="C97" s="60" t="s">
        <v>348</v>
      </c>
      <c r="D97" s="61" t="s">
        <v>349</v>
      </c>
      <c r="E97" s="62" t="s">
        <v>124</v>
      </c>
      <c r="F97" s="62" t="s">
        <v>246</v>
      </c>
      <c r="G97" s="54" t="s">
        <v>37</v>
      </c>
      <c r="H97" s="62" t="s">
        <v>81</v>
      </c>
      <c r="I97" s="42">
        <v>856</v>
      </c>
      <c r="J97" s="17"/>
      <c r="K97" s="23">
        <f t="shared" si="2"/>
        <v>0</v>
      </c>
      <c r="L97" s="24" t="str">
        <f t="shared" si="3"/>
        <v>OK</v>
      </c>
      <c r="M97" s="45"/>
      <c r="N97" s="50"/>
      <c r="O97" s="46"/>
      <c r="P97" s="47"/>
      <c r="Q97" s="47"/>
      <c r="R97" s="49"/>
      <c r="S97" s="48"/>
      <c r="T97" s="46"/>
      <c r="U97" s="46"/>
      <c r="V97" s="46"/>
      <c r="W97" s="46"/>
      <c r="X97" s="46"/>
      <c r="Y97" s="47"/>
      <c r="Z97" s="47"/>
      <c r="AA97" s="47"/>
      <c r="AB97" s="47"/>
      <c r="AC97" s="47"/>
      <c r="AD97" s="47"/>
    </row>
    <row r="98" spans="1:30" ht="39.950000000000003" hidden="1" customHeight="1" x14ac:dyDescent="0.25">
      <c r="A98" s="55">
        <v>115</v>
      </c>
      <c r="B98" s="56" t="s">
        <v>38</v>
      </c>
      <c r="C98" s="60" t="s">
        <v>350</v>
      </c>
      <c r="D98" s="61" t="s">
        <v>351</v>
      </c>
      <c r="E98" s="62" t="s">
        <v>124</v>
      </c>
      <c r="F98" s="62" t="s">
        <v>246</v>
      </c>
      <c r="G98" s="54" t="s">
        <v>37</v>
      </c>
      <c r="H98" s="62" t="s">
        <v>81</v>
      </c>
      <c r="I98" s="42">
        <v>866.2</v>
      </c>
      <c r="J98" s="17"/>
      <c r="K98" s="23">
        <f t="shared" si="2"/>
        <v>0</v>
      </c>
      <c r="L98" s="24" t="str">
        <f t="shared" si="3"/>
        <v>OK</v>
      </c>
      <c r="M98" s="45"/>
      <c r="N98" s="50"/>
      <c r="O98" s="46"/>
      <c r="P98" s="47"/>
      <c r="Q98" s="47"/>
      <c r="R98" s="49"/>
      <c r="S98" s="48"/>
      <c r="T98" s="46"/>
      <c r="U98" s="46"/>
      <c r="V98" s="46"/>
      <c r="W98" s="46"/>
      <c r="X98" s="46"/>
      <c r="Y98" s="47"/>
      <c r="Z98" s="47"/>
      <c r="AA98" s="47"/>
      <c r="AB98" s="47"/>
      <c r="AC98" s="47"/>
      <c r="AD98" s="47"/>
    </row>
    <row r="99" spans="1:30" ht="39.950000000000003" hidden="1" customHeight="1" x14ac:dyDescent="0.25">
      <c r="A99" s="55">
        <v>116</v>
      </c>
      <c r="B99" s="56" t="s">
        <v>151</v>
      </c>
      <c r="C99" s="60" t="s">
        <v>352</v>
      </c>
      <c r="D99" s="61" t="s">
        <v>353</v>
      </c>
      <c r="E99" s="62" t="s">
        <v>124</v>
      </c>
      <c r="F99" s="62" t="s">
        <v>246</v>
      </c>
      <c r="G99" s="54" t="s">
        <v>37</v>
      </c>
      <c r="H99" s="62" t="s">
        <v>81</v>
      </c>
      <c r="I99" s="42">
        <v>1180</v>
      </c>
      <c r="J99" s="17"/>
      <c r="K99" s="23">
        <f t="shared" si="2"/>
        <v>0</v>
      </c>
      <c r="L99" s="24" t="str">
        <f t="shared" si="3"/>
        <v>OK</v>
      </c>
      <c r="M99" s="45"/>
      <c r="N99" s="50"/>
      <c r="O99" s="46"/>
      <c r="P99" s="47"/>
      <c r="Q99" s="47"/>
      <c r="R99" s="49"/>
      <c r="S99" s="48"/>
      <c r="T99" s="46"/>
      <c r="U99" s="46"/>
      <c r="V99" s="46"/>
      <c r="W99" s="46"/>
      <c r="X99" s="46"/>
      <c r="Y99" s="47"/>
      <c r="Z99" s="47"/>
      <c r="AA99" s="47"/>
      <c r="AB99" s="47"/>
      <c r="AC99" s="47"/>
      <c r="AD99" s="47"/>
    </row>
    <row r="100" spans="1:30" ht="39.950000000000003" hidden="1" customHeight="1" x14ac:dyDescent="0.25">
      <c r="A100" s="55">
        <v>117</v>
      </c>
      <c r="B100" s="56" t="s">
        <v>33</v>
      </c>
      <c r="C100" s="78" t="s">
        <v>354</v>
      </c>
      <c r="D100" s="79" t="s">
        <v>355</v>
      </c>
      <c r="E100" s="59" t="s">
        <v>356</v>
      </c>
      <c r="F100" s="62" t="s">
        <v>357</v>
      </c>
      <c r="G100" s="54" t="s">
        <v>37</v>
      </c>
      <c r="H100" s="62" t="s">
        <v>81</v>
      </c>
      <c r="I100" s="42">
        <v>2020</v>
      </c>
      <c r="J100" s="17"/>
      <c r="K100" s="23">
        <f t="shared" si="2"/>
        <v>0</v>
      </c>
      <c r="L100" s="24" t="str">
        <f t="shared" si="3"/>
        <v>OK</v>
      </c>
      <c r="M100" s="45"/>
      <c r="N100" s="50"/>
      <c r="O100" s="46"/>
      <c r="P100" s="47"/>
      <c r="Q100" s="47"/>
      <c r="R100" s="49"/>
      <c r="S100" s="48"/>
      <c r="T100" s="46"/>
      <c r="U100" s="46"/>
      <c r="V100" s="46"/>
      <c r="W100" s="46"/>
      <c r="X100" s="46"/>
      <c r="Y100" s="47"/>
      <c r="Z100" s="47"/>
      <c r="AA100" s="47"/>
      <c r="AB100" s="47"/>
      <c r="AC100" s="47"/>
      <c r="AD100" s="47"/>
    </row>
    <row r="101" spans="1:30" ht="39.950000000000003" hidden="1" customHeight="1" x14ac:dyDescent="0.25">
      <c r="A101" s="55">
        <v>118</v>
      </c>
      <c r="B101" s="56" t="s">
        <v>126</v>
      </c>
      <c r="C101" s="60" t="s">
        <v>358</v>
      </c>
      <c r="D101" s="61" t="s">
        <v>359</v>
      </c>
      <c r="E101" s="62" t="s">
        <v>292</v>
      </c>
      <c r="F101" s="62" t="s">
        <v>360</v>
      </c>
      <c r="G101" s="54" t="s">
        <v>37</v>
      </c>
      <c r="H101" s="62" t="s">
        <v>81</v>
      </c>
      <c r="I101" s="42">
        <v>200</v>
      </c>
      <c r="J101" s="17"/>
      <c r="K101" s="23">
        <f t="shared" si="2"/>
        <v>0</v>
      </c>
      <c r="L101" s="24" t="str">
        <f t="shared" si="3"/>
        <v>OK</v>
      </c>
      <c r="M101" s="45"/>
      <c r="N101" s="50"/>
      <c r="O101" s="46"/>
      <c r="P101" s="47"/>
      <c r="Q101" s="47"/>
      <c r="R101" s="49"/>
      <c r="S101" s="48"/>
      <c r="T101" s="46"/>
      <c r="U101" s="46"/>
      <c r="V101" s="46"/>
      <c r="W101" s="46"/>
      <c r="X101" s="46"/>
      <c r="Y101" s="47"/>
      <c r="Z101" s="47"/>
      <c r="AA101" s="47"/>
      <c r="AB101" s="47"/>
      <c r="AC101" s="47"/>
      <c r="AD101" s="47"/>
    </row>
    <row r="102" spans="1:30" ht="39.950000000000003" hidden="1" customHeight="1" x14ac:dyDescent="0.25">
      <c r="A102" s="55">
        <v>120</v>
      </c>
      <c r="B102" s="56" t="s">
        <v>126</v>
      </c>
      <c r="C102" s="68" t="s">
        <v>361</v>
      </c>
      <c r="D102" s="69" t="s">
        <v>362</v>
      </c>
      <c r="E102" s="65">
        <v>5607</v>
      </c>
      <c r="F102" s="65" t="s">
        <v>363</v>
      </c>
      <c r="G102" s="54" t="s">
        <v>37</v>
      </c>
      <c r="H102" s="62" t="s">
        <v>25</v>
      </c>
      <c r="I102" s="42">
        <v>14.3</v>
      </c>
      <c r="J102" s="17"/>
      <c r="K102" s="23">
        <f t="shared" si="2"/>
        <v>0</v>
      </c>
      <c r="L102" s="24" t="str">
        <f t="shared" si="3"/>
        <v>OK</v>
      </c>
      <c r="M102" s="45"/>
      <c r="N102" s="50"/>
      <c r="O102" s="46"/>
      <c r="P102" s="47"/>
      <c r="Q102" s="47"/>
      <c r="R102" s="49"/>
      <c r="S102" s="48"/>
      <c r="T102" s="46"/>
      <c r="U102" s="46"/>
      <c r="V102" s="46"/>
      <c r="W102" s="46"/>
      <c r="X102" s="46"/>
      <c r="Y102" s="47"/>
      <c r="Z102" s="47"/>
      <c r="AA102" s="47"/>
      <c r="AB102" s="47"/>
      <c r="AC102" s="47"/>
      <c r="AD102" s="47"/>
    </row>
    <row r="103" spans="1:30" ht="39.950000000000003" hidden="1" customHeight="1" x14ac:dyDescent="0.25">
      <c r="A103" s="55">
        <v>121</v>
      </c>
      <c r="B103" s="56" t="s">
        <v>126</v>
      </c>
      <c r="C103" s="68" t="s">
        <v>364</v>
      </c>
      <c r="D103" s="69" t="s">
        <v>365</v>
      </c>
      <c r="E103" s="65">
        <v>5607</v>
      </c>
      <c r="F103" s="65" t="s">
        <v>366</v>
      </c>
      <c r="G103" s="54" t="s">
        <v>37</v>
      </c>
      <c r="H103" s="62" t="s">
        <v>25</v>
      </c>
      <c r="I103" s="42">
        <v>21</v>
      </c>
      <c r="J103" s="17"/>
      <c r="K103" s="23">
        <f t="shared" si="2"/>
        <v>0</v>
      </c>
      <c r="L103" s="24" t="str">
        <f t="shared" si="3"/>
        <v>OK</v>
      </c>
      <c r="M103" s="45"/>
      <c r="N103" s="50"/>
      <c r="O103" s="46"/>
      <c r="P103" s="47"/>
      <c r="Q103" s="47"/>
      <c r="R103" s="49"/>
      <c r="S103" s="48"/>
      <c r="T103" s="46"/>
      <c r="U103" s="46"/>
      <c r="V103" s="46"/>
      <c r="W103" s="46"/>
      <c r="X103" s="46"/>
      <c r="Y103" s="47"/>
      <c r="Z103" s="47"/>
      <c r="AA103" s="47"/>
      <c r="AB103" s="47"/>
      <c r="AC103" s="47"/>
      <c r="AD103" s="47"/>
    </row>
    <row r="104" spans="1:30" ht="39.950000000000003" hidden="1" customHeight="1" x14ac:dyDescent="0.25">
      <c r="A104" s="55">
        <v>122</v>
      </c>
      <c r="B104" s="56" t="s">
        <v>126</v>
      </c>
      <c r="C104" s="68" t="s">
        <v>367</v>
      </c>
      <c r="D104" s="69" t="s">
        <v>368</v>
      </c>
      <c r="E104" s="65">
        <v>5607</v>
      </c>
      <c r="F104" s="65" t="s">
        <v>369</v>
      </c>
      <c r="G104" s="54" t="s">
        <v>37</v>
      </c>
      <c r="H104" s="62" t="s">
        <v>25</v>
      </c>
      <c r="I104" s="42">
        <v>21</v>
      </c>
      <c r="J104" s="17"/>
      <c r="K104" s="23">
        <f t="shared" si="2"/>
        <v>0</v>
      </c>
      <c r="L104" s="24" t="str">
        <f t="shared" si="3"/>
        <v>OK</v>
      </c>
      <c r="M104" s="45"/>
      <c r="N104" s="50"/>
      <c r="O104" s="46"/>
      <c r="P104" s="47"/>
      <c r="Q104" s="47"/>
      <c r="R104" s="49"/>
      <c r="S104" s="48"/>
      <c r="T104" s="46"/>
      <c r="U104" s="46"/>
      <c r="V104" s="46"/>
      <c r="W104" s="46"/>
      <c r="X104" s="46"/>
      <c r="Y104" s="47"/>
      <c r="Z104" s="47"/>
      <c r="AA104" s="47"/>
      <c r="AB104" s="47"/>
      <c r="AC104" s="47"/>
      <c r="AD104" s="47"/>
    </row>
    <row r="105" spans="1:30" ht="39.950000000000003" hidden="1" customHeight="1" x14ac:dyDescent="0.25">
      <c r="A105" s="55">
        <v>123</v>
      </c>
      <c r="B105" s="56" t="s">
        <v>370</v>
      </c>
      <c r="C105" s="66" t="s">
        <v>371</v>
      </c>
      <c r="D105" s="67" t="s">
        <v>372</v>
      </c>
      <c r="E105" s="59" t="s">
        <v>238</v>
      </c>
      <c r="F105" s="54" t="s">
        <v>373</v>
      </c>
      <c r="G105" s="54" t="s">
        <v>37</v>
      </c>
      <c r="H105" s="54">
        <v>44905233</v>
      </c>
      <c r="I105" s="42">
        <v>113000</v>
      </c>
      <c r="J105" s="17"/>
      <c r="K105" s="23">
        <f t="shared" si="2"/>
        <v>0</v>
      </c>
      <c r="L105" s="24" t="str">
        <f t="shared" si="3"/>
        <v>OK</v>
      </c>
      <c r="M105" s="45"/>
      <c r="N105" s="50"/>
      <c r="O105" s="46"/>
      <c r="P105" s="47"/>
      <c r="Q105" s="47"/>
      <c r="R105" s="49"/>
      <c r="S105" s="48"/>
      <c r="T105" s="46"/>
      <c r="U105" s="46"/>
      <c r="V105" s="46"/>
      <c r="W105" s="46"/>
      <c r="X105" s="46"/>
      <c r="Y105" s="47"/>
      <c r="Z105" s="47"/>
      <c r="AA105" s="47"/>
      <c r="AB105" s="47"/>
      <c r="AC105" s="47"/>
      <c r="AD105" s="47"/>
    </row>
    <row r="106" spans="1:30" ht="39.950000000000003" hidden="1" customHeight="1" x14ac:dyDescent="0.25">
      <c r="A106" s="55">
        <v>124</v>
      </c>
      <c r="B106" s="56" t="s">
        <v>71</v>
      </c>
      <c r="C106" s="66" t="s">
        <v>374</v>
      </c>
      <c r="D106" s="67" t="s">
        <v>375</v>
      </c>
      <c r="E106" s="53" t="s">
        <v>376</v>
      </c>
      <c r="F106" s="54" t="s">
        <v>377</v>
      </c>
      <c r="G106" s="54" t="s">
        <v>378</v>
      </c>
      <c r="H106" s="54" t="s">
        <v>26</v>
      </c>
      <c r="I106" s="42">
        <v>990</v>
      </c>
      <c r="J106" s="17"/>
      <c r="K106" s="23">
        <f t="shared" si="2"/>
        <v>0</v>
      </c>
      <c r="L106" s="24" t="str">
        <f t="shared" si="3"/>
        <v>OK</v>
      </c>
      <c r="M106" s="45"/>
      <c r="N106" s="50"/>
      <c r="O106" s="46"/>
      <c r="P106" s="47"/>
      <c r="Q106" s="47"/>
      <c r="R106" s="49"/>
      <c r="S106" s="48"/>
      <c r="T106" s="46"/>
      <c r="U106" s="46"/>
      <c r="V106" s="46"/>
      <c r="W106" s="46"/>
      <c r="X106" s="46"/>
      <c r="Y106" s="47"/>
      <c r="Z106" s="47"/>
      <c r="AA106" s="47"/>
      <c r="AB106" s="47"/>
      <c r="AC106" s="47"/>
      <c r="AD106" s="47"/>
    </row>
    <row r="107" spans="1:30" ht="39.950000000000003" hidden="1" customHeight="1" x14ac:dyDescent="0.25">
      <c r="A107" s="55">
        <v>125</v>
      </c>
      <c r="B107" s="56" t="s">
        <v>151</v>
      </c>
      <c r="C107" s="60" t="s">
        <v>379</v>
      </c>
      <c r="D107" s="67" t="s">
        <v>380</v>
      </c>
      <c r="E107" s="62" t="s">
        <v>62</v>
      </c>
      <c r="F107" s="62" t="s">
        <v>381</v>
      </c>
      <c r="G107" s="54" t="s">
        <v>37</v>
      </c>
      <c r="H107" s="62" t="s">
        <v>201</v>
      </c>
      <c r="I107" s="42">
        <v>7999.99</v>
      </c>
      <c r="J107" s="17"/>
      <c r="K107" s="23">
        <f t="shared" si="2"/>
        <v>0</v>
      </c>
      <c r="L107" s="24" t="str">
        <f t="shared" si="3"/>
        <v>OK</v>
      </c>
      <c r="M107" s="45"/>
      <c r="N107" s="50"/>
      <c r="O107" s="46"/>
      <c r="P107" s="47"/>
      <c r="Q107" s="47"/>
      <c r="R107" s="49"/>
      <c r="S107" s="48"/>
      <c r="T107" s="46"/>
      <c r="U107" s="46"/>
      <c r="V107" s="46"/>
      <c r="W107" s="46"/>
      <c r="X107" s="46"/>
      <c r="Y107" s="47"/>
      <c r="Z107" s="47"/>
      <c r="AA107" s="47"/>
      <c r="AB107" s="47"/>
      <c r="AC107" s="47"/>
      <c r="AD107" s="47"/>
    </row>
    <row r="108" spans="1:30" ht="39.950000000000003" hidden="1" customHeight="1" x14ac:dyDescent="0.25">
      <c r="A108" s="55">
        <v>126</v>
      </c>
      <c r="B108" s="56" t="s">
        <v>151</v>
      </c>
      <c r="C108" s="60" t="s">
        <v>382</v>
      </c>
      <c r="D108" s="61" t="s">
        <v>383</v>
      </c>
      <c r="E108" s="62" t="s">
        <v>62</v>
      </c>
      <c r="F108" s="62" t="s">
        <v>381</v>
      </c>
      <c r="G108" s="54" t="s">
        <v>37</v>
      </c>
      <c r="H108" s="62" t="s">
        <v>201</v>
      </c>
      <c r="I108" s="42">
        <v>9400</v>
      </c>
      <c r="J108" s="17"/>
      <c r="K108" s="23">
        <f t="shared" si="2"/>
        <v>0</v>
      </c>
      <c r="L108" s="24" t="str">
        <f t="shared" si="3"/>
        <v>OK</v>
      </c>
      <c r="M108" s="45"/>
      <c r="N108" s="50"/>
      <c r="O108" s="46"/>
      <c r="P108" s="47"/>
      <c r="Q108" s="47"/>
      <c r="R108" s="49"/>
      <c r="S108" s="48"/>
      <c r="T108" s="46"/>
      <c r="U108" s="46"/>
      <c r="V108" s="46"/>
      <c r="W108" s="46"/>
      <c r="X108" s="46"/>
      <c r="Y108" s="47"/>
      <c r="Z108" s="47"/>
      <c r="AA108" s="47"/>
      <c r="AB108" s="47"/>
      <c r="AC108" s="47"/>
      <c r="AD108" s="47"/>
    </row>
    <row r="109" spans="1:30" ht="39.950000000000003" hidden="1" customHeight="1" x14ac:dyDescent="0.25">
      <c r="A109" s="55">
        <v>127</v>
      </c>
      <c r="B109" s="56" t="s">
        <v>47</v>
      </c>
      <c r="C109" s="60" t="s">
        <v>384</v>
      </c>
      <c r="D109" s="61" t="s">
        <v>385</v>
      </c>
      <c r="E109" s="53" t="s">
        <v>386</v>
      </c>
      <c r="F109" s="54" t="s">
        <v>387</v>
      </c>
      <c r="G109" s="54" t="s">
        <v>37</v>
      </c>
      <c r="H109" s="54" t="s">
        <v>25</v>
      </c>
      <c r="I109" s="42">
        <v>479</v>
      </c>
      <c r="J109" s="17"/>
      <c r="K109" s="23">
        <f t="shared" si="2"/>
        <v>0</v>
      </c>
      <c r="L109" s="24" t="str">
        <f t="shared" si="3"/>
        <v>OK</v>
      </c>
      <c r="M109" s="45"/>
      <c r="N109" s="50"/>
      <c r="O109" s="46"/>
      <c r="P109" s="47"/>
      <c r="Q109" s="47"/>
      <c r="R109" s="49"/>
      <c r="S109" s="48"/>
      <c r="T109" s="46"/>
      <c r="U109" s="46"/>
      <c r="V109" s="46"/>
      <c r="W109" s="46"/>
      <c r="X109" s="46"/>
      <c r="Y109" s="47"/>
      <c r="Z109" s="47"/>
      <c r="AA109" s="47"/>
      <c r="AB109" s="47"/>
      <c r="AC109" s="47"/>
      <c r="AD109" s="47"/>
    </row>
    <row r="110" spans="1:30" ht="39.950000000000003" hidden="1" customHeight="1" x14ac:dyDescent="0.25">
      <c r="A110" s="55">
        <v>129</v>
      </c>
      <c r="B110" s="56" t="s">
        <v>86</v>
      </c>
      <c r="C110" s="60" t="s">
        <v>388</v>
      </c>
      <c r="D110" s="61" t="s">
        <v>389</v>
      </c>
      <c r="E110" s="62" t="s">
        <v>390</v>
      </c>
      <c r="F110" s="62" t="s">
        <v>391</v>
      </c>
      <c r="G110" s="54" t="s">
        <v>37</v>
      </c>
      <c r="H110" s="62" t="s">
        <v>81</v>
      </c>
      <c r="I110" s="42">
        <v>500.42</v>
      </c>
      <c r="J110" s="17"/>
      <c r="K110" s="23">
        <f t="shared" si="2"/>
        <v>0</v>
      </c>
      <c r="L110" s="24" t="str">
        <f t="shared" si="3"/>
        <v>OK</v>
      </c>
      <c r="M110" s="45"/>
      <c r="N110" s="50"/>
      <c r="O110" s="46"/>
      <c r="P110" s="47"/>
      <c r="Q110" s="47"/>
      <c r="R110" s="49"/>
      <c r="S110" s="48"/>
      <c r="T110" s="46"/>
      <c r="U110" s="46"/>
      <c r="V110" s="46"/>
      <c r="W110" s="46"/>
      <c r="X110" s="46"/>
      <c r="Y110" s="47"/>
      <c r="Z110" s="47"/>
      <c r="AA110" s="47"/>
      <c r="AB110" s="47"/>
      <c r="AC110" s="47"/>
      <c r="AD110" s="47"/>
    </row>
    <row r="111" spans="1:30" ht="39.950000000000003" customHeight="1" x14ac:dyDescent="0.25">
      <c r="A111" s="55">
        <v>130</v>
      </c>
      <c r="B111" s="56" t="s">
        <v>55</v>
      </c>
      <c r="C111" s="78" t="s">
        <v>392</v>
      </c>
      <c r="D111" s="79" t="s">
        <v>393</v>
      </c>
      <c r="E111" s="59" t="s">
        <v>192</v>
      </c>
      <c r="F111" s="62" t="s">
        <v>394</v>
      </c>
      <c r="G111" s="54" t="s">
        <v>37</v>
      </c>
      <c r="H111" s="62" t="s">
        <v>81</v>
      </c>
      <c r="I111" s="42">
        <v>730</v>
      </c>
      <c r="J111" s="17"/>
      <c r="K111" s="23">
        <f t="shared" si="2"/>
        <v>0</v>
      </c>
      <c r="L111" s="24" t="str">
        <f t="shared" si="3"/>
        <v>OK</v>
      </c>
      <c r="M111" s="45"/>
      <c r="N111" s="50"/>
      <c r="O111" s="46"/>
      <c r="P111" s="47"/>
      <c r="Q111" s="47"/>
      <c r="R111" s="49"/>
      <c r="S111" s="48"/>
      <c r="T111" s="46"/>
      <c r="U111" s="46"/>
      <c r="V111" s="46"/>
      <c r="W111" s="46"/>
      <c r="X111" s="46"/>
      <c r="Y111" s="47"/>
      <c r="Z111" s="47"/>
      <c r="AA111" s="47"/>
      <c r="AB111" s="47"/>
      <c r="AC111" s="47"/>
      <c r="AD111" s="47"/>
    </row>
    <row r="112" spans="1:30" ht="39.950000000000003" customHeight="1" x14ac:dyDescent="0.25">
      <c r="A112" s="55">
        <v>131</v>
      </c>
      <c r="B112" s="56" t="s">
        <v>55</v>
      </c>
      <c r="C112" s="60" t="s">
        <v>395</v>
      </c>
      <c r="D112" s="61" t="s">
        <v>396</v>
      </c>
      <c r="E112" s="53" t="s">
        <v>179</v>
      </c>
      <c r="F112" s="54" t="s">
        <v>397</v>
      </c>
      <c r="G112" s="54" t="s">
        <v>37</v>
      </c>
      <c r="H112" s="54" t="s">
        <v>21</v>
      </c>
      <c r="I112" s="42">
        <v>11498</v>
      </c>
      <c r="J112" s="17"/>
      <c r="K112" s="23">
        <f t="shared" si="2"/>
        <v>0</v>
      </c>
      <c r="L112" s="24" t="str">
        <f t="shared" si="3"/>
        <v>OK</v>
      </c>
      <c r="M112" s="45"/>
      <c r="N112" s="50"/>
      <c r="O112" s="46"/>
      <c r="P112" s="47"/>
      <c r="Q112" s="47"/>
      <c r="R112" s="49"/>
      <c r="S112" s="48"/>
      <c r="T112" s="46"/>
      <c r="U112" s="46"/>
      <c r="V112" s="46"/>
      <c r="W112" s="46"/>
      <c r="X112" s="46"/>
      <c r="Y112" s="47"/>
      <c r="Z112" s="47"/>
      <c r="AA112" s="47"/>
      <c r="AB112" s="47"/>
      <c r="AC112" s="47"/>
      <c r="AD112" s="47"/>
    </row>
    <row r="113" spans="1:30" ht="39.950000000000003" hidden="1" customHeight="1" x14ac:dyDescent="0.25">
      <c r="A113" s="55">
        <v>132</v>
      </c>
      <c r="B113" s="56" t="s">
        <v>151</v>
      </c>
      <c r="C113" s="60" t="s">
        <v>398</v>
      </c>
      <c r="D113" s="61" t="s">
        <v>399</v>
      </c>
      <c r="E113" s="53" t="s">
        <v>192</v>
      </c>
      <c r="F113" s="54" t="s">
        <v>299</v>
      </c>
      <c r="G113" s="54" t="s">
        <v>37</v>
      </c>
      <c r="H113" s="54" t="s">
        <v>51</v>
      </c>
      <c r="I113" s="42">
        <v>2200</v>
      </c>
      <c r="J113" s="17"/>
      <c r="K113" s="23">
        <f t="shared" si="2"/>
        <v>0</v>
      </c>
      <c r="L113" s="24" t="str">
        <f t="shared" si="3"/>
        <v>OK</v>
      </c>
      <c r="M113" s="45"/>
      <c r="N113" s="50"/>
      <c r="O113" s="46"/>
      <c r="P113" s="47"/>
      <c r="Q113" s="47"/>
      <c r="R113" s="49"/>
      <c r="S113" s="48"/>
      <c r="T113" s="46"/>
      <c r="U113" s="46"/>
      <c r="V113" s="46"/>
      <c r="W113" s="46"/>
      <c r="X113" s="46"/>
      <c r="Y113" s="47"/>
      <c r="Z113" s="47"/>
      <c r="AA113" s="47"/>
      <c r="AB113" s="47"/>
      <c r="AC113" s="47"/>
      <c r="AD113" s="47"/>
    </row>
    <row r="114" spans="1:30" ht="39.950000000000003" hidden="1" customHeight="1" x14ac:dyDescent="0.25">
      <c r="A114" s="55">
        <v>133</v>
      </c>
      <c r="B114" s="56" t="s">
        <v>71</v>
      </c>
      <c r="C114" s="68" t="s">
        <v>400</v>
      </c>
      <c r="D114" s="69" t="s">
        <v>401</v>
      </c>
      <c r="E114" s="65">
        <v>2401</v>
      </c>
      <c r="F114" s="65" t="s">
        <v>402</v>
      </c>
      <c r="G114" s="54" t="s">
        <v>37</v>
      </c>
      <c r="H114" s="54" t="s">
        <v>51</v>
      </c>
      <c r="I114" s="42">
        <v>4731.21</v>
      </c>
      <c r="J114" s="17"/>
      <c r="K114" s="23">
        <f t="shared" si="2"/>
        <v>0</v>
      </c>
      <c r="L114" s="24" t="str">
        <f t="shared" si="3"/>
        <v>OK</v>
      </c>
      <c r="M114" s="45"/>
      <c r="N114" s="50"/>
      <c r="O114" s="46"/>
      <c r="P114" s="47"/>
      <c r="Q114" s="47"/>
      <c r="R114" s="49"/>
      <c r="S114" s="48"/>
      <c r="T114" s="46"/>
      <c r="U114" s="46"/>
      <c r="V114" s="46"/>
      <c r="W114" s="46"/>
      <c r="X114" s="46"/>
      <c r="Y114" s="47"/>
      <c r="Z114" s="47"/>
      <c r="AA114" s="47"/>
      <c r="AB114" s="47"/>
      <c r="AC114" s="47"/>
      <c r="AD114" s="47"/>
    </row>
    <row r="115" spans="1:30" ht="39.950000000000003" hidden="1" customHeight="1" x14ac:dyDescent="0.25">
      <c r="A115" s="55">
        <v>134</v>
      </c>
      <c r="B115" s="56" t="s">
        <v>24</v>
      </c>
      <c r="C115" s="57" t="s">
        <v>403</v>
      </c>
      <c r="D115" s="58" t="s">
        <v>404</v>
      </c>
      <c r="E115" s="53" t="s">
        <v>238</v>
      </c>
      <c r="F115" s="80" t="s">
        <v>405</v>
      </c>
      <c r="G115" s="54" t="s">
        <v>37</v>
      </c>
      <c r="H115" s="54" t="s">
        <v>51</v>
      </c>
      <c r="I115" s="42">
        <v>4340</v>
      </c>
      <c r="J115" s="17"/>
      <c r="K115" s="23">
        <f t="shared" si="2"/>
        <v>0</v>
      </c>
      <c r="L115" s="24" t="str">
        <f t="shared" si="3"/>
        <v>OK</v>
      </c>
      <c r="M115" s="45"/>
      <c r="N115" s="50"/>
      <c r="O115" s="46"/>
      <c r="P115" s="47"/>
      <c r="Q115" s="47"/>
      <c r="R115" s="49"/>
      <c r="S115" s="48"/>
      <c r="T115" s="46"/>
      <c r="U115" s="46"/>
      <c r="V115" s="46"/>
      <c r="W115" s="46"/>
      <c r="X115" s="46"/>
      <c r="Y115" s="47"/>
      <c r="Z115" s="47"/>
      <c r="AA115" s="47"/>
      <c r="AB115" s="47"/>
      <c r="AC115" s="47"/>
      <c r="AD115" s="47"/>
    </row>
    <row r="116" spans="1:30" ht="39.950000000000003" hidden="1" customHeight="1" x14ac:dyDescent="0.25">
      <c r="A116" s="55">
        <v>135</v>
      </c>
      <c r="B116" s="56" t="s">
        <v>93</v>
      </c>
      <c r="C116" s="60" t="s">
        <v>406</v>
      </c>
      <c r="D116" s="61" t="s">
        <v>407</v>
      </c>
      <c r="E116" s="59" t="s">
        <v>62</v>
      </c>
      <c r="F116" s="70">
        <v>12360053</v>
      </c>
      <c r="G116" s="54" t="s">
        <v>37</v>
      </c>
      <c r="H116" s="54">
        <v>44905233</v>
      </c>
      <c r="I116" s="42">
        <v>3500</v>
      </c>
      <c r="J116" s="17"/>
      <c r="K116" s="23">
        <f t="shared" si="2"/>
        <v>0</v>
      </c>
      <c r="L116" s="24" t="str">
        <f t="shared" si="3"/>
        <v>OK</v>
      </c>
      <c r="M116" s="45"/>
      <c r="N116" s="50"/>
      <c r="O116" s="46"/>
      <c r="P116" s="47"/>
      <c r="Q116" s="47"/>
      <c r="R116" s="49"/>
      <c r="S116" s="48"/>
      <c r="T116" s="46"/>
      <c r="U116" s="46"/>
      <c r="V116" s="46"/>
      <c r="W116" s="46"/>
      <c r="X116" s="46"/>
      <c r="Y116" s="47"/>
      <c r="Z116" s="47"/>
      <c r="AA116" s="47"/>
      <c r="AB116" s="47"/>
      <c r="AC116" s="47"/>
      <c r="AD116" s="47"/>
    </row>
    <row r="117" spans="1:30" ht="39.950000000000003" hidden="1" customHeight="1" x14ac:dyDescent="0.25">
      <c r="A117" s="55">
        <v>136</v>
      </c>
      <c r="B117" s="56" t="s">
        <v>24</v>
      </c>
      <c r="C117" s="60" t="s">
        <v>408</v>
      </c>
      <c r="D117" s="61" t="s">
        <v>409</v>
      </c>
      <c r="E117" s="59" t="s">
        <v>62</v>
      </c>
      <c r="F117" s="70">
        <v>114332019</v>
      </c>
      <c r="G117" s="54" t="s">
        <v>37</v>
      </c>
      <c r="H117" s="54">
        <v>44905233</v>
      </c>
      <c r="I117" s="42">
        <v>4990</v>
      </c>
      <c r="J117" s="17"/>
      <c r="K117" s="23">
        <f t="shared" si="2"/>
        <v>0</v>
      </c>
      <c r="L117" s="24" t="str">
        <f t="shared" si="3"/>
        <v>OK</v>
      </c>
      <c r="M117" s="45"/>
      <c r="N117" s="50"/>
      <c r="O117" s="46"/>
      <c r="P117" s="47"/>
      <c r="Q117" s="47"/>
      <c r="R117" s="49"/>
      <c r="S117" s="48"/>
      <c r="T117" s="46"/>
      <c r="U117" s="46"/>
      <c r="V117" s="46"/>
      <c r="W117" s="46"/>
      <c r="X117" s="46"/>
      <c r="Y117" s="47"/>
      <c r="Z117" s="47"/>
      <c r="AA117" s="47"/>
      <c r="AB117" s="47"/>
      <c r="AC117" s="47"/>
      <c r="AD117" s="47"/>
    </row>
    <row r="118" spans="1:30" ht="39.950000000000003" hidden="1" customHeight="1" x14ac:dyDescent="0.25">
      <c r="A118" s="55">
        <v>137</v>
      </c>
      <c r="B118" s="56" t="s">
        <v>370</v>
      </c>
      <c r="C118" s="60" t="s">
        <v>410</v>
      </c>
      <c r="D118" s="61" t="s">
        <v>411</v>
      </c>
      <c r="E118" s="62" t="s">
        <v>242</v>
      </c>
      <c r="F118" s="62" t="s">
        <v>412</v>
      </c>
      <c r="G118" s="54" t="s">
        <v>37</v>
      </c>
      <c r="H118" s="62" t="s">
        <v>51</v>
      </c>
      <c r="I118" s="42">
        <v>7000</v>
      </c>
      <c r="J118" s="17"/>
      <c r="K118" s="23">
        <f t="shared" si="2"/>
        <v>0</v>
      </c>
      <c r="L118" s="24" t="str">
        <f t="shared" si="3"/>
        <v>OK</v>
      </c>
      <c r="M118" s="45"/>
      <c r="N118" s="50"/>
      <c r="O118" s="46"/>
      <c r="P118" s="47"/>
      <c r="Q118" s="47"/>
      <c r="R118" s="49"/>
      <c r="S118" s="48"/>
      <c r="T118" s="46"/>
      <c r="U118" s="46"/>
      <c r="V118" s="46"/>
      <c r="W118" s="46"/>
      <c r="X118" s="46"/>
      <c r="Y118" s="47"/>
      <c r="Z118" s="47"/>
      <c r="AA118" s="47"/>
      <c r="AB118" s="47"/>
      <c r="AC118" s="47"/>
      <c r="AD118" s="47"/>
    </row>
    <row r="119" spans="1:30" ht="39.950000000000003" hidden="1" customHeight="1" x14ac:dyDescent="0.25">
      <c r="A119" s="55">
        <v>138</v>
      </c>
      <c r="B119" s="56" t="s">
        <v>93</v>
      </c>
      <c r="C119" s="60" t="s">
        <v>413</v>
      </c>
      <c r="D119" s="61" t="s">
        <v>414</v>
      </c>
      <c r="E119" s="59" t="s">
        <v>62</v>
      </c>
      <c r="F119" s="70">
        <v>114332024</v>
      </c>
      <c r="G119" s="54" t="s">
        <v>37</v>
      </c>
      <c r="H119" s="54">
        <v>44905233</v>
      </c>
      <c r="I119" s="42">
        <v>2720</v>
      </c>
      <c r="J119" s="17"/>
      <c r="K119" s="23">
        <f t="shared" si="2"/>
        <v>0</v>
      </c>
      <c r="L119" s="24" t="str">
        <f t="shared" si="3"/>
        <v>OK</v>
      </c>
      <c r="M119" s="45"/>
      <c r="N119" s="50"/>
      <c r="O119" s="46"/>
      <c r="P119" s="47"/>
      <c r="Q119" s="47"/>
      <c r="R119" s="49"/>
      <c r="S119" s="48"/>
      <c r="T119" s="46"/>
      <c r="U119" s="46"/>
      <c r="V119" s="46"/>
      <c r="W119" s="46"/>
      <c r="X119" s="46"/>
      <c r="Y119" s="47"/>
      <c r="Z119" s="47"/>
      <c r="AA119" s="47"/>
      <c r="AB119" s="47"/>
      <c r="AC119" s="47"/>
      <c r="AD119" s="47"/>
    </row>
    <row r="120" spans="1:30" ht="39.950000000000003" customHeight="1" x14ac:dyDescent="0.25">
      <c r="A120" s="55">
        <v>139</v>
      </c>
      <c r="B120" s="56" t="s">
        <v>55</v>
      </c>
      <c r="C120" s="57" t="s">
        <v>415</v>
      </c>
      <c r="D120" s="58" t="s">
        <v>416</v>
      </c>
      <c r="E120" s="53" t="s">
        <v>238</v>
      </c>
      <c r="F120" s="80" t="s">
        <v>417</v>
      </c>
      <c r="G120" s="54" t="s">
        <v>37</v>
      </c>
      <c r="H120" s="54" t="s">
        <v>51</v>
      </c>
      <c r="I120" s="42">
        <v>1970</v>
      </c>
      <c r="J120" s="17"/>
      <c r="K120" s="23">
        <f t="shared" si="2"/>
        <v>0</v>
      </c>
      <c r="L120" s="24" t="str">
        <f t="shared" si="3"/>
        <v>OK</v>
      </c>
      <c r="M120" s="45"/>
      <c r="N120" s="50"/>
      <c r="O120" s="46"/>
      <c r="P120" s="47"/>
      <c r="Q120" s="47"/>
      <c r="R120" s="49"/>
      <c r="S120" s="48"/>
      <c r="T120" s="46"/>
      <c r="U120" s="46"/>
      <c r="V120" s="46"/>
      <c r="W120" s="46"/>
      <c r="X120" s="46"/>
      <c r="Y120" s="47"/>
      <c r="Z120" s="47"/>
      <c r="AA120" s="47"/>
      <c r="AB120" s="47"/>
      <c r="AC120" s="47"/>
      <c r="AD120" s="47"/>
    </row>
    <row r="121" spans="1:30" ht="39.950000000000003" hidden="1" customHeight="1" x14ac:dyDescent="0.25">
      <c r="A121" s="55">
        <v>140</v>
      </c>
      <c r="B121" s="56" t="s">
        <v>24</v>
      </c>
      <c r="C121" s="66" t="s">
        <v>418</v>
      </c>
      <c r="D121" s="67" t="s">
        <v>419</v>
      </c>
      <c r="E121" s="53" t="s">
        <v>238</v>
      </c>
      <c r="F121" s="54" t="s">
        <v>417</v>
      </c>
      <c r="G121" s="54" t="s">
        <v>37</v>
      </c>
      <c r="H121" s="54" t="s">
        <v>51</v>
      </c>
      <c r="I121" s="42">
        <v>5099</v>
      </c>
      <c r="J121" s="17"/>
      <c r="K121" s="23">
        <f t="shared" si="2"/>
        <v>0</v>
      </c>
      <c r="L121" s="24" t="str">
        <f t="shared" si="3"/>
        <v>OK</v>
      </c>
      <c r="M121" s="45"/>
      <c r="N121" s="50"/>
      <c r="O121" s="46"/>
      <c r="P121" s="47"/>
      <c r="Q121" s="47"/>
      <c r="R121" s="49"/>
      <c r="S121" s="48"/>
      <c r="T121" s="46"/>
      <c r="U121" s="46"/>
      <c r="V121" s="46"/>
      <c r="W121" s="46"/>
      <c r="X121" s="46"/>
      <c r="Y121" s="47"/>
      <c r="Z121" s="47"/>
      <c r="AA121" s="47"/>
      <c r="AB121" s="47"/>
      <c r="AC121" s="47"/>
      <c r="AD121" s="47"/>
    </row>
    <row r="122" spans="1:30" ht="39.950000000000003" hidden="1" customHeight="1" x14ac:dyDescent="0.25">
      <c r="A122" s="55">
        <v>141</v>
      </c>
      <c r="B122" s="56" t="s">
        <v>186</v>
      </c>
      <c r="C122" s="81" t="s">
        <v>420</v>
      </c>
      <c r="D122" s="67" t="s">
        <v>421</v>
      </c>
      <c r="E122" s="53" t="s">
        <v>238</v>
      </c>
      <c r="F122" s="54" t="s">
        <v>417</v>
      </c>
      <c r="G122" s="54" t="s">
        <v>37</v>
      </c>
      <c r="H122" s="54" t="s">
        <v>51</v>
      </c>
      <c r="I122" s="42">
        <v>1875</v>
      </c>
      <c r="J122" s="17"/>
      <c r="K122" s="23">
        <f t="shared" si="2"/>
        <v>0</v>
      </c>
      <c r="L122" s="24" t="str">
        <f t="shared" si="3"/>
        <v>OK</v>
      </c>
      <c r="M122" s="45"/>
      <c r="N122" s="50"/>
      <c r="O122" s="46"/>
      <c r="P122" s="47"/>
      <c r="Q122" s="47"/>
      <c r="R122" s="49"/>
      <c r="S122" s="48"/>
      <c r="T122" s="46"/>
      <c r="U122" s="46"/>
      <c r="V122" s="46"/>
      <c r="W122" s="46"/>
      <c r="X122" s="46"/>
      <c r="Y122" s="47"/>
      <c r="Z122" s="47"/>
      <c r="AA122" s="47"/>
      <c r="AB122" s="47"/>
      <c r="AC122" s="47"/>
      <c r="AD122" s="47"/>
    </row>
    <row r="123" spans="1:30" ht="39.950000000000003" hidden="1" customHeight="1" x14ac:dyDescent="0.25">
      <c r="A123" s="55">
        <v>142</v>
      </c>
      <c r="B123" s="56" t="s">
        <v>86</v>
      </c>
      <c r="C123" s="60" t="s">
        <v>422</v>
      </c>
      <c r="D123" s="61" t="s">
        <v>423</v>
      </c>
      <c r="E123" s="62" t="s">
        <v>424</v>
      </c>
      <c r="F123" s="62" t="s">
        <v>425</v>
      </c>
      <c r="G123" s="54" t="s">
        <v>37</v>
      </c>
      <c r="H123" s="62" t="s">
        <v>81</v>
      </c>
      <c r="I123" s="42">
        <v>1289.94</v>
      </c>
      <c r="J123" s="17"/>
      <c r="K123" s="23">
        <f t="shared" si="2"/>
        <v>0</v>
      </c>
      <c r="L123" s="24" t="str">
        <f t="shared" si="3"/>
        <v>OK</v>
      </c>
      <c r="M123" s="45"/>
      <c r="N123" s="50"/>
      <c r="O123" s="46"/>
      <c r="P123" s="47"/>
      <c r="Q123" s="47"/>
      <c r="R123" s="49"/>
      <c r="S123" s="48"/>
      <c r="T123" s="46"/>
      <c r="U123" s="46"/>
      <c r="V123" s="46"/>
      <c r="W123" s="46"/>
      <c r="X123" s="46"/>
      <c r="Y123" s="47"/>
      <c r="Z123" s="47"/>
      <c r="AA123" s="47"/>
      <c r="AB123" s="47"/>
      <c r="AC123" s="47"/>
      <c r="AD123" s="47"/>
    </row>
    <row r="124" spans="1:30" ht="39.950000000000003" hidden="1" customHeight="1" x14ac:dyDescent="0.25">
      <c r="A124" s="55">
        <v>143</v>
      </c>
      <c r="B124" s="56" t="s">
        <v>86</v>
      </c>
      <c r="C124" s="60" t="s">
        <v>426</v>
      </c>
      <c r="D124" s="61" t="s">
        <v>427</v>
      </c>
      <c r="E124" s="62" t="s">
        <v>424</v>
      </c>
      <c r="F124" s="62" t="s">
        <v>425</v>
      </c>
      <c r="G124" s="54" t="s">
        <v>37</v>
      </c>
      <c r="H124" s="62" t="s">
        <v>81</v>
      </c>
      <c r="I124" s="42">
        <v>387.82</v>
      </c>
      <c r="J124" s="17"/>
      <c r="K124" s="23">
        <f t="shared" si="2"/>
        <v>0</v>
      </c>
      <c r="L124" s="24" t="str">
        <f t="shared" si="3"/>
        <v>OK</v>
      </c>
      <c r="M124" s="45"/>
      <c r="N124" s="50"/>
      <c r="O124" s="46"/>
      <c r="P124" s="47"/>
      <c r="Q124" s="47"/>
      <c r="R124" s="49"/>
      <c r="S124" s="48"/>
      <c r="T124" s="46"/>
      <c r="U124" s="46"/>
      <c r="V124" s="46"/>
      <c r="W124" s="46"/>
      <c r="X124" s="46"/>
      <c r="Y124" s="47"/>
      <c r="Z124" s="47"/>
      <c r="AA124" s="47"/>
      <c r="AB124" s="47"/>
      <c r="AC124" s="47"/>
      <c r="AD124" s="47"/>
    </row>
    <row r="125" spans="1:30" ht="39.950000000000003" hidden="1" customHeight="1" x14ac:dyDescent="0.25">
      <c r="A125" s="55">
        <v>145</v>
      </c>
      <c r="B125" s="56" t="s">
        <v>126</v>
      </c>
      <c r="C125" s="60" t="s">
        <v>428</v>
      </c>
      <c r="D125" s="61" t="s">
        <v>429</v>
      </c>
      <c r="E125" s="62" t="s">
        <v>124</v>
      </c>
      <c r="F125" s="62" t="s">
        <v>125</v>
      </c>
      <c r="G125" s="54" t="s">
        <v>37</v>
      </c>
      <c r="H125" s="62" t="s">
        <v>51</v>
      </c>
      <c r="I125" s="42">
        <v>5100</v>
      </c>
      <c r="J125" s="17"/>
      <c r="K125" s="23">
        <f t="shared" si="2"/>
        <v>0</v>
      </c>
      <c r="L125" s="24" t="str">
        <f t="shared" si="3"/>
        <v>OK</v>
      </c>
      <c r="M125" s="45"/>
      <c r="N125" s="50"/>
      <c r="O125" s="46"/>
      <c r="P125" s="47"/>
      <c r="Q125" s="47"/>
      <c r="R125" s="49"/>
      <c r="S125" s="48"/>
      <c r="T125" s="46"/>
      <c r="U125" s="46"/>
      <c r="V125" s="46"/>
      <c r="W125" s="46"/>
      <c r="X125" s="46"/>
      <c r="Y125" s="47"/>
      <c r="Z125" s="47"/>
      <c r="AA125" s="47"/>
      <c r="AB125" s="47"/>
      <c r="AC125" s="47"/>
      <c r="AD125" s="47"/>
    </row>
    <row r="126" spans="1:30" ht="39.950000000000003" hidden="1" customHeight="1" x14ac:dyDescent="0.25">
      <c r="A126" s="55">
        <v>146</v>
      </c>
      <c r="B126" s="56" t="s">
        <v>86</v>
      </c>
      <c r="C126" s="51" t="s">
        <v>430</v>
      </c>
      <c r="D126" s="61" t="s">
        <v>431</v>
      </c>
      <c r="E126" s="53" t="s">
        <v>432</v>
      </c>
      <c r="F126" s="54" t="s">
        <v>433</v>
      </c>
      <c r="G126" s="54" t="s">
        <v>37</v>
      </c>
      <c r="H126" s="54" t="s">
        <v>168</v>
      </c>
      <c r="I126" s="42">
        <v>338.6</v>
      </c>
      <c r="J126" s="17"/>
      <c r="K126" s="23">
        <f t="shared" si="2"/>
        <v>0</v>
      </c>
      <c r="L126" s="24" t="str">
        <f t="shared" si="3"/>
        <v>OK</v>
      </c>
      <c r="M126" s="45"/>
      <c r="N126" s="50"/>
      <c r="O126" s="46"/>
      <c r="P126" s="47"/>
      <c r="Q126" s="47"/>
      <c r="R126" s="49"/>
      <c r="S126" s="48"/>
      <c r="T126" s="46"/>
      <c r="U126" s="46"/>
      <c r="V126" s="46"/>
      <c r="W126" s="46"/>
      <c r="X126" s="46"/>
      <c r="Y126" s="47"/>
      <c r="Z126" s="47"/>
      <c r="AA126" s="47"/>
      <c r="AB126" s="47"/>
      <c r="AC126" s="47"/>
      <c r="AD126" s="47"/>
    </row>
    <row r="127" spans="1:30" ht="39.950000000000003" hidden="1" customHeight="1" x14ac:dyDescent="0.25">
      <c r="A127" s="55">
        <v>147</v>
      </c>
      <c r="B127" s="56" t="s">
        <v>126</v>
      </c>
      <c r="C127" s="51" t="s">
        <v>434</v>
      </c>
      <c r="D127" s="52" t="s">
        <v>435</v>
      </c>
      <c r="E127" s="53" t="s">
        <v>129</v>
      </c>
      <c r="F127" s="54" t="s">
        <v>436</v>
      </c>
      <c r="G127" s="54" t="s">
        <v>37</v>
      </c>
      <c r="H127" s="54" t="s">
        <v>51</v>
      </c>
      <c r="I127" s="42">
        <v>130</v>
      </c>
      <c r="J127" s="17"/>
      <c r="K127" s="23">
        <f t="shared" si="2"/>
        <v>0</v>
      </c>
      <c r="L127" s="24" t="str">
        <f t="shared" si="3"/>
        <v>OK</v>
      </c>
      <c r="M127" s="45"/>
      <c r="N127" s="50"/>
      <c r="O127" s="46"/>
      <c r="P127" s="47"/>
      <c r="Q127" s="47"/>
      <c r="R127" s="49"/>
      <c r="S127" s="48"/>
      <c r="T127" s="46"/>
      <c r="U127" s="46"/>
      <c r="V127" s="46"/>
      <c r="W127" s="46"/>
      <c r="X127" s="46"/>
      <c r="Y127" s="47"/>
      <c r="Z127" s="47"/>
      <c r="AA127" s="47"/>
      <c r="AB127" s="47"/>
      <c r="AC127" s="47"/>
      <c r="AD127" s="47"/>
    </row>
    <row r="128" spans="1:30" ht="39.950000000000003" hidden="1" customHeight="1" x14ac:dyDescent="0.25">
      <c r="A128" s="55">
        <v>150</v>
      </c>
      <c r="B128" s="56" t="s">
        <v>86</v>
      </c>
      <c r="C128" s="73" t="s">
        <v>437</v>
      </c>
      <c r="D128" s="74" t="s">
        <v>438</v>
      </c>
      <c r="E128" s="53" t="s">
        <v>439</v>
      </c>
      <c r="F128" s="62" t="s">
        <v>440</v>
      </c>
      <c r="G128" s="54" t="s">
        <v>37</v>
      </c>
      <c r="H128" s="62" t="s">
        <v>168</v>
      </c>
      <c r="I128" s="42">
        <v>549.99</v>
      </c>
      <c r="J128" s="17"/>
      <c r="K128" s="23">
        <f t="shared" si="2"/>
        <v>0</v>
      </c>
      <c r="L128" s="24" t="str">
        <f t="shared" si="3"/>
        <v>OK</v>
      </c>
      <c r="M128" s="45"/>
      <c r="N128" s="50"/>
      <c r="O128" s="46"/>
      <c r="P128" s="47"/>
      <c r="Q128" s="47"/>
      <c r="R128" s="49"/>
      <c r="S128" s="48"/>
      <c r="T128" s="46"/>
      <c r="U128" s="46"/>
      <c r="V128" s="46"/>
      <c r="W128" s="46"/>
      <c r="X128" s="46"/>
      <c r="Y128" s="47"/>
      <c r="Z128" s="47"/>
      <c r="AA128" s="47"/>
      <c r="AB128" s="47"/>
      <c r="AC128" s="47"/>
      <c r="AD128" s="47"/>
    </row>
    <row r="129" spans="1:30" ht="39.950000000000003" hidden="1" customHeight="1" x14ac:dyDescent="0.25">
      <c r="A129" s="55">
        <v>152</v>
      </c>
      <c r="B129" s="56" t="s">
        <v>86</v>
      </c>
      <c r="C129" s="60" t="s">
        <v>441</v>
      </c>
      <c r="D129" s="61" t="s">
        <v>442</v>
      </c>
      <c r="E129" s="59" t="s">
        <v>292</v>
      </c>
      <c r="F129" s="70" t="s">
        <v>391</v>
      </c>
      <c r="G129" s="54" t="s">
        <v>37</v>
      </c>
      <c r="H129" s="54">
        <v>44905233</v>
      </c>
      <c r="I129" s="42">
        <v>1354.16</v>
      </c>
      <c r="J129" s="17"/>
      <c r="K129" s="23">
        <f t="shared" si="2"/>
        <v>0</v>
      </c>
      <c r="L129" s="24" t="str">
        <f t="shared" si="3"/>
        <v>OK</v>
      </c>
      <c r="M129" s="45"/>
      <c r="N129" s="50"/>
      <c r="O129" s="46"/>
      <c r="P129" s="47"/>
      <c r="Q129" s="47"/>
      <c r="R129" s="49"/>
      <c r="S129" s="48"/>
      <c r="T129" s="46"/>
      <c r="U129" s="46"/>
      <c r="V129" s="46"/>
      <c r="W129" s="46"/>
      <c r="X129" s="46"/>
      <c r="Y129" s="47"/>
      <c r="Z129" s="47"/>
      <c r="AA129" s="47"/>
      <c r="AB129" s="47"/>
      <c r="AC129" s="47"/>
      <c r="AD129" s="47"/>
    </row>
    <row r="130" spans="1:30" ht="39.950000000000003" hidden="1" customHeight="1" x14ac:dyDescent="0.25">
      <c r="A130" s="55">
        <v>153</v>
      </c>
      <c r="B130" s="56" t="s">
        <v>443</v>
      </c>
      <c r="C130" s="60" t="s">
        <v>444</v>
      </c>
      <c r="D130" s="61" t="s">
        <v>445</v>
      </c>
      <c r="E130" s="59" t="s">
        <v>164</v>
      </c>
      <c r="F130" s="70" t="s">
        <v>446</v>
      </c>
      <c r="G130" s="54" t="s">
        <v>37</v>
      </c>
      <c r="H130" s="54">
        <v>44905235</v>
      </c>
      <c r="I130" s="42">
        <v>19484</v>
      </c>
      <c r="J130" s="17"/>
      <c r="K130" s="23">
        <f t="shared" si="2"/>
        <v>0</v>
      </c>
      <c r="L130" s="24" t="str">
        <f t="shared" si="3"/>
        <v>OK</v>
      </c>
      <c r="M130" s="45"/>
      <c r="N130" s="50"/>
      <c r="O130" s="46"/>
      <c r="P130" s="47"/>
      <c r="Q130" s="47"/>
      <c r="R130" s="49"/>
      <c r="S130" s="48"/>
      <c r="T130" s="46"/>
      <c r="U130" s="46"/>
      <c r="V130" s="46"/>
      <c r="W130" s="46"/>
      <c r="X130" s="46"/>
      <c r="Y130" s="47"/>
      <c r="Z130" s="47"/>
      <c r="AA130" s="47"/>
      <c r="AB130" s="47"/>
      <c r="AC130" s="47"/>
      <c r="AD130" s="47"/>
    </row>
    <row r="131" spans="1:30" ht="39.950000000000003" hidden="1" customHeight="1" x14ac:dyDescent="0.25">
      <c r="A131" s="55">
        <v>154</v>
      </c>
      <c r="B131" s="56" t="s">
        <v>86</v>
      </c>
      <c r="C131" s="60" t="s">
        <v>447</v>
      </c>
      <c r="D131" s="61" t="s">
        <v>448</v>
      </c>
      <c r="E131" s="59" t="s">
        <v>62</v>
      </c>
      <c r="F131" s="62" t="s">
        <v>449</v>
      </c>
      <c r="G131" s="54" t="s">
        <v>37</v>
      </c>
      <c r="H131" s="62" t="s">
        <v>51</v>
      </c>
      <c r="I131" s="42">
        <v>2498.19</v>
      </c>
      <c r="J131" s="17"/>
      <c r="K131" s="23">
        <f t="shared" si="2"/>
        <v>0</v>
      </c>
      <c r="L131" s="24" t="str">
        <f t="shared" si="3"/>
        <v>OK</v>
      </c>
      <c r="M131" s="45"/>
      <c r="N131" s="50"/>
      <c r="O131" s="46"/>
      <c r="P131" s="47"/>
      <c r="Q131" s="47"/>
      <c r="R131" s="49"/>
      <c r="S131" s="48"/>
      <c r="T131" s="46"/>
      <c r="U131" s="46"/>
      <c r="V131" s="46"/>
      <c r="W131" s="46"/>
      <c r="X131" s="46"/>
      <c r="Y131" s="47"/>
      <c r="Z131" s="47"/>
      <c r="AA131" s="47"/>
      <c r="AB131" s="47"/>
      <c r="AC131" s="47"/>
      <c r="AD131" s="47"/>
    </row>
    <row r="132" spans="1:30" ht="39.950000000000003" hidden="1" customHeight="1" x14ac:dyDescent="0.25">
      <c r="A132" s="55">
        <v>155</v>
      </c>
      <c r="B132" s="56" t="s">
        <v>450</v>
      </c>
      <c r="C132" s="77" t="s">
        <v>451</v>
      </c>
      <c r="D132" s="61" t="s">
        <v>452</v>
      </c>
      <c r="E132" s="59" t="s">
        <v>238</v>
      </c>
      <c r="F132" s="62" t="s">
        <v>453</v>
      </c>
      <c r="G132" s="54" t="s">
        <v>37</v>
      </c>
      <c r="H132" s="62" t="s">
        <v>51</v>
      </c>
      <c r="I132" s="42">
        <v>38300</v>
      </c>
      <c r="J132" s="17"/>
      <c r="K132" s="23">
        <f t="shared" ref="K132:K135" si="4">J132-(SUM(M132:AD132))</f>
        <v>0</v>
      </c>
      <c r="L132" s="24" t="str">
        <f t="shared" ref="L132:L136" si="5">IF(K132&lt;0,"ATENÇÃO","OK")</f>
        <v>OK</v>
      </c>
      <c r="M132" s="45"/>
      <c r="N132" s="50"/>
      <c r="O132" s="46"/>
      <c r="P132" s="47"/>
      <c r="Q132" s="47"/>
      <c r="R132" s="49"/>
      <c r="S132" s="48"/>
      <c r="T132" s="46"/>
      <c r="U132" s="46"/>
      <c r="V132" s="46"/>
      <c r="W132" s="46"/>
      <c r="X132" s="46"/>
      <c r="Y132" s="47"/>
      <c r="Z132" s="47"/>
      <c r="AA132" s="47"/>
      <c r="AB132" s="47"/>
      <c r="AC132" s="47"/>
      <c r="AD132" s="47"/>
    </row>
    <row r="133" spans="1:30" ht="39.950000000000003" hidden="1" customHeight="1" x14ac:dyDescent="0.25">
      <c r="A133" s="55">
        <v>156</v>
      </c>
      <c r="B133" s="56" t="s">
        <v>114</v>
      </c>
      <c r="C133" s="60" t="s">
        <v>454</v>
      </c>
      <c r="D133" s="61" t="s">
        <v>455</v>
      </c>
      <c r="E133" s="62" t="s">
        <v>129</v>
      </c>
      <c r="F133" s="62" t="s">
        <v>456</v>
      </c>
      <c r="G133" s="54" t="s">
        <v>37</v>
      </c>
      <c r="H133" s="62" t="s">
        <v>81</v>
      </c>
      <c r="I133" s="42">
        <v>327.5</v>
      </c>
      <c r="J133" s="17"/>
      <c r="K133" s="23">
        <f t="shared" si="4"/>
        <v>0</v>
      </c>
      <c r="L133" s="24" t="str">
        <f t="shared" si="5"/>
        <v>OK</v>
      </c>
      <c r="M133" s="45"/>
      <c r="N133" s="50"/>
      <c r="O133" s="46"/>
      <c r="P133" s="47"/>
      <c r="Q133" s="47"/>
      <c r="R133" s="49"/>
      <c r="S133" s="48"/>
      <c r="T133" s="46"/>
      <c r="U133" s="46"/>
      <c r="V133" s="46"/>
      <c r="W133" s="46"/>
      <c r="X133" s="46"/>
      <c r="Y133" s="47"/>
      <c r="Z133" s="47"/>
      <c r="AA133" s="47"/>
      <c r="AB133" s="47"/>
      <c r="AC133" s="47"/>
      <c r="AD133" s="47"/>
    </row>
    <row r="134" spans="1:30" ht="39.950000000000003" hidden="1" customHeight="1" x14ac:dyDescent="0.25">
      <c r="A134" s="55">
        <v>158</v>
      </c>
      <c r="B134" s="56" t="s">
        <v>38</v>
      </c>
      <c r="C134" s="60" t="s">
        <v>457</v>
      </c>
      <c r="D134" s="61" t="s">
        <v>458</v>
      </c>
      <c r="E134" s="62">
        <v>2407</v>
      </c>
      <c r="F134" s="62" t="s">
        <v>459</v>
      </c>
      <c r="G134" s="54" t="s">
        <v>37</v>
      </c>
      <c r="H134" s="62" t="s">
        <v>81</v>
      </c>
      <c r="I134" s="42">
        <v>1240</v>
      </c>
      <c r="J134" s="17"/>
      <c r="K134" s="23">
        <f t="shared" si="4"/>
        <v>0</v>
      </c>
      <c r="L134" s="24" t="str">
        <f t="shared" si="5"/>
        <v>OK</v>
      </c>
      <c r="M134" s="45"/>
      <c r="N134" s="50"/>
      <c r="O134" s="46"/>
      <c r="P134" s="47"/>
      <c r="Q134" s="47"/>
      <c r="R134" s="49"/>
      <c r="S134" s="48"/>
      <c r="T134" s="46"/>
      <c r="U134" s="46"/>
      <c r="V134" s="46"/>
      <c r="W134" s="46"/>
      <c r="X134" s="46"/>
      <c r="Y134" s="47"/>
      <c r="Z134" s="47"/>
      <c r="AA134" s="47"/>
      <c r="AB134" s="47"/>
      <c r="AC134" s="47"/>
      <c r="AD134" s="47"/>
    </row>
    <row r="135" spans="1:30" ht="39.950000000000003" hidden="1" customHeight="1" x14ac:dyDescent="0.25">
      <c r="A135" s="55">
        <v>159</v>
      </c>
      <c r="B135" s="56" t="s">
        <v>86</v>
      </c>
      <c r="C135" s="60" t="s">
        <v>460</v>
      </c>
      <c r="D135" s="61" t="s">
        <v>461</v>
      </c>
      <c r="E135" s="62">
        <v>2407</v>
      </c>
      <c r="F135" s="62" t="s">
        <v>459</v>
      </c>
      <c r="G135" s="54" t="s">
        <v>37</v>
      </c>
      <c r="H135" s="62" t="s">
        <v>81</v>
      </c>
      <c r="I135" s="42">
        <v>376.13</v>
      </c>
      <c r="J135" s="17"/>
      <c r="K135" s="23">
        <f t="shared" si="4"/>
        <v>0</v>
      </c>
      <c r="L135" s="24" t="str">
        <f t="shared" si="5"/>
        <v>OK</v>
      </c>
      <c r="M135" s="45"/>
      <c r="N135" s="50"/>
      <c r="O135" s="46"/>
      <c r="P135" s="47"/>
      <c r="Q135" s="47"/>
      <c r="R135" s="49"/>
      <c r="S135" s="48"/>
      <c r="T135" s="46"/>
      <c r="U135" s="46"/>
      <c r="V135" s="46"/>
      <c r="W135" s="46"/>
      <c r="X135" s="46"/>
      <c r="Y135" s="47"/>
      <c r="Z135" s="47"/>
      <c r="AA135" s="47"/>
      <c r="AB135" s="47"/>
      <c r="AC135" s="47"/>
      <c r="AD135" s="47"/>
    </row>
    <row r="136" spans="1:30" ht="39.950000000000003" hidden="1" customHeight="1" x14ac:dyDescent="0.25">
      <c r="A136" s="55">
        <v>161</v>
      </c>
      <c r="B136" s="56" t="s">
        <v>38</v>
      </c>
      <c r="C136" s="60" t="s">
        <v>462</v>
      </c>
      <c r="D136" s="61" t="s">
        <v>463</v>
      </c>
      <c r="E136" s="62" t="s">
        <v>292</v>
      </c>
      <c r="F136" s="62" t="s">
        <v>464</v>
      </c>
      <c r="G136" s="54" t="s">
        <v>37</v>
      </c>
      <c r="H136" s="62" t="s">
        <v>81</v>
      </c>
      <c r="I136" s="42">
        <v>485.5</v>
      </c>
      <c r="J136" s="17"/>
      <c r="K136" s="23">
        <f>J136-(SUM(M136:AD136))</f>
        <v>0</v>
      </c>
      <c r="L136" s="24" t="str">
        <f t="shared" si="5"/>
        <v>OK</v>
      </c>
      <c r="M136" s="45"/>
      <c r="N136" s="50"/>
      <c r="O136" s="46"/>
      <c r="P136" s="47"/>
      <c r="Q136" s="47"/>
      <c r="R136" s="49"/>
      <c r="S136" s="48"/>
      <c r="T136" s="46"/>
      <c r="U136" s="46"/>
      <c r="V136" s="46"/>
      <c r="W136" s="46"/>
      <c r="X136" s="46"/>
      <c r="Y136" s="47"/>
      <c r="Z136" s="47"/>
      <c r="AA136" s="47"/>
      <c r="AB136" s="47"/>
      <c r="AC136" s="47"/>
      <c r="AD136" s="47"/>
    </row>
    <row r="137" spans="1:30" ht="39.950000000000003" hidden="1" customHeight="1" x14ac:dyDescent="0.25">
      <c r="M137" s="92">
        <f>SUMPRODUCT($I$4:$I$136,M4:M136)</f>
        <v>12556.89</v>
      </c>
      <c r="N137" s="92">
        <f t="shared" ref="N137:AD137" si="6">SUMPRODUCT($I$4:$I$136,N4:N136)</f>
        <v>23890.66</v>
      </c>
      <c r="O137" s="92">
        <f t="shared" si="6"/>
        <v>0</v>
      </c>
      <c r="P137" s="92">
        <f t="shared" si="6"/>
        <v>0</v>
      </c>
      <c r="Q137" s="92">
        <f t="shared" si="6"/>
        <v>0</v>
      </c>
      <c r="R137" s="92">
        <f t="shared" si="6"/>
        <v>0</v>
      </c>
      <c r="S137" s="92">
        <f t="shared" si="6"/>
        <v>0</v>
      </c>
      <c r="T137" s="92">
        <f t="shared" si="6"/>
        <v>0</v>
      </c>
      <c r="U137" s="92">
        <f t="shared" si="6"/>
        <v>0</v>
      </c>
      <c r="V137" s="92">
        <f t="shared" si="6"/>
        <v>0</v>
      </c>
      <c r="W137" s="92">
        <f t="shared" si="6"/>
        <v>0</v>
      </c>
      <c r="X137" s="92">
        <f t="shared" si="6"/>
        <v>0</v>
      </c>
      <c r="Y137" s="92">
        <f t="shared" si="6"/>
        <v>0</v>
      </c>
      <c r="Z137" s="92">
        <f t="shared" si="6"/>
        <v>0</v>
      </c>
      <c r="AA137" s="92">
        <f t="shared" si="6"/>
        <v>0</v>
      </c>
      <c r="AB137" s="92">
        <f t="shared" si="6"/>
        <v>0</v>
      </c>
      <c r="AC137" s="92">
        <f t="shared" si="6"/>
        <v>0</v>
      </c>
      <c r="AD137" s="92">
        <f t="shared" si="6"/>
        <v>0</v>
      </c>
    </row>
  </sheetData>
  <autoFilter ref="A3:AD137" xr:uid="{00000000-0001-0000-0500-000000000000}">
    <filterColumn colId="1">
      <filters>
        <filter val="MCOM TECNOLOGIA EIRELI"/>
        <filter val="MWV WEB SITE COMÉRCIO DE PRODUTOS ELETROELETRÔNICOS LTDA ME"/>
      </filters>
    </filterColumn>
  </autoFilter>
  <mergeCells count="22">
    <mergeCell ref="AC1:AC2"/>
    <mergeCell ref="A1:B1"/>
    <mergeCell ref="C1:I1"/>
    <mergeCell ref="J1:L1"/>
    <mergeCell ref="AD1:AD2"/>
    <mergeCell ref="A2:L2"/>
    <mergeCell ref="W1:W2"/>
    <mergeCell ref="S1:S2"/>
    <mergeCell ref="T1:T2"/>
    <mergeCell ref="V1:V2"/>
    <mergeCell ref="U1:U2"/>
    <mergeCell ref="M1:M2"/>
    <mergeCell ref="N1:N2"/>
    <mergeCell ref="O1:O2"/>
    <mergeCell ref="P1:P2"/>
    <mergeCell ref="Q1:Q2"/>
    <mergeCell ref="AB1:AB2"/>
    <mergeCell ref="R1:R2"/>
    <mergeCell ref="X1:X2"/>
    <mergeCell ref="Y1:Y2"/>
    <mergeCell ref="Z1:Z2"/>
    <mergeCell ref="AA1:AA2"/>
  </mergeCells>
  <conditionalFormatting sqref="S4:X136 M4:O136">
    <cfRule type="cellIs" dxfId="92" priority="1" stopIfTrue="1" operator="greaterThan">
      <formula>0</formula>
    </cfRule>
    <cfRule type="cellIs" dxfId="91" priority="2" stopIfTrue="1" operator="greaterThan">
      <formula>0</formula>
    </cfRule>
    <cfRule type="cellIs" dxfId="90" priority="3" stopIfTrue="1" operator="greaterThan">
      <formula>0</formula>
    </cfRule>
  </conditionalFormatting>
  <hyperlinks>
    <hyperlink ref="D577" r:id="rId1" display="https://www.havan.com.br/mangueira-para-gas-de-cozinha-glp-1-20m-durin-05207.html" xr:uid="{0244CD7B-7A6B-4A86-AB7F-3F6D0299F526}"/>
  </hyperlinks>
  <pageMargins left="0.511811024" right="0.511811024" top="0.78740157499999996" bottom="0.78740157499999996" header="0.31496062000000002" footer="0.31496062000000002"/>
  <pageSetup paperSize="9" orientation="portrait"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rgb="FFFFFF00"/>
  </sheetPr>
  <dimension ref="A1:AD137"/>
  <sheetViews>
    <sheetView topLeftCell="A49" zoomScale="85" zoomScaleNormal="85" workbookViewId="0">
      <selection activeCell="A116" sqref="A116"/>
    </sheetView>
  </sheetViews>
  <sheetFormatPr defaultColWidth="9.7109375" defaultRowHeight="39.950000000000003" customHeight="1" x14ac:dyDescent="0.25"/>
  <cols>
    <col min="1" max="1" width="7" style="31" customWidth="1"/>
    <col min="2" max="2" width="38.5703125" style="1" customWidth="1"/>
    <col min="3" max="3" width="32.7109375" style="35" customWidth="1"/>
    <col min="4" max="4" width="22.28515625" style="36" customWidth="1"/>
    <col min="5" max="5" width="19.42578125" style="36" customWidth="1"/>
    <col min="6" max="7" width="10" style="1" customWidth="1"/>
    <col min="8" max="8" width="16.7109375" style="1" customWidth="1"/>
    <col min="9" max="9" width="16.140625" style="27" bestFit="1" customWidth="1"/>
    <col min="10" max="10" width="13.85546875" style="4" customWidth="1"/>
    <col min="11" max="11" width="13.28515625" style="26" customWidth="1"/>
    <col min="12" max="12" width="12.5703125" style="5" customWidth="1"/>
    <col min="13" max="24" width="13.7109375" style="6" customWidth="1"/>
    <col min="25" max="30" width="13.7109375" style="2" customWidth="1"/>
    <col min="31" max="16384" width="9.7109375" style="2"/>
  </cols>
  <sheetData>
    <row r="1" spans="1:30" ht="39.950000000000003" customHeight="1" x14ac:dyDescent="0.25">
      <c r="A1" s="230" t="s">
        <v>27</v>
      </c>
      <c r="B1" s="230"/>
      <c r="C1" s="230" t="s">
        <v>28</v>
      </c>
      <c r="D1" s="230"/>
      <c r="E1" s="230"/>
      <c r="F1" s="230"/>
      <c r="G1" s="230"/>
      <c r="H1" s="230"/>
      <c r="I1" s="230"/>
      <c r="J1" s="230" t="s">
        <v>492</v>
      </c>
      <c r="K1" s="230"/>
      <c r="L1" s="230"/>
      <c r="M1" s="233" t="s">
        <v>491</v>
      </c>
      <c r="N1" s="231" t="s">
        <v>29</v>
      </c>
      <c r="O1" s="231" t="s">
        <v>29</v>
      </c>
      <c r="P1" s="231" t="s">
        <v>29</v>
      </c>
      <c r="Q1" s="231" t="s">
        <v>29</v>
      </c>
      <c r="R1" s="231" t="s">
        <v>29</v>
      </c>
      <c r="S1" s="231" t="s">
        <v>29</v>
      </c>
      <c r="T1" s="231" t="s">
        <v>29</v>
      </c>
      <c r="U1" s="231" t="s">
        <v>29</v>
      </c>
      <c r="V1" s="231" t="s">
        <v>29</v>
      </c>
      <c r="W1" s="231" t="s">
        <v>29</v>
      </c>
      <c r="X1" s="231" t="s">
        <v>29</v>
      </c>
      <c r="Y1" s="231" t="s">
        <v>29</v>
      </c>
      <c r="Z1" s="231" t="s">
        <v>29</v>
      </c>
      <c r="AA1" s="231" t="s">
        <v>29</v>
      </c>
      <c r="AB1" s="231" t="s">
        <v>29</v>
      </c>
      <c r="AC1" s="231" t="s">
        <v>29</v>
      </c>
      <c r="AD1" s="231" t="s">
        <v>29</v>
      </c>
    </row>
    <row r="2" spans="1:30" ht="39.950000000000003" customHeight="1" x14ac:dyDescent="0.25">
      <c r="A2" s="230" t="s">
        <v>12</v>
      </c>
      <c r="B2" s="230"/>
      <c r="C2" s="230"/>
      <c r="D2" s="230"/>
      <c r="E2" s="230"/>
      <c r="F2" s="230"/>
      <c r="G2" s="230"/>
      <c r="H2" s="230"/>
      <c r="I2" s="230"/>
      <c r="J2" s="230"/>
      <c r="K2" s="230"/>
      <c r="L2" s="230"/>
      <c r="M2" s="233"/>
      <c r="N2" s="231"/>
      <c r="O2" s="231"/>
      <c r="P2" s="231"/>
      <c r="Q2" s="231"/>
      <c r="R2" s="231"/>
      <c r="S2" s="231"/>
      <c r="T2" s="231"/>
      <c r="U2" s="231"/>
      <c r="V2" s="231"/>
      <c r="W2" s="231"/>
      <c r="X2" s="231"/>
      <c r="Y2" s="231"/>
      <c r="Z2" s="231"/>
      <c r="AA2" s="231"/>
      <c r="AB2" s="231"/>
      <c r="AC2" s="231"/>
      <c r="AD2" s="231"/>
    </row>
    <row r="3" spans="1:30" s="3" customFormat="1" ht="57.2" customHeight="1" x14ac:dyDescent="0.2">
      <c r="A3" s="32" t="s">
        <v>18</v>
      </c>
      <c r="B3" s="33" t="s">
        <v>13</v>
      </c>
      <c r="C3" s="32" t="s">
        <v>14</v>
      </c>
      <c r="D3" s="32" t="s">
        <v>23</v>
      </c>
      <c r="E3" s="33" t="s">
        <v>30</v>
      </c>
      <c r="F3" s="33" t="s">
        <v>31</v>
      </c>
      <c r="G3" s="33" t="s">
        <v>32</v>
      </c>
      <c r="H3" s="33" t="s">
        <v>15</v>
      </c>
      <c r="I3" s="34" t="s">
        <v>19</v>
      </c>
      <c r="J3" s="33" t="s">
        <v>20</v>
      </c>
      <c r="K3" s="37" t="s">
        <v>0</v>
      </c>
      <c r="L3" s="38" t="s">
        <v>2</v>
      </c>
      <c r="M3" s="110" t="s">
        <v>490</v>
      </c>
      <c r="N3" s="44" t="s">
        <v>1</v>
      </c>
      <c r="O3" s="44" t="s">
        <v>1</v>
      </c>
      <c r="P3" s="44" t="s">
        <v>1</v>
      </c>
      <c r="Q3" s="44" t="s">
        <v>1</v>
      </c>
      <c r="R3" s="44" t="s">
        <v>1</v>
      </c>
      <c r="S3" s="44" t="s">
        <v>1</v>
      </c>
      <c r="T3" s="44" t="s">
        <v>1</v>
      </c>
      <c r="U3" s="44" t="s">
        <v>1</v>
      </c>
      <c r="V3" s="44" t="s">
        <v>1</v>
      </c>
      <c r="W3" s="44" t="s">
        <v>1</v>
      </c>
      <c r="X3" s="44" t="s">
        <v>1</v>
      </c>
      <c r="Y3" s="44" t="s">
        <v>1</v>
      </c>
      <c r="Z3" s="44" t="s">
        <v>1</v>
      </c>
      <c r="AA3" s="44" t="s">
        <v>1</v>
      </c>
      <c r="AB3" s="44" t="s">
        <v>1</v>
      </c>
      <c r="AC3" s="44" t="s">
        <v>1</v>
      </c>
      <c r="AD3" s="44" t="s">
        <v>1</v>
      </c>
    </row>
    <row r="4" spans="1:30" ht="39.950000000000003" customHeight="1" x14ac:dyDescent="0.25">
      <c r="A4" s="55">
        <v>1</v>
      </c>
      <c r="B4" s="56" t="s">
        <v>33</v>
      </c>
      <c r="C4" s="60" t="s">
        <v>34</v>
      </c>
      <c r="D4" s="61" t="s">
        <v>35</v>
      </c>
      <c r="E4" s="59" t="s">
        <v>36</v>
      </c>
      <c r="F4" s="70">
        <v>117366023</v>
      </c>
      <c r="G4" s="54" t="s">
        <v>37</v>
      </c>
      <c r="H4" s="54">
        <v>33903035</v>
      </c>
      <c r="I4" s="42">
        <v>54</v>
      </c>
      <c r="J4" s="17"/>
      <c r="K4" s="23">
        <f t="shared" ref="K4:K67" si="0">J4-(SUM(M4:AD4))</f>
        <v>0</v>
      </c>
      <c r="L4" s="24" t="str">
        <f t="shared" ref="L4:L67" si="1">IF(K4&lt;0,"ATENÇÃO","OK")</f>
        <v>OK</v>
      </c>
      <c r="M4" s="46"/>
      <c r="N4" s="50"/>
      <c r="O4" s="46"/>
      <c r="P4" s="47"/>
      <c r="Q4" s="47"/>
      <c r="R4" s="47"/>
      <c r="S4" s="47"/>
      <c r="T4" s="46"/>
      <c r="U4" s="46"/>
      <c r="V4" s="46"/>
      <c r="W4" s="46"/>
      <c r="X4" s="46"/>
      <c r="Y4" s="47"/>
      <c r="Z4" s="47"/>
      <c r="AA4" s="47"/>
      <c r="AB4" s="47"/>
      <c r="AC4" s="47"/>
      <c r="AD4" s="47"/>
    </row>
    <row r="5" spans="1:30" ht="39.950000000000003" customHeight="1" x14ac:dyDescent="0.25">
      <c r="A5" s="55">
        <v>2</v>
      </c>
      <c r="B5" s="56" t="s">
        <v>38</v>
      </c>
      <c r="C5" s="60" t="s">
        <v>39</v>
      </c>
      <c r="D5" s="61" t="s">
        <v>40</v>
      </c>
      <c r="E5" s="53" t="s">
        <v>41</v>
      </c>
      <c r="F5" s="54" t="s">
        <v>42</v>
      </c>
      <c r="G5" s="54" t="s">
        <v>37</v>
      </c>
      <c r="H5" s="54">
        <v>33903029</v>
      </c>
      <c r="I5" s="42">
        <v>1262.5999999999999</v>
      </c>
      <c r="J5" s="17"/>
      <c r="K5" s="23">
        <f t="shared" si="0"/>
        <v>0</v>
      </c>
      <c r="L5" s="24" t="str">
        <f t="shared" si="1"/>
        <v>OK</v>
      </c>
      <c r="M5" s="46"/>
      <c r="N5" s="50"/>
      <c r="O5" s="46"/>
      <c r="P5" s="47"/>
      <c r="Q5" s="47"/>
      <c r="R5" s="47"/>
      <c r="S5" s="47"/>
      <c r="T5" s="46"/>
      <c r="U5" s="46"/>
      <c r="V5" s="46"/>
      <c r="W5" s="46"/>
      <c r="X5" s="46"/>
      <c r="Y5" s="47"/>
      <c r="Z5" s="47"/>
      <c r="AA5" s="47"/>
      <c r="AB5" s="47"/>
      <c r="AC5" s="47"/>
      <c r="AD5" s="47"/>
    </row>
    <row r="6" spans="1:30" ht="39.950000000000003" customHeight="1" x14ac:dyDescent="0.25">
      <c r="A6" s="55">
        <v>3</v>
      </c>
      <c r="B6" s="56" t="s">
        <v>43</v>
      </c>
      <c r="C6" s="60" t="s">
        <v>44</v>
      </c>
      <c r="D6" s="61" t="s">
        <v>45</v>
      </c>
      <c r="E6" s="59" t="s">
        <v>46</v>
      </c>
      <c r="F6" s="70">
        <v>79812016</v>
      </c>
      <c r="G6" s="54" t="s">
        <v>37</v>
      </c>
      <c r="H6" s="54">
        <v>33903017</v>
      </c>
      <c r="I6" s="42">
        <v>70.59</v>
      </c>
      <c r="J6" s="17"/>
      <c r="K6" s="23">
        <f t="shared" si="0"/>
        <v>0</v>
      </c>
      <c r="L6" s="24" t="str">
        <f t="shared" si="1"/>
        <v>OK</v>
      </c>
      <c r="M6" s="46"/>
      <c r="N6" s="50"/>
      <c r="O6" s="46"/>
      <c r="P6" s="47"/>
      <c r="Q6" s="47"/>
      <c r="R6" s="47"/>
      <c r="S6" s="47"/>
      <c r="T6" s="46"/>
      <c r="U6" s="46"/>
      <c r="V6" s="46"/>
      <c r="W6" s="46"/>
      <c r="X6" s="46"/>
      <c r="Y6" s="47"/>
      <c r="Z6" s="47"/>
      <c r="AA6" s="47"/>
      <c r="AB6" s="47"/>
      <c r="AC6" s="47"/>
      <c r="AD6" s="47"/>
    </row>
    <row r="7" spans="1:30" ht="39.950000000000003" customHeight="1" x14ac:dyDescent="0.25">
      <c r="A7" s="55">
        <v>4</v>
      </c>
      <c r="B7" s="56" t="s">
        <v>47</v>
      </c>
      <c r="C7" s="68" t="s">
        <v>48</v>
      </c>
      <c r="D7" s="69" t="s">
        <v>49</v>
      </c>
      <c r="E7" s="65">
        <v>2401</v>
      </c>
      <c r="F7" s="65" t="s">
        <v>50</v>
      </c>
      <c r="G7" s="54" t="s">
        <v>37</v>
      </c>
      <c r="H7" s="54" t="s">
        <v>51</v>
      </c>
      <c r="I7" s="42">
        <v>2050</v>
      </c>
      <c r="J7" s="17"/>
      <c r="K7" s="23">
        <f t="shared" si="0"/>
        <v>0</v>
      </c>
      <c r="L7" s="24" t="str">
        <f t="shared" si="1"/>
        <v>OK</v>
      </c>
      <c r="M7" s="46"/>
      <c r="N7" s="50"/>
      <c r="O7" s="46"/>
      <c r="P7" s="47"/>
      <c r="Q7" s="47"/>
      <c r="R7" s="47"/>
      <c r="S7" s="47"/>
      <c r="T7" s="46"/>
      <c r="U7" s="46"/>
      <c r="V7" s="46"/>
      <c r="W7" s="46"/>
      <c r="X7" s="46"/>
      <c r="Y7" s="47"/>
      <c r="Z7" s="47"/>
      <c r="AA7" s="47"/>
      <c r="AB7" s="47"/>
      <c r="AC7" s="47"/>
      <c r="AD7" s="47"/>
    </row>
    <row r="8" spans="1:30" ht="39.950000000000003" customHeight="1" x14ac:dyDescent="0.25">
      <c r="A8" s="55">
        <v>5</v>
      </c>
      <c r="B8" s="56" t="s">
        <v>43</v>
      </c>
      <c r="C8" s="60" t="s">
        <v>52</v>
      </c>
      <c r="D8" s="61" t="s">
        <v>53</v>
      </c>
      <c r="E8" s="62" t="s">
        <v>46</v>
      </c>
      <c r="F8" s="62" t="s">
        <v>54</v>
      </c>
      <c r="G8" s="54" t="s">
        <v>37</v>
      </c>
      <c r="H8" s="62" t="s">
        <v>51</v>
      </c>
      <c r="I8" s="42">
        <v>1426.25</v>
      </c>
      <c r="J8" s="17"/>
      <c r="K8" s="23">
        <f t="shared" si="0"/>
        <v>0</v>
      </c>
      <c r="L8" s="24" t="str">
        <f t="shared" si="1"/>
        <v>OK</v>
      </c>
      <c r="M8" s="46"/>
      <c r="N8" s="50"/>
      <c r="O8" s="46"/>
      <c r="P8" s="47"/>
      <c r="Q8" s="47"/>
      <c r="R8" s="47"/>
      <c r="S8" s="47"/>
      <c r="T8" s="46"/>
      <c r="U8" s="46"/>
      <c r="V8" s="46"/>
      <c r="W8" s="46"/>
      <c r="X8" s="46"/>
      <c r="Y8" s="47"/>
      <c r="Z8" s="47"/>
      <c r="AA8" s="47"/>
      <c r="AB8" s="47"/>
      <c r="AC8" s="47"/>
      <c r="AD8" s="47"/>
    </row>
    <row r="9" spans="1:30" ht="39.950000000000003" customHeight="1" x14ac:dyDescent="0.25">
      <c r="A9" s="55">
        <v>6</v>
      </c>
      <c r="B9" s="56" t="s">
        <v>55</v>
      </c>
      <c r="C9" s="66" t="s">
        <v>56</v>
      </c>
      <c r="D9" s="67" t="s">
        <v>57</v>
      </c>
      <c r="E9" s="59" t="s">
        <v>58</v>
      </c>
      <c r="F9" s="54" t="s">
        <v>59</v>
      </c>
      <c r="G9" s="54" t="s">
        <v>37</v>
      </c>
      <c r="H9" s="54">
        <v>33903030</v>
      </c>
      <c r="I9" s="42">
        <v>12556.89</v>
      </c>
      <c r="J9" s="17"/>
      <c r="K9" s="23">
        <f t="shared" si="0"/>
        <v>0</v>
      </c>
      <c r="L9" s="24" t="str">
        <f t="shared" si="1"/>
        <v>OK</v>
      </c>
      <c r="M9" s="46"/>
      <c r="N9" s="50"/>
      <c r="O9" s="46"/>
      <c r="P9" s="47"/>
      <c r="Q9" s="47"/>
      <c r="R9" s="47"/>
      <c r="S9" s="47"/>
      <c r="T9" s="46"/>
      <c r="U9" s="46"/>
      <c r="V9" s="46"/>
      <c r="W9" s="46"/>
      <c r="X9" s="46"/>
      <c r="Y9" s="47"/>
      <c r="Z9" s="47"/>
      <c r="AA9" s="47"/>
      <c r="AB9" s="47"/>
      <c r="AC9" s="47"/>
      <c r="AD9" s="47"/>
    </row>
    <row r="10" spans="1:30" ht="39.950000000000003" customHeight="1" x14ac:dyDescent="0.25">
      <c r="A10" s="55">
        <v>7</v>
      </c>
      <c r="B10" s="56" t="s">
        <v>38</v>
      </c>
      <c r="C10" s="66" t="s">
        <v>60</v>
      </c>
      <c r="D10" s="67" t="s">
        <v>61</v>
      </c>
      <c r="E10" s="59" t="s">
        <v>62</v>
      </c>
      <c r="F10" s="54" t="s">
        <v>63</v>
      </c>
      <c r="G10" s="54" t="s">
        <v>37</v>
      </c>
      <c r="H10" s="54">
        <v>44905233</v>
      </c>
      <c r="I10" s="42">
        <v>1170</v>
      </c>
      <c r="J10" s="17"/>
      <c r="K10" s="23">
        <f t="shared" si="0"/>
        <v>0</v>
      </c>
      <c r="L10" s="24" t="str">
        <f t="shared" si="1"/>
        <v>OK</v>
      </c>
      <c r="M10" s="46"/>
      <c r="N10" s="50"/>
      <c r="O10" s="46"/>
      <c r="P10" s="47"/>
      <c r="Q10" s="47"/>
      <c r="R10" s="47"/>
      <c r="S10" s="47"/>
      <c r="T10" s="46"/>
      <c r="U10" s="46"/>
      <c r="V10" s="46"/>
      <c r="W10" s="46"/>
      <c r="X10" s="46"/>
      <c r="Y10" s="47"/>
      <c r="Z10" s="47"/>
      <c r="AA10" s="47"/>
      <c r="AB10" s="47"/>
      <c r="AC10" s="47"/>
      <c r="AD10" s="47"/>
    </row>
    <row r="11" spans="1:30" ht="39.950000000000003" customHeight="1" x14ac:dyDescent="0.25">
      <c r="A11" s="55">
        <v>8</v>
      </c>
      <c r="B11" s="56" t="s">
        <v>64</v>
      </c>
      <c r="C11" s="68" t="s">
        <v>65</v>
      </c>
      <c r="D11" s="69" t="s">
        <v>66</v>
      </c>
      <c r="E11" s="62">
        <v>2402</v>
      </c>
      <c r="F11" s="82" t="s">
        <v>67</v>
      </c>
      <c r="G11" s="54" t="s">
        <v>37</v>
      </c>
      <c r="H11" s="54" t="s">
        <v>51</v>
      </c>
      <c r="I11" s="42">
        <v>1617</v>
      </c>
      <c r="J11" s="17"/>
      <c r="K11" s="23">
        <f t="shared" si="0"/>
        <v>0</v>
      </c>
      <c r="L11" s="24" t="str">
        <f t="shared" si="1"/>
        <v>OK</v>
      </c>
      <c r="M11" s="46"/>
      <c r="N11" s="50"/>
      <c r="O11" s="46"/>
      <c r="P11" s="47"/>
      <c r="Q11" s="47"/>
      <c r="R11" s="47"/>
      <c r="S11" s="50"/>
      <c r="T11" s="46"/>
      <c r="U11" s="46"/>
      <c r="V11" s="46"/>
      <c r="W11" s="46"/>
      <c r="X11" s="46"/>
      <c r="Y11" s="47"/>
      <c r="Z11" s="47"/>
      <c r="AA11" s="47"/>
      <c r="AB11" s="47"/>
      <c r="AC11" s="47"/>
      <c r="AD11" s="47"/>
    </row>
    <row r="12" spans="1:30" ht="39.950000000000003" customHeight="1" x14ac:dyDescent="0.25">
      <c r="A12" s="55">
        <v>10</v>
      </c>
      <c r="B12" s="56" t="s">
        <v>33</v>
      </c>
      <c r="C12" s="60" t="s">
        <v>68</v>
      </c>
      <c r="D12" s="61" t="s">
        <v>69</v>
      </c>
      <c r="E12" s="62">
        <v>5506</v>
      </c>
      <c r="F12" s="62" t="s">
        <v>70</v>
      </c>
      <c r="G12" s="54" t="s">
        <v>37</v>
      </c>
      <c r="H12" s="62" t="s">
        <v>25</v>
      </c>
      <c r="I12" s="42">
        <v>134.99</v>
      </c>
      <c r="J12" s="17"/>
      <c r="K12" s="23">
        <f t="shared" si="0"/>
        <v>0</v>
      </c>
      <c r="L12" s="24" t="str">
        <f t="shared" si="1"/>
        <v>OK</v>
      </c>
      <c r="M12" s="46"/>
      <c r="N12" s="50"/>
      <c r="O12" s="46"/>
      <c r="P12" s="47"/>
      <c r="Q12" s="47"/>
      <c r="R12" s="47"/>
      <c r="S12" s="47"/>
      <c r="T12" s="46"/>
      <c r="U12" s="46"/>
      <c r="V12" s="46"/>
      <c r="W12" s="46"/>
      <c r="X12" s="46"/>
      <c r="Y12" s="47"/>
      <c r="Z12" s="47"/>
      <c r="AA12" s="47"/>
      <c r="AB12" s="47"/>
      <c r="AC12" s="47"/>
      <c r="AD12" s="47"/>
    </row>
    <row r="13" spans="1:30" ht="39.950000000000003" customHeight="1" x14ac:dyDescent="0.25">
      <c r="A13" s="55">
        <v>11</v>
      </c>
      <c r="B13" s="56" t="s">
        <v>71</v>
      </c>
      <c r="C13" s="60" t="s">
        <v>72</v>
      </c>
      <c r="D13" s="61" t="s">
        <v>73</v>
      </c>
      <c r="E13" s="53" t="s">
        <v>41</v>
      </c>
      <c r="F13" s="54" t="s">
        <v>74</v>
      </c>
      <c r="G13" s="54" t="s">
        <v>37</v>
      </c>
      <c r="H13" s="54" t="s">
        <v>75</v>
      </c>
      <c r="I13" s="42">
        <v>860.99</v>
      </c>
      <c r="J13" s="17"/>
      <c r="K13" s="23">
        <f t="shared" si="0"/>
        <v>0</v>
      </c>
      <c r="L13" s="24" t="str">
        <f t="shared" si="1"/>
        <v>OK</v>
      </c>
      <c r="M13" s="46"/>
      <c r="N13" s="50"/>
      <c r="O13" s="46"/>
      <c r="P13" s="47"/>
      <c r="Q13" s="47"/>
      <c r="R13" s="47"/>
      <c r="S13" s="47"/>
      <c r="T13" s="46"/>
      <c r="U13" s="46"/>
      <c r="V13" s="46"/>
      <c r="W13" s="46"/>
      <c r="X13" s="46"/>
      <c r="Y13" s="47"/>
      <c r="Z13" s="47"/>
      <c r="AA13" s="47"/>
      <c r="AB13" s="47"/>
      <c r="AC13" s="47"/>
      <c r="AD13" s="47"/>
    </row>
    <row r="14" spans="1:30" ht="180" x14ac:dyDescent="0.25">
      <c r="A14" s="55">
        <v>12</v>
      </c>
      <c r="B14" s="56" t="s">
        <v>76</v>
      </c>
      <c r="C14" s="60" t="s">
        <v>77</v>
      </c>
      <c r="D14" s="61" t="s">
        <v>78</v>
      </c>
      <c r="E14" s="62" t="s">
        <v>79</v>
      </c>
      <c r="F14" s="62" t="s">
        <v>80</v>
      </c>
      <c r="G14" s="54" t="s">
        <v>37</v>
      </c>
      <c r="H14" s="62" t="s">
        <v>81</v>
      </c>
      <c r="I14" s="42">
        <v>350</v>
      </c>
      <c r="J14" s="17"/>
      <c r="K14" s="23">
        <f t="shared" si="0"/>
        <v>0</v>
      </c>
      <c r="L14" s="24" t="str">
        <f t="shared" si="1"/>
        <v>OK</v>
      </c>
      <c r="M14" s="46"/>
      <c r="N14" s="50"/>
      <c r="O14" s="46"/>
      <c r="P14" s="47"/>
      <c r="Q14" s="49"/>
      <c r="R14" s="48"/>
      <c r="S14" s="47"/>
      <c r="T14" s="46"/>
      <c r="U14" s="46"/>
      <c r="V14" s="46"/>
      <c r="W14" s="46"/>
      <c r="X14" s="46"/>
      <c r="Y14" s="47"/>
      <c r="Z14" s="47"/>
      <c r="AA14" s="47"/>
      <c r="AB14" s="47"/>
      <c r="AC14" s="47"/>
      <c r="AD14" s="47"/>
    </row>
    <row r="15" spans="1:30" ht="39.950000000000003" customHeight="1" x14ac:dyDescent="0.25">
      <c r="A15" s="55">
        <v>14</v>
      </c>
      <c r="B15" s="56" t="s">
        <v>33</v>
      </c>
      <c r="C15" s="60" t="s">
        <v>82</v>
      </c>
      <c r="D15" s="61" t="s">
        <v>83</v>
      </c>
      <c r="E15" s="62" t="s">
        <v>84</v>
      </c>
      <c r="F15" s="62" t="s">
        <v>85</v>
      </c>
      <c r="G15" s="54" t="s">
        <v>37</v>
      </c>
      <c r="H15" s="62" t="s">
        <v>81</v>
      </c>
      <c r="I15" s="42">
        <v>108.63</v>
      </c>
      <c r="J15" s="17"/>
      <c r="K15" s="23">
        <f t="shared" si="0"/>
        <v>0</v>
      </c>
      <c r="L15" s="24" t="str">
        <f t="shared" si="1"/>
        <v>OK</v>
      </c>
      <c r="M15" s="46"/>
      <c r="N15" s="50"/>
      <c r="O15" s="46"/>
      <c r="P15" s="47"/>
      <c r="Q15" s="49"/>
      <c r="R15" s="48"/>
      <c r="S15" s="47"/>
      <c r="T15" s="46"/>
      <c r="U15" s="46"/>
      <c r="V15" s="46"/>
      <c r="W15" s="46"/>
      <c r="X15" s="46"/>
      <c r="Y15" s="47"/>
      <c r="Z15" s="47"/>
      <c r="AA15" s="47"/>
      <c r="AB15" s="47"/>
      <c r="AC15" s="47"/>
      <c r="AD15" s="47"/>
    </row>
    <row r="16" spans="1:30" ht="39.950000000000003" customHeight="1" x14ac:dyDescent="0.25">
      <c r="A16" s="55">
        <v>15</v>
      </c>
      <c r="B16" s="56" t="s">
        <v>86</v>
      </c>
      <c r="C16" s="83" t="s">
        <v>87</v>
      </c>
      <c r="D16" s="54" t="s">
        <v>88</v>
      </c>
      <c r="E16" s="59" t="s">
        <v>41</v>
      </c>
      <c r="F16" s="54" t="s">
        <v>89</v>
      </c>
      <c r="G16" s="54" t="s">
        <v>37</v>
      </c>
      <c r="H16" s="54" t="s">
        <v>81</v>
      </c>
      <c r="I16" s="42">
        <v>112.33</v>
      </c>
      <c r="J16" s="17"/>
      <c r="K16" s="23">
        <f t="shared" si="0"/>
        <v>0</v>
      </c>
      <c r="L16" s="24" t="str">
        <f t="shared" si="1"/>
        <v>OK</v>
      </c>
      <c r="M16" s="46"/>
      <c r="N16" s="50"/>
      <c r="O16" s="46"/>
      <c r="P16" s="47"/>
      <c r="Q16" s="49"/>
      <c r="R16" s="48"/>
      <c r="S16" s="47"/>
      <c r="T16" s="46"/>
      <c r="U16" s="46"/>
      <c r="V16" s="46"/>
      <c r="W16" s="46"/>
      <c r="X16" s="46"/>
      <c r="Y16" s="47"/>
      <c r="Z16" s="47"/>
      <c r="AA16" s="47"/>
      <c r="AB16" s="47"/>
      <c r="AC16" s="47"/>
      <c r="AD16" s="47"/>
    </row>
    <row r="17" spans="1:30" ht="39.950000000000003" customHeight="1" x14ac:dyDescent="0.25">
      <c r="A17" s="55">
        <v>16</v>
      </c>
      <c r="B17" s="56" t="s">
        <v>55</v>
      </c>
      <c r="C17" s="60" t="s">
        <v>90</v>
      </c>
      <c r="D17" s="61" t="s">
        <v>91</v>
      </c>
      <c r="E17" s="59" t="s">
        <v>92</v>
      </c>
      <c r="F17" s="70">
        <v>105570006</v>
      </c>
      <c r="G17" s="54" t="s">
        <v>37</v>
      </c>
      <c r="H17" s="54">
        <v>33903017</v>
      </c>
      <c r="I17" s="42">
        <v>256</v>
      </c>
      <c r="J17" s="17"/>
      <c r="K17" s="23">
        <f t="shared" si="0"/>
        <v>0</v>
      </c>
      <c r="L17" s="24" t="str">
        <f t="shared" si="1"/>
        <v>OK</v>
      </c>
      <c r="M17" s="46"/>
      <c r="N17" s="50"/>
      <c r="O17" s="46"/>
      <c r="P17" s="47"/>
      <c r="Q17" s="49"/>
      <c r="R17" s="48"/>
      <c r="S17" s="47"/>
      <c r="T17" s="46"/>
      <c r="U17" s="46"/>
      <c r="V17" s="46"/>
      <c r="W17" s="46"/>
      <c r="X17" s="46"/>
      <c r="Y17" s="47"/>
      <c r="Z17" s="47"/>
      <c r="AA17" s="47"/>
      <c r="AB17" s="47"/>
      <c r="AC17" s="47"/>
      <c r="AD17" s="47"/>
    </row>
    <row r="18" spans="1:30" ht="39.950000000000003" customHeight="1" x14ac:dyDescent="0.25">
      <c r="A18" s="55">
        <v>17</v>
      </c>
      <c r="B18" s="56" t="s">
        <v>93</v>
      </c>
      <c r="C18" s="68" t="s">
        <v>94</v>
      </c>
      <c r="D18" s="69" t="s">
        <v>95</v>
      </c>
      <c r="E18" s="65">
        <v>2401</v>
      </c>
      <c r="F18" s="65" t="s">
        <v>96</v>
      </c>
      <c r="G18" s="54" t="s">
        <v>37</v>
      </c>
      <c r="H18" s="62" t="s">
        <v>81</v>
      </c>
      <c r="I18" s="42">
        <v>91.9</v>
      </c>
      <c r="J18" s="17"/>
      <c r="K18" s="23">
        <f t="shared" si="0"/>
        <v>0</v>
      </c>
      <c r="L18" s="24" t="str">
        <f t="shared" si="1"/>
        <v>OK</v>
      </c>
      <c r="M18" s="46"/>
      <c r="N18" s="50"/>
      <c r="O18" s="46"/>
      <c r="P18" s="47"/>
      <c r="Q18" s="49"/>
      <c r="R18" s="48"/>
      <c r="S18" s="47"/>
      <c r="T18" s="46"/>
      <c r="U18" s="46"/>
      <c r="V18" s="46"/>
      <c r="W18" s="46"/>
      <c r="X18" s="46"/>
      <c r="Y18" s="47"/>
      <c r="Z18" s="47"/>
      <c r="AA18" s="47"/>
      <c r="AB18" s="47"/>
      <c r="AC18" s="47"/>
      <c r="AD18" s="47"/>
    </row>
    <row r="19" spans="1:30" ht="39.950000000000003" customHeight="1" x14ac:dyDescent="0.25">
      <c r="A19" s="55">
        <v>19</v>
      </c>
      <c r="B19" s="56" t="s">
        <v>43</v>
      </c>
      <c r="C19" s="60" t="s">
        <v>97</v>
      </c>
      <c r="D19" s="61" t="s">
        <v>98</v>
      </c>
      <c r="E19" s="59" t="s">
        <v>62</v>
      </c>
      <c r="F19" s="70">
        <v>104159010</v>
      </c>
      <c r="G19" s="54" t="s">
        <v>37</v>
      </c>
      <c r="H19" s="54">
        <v>33903029</v>
      </c>
      <c r="I19" s="42">
        <v>37.5</v>
      </c>
      <c r="J19" s="17"/>
      <c r="K19" s="23">
        <f t="shared" si="0"/>
        <v>0</v>
      </c>
      <c r="L19" s="24" t="str">
        <f t="shared" si="1"/>
        <v>OK</v>
      </c>
      <c r="M19" s="46"/>
      <c r="N19" s="50"/>
      <c r="O19" s="46"/>
      <c r="P19" s="47"/>
      <c r="Q19" s="49"/>
      <c r="R19" s="48"/>
      <c r="S19" s="47"/>
      <c r="T19" s="46"/>
      <c r="U19" s="46"/>
      <c r="V19" s="46"/>
      <c r="W19" s="46"/>
      <c r="X19" s="46"/>
      <c r="Y19" s="47"/>
      <c r="Z19" s="47"/>
      <c r="AA19" s="47"/>
      <c r="AB19" s="47"/>
      <c r="AC19" s="47"/>
      <c r="AD19" s="47"/>
    </row>
    <row r="20" spans="1:30" ht="39.950000000000003" customHeight="1" x14ac:dyDescent="0.25">
      <c r="A20" s="55">
        <v>23</v>
      </c>
      <c r="B20" s="56" t="s">
        <v>93</v>
      </c>
      <c r="C20" s="60" t="s">
        <v>99</v>
      </c>
      <c r="D20" s="61" t="s">
        <v>100</v>
      </c>
      <c r="E20" s="62" t="s">
        <v>101</v>
      </c>
      <c r="F20" s="62" t="s">
        <v>102</v>
      </c>
      <c r="G20" s="54" t="s">
        <v>37</v>
      </c>
      <c r="H20" s="62" t="s">
        <v>81</v>
      </c>
      <c r="I20" s="42">
        <v>75</v>
      </c>
      <c r="J20" s="17"/>
      <c r="K20" s="23">
        <f t="shared" si="0"/>
        <v>0</v>
      </c>
      <c r="L20" s="24" t="str">
        <f t="shared" si="1"/>
        <v>OK</v>
      </c>
      <c r="M20" s="46"/>
      <c r="N20" s="50"/>
      <c r="O20" s="46"/>
      <c r="P20" s="47"/>
      <c r="Q20" s="49"/>
      <c r="R20" s="48"/>
      <c r="S20" s="47"/>
      <c r="T20" s="46"/>
      <c r="U20" s="46"/>
      <c r="V20" s="46"/>
      <c r="W20" s="46"/>
      <c r="X20" s="46"/>
      <c r="Y20" s="47"/>
      <c r="Z20" s="47"/>
      <c r="AA20" s="47"/>
      <c r="AB20" s="47"/>
      <c r="AC20" s="47"/>
      <c r="AD20" s="47"/>
    </row>
    <row r="21" spans="1:30" ht="39.950000000000003" customHeight="1" x14ac:dyDescent="0.25">
      <c r="A21" s="55">
        <v>24</v>
      </c>
      <c r="B21" s="56" t="s">
        <v>43</v>
      </c>
      <c r="C21" s="68" t="s">
        <v>103</v>
      </c>
      <c r="D21" s="69" t="s">
        <v>104</v>
      </c>
      <c r="E21" s="65">
        <v>1305</v>
      </c>
      <c r="F21" s="65" t="s">
        <v>105</v>
      </c>
      <c r="G21" s="54" t="s">
        <v>37</v>
      </c>
      <c r="H21" s="62" t="s">
        <v>22</v>
      </c>
      <c r="I21" s="42">
        <v>247.5</v>
      </c>
      <c r="J21" s="17"/>
      <c r="K21" s="23">
        <f t="shared" si="0"/>
        <v>0</v>
      </c>
      <c r="L21" s="24" t="str">
        <f t="shared" si="1"/>
        <v>OK</v>
      </c>
      <c r="M21" s="46"/>
      <c r="N21" s="50"/>
      <c r="O21" s="46"/>
      <c r="P21" s="47"/>
      <c r="Q21" s="49"/>
      <c r="R21" s="48"/>
      <c r="S21" s="47"/>
      <c r="T21" s="46"/>
      <c r="U21" s="46"/>
      <c r="V21" s="46"/>
      <c r="W21" s="46"/>
      <c r="X21" s="46"/>
      <c r="Y21" s="47"/>
      <c r="Z21" s="47"/>
      <c r="AA21" s="47"/>
      <c r="AB21" s="47"/>
      <c r="AC21" s="47"/>
      <c r="AD21" s="47"/>
    </row>
    <row r="22" spans="1:30" ht="39.950000000000003" customHeight="1" x14ac:dyDescent="0.25">
      <c r="A22" s="55">
        <v>25</v>
      </c>
      <c r="B22" s="56" t="s">
        <v>24</v>
      </c>
      <c r="C22" s="60" t="s">
        <v>106</v>
      </c>
      <c r="D22" s="61" t="s">
        <v>107</v>
      </c>
      <c r="E22" s="59" t="s">
        <v>108</v>
      </c>
      <c r="F22" s="62" t="s">
        <v>109</v>
      </c>
      <c r="G22" s="54" t="s">
        <v>37</v>
      </c>
      <c r="H22" s="62" t="s">
        <v>110</v>
      </c>
      <c r="I22" s="42">
        <v>2088</v>
      </c>
      <c r="J22" s="17"/>
      <c r="K22" s="23">
        <f t="shared" si="0"/>
        <v>0</v>
      </c>
      <c r="L22" s="24" t="str">
        <f t="shared" si="1"/>
        <v>OK</v>
      </c>
      <c r="M22" s="46"/>
      <c r="N22" s="50"/>
      <c r="O22" s="46"/>
      <c r="P22" s="47"/>
      <c r="Q22" s="49"/>
      <c r="R22" s="48"/>
      <c r="S22" s="47"/>
      <c r="T22" s="46"/>
      <c r="U22" s="46"/>
      <c r="V22" s="46"/>
      <c r="W22" s="46"/>
      <c r="X22" s="46"/>
      <c r="Y22" s="47"/>
      <c r="Z22" s="47"/>
      <c r="AA22" s="47"/>
      <c r="AB22" s="47"/>
      <c r="AC22" s="47"/>
      <c r="AD22" s="47"/>
    </row>
    <row r="23" spans="1:30" ht="39.950000000000003" customHeight="1" x14ac:dyDescent="0.25">
      <c r="A23" s="55">
        <v>26</v>
      </c>
      <c r="B23" s="56" t="s">
        <v>38</v>
      </c>
      <c r="C23" s="68" t="s">
        <v>111</v>
      </c>
      <c r="D23" s="69" t="s">
        <v>112</v>
      </c>
      <c r="E23" s="65">
        <v>2407</v>
      </c>
      <c r="F23" s="65" t="s">
        <v>113</v>
      </c>
      <c r="G23" s="54" t="s">
        <v>37</v>
      </c>
      <c r="H23" s="54" t="s">
        <v>51</v>
      </c>
      <c r="I23" s="42">
        <v>910.8</v>
      </c>
      <c r="J23" s="17"/>
      <c r="K23" s="23">
        <f t="shared" si="0"/>
        <v>0</v>
      </c>
      <c r="L23" s="24" t="str">
        <f t="shared" si="1"/>
        <v>OK</v>
      </c>
      <c r="M23" s="46"/>
      <c r="N23" s="50"/>
      <c r="O23" s="46"/>
      <c r="P23" s="47"/>
      <c r="Q23" s="49"/>
      <c r="R23" s="48"/>
      <c r="S23" s="47"/>
      <c r="T23" s="46"/>
      <c r="U23" s="46"/>
      <c r="V23" s="46"/>
      <c r="W23" s="46"/>
      <c r="X23" s="46"/>
      <c r="Y23" s="47"/>
      <c r="Z23" s="47"/>
      <c r="AA23" s="47"/>
      <c r="AB23" s="47"/>
      <c r="AC23" s="47"/>
      <c r="AD23" s="47"/>
    </row>
    <row r="24" spans="1:30" ht="39.950000000000003" customHeight="1" x14ac:dyDescent="0.25">
      <c r="A24" s="55">
        <v>27</v>
      </c>
      <c r="B24" s="56" t="s">
        <v>114</v>
      </c>
      <c r="C24" s="68" t="s">
        <v>115</v>
      </c>
      <c r="D24" s="69" t="s">
        <v>116</v>
      </c>
      <c r="E24" s="65">
        <v>2407</v>
      </c>
      <c r="F24" s="65" t="s">
        <v>113</v>
      </c>
      <c r="G24" s="54" t="s">
        <v>37</v>
      </c>
      <c r="H24" s="54" t="s">
        <v>51</v>
      </c>
      <c r="I24" s="42">
        <v>2240</v>
      </c>
      <c r="J24" s="17"/>
      <c r="K24" s="23">
        <f t="shared" si="0"/>
        <v>0</v>
      </c>
      <c r="L24" s="24" t="str">
        <f t="shared" si="1"/>
        <v>OK</v>
      </c>
      <c r="M24" s="46"/>
      <c r="N24" s="50"/>
      <c r="O24" s="46"/>
      <c r="P24" s="47"/>
      <c r="Q24" s="49"/>
      <c r="R24" s="48"/>
      <c r="S24" s="47"/>
      <c r="T24" s="46"/>
      <c r="U24" s="46"/>
      <c r="V24" s="46"/>
      <c r="W24" s="46"/>
      <c r="X24" s="46"/>
      <c r="Y24" s="47"/>
      <c r="Z24" s="47"/>
      <c r="AA24" s="47"/>
      <c r="AB24" s="47"/>
      <c r="AC24" s="47"/>
      <c r="AD24" s="47"/>
    </row>
    <row r="25" spans="1:30" ht="39.950000000000003" customHeight="1" x14ac:dyDescent="0.25">
      <c r="A25" s="55">
        <v>28</v>
      </c>
      <c r="B25" s="56" t="s">
        <v>117</v>
      </c>
      <c r="C25" s="60" t="s">
        <v>118</v>
      </c>
      <c r="D25" s="61" t="s">
        <v>119</v>
      </c>
      <c r="E25" s="59" t="s">
        <v>108</v>
      </c>
      <c r="F25" s="62" t="s">
        <v>109</v>
      </c>
      <c r="G25" s="54" t="s">
        <v>37</v>
      </c>
      <c r="H25" s="62" t="s">
        <v>110</v>
      </c>
      <c r="I25" s="42">
        <v>810</v>
      </c>
      <c r="J25" s="17"/>
      <c r="K25" s="23">
        <f t="shared" si="0"/>
        <v>0</v>
      </c>
      <c r="L25" s="24" t="str">
        <f t="shared" si="1"/>
        <v>OK</v>
      </c>
      <c r="M25" s="46"/>
      <c r="N25" s="50"/>
      <c r="O25" s="46"/>
      <c r="P25" s="47"/>
      <c r="Q25" s="49"/>
      <c r="R25" s="48"/>
      <c r="S25" s="47"/>
      <c r="T25" s="46"/>
      <c r="U25" s="46"/>
      <c r="V25" s="46"/>
      <c r="W25" s="46"/>
      <c r="X25" s="46"/>
      <c r="Y25" s="47"/>
      <c r="Z25" s="47"/>
      <c r="AA25" s="47"/>
      <c r="AB25" s="47"/>
      <c r="AC25" s="47"/>
      <c r="AD25" s="47"/>
    </row>
    <row r="26" spans="1:30" ht="39.950000000000003" customHeight="1" x14ac:dyDescent="0.25">
      <c r="A26" s="55">
        <v>29</v>
      </c>
      <c r="B26" s="56" t="s">
        <v>24</v>
      </c>
      <c r="C26" s="60" t="s">
        <v>120</v>
      </c>
      <c r="D26" s="61" t="s">
        <v>121</v>
      </c>
      <c r="E26" s="62">
        <v>2411</v>
      </c>
      <c r="F26" s="62" t="s">
        <v>109</v>
      </c>
      <c r="G26" s="54" t="s">
        <v>37</v>
      </c>
      <c r="H26" s="62" t="s">
        <v>110</v>
      </c>
      <c r="I26" s="42">
        <v>4998</v>
      </c>
      <c r="J26" s="17"/>
      <c r="K26" s="23">
        <f t="shared" si="0"/>
        <v>0</v>
      </c>
      <c r="L26" s="24" t="str">
        <f t="shared" si="1"/>
        <v>OK</v>
      </c>
      <c r="M26" s="46"/>
      <c r="N26" s="50"/>
      <c r="O26" s="46"/>
      <c r="P26" s="47"/>
      <c r="Q26" s="49"/>
      <c r="R26" s="48"/>
      <c r="S26" s="47"/>
      <c r="T26" s="46"/>
      <c r="U26" s="46"/>
      <c r="V26" s="46"/>
      <c r="W26" s="46"/>
      <c r="X26" s="46"/>
      <c r="Y26" s="47"/>
      <c r="Z26" s="47"/>
      <c r="AA26" s="47"/>
      <c r="AB26" s="47"/>
      <c r="AC26" s="47"/>
      <c r="AD26" s="47"/>
    </row>
    <row r="27" spans="1:30" ht="57.2" customHeight="1" x14ac:dyDescent="0.25">
      <c r="A27" s="55">
        <v>30</v>
      </c>
      <c r="B27" s="56" t="s">
        <v>38</v>
      </c>
      <c r="C27" s="60" t="s">
        <v>122</v>
      </c>
      <c r="D27" s="61" t="s">
        <v>123</v>
      </c>
      <c r="E27" s="62" t="s">
        <v>124</v>
      </c>
      <c r="F27" s="62" t="s">
        <v>125</v>
      </c>
      <c r="G27" s="54" t="s">
        <v>37</v>
      </c>
      <c r="H27" s="62" t="s">
        <v>51</v>
      </c>
      <c r="I27" s="42">
        <v>495</v>
      </c>
      <c r="J27" s="17"/>
      <c r="K27" s="23">
        <f t="shared" si="0"/>
        <v>0</v>
      </c>
      <c r="L27" s="24" t="str">
        <f t="shared" si="1"/>
        <v>OK</v>
      </c>
      <c r="M27" s="46"/>
      <c r="N27" s="50"/>
      <c r="O27" s="46"/>
      <c r="P27" s="49"/>
      <c r="Q27" s="47"/>
      <c r="R27" s="47"/>
      <c r="S27" s="47"/>
      <c r="T27" s="46"/>
      <c r="U27" s="46"/>
      <c r="V27" s="46"/>
      <c r="W27" s="46"/>
      <c r="X27" s="46"/>
      <c r="Y27" s="47"/>
      <c r="Z27" s="47"/>
      <c r="AA27" s="47"/>
      <c r="AB27" s="47"/>
      <c r="AC27" s="47"/>
      <c r="AD27" s="47"/>
    </row>
    <row r="28" spans="1:30" ht="57.2" customHeight="1" x14ac:dyDescent="0.25">
      <c r="A28" s="55">
        <v>31</v>
      </c>
      <c r="B28" s="56" t="s">
        <v>126</v>
      </c>
      <c r="C28" s="51" t="s">
        <v>127</v>
      </c>
      <c r="D28" s="52" t="s">
        <v>128</v>
      </c>
      <c r="E28" s="53" t="s">
        <v>129</v>
      </c>
      <c r="F28" s="54" t="s">
        <v>130</v>
      </c>
      <c r="G28" s="54" t="s">
        <v>37</v>
      </c>
      <c r="H28" s="54" t="s">
        <v>51</v>
      </c>
      <c r="I28" s="42">
        <v>2360</v>
      </c>
      <c r="J28" s="17"/>
      <c r="K28" s="23">
        <f t="shared" si="0"/>
        <v>0</v>
      </c>
      <c r="L28" s="24" t="str">
        <f t="shared" si="1"/>
        <v>OK</v>
      </c>
      <c r="M28" s="46"/>
      <c r="N28" s="50"/>
      <c r="O28" s="46"/>
      <c r="P28" s="49"/>
      <c r="Q28" s="47"/>
      <c r="R28" s="47"/>
      <c r="S28" s="47"/>
      <c r="T28" s="46"/>
      <c r="U28" s="46"/>
      <c r="V28" s="46"/>
      <c r="W28" s="46"/>
      <c r="X28" s="46"/>
      <c r="Y28" s="47"/>
      <c r="Z28" s="47"/>
      <c r="AA28" s="47"/>
      <c r="AB28" s="47"/>
      <c r="AC28" s="47"/>
      <c r="AD28" s="47"/>
    </row>
    <row r="29" spans="1:30" ht="57.2" customHeight="1" x14ac:dyDescent="0.25">
      <c r="A29" s="55">
        <v>32</v>
      </c>
      <c r="B29" s="56" t="s">
        <v>47</v>
      </c>
      <c r="C29" s="57" t="s">
        <v>131</v>
      </c>
      <c r="D29" s="58" t="s">
        <v>132</v>
      </c>
      <c r="E29" s="59" t="s">
        <v>133</v>
      </c>
      <c r="F29" s="54" t="s">
        <v>134</v>
      </c>
      <c r="G29" s="54" t="s">
        <v>37</v>
      </c>
      <c r="H29" s="54" t="s">
        <v>51</v>
      </c>
      <c r="I29" s="42">
        <v>290</v>
      </c>
      <c r="J29" s="17"/>
      <c r="K29" s="23">
        <f t="shared" si="0"/>
        <v>0</v>
      </c>
      <c r="L29" s="24" t="str">
        <f t="shared" si="1"/>
        <v>OK</v>
      </c>
      <c r="M29" s="46"/>
      <c r="N29" s="50"/>
      <c r="O29" s="46"/>
      <c r="P29" s="49"/>
      <c r="Q29" s="47"/>
      <c r="R29" s="47"/>
      <c r="S29" s="47"/>
      <c r="T29" s="46"/>
      <c r="U29" s="46"/>
      <c r="V29" s="46"/>
      <c r="W29" s="46"/>
      <c r="X29" s="46"/>
      <c r="Y29" s="47"/>
      <c r="Z29" s="47"/>
      <c r="AA29" s="47"/>
      <c r="AB29" s="47"/>
      <c r="AC29" s="47"/>
      <c r="AD29" s="47"/>
    </row>
    <row r="30" spans="1:30" ht="69" customHeight="1" x14ac:dyDescent="0.25">
      <c r="A30" s="55">
        <v>33</v>
      </c>
      <c r="B30" s="56" t="s">
        <v>135</v>
      </c>
      <c r="C30" s="60" t="s">
        <v>136</v>
      </c>
      <c r="D30" s="61" t="s">
        <v>137</v>
      </c>
      <c r="E30" s="62">
        <v>2402</v>
      </c>
      <c r="F30" s="62" t="s">
        <v>138</v>
      </c>
      <c r="G30" s="54" t="s">
        <v>37</v>
      </c>
      <c r="H30" s="62" t="s">
        <v>51</v>
      </c>
      <c r="I30" s="42">
        <v>5700</v>
      </c>
      <c r="J30" s="17"/>
      <c r="K30" s="23">
        <f t="shared" si="0"/>
        <v>0</v>
      </c>
      <c r="L30" s="24" t="str">
        <f t="shared" si="1"/>
        <v>OK</v>
      </c>
      <c r="M30" s="46"/>
      <c r="N30" s="50"/>
      <c r="O30" s="46"/>
      <c r="P30" s="47"/>
      <c r="Q30" s="47"/>
      <c r="R30" s="47"/>
      <c r="S30" s="47"/>
      <c r="T30" s="46"/>
      <c r="U30" s="46"/>
      <c r="V30" s="46"/>
      <c r="W30" s="46"/>
      <c r="X30" s="46"/>
      <c r="Y30" s="47"/>
      <c r="Z30" s="47"/>
      <c r="AA30" s="47"/>
      <c r="AB30" s="47"/>
      <c r="AC30" s="47"/>
      <c r="AD30" s="47"/>
    </row>
    <row r="31" spans="1:30" ht="39.950000000000003" customHeight="1" x14ac:dyDescent="0.25">
      <c r="A31" s="55">
        <v>34</v>
      </c>
      <c r="B31" s="56" t="s">
        <v>93</v>
      </c>
      <c r="C31" s="63" t="s">
        <v>139</v>
      </c>
      <c r="D31" s="64" t="s">
        <v>140</v>
      </c>
      <c r="E31" s="65">
        <v>2402</v>
      </c>
      <c r="F31" s="65" t="s">
        <v>141</v>
      </c>
      <c r="G31" s="54" t="s">
        <v>37</v>
      </c>
      <c r="H31" s="54" t="s">
        <v>51</v>
      </c>
      <c r="I31" s="42">
        <v>2180</v>
      </c>
      <c r="J31" s="17"/>
      <c r="K31" s="23">
        <f t="shared" si="0"/>
        <v>0</v>
      </c>
      <c r="L31" s="24" t="str">
        <f t="shared" si="1"/>
        <v>OK</v>
      </c>
      <c r="M31" s="46"/>
      <c r="N31" s="50"/>
      <c r="O31" s="46"/>
      <c r="P31" s="47"/>
      <c r="Q31" s="47"/>
      <c r="R31" s="47"/>
      <c r="S31" s="47"/>
      <c r="T31" s="46"/>
      <c r="U31" s="46"/>
      <c r="V31" s="46"/>
      <c r="W31" s="46"/>
      <c r="X31" s="46"/>
      <c r="Y31" s="47"/>
      <c r="Z31" s="47"/>
      <c r="AA31" s="47"/>
      <c r="AB31" s="47"/>
      <c r="AC31" s="47"/>
      <c r="AD31" s="47"/>
    </row>
    <row r="32" spans="1:30" ht="39.950000000000003" customHeight="1" x14ac:dyDescent="0.25">
      <c r="A32" s="55">
        <v>35</v>
      </c>
      <c r="B32" s="56" t="s">
        <v>93</v>
      </c>
      <c r="C32" s="66" t="s">
        <v>142</v>
      </c>
      <c r="D32" s="67" t="s">
        <v>143</v>
      </c>
      <c r="E32" s="59" t="s">
        <v>41</v>
      </c>
      <c r="F32" s="54" t="s">
        <v>138</v>
      </c>
      <c r="G32" s="54" t="s">
        <v>37</v>
      </c>
      <c r="H32" s="54">
        <v>44905233</v>
      </c>
      <c r="I32" s="42">
        <v>4785</v>
      </c>
      <c r="J32" s="17"/>
      <c r="K32" s="23">
        <f t="shared" si="0"/>
        <v>0</v>
      </c>
      <c r="L32" s="24" t="str">
        <f t="shared" si="1"/>
        <v>OK</v>
      </c>
      <c r="M32" s="46"/>
      <c r="N32" s="50"/>
      <c r="O32" s="46"/>
      <c r="P32" s="47"/>
      <c r="Q32" s="47"/>
      <c r="R32" s="47"/>
      <c r="S32" s="47"/>
      <c r="T32" s="46"/>
      <c r="U32" s="46"/>
      <c r="V32" s="46"/>
      <c r="W32" s="46"/>
      <c r="X32" s="46"/>
      <c r="Y32" s="47"/>
      <c r="Z32" s="47"/>
      <c r="AA32" s="47"/>
      <c r="AB32" s="47"/>
      <c r="AC32" s="47"/>
      <c r="AD32" s="47"/>
    </row>
    <row r="33" spans="1:30" ht="39.950000000000003" customHeight="1" x14ac:dyDescent="0.25">
      <c r="A33" s="55">
        <v>36</v>
      </c>
      <c r="B33" s="56" t="s">
        <v>93</v>
      </c>
      <c r="C33" s="60" t="s">
        <v>144</v>
      </c>
      <c r="D33" s="61" t="s">
        <v>145</v>
      </c>
      <c r="E33" s="62">
        <v>2402</v>
      </c>
      <c r="F33" s="62" t="s">
        <v>138</v>
      </c>
      <c r="G33" s="54" t="s">
        <v>37</v>
      </c>
      <c r="H33" s="62" t="s">
        <v>51</v>
      </c>
      <c r="I33" s="42">
        <v>3150</v>
      </c>
      <c r="J33" s="17"/>
      <c r="K33" s="23">
        <f t="shared" si="0"/>
        <v>0</v>
      </c>
      <c r="L33" s="24" t="str">
        <f t="shared" si="1"/>
        <v>OK</v>
      </c>
      <c r="M33" s="46"/>
      <c r="N33" s="50"/>
      <c r="O33" s="46"/>
      <c r="P33" s="47"/>
      <c r="Q33" s="47"/>
      <c r="R33" s="47"/>
      <c r="S33" s="47"/>
      <c r="T33" s="46"/>
      <c r="U33" s="46"/>
      <c r="V33" s="46"/>
      <c r="W33" s="46"/>
      <c r="X33" s="46"/>
      <c r="Y33" s="47"/>
      <c r="Z33" s="47"/>
      <c r="AA33" s="47"/>
      <c r="AB33" s="47"/>
      <c r="AC33" s="47"/>
      <c r="AD33" s="47"/>
    </row>
    <row r="34" spans="1:30" ht="39.950000000000003" customHeight="1" x14ac:dyDescent="0.25">
      <c r="A34" s="55">
        <v>37</v>
      </c>
      <c r="B34" s="56" t="s">
        <v>71</v>
      </c>
      <c r="C34" s="68" t="s">
        <v>146</v>
      </c>
      <c r="D34" s="69" t="s">
        <v>147</v>
      </c>
      <c r="E34" s="54">
        <v>2402</v>
      </c>
      <c r="F34" s="54" t="s">
        <v>148</v>
      </c>
      <c r="G34" s="54" t="s">
        <v>37</v>
      </c>
      <c r="H34" s="54" t="s">
        <v>51</v>
      </c>
      <c r="I34" s="42">
        <v>8890.2000000000007</v>
      </c>
      <c r="J34" s="17"/>
      <c r="K34" s="23">
        <f t="shared" si="0"/>
        <v>0</v>
      </c>
      <c r="L34" s="24" t="str">
        <f t="shared" si="1"/>
        <v>OK</v>
      </c>
      <c r="M34" s="46"/>
      <c r="N34" s="50"/>
      <c r="O34" s="46"/>
      <c r="P34" s="47"/>
      <c r="Q34" s="47"/>
      <c r="R34" s="47"/>
      <c r="S34" s="47"/>
      <c r="T34" s="46"/>
      <c r="U34" s="46"/>
      <c r="V34" s="46"/>
      <c r="W34" s="46"/>
      <c r="X34" s="46"/>
      <c r="Y34" s="47"/>
      <c r="Z34" s="47"/>
      <c r="AA34" s="47"/>
      <c r="AB34" s="47"/>
      <c r="AC34" s="47"/>
      <c r="AD34" s="47"/>
    </row>
    <row r="35" spans="1:30" ht="39.950000000000003" customHeight="1" x14ac:dyDescent="0.25">
      <c r="A35" s="55">
        <v>39</v>
      </c>
      <c r="B35" s="56" t="s">
        <v>38</v>
      </c>
      <c r="C35" s="57" t="s">
        <v>149</v>
      </c>
      <c r="D35" s="58" t="s">
        <v>150</v>
      </c>
      <c r="E35" s="53" t="s">
        <v>41</v>
      </c>
      <c r="F35" s="54" t="s">
        <v>138</v>
      </c>
      <c r="G35" s="54" t="s">
        <v>37</v>
      </c>
      <c r="H35" s="54" t="s">
        <v>51</v>
      </c>
      <c r="I35" s="42">
        <v>4920</v>
      </c>
      <c r="J35" s="17"/>
      <c r="K35" s="23">
        <f t="shared" si="0"/>
        <v>0</v>
      </c>
      <c r="L35" s="24" t="str">
        <f t="shared" si="1"/>
        <v>OK</v>
      </c>
      <c r="M35" s="46"/>
      <c r="N35" s="50"/>
      <c r="O35" s="46"/>
      <c r="P35" s="47"/>
      <c r="Q35" s="47"/>
      <c r="R35" s="47"/>
      <c r="S35" s="47"/>
      <c r="T35" s="46"/>
      <c r="U35" s="46"/>
      <c r="V35" s="46"/>
      <c r="W35" s="46"/>
      <c r="X35" s="46"/>
      <c r="Y35" s="47"/>
      <c r="Z35" s="47"/>
      <c r="AA35" s="47"/>
      <c r="AB35" s="47"/>
      <c r="AC35" s="47"/>
      <c r="AD35" s="47"/>
    </row>
    <row r="36" spans="1:30" ht="39.950000000000003" customHeight="1" x14ac:dyDescent="0.25">
      <c r="A36" s="55">
        <v>40</v>
      </c>
      <c r="B36" s="56" t="s">
        <v>151</v>
      </c>
      <c r="C36" s="60" t="s">
        <v>152</v>
      </c>
      <c r="D36" s="61" t="s">
        <v>153</v>
      </c>
      <c r="E36" s="59" t="s">
        <v>41</v>
      </c>
      <c r="F36" s="54" t="s">
        <v>138</v>
      </c>
      <c r="G36" s="54" t="s">
        <v>37</v>
      </c>
      <c r="H36" s="54" t="s">
        <v>154</v>
      </c>
      <c r="I36" s="42">
        <v>10035</v>
      </c>
      <c r="J36" s="17"/>
      <c r="K36" s="23">
        <f t="shared" si="0"/>
        <v>0</v>
      </c>
      <c r="L36" s="24" t="str">
        <f t="shared" si="1"/>
        <v>OK</v>
      </c>
      <c r="M36" s="46"/>
      <c r="N36" s="50"/>
      <c r="O36" s="46"/>
      <c r="P36" s="47"/>
      <c r="Q36" s="47"/>
      <c r="R36" s="47"/>
      <c r="S36" s="47"/>
      <c r="T36" s="46"/>
      <c r="U36" s="46"/>
      <c r="V36" s="46"/>
      <c r="W36" s="46"/>
      <c r="X36" s="46"/>
      <c r="Y36" s="47"/>
      <c r="Z36" s="47"/>
      <c r="AA36" s="47"/>
      <c r="AB36" s="47"/>
      <c r="AC36" s="47"/>
      <c r="AD36" s="47"/>
    </row>
    <row r="37" spans="1:30" ht="39.950000000000003" customHeight="1" x14ac:dyDescent="0.25">
      <c r="A37" s="55">
        <v>41</v>
      </c>
      <c r="B37" s="56" t="s">
        <v>24</v>
      </c>
      <c r="C37" s="60" t="s">
        <v>155</v>
      </c>
      <c r="D37" s="61" t="s">
        <v>156</v>
      </c>
      <c r="E37" s="62" t="s">
        <v>157</v>
      </c>
      <c r="F37" s="62" t="s">
        <v>158</v>
      </c>
      <c r="G37" s="54" t="s">
        <v>37</v>
      </c>
      <c r="H37" s="62" t="s">
        <v>81</v>
      </c>
      <c r="I37" s="42">
        <v>40</v>
      </c>
      <c r="J37" s="17"/>
      <c r="K37" s="23">
        <f t="shared" si="0"/>
        <v>0</v>
      </c>
      <c r="L37" s="24" t="str">
        <f t="shared" si="1"/>
        <v>OK</v>
      </c>
      <c r="M37" s="46"/>
      <c r="N37" s="50"/>
      <c r="O37" s="46"/>
      <c r="P37" s="47"/>
      <c r="Q37" s="47"/>
      <c r="R37" s="47"/>
      <c r="S37" s="47"/>
      <c r="T37" s="46"/>
      <c r="U37" s="46"/>
      <c r="V37" s="46"/>
      <c r="W37" s="46"/>
      <c r="X37" s="46"/>
      <c r="Y37" s="47"/>
      <c r="Z37" s="47"/>
      <c r="AA37" s="47"/>
      <c r="AB37" s="47"/>
      <c r="AC37" s="47"/>
      <c r="AD37" s="47"/>
    </row>
    <row r="38" spans="1:30" ht="39.950000000000003" customHeight="1" x14ac:dyDescent="0.25">
      <c r="A38" s="55">
        <v>42</v>
      </c>
      <c r="B38" s="56" t="s">
        <v>71</v>
      </c>
      <c r="C38" s="60" t="s">
        <v>159</v>
      </c>
      <c r="D38" s="61" t="s">
        <v>160</v>
      </c>
      <c r="E38" s="62" t="s">
        <v>157</v>
      </c>
      <c r="F38" s="62" t="s">
        <v>161</v>
      </c>
      <c r="G38" s="54" t="s">
        <v>37</v>
      </c>
      <c r="H38" s="62" t="s">
        <v>81</v>
      </c>
      <c r="I38" s="42">
        <v>84.99</v>
      </c>
      <c r="J38" s="17"/>
      <c r="K38" s="23">
        <f t="shared" si="0"/>
        <v>0</v>
      </c>
      <c r="L38" s="24" t="str">
        <f t="shared" si="1"/>
        <v>OK</v>
      </c>
      <c r="M38" s="45"/>
      <c r="N38" s="50"/>
      <c r="O38" s="46"/>
      <c r="P38" s="47"/>
      <c r="Q38" s="47"/>
      <c r="R38" s="49"/>
      <c r="S38" s="48"/>
      <c r="T38" s="46"/>
      <c r="U38" s="46"/>
      <c r="V38" s="46"/>
      <c r="W38" s="46"/>
      <c r="X38" s="46"/>
      <c r="Y38" s="47"/>
      <c r="Z38" s="47"/>
      <c r="AA38" s="47"/>
      <c r="AB38" s="47"/>
      <c r="AC38" s="47"/>
      <c r="AD38" s="47"/>
    </row>
    <row r="39" spans="1:30" ht="39.950000000000003" customHeight="1" x14ac:dyDescent="0.25">
      <c r="A39" s="55">
        <v>43</v>
      </c>
      <c r="B39" s="56" t="s">
        <v>24</v>
      </c>
      <c r="C39" s="60" t="s">
        <v>162</v>
      </c>
      <c r="D39" s="61" t="s">
        <v>163</v>
      </c>
      <c r="E39" s="59" t="s">
        <v>164</v>
      </c>
      <c r="F39" s="70">
        <v>28738071</v>
      </c>
      <c r="G39" s="54" t="s">
        <v>37</v>
      </c>
      <c r="H39" s="54">
        <v>33903017</v>
      </c>
      <c r="I39" s="42">
        <v>350</v>
      </c>
      <c r="J39" s="17"/>
      <c r="K39" s="23">
        <f t="shared" si="0"/>
        <v>0</v>
      </c>
      <c r="L39" s="24" t="str">
        <f t="shared" si="1"/>
        <v>OK</v>
      </c>
      <c r="M39" s="45"/>
      <c r="N39" s="50"/>
      <c r="O39" s="46"/>
      <c r="P39" s="47"/>
      <c r="Q39" s="47"/>
      <c r="R39" s="49"/>
      <c r="S39" s="48"/>
      <c r="T39" s="46"/>
      <c r="U39" s="46"/>
      <c r="V39" s="46"/>
      <c r="W39" s="46"/>
      <c r="X39" s="46"/>
      <c r="Y39" s="47"/>
      <c r="Z39" s="47"/>
      <c r="AA39" s="47"/>
      <c r="AB39" s="47"/>
      <c r="AC39" s="47"/>
      <c r="AD39" s="47"/>
    </row>
    <row r="40" spans="1:30" ht="39.950000000000003" customHeight="1" x14ac:dyDescent="0.25">
      <c r="A40" s="55">
        <v>44</v>
      </c>
      <c r="B40" s="56" t="s">
        <v>114</v>
      </c>
      <c r="C40" s="68" t="s">
        <v>165</v>
      </c>
      <c r="D40" s="69" t="s">
        <v>166</v>
      </c>
      <c r="E40" s="65">
        <v>2103</v>
      </c>
      <c r="F40" s="65" t="s">
        <v>167</v>
      </c>
      <c r="G40" s="54" t="s">
        <v>37</v>
      </c>
      <c r="H40" s="54" t="s">
        <v>168</v>
      </c>
      <c r="I40" s="42">
        <v>3000</v>
      </c>
      <c r="J40" s="17"/>
      <c r="K40" s="23">
        <f t="shared" si="0"/>
        <v>0</v>
      </c>
      <c r="L40" s="24" t="str">
        <f t="shared" si="1"/>
        <v>OK</v>
      </c>
      <c r="M40" s="45"/>
      <c r="N40" s="50"/>
      <c r="O40" s="46"/>
      <c r="P40" s="47"/>
      <c r="Q40" s="47"/>
      <c r="R40" s="49"/>
      <c r="S40" s="48"/>
      <c r="T40" s="46"/>
      <c r="U40" s="46"/>
      <c r="V40" s="46"/>
      <c r="W40" s="46"/>
      <c r="X40" s="46"/>
      <c r="Y40" s="47"/>
      <c r="Z40" s="47"/>
      <c r="AA40" s="47"/>
      <c r="AB40" s="47"/>
      <c r="AC40" s="47"/>
      <c r="AD40" s="47"/>
    </row>
    <row r="41" spans="1:30" ht="39.950000000000003" customHeight="1" x14ac:dyDescent="0.25">
      <c r="A41" s="55">
        <v>46</v>
      </c>
      <c r="B41" s="56" t="s">
        <v>93</v>
      </c>
      <c r="C41" s="60" t="s">
        <v>169</v>
      </c>
      <c r="D41" s="61" t="s">
        <v>170</v>
      </c>
      <c r="E41" s="62" t="s">
        <v>171</v>
      </c>
      <c r="F41" s="62" t="s">
        <v>172</v>
      </c>
      <c r="G41" s="54" t="s">
        <v>37</v>
      </c>
      <c r="H41" s="62" t="s">
        <v>173</v>
      </c>
      <c r="I41" s="42">
        <v>2150</v>
      </c>
      <c r="J41" s="17"/>
      <c r="K41" s="23">
        <f t="shared" si="0"/>
        <v>0</v>
      </c>
      <c r="L41" s="24" t="str">
        <f t="shared" si="1"/>
        <v>OK</v>
      </c>
      <c r="M41" s="45"/>
      <c r="N41" s="50"/>
      <c r="O41" s="46"/>
      <c r="P41" s="47"/>
      <c r="Q41" s="47"/>
      <c r="R41" s="49"/>
      <c r="S41" s="48"/>
      <c r="T41" s="46"/>
      <c r="U41" s="46"/>
      <c r="V41" s="46"/>
      <c r="W41" s="46"/>
      <c r="X41" s="46"/>
      <c r="Y41" s="47"/>
      <c r="Z41" s="47"/>
      <c r="AA41" s="47"/>
      <c r="AB41" s="47"/>
      <c r="AC41" s="47"/>
      <c r="AD41" s="47"/>
    </row>
    <row r="42" spans="1:30" ht="39.950000000000003" customHeight="1" x14ac:dyDescent="0.25">
      <c r="A42" s="55">
        <v>48</v>
      </c>
      <c r="B42" s="56" t="s">
        <v>114</v>
      </c>
      <c r="C42" s="60" t="s">
        <v>174</v>
      </c>
      <c r="D42" s="61" t="s">
        <v>175</v>
      </c>
      <c r="E42" s="59" t="s">
        <v>62</v>
      </c>
      <c r="F42" s="70">
        <v>12629002</v>
      </c>
      <c r="G42" s="54" t="s">
        <v>37</v>
      </c>
      <c r="H42" s="54">
        <v>44905233</v>
      </c>
      <c r="I42" s="42">
        <v>90</v>
      </c>
      <c r="J42" s="17"/>
      <c r="K42" s="23">
        <f t="shared" si="0"/>
        <v>0</v>
      </c>
      <c r="L42" s="24" t="str">
        <f t="shared" si="1"/>
        <v>OK</v>
      </c>
      <c r="M42" s="45"/>
      <c r="N42" s="50"/>
      <c r="O42" s="46"/>
      <c r="P42" s="47"/>
      <c r="Q42" s="47"/>
      <c r="R42" s="49"/>
      <c r="S42" s="48"/>
      <c r="T42" s="46"/>
      <c r="U42" s="46"/>
      <c r="V42" s="46"/>
      <c r="W42" s="46"/>
      <c r="X42" s="46"/>
      <c r="Y42" s="47"/>
      <c r="Z42" s="47"/>
      <c r="AA42" s="47"/>
      <c r="AB42" s="47"/>
      <c r="AC42" s="47"/>
      <c r="AD42" s="47"/>
    </row>
    <row r="43" spans="1:30" ht="39.950000000000003" customHeight="1" x14ac:dyDescent="0.25">
      <c r="A43" s="55">
        <v>49</v>
      </c>
      <c r="B43" s="56" t="s">
        <v>176</v>
      </c>
      <c r="C43" s="60" t="s">
        <v>177</v>
      </c>
      <c r="D43" s="61" t="s">
        <v>178</v>
      </c>
      <c r="E43" s="53" t="s">
        <v>179</v>
      </c>
      <c r="F43" s="54" t="s">
        <v>180</v>
      </c>
      <c r="G43" s="54" t="s">
        <v>37</v>
      </c>
      <c r="H43" s="54" t="s">
        <v>21</v>
      </c>
      <c r="I43" s="42">
        <v>4423</v>
      </c>
      <c r="J43" s="17"/>
      <c r="K43" s="23">
        <f t="shared" si="0"/>
        <v>0</v>
      </c>
      <c r="L43" s="24" t="str">
        <f t="shared" si="1"/>
        <v>OK</v>
      </c>
      <c r="M43" s="45"/>
      <c r="N43" s="50"/>
      <c r="O43" s="46"/>
      <c r="P43" s="47"/>
      <c r="Q43" s="47"/>
      <c r="R43" s="49"/>
      <c r="S43" s="48"/>
      <c r="T43" s="46"/>
      <c r="U43" s="46"/>
      <c r="V43" s="46"/>
      <c r="W43" s="46"/>
      <c r="X43" s="46"/>
      <c r="Y43" s="47"/>
      <c r="Z43" s="47"/>
      <c r="AA43" s="47"/>
      <c r="AB43" s="47"/>
      <c r="AC43" s="47"/>
      <c r="AD43" s="47"/>
    </row>
    <row r="44" spans="1:30" ht="39.950000000000003" customHeight="1" x14ac:dyDescent="0.25">
      <c r="A44" s="55">
        <v>51</v>
      </c>
      <c r="B44" s="56" t="s">
        <v>24</v>
      </c>
      <c r="C44" s="60" t="s">
        <v>181</v>
      </c>
      <c r="D44" s="61" t="s">
        <v>182</v>
      </c>
      <c r="E44" s="53" t="s">
        <v>183</v>
      </c>
      <c r="F44" s="54" t="s">
        <v>184</v>
      </c>
      <c r="G44" s="54" t="s">
        <v>37</v>
      </c>
      <c r="H44" s="54" t="s">
        <v>185</v>
      </c>
      <c r="I44" s="42">
        <v>5500</v>
      </c>
      <c r="J44" s="17"/>
      <c r="K44" s="23">
        <f t="shared" si="0"/>
        <v>0</v>
      </c>
      <c r="L44" s="24" t="str">
        <f t="shared" si="1"/>
        <v>OK</v>
      </c>
      <c r="M44" s="45"/>
      <c r="N44" s="50"/>
      <c r="O44" s="46"/>
      <c r="P44" s="47"/>
      <c r="Q44" s="47"/>
      <c r="R44" s="49"/>
      <c r="S44" s="48"/>
      <c r="T44" s="46"/>
      <c r="U44" s="46"/>
      <c r="V44" s="46"/>
      <c r="W44" s="46"/>
      <c r="X44" s="46"/>
      <c r="Y44" s="47"/>
      <c r="Z44" s="47"/>
      <c r="AA44" s="47"/>
      <c r="AB44" s="47"/>
      <c r="AC44" s="47"/>
      <c r="AD44" s="47"/>
    </row>
    <row r="45" spans="1:30" ht="39.950000000000003" customHeight="1" x14ac:dyDescent="0.25">
      <c r="A45" s="55">
        <v>52</v>
      </c>
      <c r="B45" s="56" t="s">
        <v>186</v>
      </c>
      <c r="C45" s="60" t="s">
        <v>187</v>
      </c>
      <c r="D45" s="61" t="s">
        <v>188</v>
      </c>
      <c r="E45" s="59" t="s">
        <v>189</v>
      </c>
      <c r="F45" s="70">
        <v>122238001</v>
      </c>
      <c r="G45" s="54" t="s">
        <v>37</v>
      </c>
      <c r="H45" s="54">
        <v>44905202</v>
      </c>
      <c r="I45" s="42">
        <v>23199</v>
      </c>
      <c r="J45" s="17"/>
      <c r="K45" s="23">
        <f t="shared" si="0"/>
        <v>0</v>
      </c>
      <c r="L45" s="24" t="str">
        <f t="shared" si="1"/>
        <v>OK</v>
      </c>
      <c r="M45" s="45"/>
      <c r="N45" s="50"/>
      <c r="O45" s="46"/>
      <c r="P45" s="47"/>
      <c r="Q45" s="47"/>
      <c r="R45" s="49"/>
      <c r="S45" s="48"/>
      <c r="T45" s="46"/>
      <c r="U45" s="46"/>
      <c r="V45" s="46"/>
      <c r="W45" s="46"/>
      <c r="X45" s="46"/>
      <c r="Y45" s="47"/>
      <c r="Z45" s="47"/>
      <c r="AA45" s="47"/>
      <c r="AB45" s="47"/>
      <c r="AC45" s="47"/>
      <c r="AD45" s="47"/>
    </row>
    <row r="46" spans="1:30" ht="39.950000000000003" customHeight="1" x14ac:dyDescent="0.25">
      <c r="A46" s="55">
        <v>53</v>
      </c>
      <c r="B46" s="56" t="s">
        <v>43</v>
      </c>
      <c r="C46" s="71" t="s">
        <v>190</v>
      </c>
      <c r="D46" s="72" t="s">
        <v>191</v>
      </c>
      <c r="E46" s="59" t="s">
        <v>192</v>
      </c>
      <c r="F46" s="62" t="s">
        <v>193</v>
      </c>
      <c r="G46" s="54" t="s">
        <v>37</v>
      </c>
      <c r="H46" s="62" t="s">
        <v>81</v>
      </c>
      <c r="I46" s="42">
        <v>170</v>
      </c>
      <c r="J46" s="17"/>
      <c r="K46" s="23">
        <f t="shared" si="0"/>
        <v>0</v>
      </c>
      <c r="L46" s="24" t="str">
        <f t="shared" si="1"/>
        <v>OK</v>
      </c>
      <c r="M46" s="45"/>
      <c r="N46" s="50"/>
      <c r="O46" s="46"/>
      <c r="P46" s="47"/>
      <c r="Q46" s="47"/>
      <c r="R46" s="49"/>
      <c r="S46" s="48"/>
      <c r="T46" s="46"/>
      <c r="U46" s="46"/>
      <c r="V46" s="46"/>
      <c r="W46" s="46"/>
      <c r="X46" s="46"/>
      <c r="Y46" s="47"/>
      <c r="Z46" s="47"/>
      <c r="AA46" s="47"/>
      <c r="AB46" s="47"/>
      <c r="AC46" s="47"/>
      <c r="AD46" s="47"/>
    </row>
    <row r="47" spans="1:30" ht="39.950000000000003" customHeight="1" x14ac:dyDescent="0.25">
      <c r="A47" s="55">
        <v>54</v>
      </c>
      <c r="B47" s="56" t="s">
        <v>55</v>
      </c>
      <c r="C47" s="73" t="s">
        <v>194</v>
      </c>
      <c r="D47" s="74" t="s">
        <v>195</v>
      </c>
      <c r="E47" s="74">
        <v>4104</v>
      </c>
      <c r="F47" s="74" t="s">
        <v>196</v>
      </c>
      <c r="G47" s="74" t="s">
        <v>37</v>
      </c>
      <c r="H47" s="74" t="s">
        <v>197</v>
      </c>
      <c r="I47" s="42">
        <v>499</v>
      </c>
      <c r="J47" s="17"/>
      <c r="K47" s="23">
        <f t="shared" si="0"/>
        <v>0</v>
      </c>
      <c r="L47" s="24" t="str">
        <f t="shared" si="1"/>
        <v>OK</v>
      </c>
      <c r="M47" s="45"/>
      <c r="N47" s="50"/>
      <c r="O47" s="46"/>
      <c r="P47" s="47"/>
      <c r="Q47" s="47"/>
      <c r="R47" s="49"/>
      <c r="S47" s="48"/>
      <c r="T47" s="46"/>
      <c r="U47" s="46"/>
      <c r="V47" s="46"/>
      <c r="W47" s="46"/>
      <c r="X47" s="46"/>
      <c r="Y47" s="47"/>
      <c r="Z47" s="47"/>
      <c r="AA47" s="47"/>
      <c r="AB47" s="47"/>
      <c r="AC47" s="47"/>
      <c r="AD47" s="47"/>
    </row>
    <row r="48" spans="1:30" ht="39.950000000000003" customHeight="1" x14ac:dyDescent="0.25">
      <c r="A48" s="55">
        <v>55</v>
      </c>
      <c r="B48" s="56" t="s">
        <v>38</v>
      </c>
      <c r="C48" s="73" t="s">
        <v>198</v>
      </c>
      <c r="D48" s="74" t="s">
        <v>199</v>
      </c>
      <c r="E48" s="75" t="s">
        <v>129</v>
      </c>
      <c r="F48" s="74" t="s">
        <v>200</v>
      </c>
      <c r="G48" s="74" t="s">
        <v>37</v>
      </c>
      <c r="H48" s="74" t="s">
        <v>201</v>
      </c>
      <c r="I48" s="42">
        <v>1943</v>
      </c>
      <c r="J48" s="17"/>
      <c r="K48" s="23">
        <f t="shared" si="0"/>
        <v>0</v>
      </c>
      <c r="L48" s="24" t="str">
        <f t="shared" si="1"/>
        <v>OK</v>
      </c>
      <c r="M48" s="45"/>
      <c r="N48" s="50"/>
      <c r="O48" s="46"/>
      <c r="P48" s="47"/>
      <c r="Q48" s="47"/>
      <c r="R48" s="49"/>
      <c r="S48" s="48"/>
      <c r="T48" s="46"/>
      <c r="U48" s="46"/>
      <c r="V48" s="46"/>
      <c r="W48" s="46"/>
      <c r="X48" s="46"/>
      <c r="Y48" s="47"/>
      <c r="Z48" s="47"/>
      <c r="AA48" s="47"/>
      <c r="AB48" s="47"/>
      <c r="AC48" s="47"/>
      <c r="AD48" s="47"/>
    </row>
    <row r="49" spans="1:30" ht="39.950000000000003" customHeight="1" x14ac:dyDescent="0.25">
      <c r="A49" s="55">
        <v>56</v>
      </c>
      <c r="B49" s="56" t="s">
        <v>202</v>
      </c>
      <c r="C49" s="66" t="s">
        <v>203</v>
      </c>
      <c r="D49" s="67" t="s">
        <v>204</v>
      </c>
      <c r="E49" s="53" t="s">
        <v>41</v>
      </c>
      <c r="F49" s="54" t="s">
        <v>205</v>
      </c>
      <c r="G49" s="54" t="s">
        <v>37</v>
      </c>
      <c r="H49" s="54" t="s">
        <v>51</v>
      </c>
      <c r="I49" s="42">
        <v>20700</v>
      </c>
      <c r="J49" s="17"/>
      <c r="K49" s="23">
        <f t="shared" si="0"/>
        <v>0</v>
      </c>
      <c r="L49" s="24" t="str">
        <f t="shared" si="1"/>
        <v>OK</v>
      </c>
      <c r="M49" s="45"/>
      <c r="N49" s="50"/>
      <c r="O49" s="46"/>
      <c r="P49" s="47"/>
      <c r="Q49" s="47"/>
      <c r="R49" s="49"/>
      <c r="S49" s="48"/>
      <c r="T49" s="46"/>
      <c r="U49" s="46"/>
      <c r="V49" s="46"/>
      <c r="W49" s="46"/>
      <c r="X49" s="46"/>
      <c r="Y49" s="47"/>
      <c r="Z49" s="47"/>
      <c r="AA49" s="47"/>
      <c r="AB49" s="47"/>
      <c r="AC49" s="47"/>
      <c r="AD49" s="47"/>
    </row>
    <row r="50" spans="1:30" ht="39.950000000000003" customHeight="1" x14ac:dyDescent="0.25">
      <c r="A50" s="55">
        <v>57</v>
      </c>
      <c r="B50" s="56" t="s">
        <v>135</v>
      </c>
      <c r="C50" s="60" t="s">
        <v>206</v>
      </c>
      <c r="D50" s="61" t="s">
        <v>207</v>
      </c>
      <c r="E50" s="62" t="s">
        <v>208</v>
      </c>
      <c r="F50" s="62" t="s">
        <v>209</v>
      </c>
      <c r="G50" s="54" t="s">
        <v>37</v>
      </c>
      <c r="H50" s="62" t="s">
        <v>51</v>
      </c>
      <c r="I50" s="42">
        <v>9385</v>
      </c>
      <c r="J50" s="17"/>
      <c r="K50" s="23">
        <f t="shared" si="0"/>
        <v>0</v>
      </c>
      <c r="L50" s="24" t="str">
        <f t="shared" si="1"/>
        <v>OK</v>
      </c>
      <c r="M50" s="45"/>
      <c r="N50" s="50"/>
      <c r="O50" s="46"/>
      <c r="P50" s="47"/>
      <c r="Q50" s="47"/>
      <c r="R50" s="49"/>
      <c r="S50" s="48"/>
      <c r="T50" s="46"/>
      <c r="U50" s="46"/>
      <c r="V50" s="46"/>
      <c r="W50" s="46"/>
      <c r="X50" s="46"/>
      <c r="Y50" s="47"/>
      <c r="Z50" s="47"/>
      <c r="AA50" s="47"/>
      <c r="AB50" s="47"/>
      <c r="AC50" s="47"/>
      <c r="AD50" s="47"/>
    </row>
    <row r="51" spans="1:30" ht="39.950000000000003" customHeight="1" x14ac:dyDescent="0.25">
      <c r="A51" s="55">
        <v>59</v>
      </c>
      <c r="B51" s="56" t="s">
        <v>93</v>
      </c>
      <c r="C51" s="66" t="s">
        <v>210</v>
      </c>
      <c r="D51" s="67" t="s">
        <v>211</v>
      </c>
      <c r="E51" s="59" t="s">
        <v>212</v>
      </c>
      <c r="F51" s="62" t="s">
        <v>213</v>
      </c>
      <c r="G51" s="54" t="s">
        <v>37</v>
      </c>
      <c r="H51" s="62" t="s">
        <v>81</v>
      </c>
      <c r="I51" s="42">
        <v>1140</v>
      </c>
      <c r="J51" s="17"/>
      <c r="K51" s="23">
        <f t="shared" si="0"/>
        <v>0</v>
      </c>
      <c r="L51" s="24" t="str">
        <f t="shared" si="1"/>
        <v>OK</v>
      </c>
      <c r="M51" s="45"/>
      <c r="N51" s="50"/>
      <c r="O51" s="46"/>
      <c r="P51" s="47"/>
      <c r="Q51" s="47"/>
      <c r="R51" s="49"/>
      <c r="S51" s="48"/>
      <c r="T51" s="46"/>
      <c r="U51" s="46"/>
      <c r="V51" s="46"/>
      <c r="W51" s="46"/>
      <c r="X51" s="46"/>
      <c r="Y51" s="47"/>
      <c r="Z51" s="47"/>
      <c r="AA51" s="47"/>
      <c r="AB51" s="47"/>
      <c r="AC51" s="47"/>
      <c r="AD51" s="47"/>
    </row>
    <row r="52" spans="1:30" ht="39.950000000000003" customHeight="1" x14ac:dyDescent="0.25">
      <c r="A52" s="55">
        <v>60</v>
      </c>
      <c r="B52" s="56" t="s">
        <v>93</v>
      </c>
      <c r="C52" s="66" t="s">
        <v>214</v>
      </c>
      <c r="D52" s="67" t="s">
        <v>215</v>
      </c>
      <c r="E52" s="59" t="s">
        <v>212</v>
      </c>
      <c r="F52" s="62" t="s">
        <v>213</v>
      </c>
      <c r="G52" s="54" t="s">
        <v>37</v>
      </c>
      <c r="H52" s="62" t="s">
        <v>81</v>
      </c>
      <c r="I52" s="42">
        <v>685</v>
      </c>
      <c r="J52" s="17"/>
      <c r="K52" s="23">
        <f t="shared" si="0"/>
        <v>0</v>
      </c>
      <c r="L52" s="24" t="str">
        <f t="shared" si="1"/>
        <v>OK</v>
      </c>
      <c r="M52" s="45"/>
      <c r="N52" s="50"/>
      <c r="O52" s="46"/>
      <c r="P52" s="47"/>
      <c r="Q52" s="47"/>
      <c r="R52" s="49"/>
      <c r="S52" s="48"/>
      <c r="T52" s="46"/>
      <c r="U52" s="46"/>
      <c r="V52" s="46"/>
      <c r="W52" s="46"/>
      <c r="X52" s="46"/>
      <c r="Y52" s="47"/>
      <c r="Z52" s="47"/>
      <c r="AA52" s="47"/>
      <c r="AB52" s="47"/>
      <c r="AC52" s="47"/>
      <c r="AD52" s="47"/>
    </row>
    <row r="53" spans="1:30" ht="39.950000000000003" customHeight="1" x14ac:dyDescent="0.25">
      <c r="A53" s="55">
        <v>61</v>
      </c>
      <c r="B53" s="56" t="s">
        <v>71</v>
      </c>
      <c r="C53" s="66" t="s">
        <v>216</v>
      </c>
      <c r="D53" s="67" t="s">
        <v>217</v>
      </c>
      <c r="E53" s="59" t="s">
        <v>212</v>
      </c>
      <c r="F53" s="76" t="s">
        <v>218</v>
      </c>
      <c r="G53" s="54" t="s">
        <v>37</v>
      </c>
      <c r="H53" s="76" t="s">
        <v>81</v>
      </c>
      <c r="I53" s="42">
        <v>2296.8000000000002</v>
      </c>
      <c r="J53" s="17"/>
      <c r="K53" s="23">
        <f t="shared" si="0"/>
        <v>0</v>
      </c>
      <c r="L53" s="24" t="str">
        <f t="shared" si="1"/>
        <v>OK</v>
      </c>
      <c r="M53" s="45"/>
      <c r="N53" s="50"/>
      <c r="O53" s="46"/>
      <c r="P53" s="47"/>
      <c r="Q53" s="47"/>
      <c r="R53" s="49"/>
      <c r="S53" s="48"/>
      <c r="T53" s="46"/>
      <c r="U53" s="46"/>
      <c r="V53" s="46"/>
      <c r="W53" s="46"/>
      <c r="X53" s="46"/>
      <c r="Y53" s="47"/>
      <c r="Z53" s="47"/>
      <c r="AA53" s="47"/>
      <c r="AB53" s="47"/>
      <c r="AC53" s="47"/>
      <c r="AD53" s="47"/>
    </row>
    <row r="54" spans="1:30" ht="39.950000000000003" customHeight="1" x14ac:dyDescent="0.25">
      <c r="A54" s="55">
        <v>62</v>
      </c>
      <c r="B54" s="56" t="s">
        <v>43</v>
      </c>
      <c r="C54" s="60" t="s">
        <v>219</v>
      </c>
      <c r="D54" s="61" t="s">
        <v>220</v>
      </c>
      <c r="E54" s="62" t="s">
        <v>221</v>
      </c>
      <c r="F54" s="62" t="s">
        <v>222</v>
      </c>
      <c r="G54" s="54" t="s">
        <v>37</v>
      </c>
      <c r="H54" s="62" t="s">
        <v>25</v>
      </c>
      <c r="I54" s="42">
        <v>1291</v>
      </c>
      <c r="J54" s="17"/>
      <c r="K54" s="23">
        <f t="shared" si="0"/>
        <v>0</v>
      </c>
      <c r="L54" s="24" t="str">
        <f t="shared" si="1"/>
        <v>OK</v>
      </c>
      <c r="M54" s="45"/>
      <c r="N54" s="50"/>
      <c r="O54" s="46"/>
      <c r="P54" s="47"/>
      <c r="Q54" s="47"/>
      <c r="R54" s="49"/>
      <c r="S54" s="48"/>
      <c r="T54" s="46"/>
      <c r="U54" s="46"/>
      <c r="V54" s="46"/>
      <c r="W54" s="46"/>
      <c r="X54" s="46"/>
      <c r="Y54" s="47"/>
      <c r="Z54" s="47"/>
      <c r="AA54" s="47"/>
      <c r="AB54" s="47"/>
      <c r="AC54" s="47"/>
      <c r="AD54" s="47"/>
    </row>
    <row r="55" spans="1:30" ht="39.950000000000003" customHeight="1" x14ac:dyDescent="0.25">
      <c r="A55" s="55">
        <v>63</v>
      </c>
      <c r="B55" s="56" t="s">
        <v>55</v>
      </c>
      <c r="C55" s="60" t="s">
        <v>223</v>
      </c>
      <c r="D55" s="61" t="s">
        <v>224</v>
      </c>
      <c r="E55" s="62" t="s">
        <v>225</v>
      </c>
      <c r="F55" s="62" t="s">
        <v>226</v>
      </c>
      <c r="G55" s="54" t="s">
        <v>37</v>
      </c>
      <c r="H55" s="62" t="s">
        <v>227</v>
      </c>
      <c r="I55" s="42">
        <v>1785</v>
      </c>
      <c r="J55" s="17"/>
      <c r="K55" s="23">
        <f t="shared" si="0"/>
        <v>0</v>
      </c>
      <c r="L55" s="24" t="str">
        <f t="shared" si="1"/>
        <v>OK</v>
      </c>
      <c r="M55" s="45"/>
      <c r="N55" s="50"/>
      <c r="O55" s="46"/>
      <c r="P55" s="47"/>
      <c r="Q55" s="47"/>
      <c r="R55" s="49"/>
      <c r="S55" s="48"/>
      <c r="T55" s="46"/>
      <c r="U55" s="46"/>
      <c r="V55" s="46"/>
      <c r="W55" s="46"/>
      <c r="X55" s="46"/>
      <c r="Y55" s="47"/>
      <c r="Z55" s="47"/>
      <c r="AA55" s="47"/>
      <c r="AB55" s="47"/>
      <c r="AC55" s="47"/>
      <c r="AD55" s="47"/>
    </row>
    <row r="56" spans="1:30" ht="39.950000000000003" customHeight="1" x14ac:dyDescent="0.25">
      <c r="A56" s="55">
        <v>65</v>
      </c>
      <c r="B56" s="56" t="s">
        <v>86</v>
      </c>
      <c r="C56" s="60" t="s">
        <v>228</v>
      </c>
      <c r="D56" s="61" t="s">
        <v>229</v>
      </c>
      <c r="E56" s="62" t="s">
        <v>230</v>
      </c>
      <c r="F56" s="62" t="s">
        <v>231</v>
      </c>
      <c r="G56" s="54" t="s">
        <v>37</v>
      </c>
      <c r="H56" s="62" t="s">
        <v>232</v>
      </c>
      <c r="I56" s="42">
        <v>2649.99</v>
      </c>
      <c r="J56" s="17"/>
      <c r="K56" s="23">
        <f t="shared" si="0"/>
        <v>0</v>
      </c>
      <c r="L56" s="24" t="str">
        <f t="shared" si="1"/>
        <v>OK</v>
      </c>
      <c r="M56" s="45"/>
      <c r="N56" s="50"/>
      <c r="O56" s="46"/>
      <c r="P56" s="47"/>
      <c r="Q56" s="47"/>
      <c r="R56" s="49"/>
      <c r="S56" s="48"/>
      <c r="T56" s="46"/>
      <c r="U56" s="46"/>
      <c r="V56" s="46"/>
      <c r="W56" s="46"/>
      <c r="X56" s="46"/>
      <c r="Y56" s="47"/>
      <c r="Z56" s="47"/>
      <c r="AA56" s="47"/>
      <c r="AB56" s="47"/>
      <c r="AC56" s="47"/>
      <c r="AD56" s="47"/>
    </row>
    <row r="57" spans="1:30" ht="39.950000000000003" customHeight="1" x14ac:dyDescent="0.25">
      <c r="A57" s="55">
        <v>66</v>
      </c>
      <c r="B57" s="56" t="s">
        <v>176</v>
      </c>
      <c r="C57" s="66" t="s">
        <v>233</v>
      </c>
      <c r="D57" s="67" t="s">
        <v>234</v>
      </c>
      <c r="E57" s="59" t="s">
        <v>62</v>
      </c>
      <c r="F57" s="54" t="s">
        <v>235</v>
      </c>
      <c r="G57" s="54" t="s">
        <v>37</v>
      </c>
      <c r="H57" s="54">
        <v>44900533</v>
      </c>
      <c r="I57" s="42">
        <v>4765</v>
      </c>
      <c r="J57" s="17"/>
      <c r="K57" s="23">
        <f t="shared" si="0"/>
        <v>0</v>
      </c>
      <c r="L57" s="24" t="str">
        <f t="shared" si="1"/>
        <v>OK</v>
      </c>
      <c r="M57" s="45"/>
      <c r="N57" s="50"/>
      <c r="O57" s="46"/>
      <c r="P57" s="47"/>
      <c r="Q57" s="47"/>
      <c r="R57" s="49"/>
      <c r="S57" s="48"/>
      <c r="T57" s="46"/>
      <c r="U57" s="46"/>
      <c r="V57" s="46"/>
      <c r="W57" s="46"/>
      <c r="X57" s="46"/>
      <c r="Y57" s="47"/>
      <c r="Z57" s="47"/>
      <c r="AA57" s="47"/>
      <c r="AB57" s="47"/>
      <c r="AC57" s="47"/>
      <c r="AD57" s="47"/>
    </row>
    <row r="58" spans="1:30" ht="39.950000000000003" customHeight="1" x14ac:dyDescent="0.25">
      <c r="A58" s="55">
        <v>68</v>
      </c>
      <c r="B58" s="56" t="s">
        <v>38</v>
      </c>
      <c r="C58" s="66" t="s">
        <v>236</v>
      </c>
      <c r="D58" s="67" t="s">
        <v>237</v>
      </c>
      <c r="E58" s="53" t="s">
        <v>238</v>
      </c>
      <c r="F58" s="54" t="s">
        <v>239</v>
      </c>
      <c r="G58" s="54" t="s">
        <v>37</v>
      </c>
      <c r="H58" s="54" t="s">
        <v>51</v>
      </c>
      <c r="I58" s="42">
        <v>673</v>
      </c>
      <c r="J58" s="17"/>
      <c r="K58" s="23">
        <f t="shared" si="0"/>
        <v>0</v>
      </c>
      <c r="L58" s="24" t="str">
        <f t="shared" si="1"/>
        <v>OK</v>
      </c>
      <c r="M58" s="45"/>
      <c r="N58" s="50"/>
      <c r="O58" s="46"/>
      <c r="P58" s="47"/>
      <c r="Q58" s="47"/>
      <c r="R58" s="49"/>
      <c r="S58" s="48"/>
      <c r="T58" s="46"/>
      <c r="U58" s="46"/>
      <c r="V58" s="46"/>
      <c r="W58" s="46"/>
      <c r="X58" s="46"/>
      <c r="Y58" s="47"/>
      <c r="Z58" s="47"/>
      <c r="AA58" s="47"/>
      <c r="AB58" s="47"/>
      <c r="AC58" s="47"/>
      <c r="AD58" s="47"/>
    </row>
    <row r="59" spans="1:30" ht="39.950000000000003" customHeight="1" x14ac:dyDescent="0.25">
      <c r="A59" s="55">
        <v>69</v>
      </c>
      <c r="B59" s="56" t="s">
        <v>71</v>
      </c>
      <c r="C59" s="60" t="s">
        <v>240</v>
      </c>
      <c r="D59" s="61" t="s">
        <v>241</v>
      </c>
      <c r="E59" s="62" t="s">
        <v>242</v>
      </c>
      <c r="F59" s="62" t="s">
        <v>239</v>
      </c>
      <c r="G59" s="54" t="s">
        <v>37</v>
      </c>
      <c r="H59" s="62" t="s">
        <v>51</v>
      </c>
      <c r="I59" s="42">
        <v>2128.5</v>
      </c>
      <c r="J59" s="17"/>
      <c r="K59" s="23">
        <f t="shared" si="0"/>
        <v>0</v>
      </c>
      <c r="L59" s="24" t="str">
        <f t="shared" si="1"/>
        <v>OK</v>
      </c>
      <c r="M59" s="45"/>
      <c r="N59" s="50"/>
      <c r="O59" s="46"/>
      <c r="P59" s="47"/>
      <c r="Q59" s="47"/>
      <c r="R59" s="49"/>
      <c r="S59" s="48"/>
      <c r="T59" s="46"/>
      <c r="U59" s="46"/>
      <c r="V59" s="46"/>
      <c r="W59" s="46"/>
      <c r="X59" s="46"/>
      <c r="Y59" s="47"/>
      <c r="Z59" s="47"/>
      <c r="AA59" s="47"/>
      <c r="AB59" s="47"/>
      <c r="AC59" s="47"/>
      <c r="AD59" s="47"/>
    </row>
    <row r="60" spans="1:30" ht="39.950000000000003" customHeight="1" x14ac:dyDescent="0.25">
      <c r="A60" s="55">
        <v>70</v>
      </c>
      <c r="B60" s="56" t="s">
        <v>243</v>
      </c>
      <c r="C60" s="60" t="s">
        <v>244</v>
      </c>
      <c r="D60" s="61" t="s">
        <v>245</v>
      </c>
      <c r="E60" s="62" t="s">
        <v>124</v>
      </c>
      <c r="F60" s="62" t="s">
        <v>246</v>
      </c>
      <c r="G60" s="54" t="s">
        <v>37</v>
      </c>
      <c r="H60" s="62" t="s">
        <v>81</v>
      </c>
      <c r="I60" s="42">
        <v>3800</v>
      </c>
      <c r="J60" s="17"/>
      <c r="K60" s="23">
        <f t="shared" si="0"/>
        <v>0</v>
      </c>
      <c r="L60" s="24" t="str">
        <f t="shared" si="1"/>
        <v>OK</v>
      </c>
      <c r="M60" s="45"/>
      <c r="N60" s="50"/>
      <c r="O60" s="46"/>
      <c r="P60" s="47"/>
      <c r="Q60" s="47"/>
      <c r="R60" s="49"/>
      <c r="S60" s="48"/>
      <c r="T60" s="46"/>
      <c r="U60" s="46"/>
      <c r="V60" s="46"/>
      <c r="W60" s="46"/>
      <c r="X60" s="46"/>
      <c r="Y60" s="47"/>
      <c r="Z60" s="47"/>
      <c r="AA60" s="47"/>
      <c r="AB60" s="47"/>
      <c r="AC60" s="47"/>
      <c r="AD60" s="47"/>
    </row>
    <row r="61" spans="1:30" ht="39.950000000000003" customHeight="1" x14ac:dyDescent="0.25">
      <c r="A61" s="55">
        <v>71</v>
      </c>
      <c r="B61" s="56" t="s">
        <v>64</v>
      </c>
      <c r="C61" s="60" t="s">
        <v>247</v>
      </c>
      <c r="D61" s="61" t="s">
        <v>248</v>
      </c>
      <c r="E61" s="62" t="s">
        <v>124</v>
      </c>
      <c r="F61" s="62" t="s">
        <v>246</v>
      </c>
      <c r="G61" s="54" t="s">
        <v>37</v>
      </c>
      <c r="H61" s="62" t="s">
        <v>81</v>
      </c>
      <c r="I61" s="42">
        <v>5700</v>
      </c>
      <c r="J61" s="17"/>
      <c r="K61" s="23">
        <f t="shared" si="0"/>
        <v>0</v>
      </c>
      <c r="L61" s="24" t="str">
        <f t="shared" si="1"/>
        <v>OK</v>
      </c>
      <c r="M61" s="45"/>
      <c r="N61" s="50"/>
      <c r="O61" s="46"/>
      <c r="P61" s="47"/>
      <c r="Q61" s="47"/>
      <c r="R61" s="49"/>
      <c r="S61" s="48"/>
      <c r="T61" s="46"/>
      <c r="U61" s="46"/>
      <c r="V61" s="46"/>
      <c r="W61" s="46"/>
      <c r="X61" s="46"/>
      <c r="Y61" s="47"/>
      <c r="Z61" s="47"/>
      <c r="AA61" s="47"/>
      <c r="AB61" s="47"/>
      <c r="AC61" s="47"/>
      <c r="AD61" s="47"/>
    </row>
    <row r="62" spans="1:30" ht="39.950000000000003" customHeight="1" x14ac:dyDescent="0.25">
      <c r="A62" s="55">
        <v>73</v>
      </c>
      <c r="B62" s="56" t="s">
        <v>126</v>
      </c>
      <c r="C62" s="60" t="s">
        <v>249</v>
      </c>
      <c r="D62" s="61" t="s">
        <v>250</v>
      </c>
      <c r="E62" s="59" t="s">
        <v>62</v>
      </c>
      <c r="F62" s="70">
        <v>17418028</v>
      </c>
      <c r="G62" s="54" t="s">
        <v>37</v>
      </c>
      <c r="H62" s="54" t="s">
        <v>251</v>
      </c>
      <c r="I62" s="42">
        <v>2825</v>
      </c>
      <c r="J62" s="17"/>
      <c r="K62" s="23">
        <f t="shared" si="0"/>
        <v>0</v>
      </c>
      <c r="L62" s="24" t="str">
        <f t="shared" si="1"/>
        <v>OK</v>
      </c>
      <c r="M62" s="45"/>
      <c r="N62" s="50"/>
      <c r="O62" s="46"/>
      <c r="P62" s="47"/>
      <c r="Q62" s="47"/>
      <c r="R62" s="49"/>
      <c r="S62" s="48"/>
      <c r="T62" s="46"/>
      <c r="U62" s="46"/>
      <c r="V62" s="46"/>
      <c r="W62" s="46"/>
      <c r="X62" s="46"/>
      <c r="Y62" s="47"/>
      <c r="Z62" s="47"/>
      <c r="AA62" s="47"/>
      <c r="AB62" s="47"/>
      <c r="AC62" s="47"/>
      <c r="AD62" s="47"/>
    </row>
    <row r="63" spans="1:30" ht="39.950000000000003" customHeight="1" x14ac:dyDescent="0.25">
      <c r="A63" s="55">
        <v>74</v>
      </c>
      <c r="B63" s="56" t="s">
        <v>126</v>
      </c>
      <c r="C63" s="57" t="s">
        <v>252</v>
      </c>
      <c r="D63" s="58" t="s">
        <v>253</v>
      </c>
      <c r="E63" s="59" t="s">
        <v>46</v>
      </c>
      <c r="F63" s="54" t="s">
        <v>254</v>
      </c>
      <c r="G63" s="54" t="s">
        <v>37</v>
      </c>
      <c r="H63" s="54">
        <v>44905235</v>
      </c>
      <c r="I63" s="42">
        <v>5480</v>
      </c>
      <c r="J63" s="17"/>
      <c r="K63" s="23">
        <f t="shared" si="0"/>
        <v>0</v>
      </c>
      <c r="L63" s="24" t="str">
        <f t="shared" si="1"/>
        <v>OK</v>
      </c>
      <c r="M63" s="45"/>
      <c r="N63" s="50"/>
      <c r="O63" s="46"/>
      <c r="P63" s="47"/>
      <c r="Q63" s="47"/>
      <c r="R63" s="49"/>
      <c r="S63" s="48"/>
      <c r="T63" s="46"/>
      <c r="U63" s="46"/>
      <c r="V63" s="46"/>
      <c r="W63" s="46"/>
      <c r="X63" s="46"/>
      <c r="Y63" s="47"/>
      <c r="Z63" s="47"/>
      <c r="AA63" s="47"/>
      <c r="AB63" s="47"/>
      <c r="AC63" s="47"/>
      <c r="AD63" s="47"/>
    </row>
    <row r="64" spans="1:30" ht="39.950000000000003" customHeight="1" x14ac:dyDescent="0.25">
      <c r="A64" s="55">
        <v>75</v>
      </c>
      <c r="B64" s="56" t="s">
        <v>71</v>
      </c>
      <c r="C64" s="60" t="s">
        <v>255</v>
      </c>
      <c r="D64" s="61" t="s">
        <v>256</v>
      </c>
      <c r="E64" s="62" t="s">
        <v>129</v>
      </c>
      <c r="F64" s="62" t="s">
        <v>257</v>
      </c>
      <c r="G64" s="54" t="s">
        <v>37</v>
      </c>
      <c r="H64" s="62" t="s">
        <v>81</v>
      </c>
      <c r="I64" s="42">
        <v>1373.13</v>
      </c>
      <c r="J64" s="17"/>
      <c r="K64" s="23">
        <f t="shared" si="0"/>
        <v>0</v>
      </c>
      <c r="L64" s="24" t="str">
        <f t="shared" si="1"/>
        <v>OK</v>
      </c>
      <c r="M64" s="45"/>
      <c r="N64" s="50"/>
      <c r="O64" s="46"/>
      <c r="P64" s="47"/>
      <c r="Q64" s="47"/>
      <c r="R64" s="49"/>
      <c r="S64" s="48"/>
      <c r="T64" s="46"/>
      <c r="U64" s="46"/>
      <c r="V64" s="46"/>
      <c r="W64" s="46"/>
      <c r="X64" s="46"/>
      <c r="Y64" s="47"/>
      <c r="Z64" s="47"/>
      <c r="AA64" s="47"/>
      <c r="AB64" s="47"/>
      <c r="AC64" s="47"/>
      <c r="AD64" s="47"/>
    </row>
    <row r="65" spans="1:30" ht="39.950000000000003" customHeight="1" x14ac:dyDescent="0.25">
      <c r="A65" s="55">
        <v>76</v>
      </c>
      <c r="B65" s="56" t="s">
        <v>38</v>
      </c>
      <c r="C65" s="60" t="s">
        <v>258</v>
      </c>
      <c r="D65" s="61" t="s">
        <v>259</v>
      </c>
      <c r="E65" s="53" t="s">
        <v>129</v>
      </c>
      <c r="F65" s="54" t="s">
        <v>260</v>
      </c>
      <c r="G65" s="54" t="s">
        <v>37</v>
      </c>
      <c r="H65" s="54" t="s">
        <v>261</v>
      </c>
      <c r="I65" s="42">
        <v>1946.5</v>
      </c>
      <c r="J65" s="17"/>
      <c r="K65" s="23">
        <f t="shared" si="0"/>
        <v>0</v>
      </c>
      <c r="L65" s="24" t="str">
        <f t="shared" si="1"/>
        <v>OK</v>
      </c>
      <c r="M65" s="45"/>
      <c r="N65" s="50"/>
      <c r="O65" s="46"/>
      <c r="P65" s="47"/>
      <c r="Q65" s="47"/>
      <c r="R65" s="49"/>
      <c r="S65" s="48"/>
      <c r="T65" s="46"/>
      <c r="U65" s="46"/>
      <c r="V65" s="46"/>
      <c r="W65" s="46"/>
      <c r="X65" s="46"/>
      <c r="Y65" s="47"/>
      <c r="Z65" s="47"/>
      <c r="AA65" s="47"/>
      <c r="AB65" s="47"/>
      <c r="AC65" s="47"/>
      <c r="AD65" s="47"/>
    </row>
    <row r="66" spans="1:30" ht="39.950000000000003" customHeight="1" x14ac:dyDescent="0.25">
      <c r="A66" s="55">
        <v>78</v>
      </c>
      <c r="B66" s="56" t="s">
        <v>55</v>
      </c>
      <c r="C66" s="68" t="s">
        <v>262</v>
      </c>
      <c r="D66" s="69" t="s">
        <v>263</v>
      </c>
      <c r="E66" s="65">
        <v>1301</v>
      </c>
      <c r="F66" s="65" t="s">
        <v>264</v>
      </c>
      <c r="G66" s="54" t="s">
        <v>37</v>
      </c>
      <c r="H66" s="54" t="s">
        <v>21</v>
      </c>
      <c r="I66" s="42">
        <v>169</v>
      </c>
      <c r="J66" s="17"/>
      <c r="K66" s="23">
        <f t="shared" si="0"/>
        <v>0</v>
      </c>
      <c r="L66" s="24" t="str">
        <f t="shared" si="1"/>
        <v>OK</v>
      </c>
      <c r="M66" s="45"/>
      <c r="N66" s="50"/>
      <c r="O66" s="46"/>
      <c r="P66" s="47"/>
      <c r="Q66" s="47"/>
      <c r="R66" s="49"/>
      <c r="S66" s="48"/>
      <c r="T66" s="46"/>
      <c r="U66" s="46"/>
      <c r="V66" s="46"/>
      <c r="W66" s="46"/>
      <c r="X66" s="46"/>
      <c r="Y66" s="47"/>
      <c r="Z66" s="47"/>
      <c r="AA66" s="47"/>
      <c r="AB66" s="47"/>
      <c r="AC66" s="47"/>
      <c r="AD66" s="47"/>
    </row>
    <row r="67" spans="1:30" ht="39.950000000000003" customHeight="1" x14ac:dyDescent="0.25">
      <c r="A67" s="55">
        <v>79</v>
      </c>
      <c r="B67" s="56" t="s">
        <v>93</v>
      </c>
      <c r="C67" s="60" t="s">
        <v>265</v>
      </c>
      <c r="D67" s="61" t="s">
        <v>266</v>
      </c>
      <c r="E67" s="62" t="s">
        <v>267</v>
      </c>
      <c r="F67" s="62" t="s">
        <v>268</v>
      </c>
      <c r="G67" s="54" t="s">
        <v>37</v>
      </c>
      <c r="H67" s="62" t="s">
        <v>81</v>
      </c>
      <c r="I67" s="42">
        <v>795</v>
      </c>
      <c r="J67" s="17"/>
      <c r="K67" s="23">
        <f t="shared" si="0"/>
        <v>0</v>
      </c>
      <c r="L67" s="24" t="str">
        <f t="shared" si="1"/>
        <v>OK</v>
      </c>
      <c r="M67" s="45"/>
      <c r="N67" s="50"/>
      <c r="O67" s="46"/>
      <c r="P67" s="47"/>
      <c r="Q67" s="47"/>
      <c r="R67" s="49"/>
      <c r="S67" s="48"/>
      <c r="T67" s="46"/>
      <c r="U67" s="46"/>
      <c r="V67" s="46"/>
      <c r="W67" s="46"/>
      <c r="X67" s="46"/>
      <c r="Y67" s="47"/>
      <c r="Z67" s="47"/>
      <c r="AA67" s="47"/>
      <c r="AB67" s="47"/>
      <c r="AC67" s="47"/>
      <c r="AD67" s="47"/>
    </row>
    <row r="68" spans="1:30" ht="39.950000000000003" customHeight="1" x14ac:dyDescent="0.25">
      <c r="A68" s="55">
        <v>80</v>
      </c>
      <c r="B68" s="56" t="s">
        <v>71</v>
      </c>
      <c r="C68" s="68" t="s">
        <v>269</v>
      </c>
      <c r="D68" s="69" t="s">
        <v>270</v>
      </c>
      <c r="E68" s="54">
        <v>2407</v>
      </c>
      <c r="F68" s="54" t="s">
        <v>271</v>
      </c>
      <c r="G68" s="54" t="s">
        <v>37</v>
      </c>
      <c r="H68" s="54" t="s">
        <v>51</v>
      </c>
      <c r="I68" s="42">
        <v>12721.5</v>
      </c>
      <c r="J68" s="17"/>
      <c r="K68" s="23">
        <f t="shared" ref="K68:K131" si="2">J68-(SUM(M68:AD68))</f>
        <v>0</v>
      </c>
      <c r="L68" s="24" t="str">
        <f t="shared" ref="L68:L131" si="3">IF(K68&lt;0,"ATENÇÃO","OK")</f>
        <v>OK</v>
      </c>
      <c r="M68" s="45"/>
      <c r="N68" s="50"/>
      <c r="O68" s="46"/>
      <c r="P68" s="47"/>
      <c r="Q68" s="47"/>
      <c r="R68" s="49"/>
      <c r="S68" s="48"/>
      <c r="T68" s="46"/>
      <c r="U68" s="46"/>
      <c r="V68" s="46"/>
      <c r="W68" s="46"/>
      <c r="X68" s="46"/>
      <c r="Y68" s="47"/>
      <c r="Z68" s="47"/>
      <c r="AA68" s="47"/>
      <c r="AB68" s="47"/>
      <c r="AC68" s="47"/>
      <c r="AD68" s="47"/>
    </row>
    <row r="69" spans="1:30" ht="39.950000000000003" customHeight="1" x14ac:dyDescent="0.25">
      <c r="A69" s="55">
        <v>81</v>
      </c>
      <c r="B69" s="56" t="s">
        <v>151</v>
      </c>
      <c r="C69" s="60" t="s">
        <v>272</v>
      </c>
      <c r="D69" s="61" t="s">
        <v>273</v>
      </c>
      <c r="E69" s="53" t="s">
        <v>129</v>
      </c>
      <c r="F69" s="54" t="s">
        <v>274</v>
      </c>
      <c r="G69" s="54" t="s">
        <v>37</v>
      </c>
      <c r="H69" s="54" t="s">
        <v>275</v>
      </c>
      <c r="I69" s="42">
        <v>1537</v>
      </c>
      <c r="J69" s="17"/>
      <c r="K69" s="23">
        <f t="shared" si="2"/>
        <v>0</v>
      </c>
      <c r="L69" s="24" t="str">
        <f t="shared" si="3"/>
        <v>OK</v>
      </c>
      <c r="M69" s="45"/>
      <c r="N69" s="50"/>
      <c r="O69" s="46"/>
      <c r="P69" s="47"/>
      <c r="Q69" s="47"/>
      <c r="R69" s="49"/>
      <c r="S69" s="48"/>
      <c r="T69" s="46"/>
      <c r="U69" s="46"/>
      <c r="V69" s="46"/>
      <c r="W69" s="46"/>
      <c r="X69" s="46"/>
      <c r="Y69" s="47"/>
      <c r="Z69" s="47"/>
      <c r="AA69" s="47"/>
      <c r="AB69" s="47"/>
      <c r="AC69" s="47"/>
      <c r="AD69" s="47"/>
    </row>
    <row r="70" spans="1:30" ht="39.950000000000003" customHeight="1" x14ac:dyDescent="0.25">
      <c r="A70" s="55">
        <v>82</v>
      </c>
      <c r="B70" s="56" t="s">
        <v>176</v>
      </c>
      <c r="C70" s="73" t="s">
        <v>276</v>
      </c>
      <c r="D70" s="74" t="s">
        <v>277</v>
      </c>
      <c r="E70" s="59" t="s">
        <v>62</v>
      </c>
      <c r="F70" s="54" t="s">
        <v>278</v>
      </c>
      <c r="G70" s="54" t="s">
        <v>37</v>
      </c>
      <c r="H70" s="54">
        <v>44905233</v>
      </c>
      <c r="I70" s="42">
        <v>19125.66</v>
      </c>
      <c r="J70" s="17"/>
      <c r="K70" s="23">
        <f t="shared" si="2"/>
        <v>0</v>
      </c>
      <c r="L70" s="24" t="str">
        <f t="shared" si="3"/>
        <v>OK</v>
      </c>
      <c r="M70" s="45"/>
      <c r="N70" s="50"/>
      <c r="O70" s="46"/>
      <c r="P70" s="47"/>
      <c r="Q70" s="47"/>
      <c r="R70" s="49"/>
      <c r="S70" s="48"/>
      <c r="T70" s="46"/>
      <c r="U70" s="46"/>
      <c r="V70" s="46"/>
      <c r="W70" s="46"/>
      <c r="X70" s="46"/>
      <c r="Y70" s="47"/>
      <c r="Z70" s="47"/>
      <c r="AA70" s="47"/>
      <c r="AB70" s="47"/>
      <c r="AC70" s="47"/>
      <c r="AD70" s="47"/>
    </row>
    <row r="71" spans="1:30" ht="39.950000000000003" customHeight="1" x14ac:dyDescent="0.25">
      <c r="A71" s="55">
        <v>84</v>
      </c>
      <c r="B71" s="56" t="s">
        <v>47</v>
      </c>
      <c r="C71" s="60" t="s">
        <v>279</v>
      </c>
      <c r="D71" s="61" t="s">
        <v>280</v>
      </c>
      <c r="E71" s="62" t="s">
        <v>101</v>
      </c>
      <c r="F71" s="62" t="s">
        <v>281</v>
      </c>
      <c r="G71" s="54" t="s">
        <v>37</v>
      </c>
      <c r="H71" s="62" t="s">
        <v>51</v>
      </c>
      <c r="I71" s="42">
        <v>1350</v>
      </c>
      <c r="J71" s="17"/>
      <c r="K71" s="23">
        <f t="shared" si="2"/>
        <v>0</v>
      </c>
      <c r="L71" s="24" t="str">
        <f t="shared" si="3"/>
        <v>OK</v>
      </c>
      <c r="M71" s="45"/>
      <c r="N71" s="50"/>
      <c r="O71" s="46"/>
      <c r="P71" s="47"/>
      <c r="Q71" s="47"/>
      <c r="R71" s="49"/>
      <c r="S71" s="48"/>
      <c r="T71" s="46"/>
      <c r="U71" s="46"/>
      <c r="V71" s="46"/>
      <c r="W71" s="46"/>
      <c r="X71" s="46"/>
      <c r="Y71" s="47"/>
      <c r="Z71" s="47"/>
      <c r="AA71" s="47"/>
      <c r="AB71" s="47"/>
      <c r="AC71" s="47"/>
      <c r="AD71" s="47"/>
    </row>
    <row r="72" spans="1:30" ht="39.950000000000003" customHeight="1" x14ac:dyDescent="0.25">
      <c r="A72" s="55">
        <v>85</v>
      </c>
      <c r="B72" s="56" t="s">
        <v>126</v>
      </c>
      <c r="C72" s="66" t="s">
        <v>282</v>
      </c>
      <c r="D72" s="67" t="s">
        <v>283</v>
      </c>
      <c r="E72" s="59" t="s">
        <v>238</v>
      </c>
      <c r="F72" s="54" t="s">
        <v>284</v>
      </c>
      <c r="G72" s="54" t="s">
        <v>37</v>
      </c>
      <c r="H72" s="54">
        <v>44905233</v>
      </c>
      <c r="I72" s="42">
        <v>3700</v>
      </c>
      <c r="J72" s="17"/>
      <c r="K72" s="23">
        <f t="shared" si="2"/>
        <v>0</v>
      </c>
      <c r="L72" s="24" t="str">
        <f t="shared" si="3"/>
        <v>OK</v>
      </c>
      <c r="M72" s="45"/>
      <c r="N72" s="50"/>
      <c r="O72" s="46"/>
      <c r="P72" s="47"/>
      <c r="Q72" s="47"/>
      <c r="R72" s="49"/>
      <c r="S72" s="48"/>
      <c r="T72" s="46"/>
      <c r="U72" s="46"/>
      <c r="V72" s="46"/>
      <c r="W72" s="46"/>
      <c r="X72" s="46"/>
      <c r="Y72" s="47"/>
      <c r="Z72" s="47"/>
      <c r="AA72" s="47"/>
      <c r="AB72" s="47"/>
      <c r="AC72" s="47"/>
      <c r="AD72" s="47"/>
    </row>
    <row r="73" spans="1:30" ht="39.950000000000003" customHeight="1" x14ac:dyDescent="0.25">
      <c r="A73" s="55">
        <v>86</v>
      </c>
      <c r="B73" s="56" t="s">
        <v>47</v>
      </c>
      <c r="C73" s="60" t="s">
        <v>285</v>
      </c>
      <c r="D73" s="61" t="s">
        <v>286</v>
      </c>
      <c r="E73" s="62" t="s">
        <v>101</v>
      </c>
      <c r="F73" s="62" t="s">
        <v>281</v>
      </c>
      <c r="G73" s="54" t="s">
        <v>37</v>
      </c>
      <c r="H73" s="62" t="s">
        <v>51</v>
      </c>
      <c r="I73" s="42">
        <v>4900</v>
      </c>
      <c r="J73" s="17"/>
      <c r="K73" s="23">
        <f t="shared" si="2"/>
        <v>0</v>
      </c>
      <c r="L73" s="24" t="str">
        <f t="shared" si="3"/>
        <v>OK</v>
      </c>
      <c r="M73" s="45"/>
      <c r="N73" s="50"/>
      <c r="O73" s="46"/>
      <c r="P73" s="47"/>
      <c r="Q73" s="47"/>
      <c r="R73" s="49"/>
      <c r="S73" s="48"/>
      <c r="T73" s="46"/>
      <c r="U73" s="46"/>
      <c r="V73" s="46"/>
      <c r="W73" s="46"/>
      <c r="X73" s="46"/>
      <c r="Y73" s="47"/>
      <c r="Z73" s="47"/>
      <c r="AA73" s="47"/>
      <c r="AB73" s="47"/>
      <c r="AC73" s="47"/>
      <c r="AD73" s="47"/>
    </row>
    <row r="74" spans="1:30" ht="39.950000000000003" customHeight="1" x14ac:dyDescent="0.25">
      <c r="A74" s="55">
        <v>88</v>
      </c>
      <c r="B74" s="56" t="s">
        <v>47</v>
      </c>
      <c r="C74" s="51" t="s">
        <v>287</v>
      </c>
      <c r="D74" s="52" t="s">
        <v>288</v>
      </c>
      <c r="E74" s="53" t="s">
        <v>129</v>
      </c>
      <c r="F74" s="54" t="s">
        <v>289</v>
      </c>
      <c r="G74" s="54" t="s">
        <v>37</v>
      </c>
      <c r="H74" s="54" t="s">
        <v>81</v>
      </c>
      <c r="I74" s="42">
        <v>600</v>
      </c>
      <c r="J74" s="17"/>
      <c r="K74" s="23">
        <f t="shared" si="2"/>
        <v>0</v>
      </c>
      <c r="L74" s="24" t="str">
        <f t="shared" si="3"/>
        <v>OK</v>
      </c>
      <c r="M74" s="45"/>
      <c r="N74" s="50"/>
      <c r="O74" s="46"/>
      <c r="P74" s="47"/>
      <c r="Q74" s="47"/>
      <c r="R74" s="49"/>
      <c r="S74" s="48"/>
      <c r="T74" s="46"/>
      <c r="U74" s="46"/>
      <c r="V74" s="46"/>
      <c r="W74" s="46"/>
      <c r="X74" s="46"/>
      <c r="Y74" s="47"/>
      <c r="Z74" s="47"/>
      <c r="AA74" s="47"/>
      <c r="AB74" s="47"/>
      <c r="AC74" s="47"/>
      <c r="AD74" s="47"/>
    </row>
    <row r="75" spans="1:30" ht="39.950000000000003" customHeight="1" x14ac:dyDescent="0.25">
      <c r="A75" s="55">
        <v>89</v>
      </c>
      <c r="B75" s="56" t="s">
        <v>71</v>
      </c>
      <c r="C75" s="60" t="s">
        <v>290</v>
      </c>
      <c r="D75" s="61" t="s">
        <v>291</v>
      </c>
      <c r="E75" s="62" t="s">
        <v>292</v>
      </c>
      <c r="F75" s="62" t="s">
        <v>293</v>
      </c>
      <c r="G75" s="54" t="s">
        <v>37</v>
      </c>
      <c r="H75" s="62" t="s">
        <v>81</v>
      </c>
      <c r="I75" s="42">
        <v>3316.5</v>
      </c>
      <c r="J75" s="17"/>
      <c r="K75" s="23">
        <f t="shared" si="2"/>
        <v>0</v>
      </c>
      <c r="L75" s="24" t="str">
        <f t="shared" si="3"/>
        <v>OK</v>
      </c>
      <c r="M75" s="45"/>
      <c r="N75" s="50"/>
      <c r="O75" s="46"/>
      <c r="P75" s="47"/>
      <c r="Q75" s="47"/>
      <c r="R75" s="49"/>
      <c r="S75" s="48"/>
      <c r="T75" s="46"/>
      <c r="U75" s="46"/>
      <c r="V75" s="46"/>
      <c r="W75" s="46"/>
      <c r="X75" s="46"/>
      <c r="Y75" s="47"/>
      <c r="Z75" s="47"/>
      <c r="AA75" s="47"/>
      <c r="AB75" s="47"/>
      <c r="AC75" s="47"/>
      <c r="AD75" s="47"/>
    </row>
    <row r="76" spans="1:30" ht="39.950000000000003" customHeight="1" x14ac:dyDescent="0.25">
      <c r="A76" s="55">
        <v>90</v>
      </c>
      <c r="B76" s="56" t="s">
        <v>151</v>
      </c>
      <c r="C76" s="60" t="s">
        <v>294</v>
      </c>
      <c r="D76" s="61" t="s">
        <v>295</v>
      </c>
      <c r="E76" s="62" t="s">
        <v>124</v>
      </c>
      <c r="F76" s="62" t="s">
        <v>296</v>
      </c>
      <c r="G76" s="54" t="s">
        <v>37</v>
      </c>
      <c r="H76" s="62" t="s">
        <v>81</v>
      </c>
      <c r="I76" s="42">
        <v>3100</v>
      </c>
      <c r="J76" s="17"/>
      <c r="K76" s="23">
        <f t="shared" si="2"/>
        <v>0</v>
      </c>
      <c r="L76" s="24" t="str">
        <f t="shared" si="3"/>
        <v>OK</v>
      </c>
      <c r="M76" s="45"/>
      <c r="N76" s="50"/>
      <c r="O76" s="46"/>
      <c r="P76" s="47"/>
      <c r="Q76" s="47"/>
      <c r="R76" s="49"/>
      <c r="S76" s="48"/>
      <c r="T76" s="46"/>
      <c r="U76" s="46"/>
      <c r="V76" s="46"/>
      <c r="W76" s="46"/>
      <c r="X76" s="46"/>
      <c r="Y76" s="47"/>
      <c r="Z76" s="47"/>
      <c r="AA76" s="47"/>
      <c r="AB76" s="47"/>
      <c r="AC76" s="47"/>
      <c r="AD76" s="47"/>
    </row>
    <row r="77" spans="1:30" ht="39.950000000000003" customHeight="1" x14ac:dyDescent="0.25">
      <c r="A77" s="55">
        <v>91</v>
      </c>
      <c r="B77" s="56" t="s">
        <v>93</v>
      </c>
      <c r="C77" s="66" t="s">
        <v>297</v>
      </c>
      <c r="D77" s="67" t="s">
        <v>298</v>
      </c>
      <c r="E77" s="53" t="s">
        <v>192</v>
      </c>
      <c r="F77" s="54" t="s">
        <v>299</v>
      </c>
      <c r="G77" s="54" t="s">
        <v>37</v>
      </c>
      <c r="H77" s="54" t="s">
        <v>51</v>
      </c>
      <c r="I77" s="42">
        <v>400</v>
      </c>
      <c r="J77" s="17"/>
      <c r="K77" s="23">
        <f t="shared" si="2"/>
        <v>0</v>
      </c>
      <c r="L77" s="24" t="str">
        <f t="shared" si="3"/>
        <v>OK</v>
      </c>
      <c r="M77" s="45"/>
      <c r="N77" s="50"/>
      <c r="O77" s="46"/>
      <c r="P77" s="47"/>
      <c r="Q77" s="47"/>
      <c r="R77" s="49"/>
      <c r="S77" s="48"/>
      <c r="T77" s="46"/>
      <c r="U77" s="46"/>
      <c r="V77" s="46"/>
      <c r="W77" s="46"/>
      <c r="X77" s="46"/>
      <c r="Y77" s="47"/>
      <c r="Z77" s="47"/>
      <c r="AA77" s="47"/>
      <c r="AB77" s="47"/>
      <c r="AC77" s="47"/>
      <c r="AD77" s="47"/>
    </row>
    <row r="78" spans="1:30" ht="39.950000000000003" customHeight="1" x14ac:dyDescent="0.25">
      <c r="A78" s="55">
        <v>92</v>
      </c>
      <c r="B78" s="56" t="s">
        <v>243</v>
      </c>
      <c r="C78" s="60" t="s">
        <v>300</v>
      </c>
      <c r="D78" s="61" t="s">
        <v>301</v>
      </c>
      <c r="E78" s="62" t="s">
        <v>292</v>
      </c>
      <c r="F78" s="62" t="s">
        <v>293</v>
      </c>
      <c r="G78" s="54" t="s">
        <v>37</v>
      </c>
      <c r="H78" s="62" t="s">
        <v>81</v>
      </c>
      <c r="I78" s="42">
        <v>2438</v>
      </c>
      <c r="J78" s="17"/>
      <c r="K78" s="23">
        <f t="shared" si="2"/>
        <v>0</v>
      </c>
      <c r="L78" s="24" t="str">
        <f t="shared" si="3"/>
        <v>OK</v>
      </c>
      <c r="M78" s="45"/>
      <c r="N78" s="50"/>
      <c r="O78" s="46"/>
      <c r="P78" s="47"/>
      <c r="Q78" s="47"/>
      <c r="R78" s="49"/>
      <c r="S78" s="48"/>
      <c r="T78" s="46"/>
      <c r="U78" s="46"/>
      <c r="V78" s="46"/>
      <c r="W78" s="46"/>
      <c r="X78" s="46"/>
      <c r="Y78" s="47"/>
      <c r="Z78" s="47"/>
      <c r="AA78" s="47"/>
      <c r="AB78" s="47"/>
      <c r="AC78" s="47"/>
      <c r="AD78" s="47"/>
    </row>
    <row r="79" spans="1:30" ht="83.65" customHeight="1" x14ac:dyDescent="0.25">
      <c r="A79" s="55">
        <v>93</v>
      </c>
      <c r="B79" s="56" t="s">
        <v>93</v>
      </c>
      <c r="C79" s="60" t="s">
        <v>302</v>
      </c>
      <c r="D79" s="61" t="s">
        <v>303</v>
      </c>
      <c r="E79" s="62" t="s">
        <v>292</v>
      </c>
      <c r="F79" s="62" t="s">
        <v>293</v>
      </c>
      <c r="G79" s="54" t="s">
        <v>37</v>
      </c>
      <c r="H79" s="62" t="s">
        <v>81</v>
      </c>
      <c r="I79" s="42">
        <v>715</v>
      </c>
      <c r="J79" s="17">
        <v>2</v>
      </c>
      <c r="K79" s="23">
        <f t="shared" si="2"/>
        <v>0</v>
      </c>
      <c r="L79" s="24" t="str">
        <f t="shared" si="3"/>
        <v>OK</v>
      </c>
      <c r="M79" s="112">
        <v>2</v>
      </c>
      <c r="N79" s="50"/>
      <c r="O79" s="46"/>
      <c r="P79" s="47"/>
      <c r="Q79" s="47"/>
      <c r="R79" s="49"/>
      <c r="S79" s="48"/>
      <c r="T79" s="46"/>
      <c r="U79" s="46"/>
      <c r="V79" s="46"/>
      <c r="W79" s="46"/>
      <c r="X79" s="46"/>
      <c r="Y79" s="47"/>
      <c r="Z79" s="47"/>
      <c r="AA79" s="47"/>
      <c r="AB79" s="47"/>
      <c r="AC79" s="47"/>
      <c r="AD79" s="47"/>
    </row>
    <row r="80" spans="1:30" ht="39.950000000000003" customHeight="1" x14ac:dyDescent="0.25">
      <c r="A80" s="55">
        <v>94</v>
      </c>
      <c r="B80" s="56" t="s">
        <v>93</v>
      </c>
      <c r="C80" s="60" t="s">
        <v>304</v>
      </c>
      <c r="D80" s="61" t="s">
        <v>305</v>
      </c>
      <c r="E80" s="62" t="s">
        <v>292</v>
      </c>
      <c r="F80" s="62" t="s">
        <v>293</v>
      </c>
      <c r="G80" s="54" t="s">
        <v>37</v>
      </c>
      <c r="H80" s="62" t="s">
        <v>81</v>
      </c>
      <c r="I80" s="42">
        <v>2850</v>
      </c>
      <c r="J80" s="17"/>
      <c r="K80" s="23">
        <f t="shared" si="2"/>
        <v>0</v>
      </c>
      <c r="L80" s="24" t="str">
        <f t="shared" si="3"/>
        <v>OK</v>
      </c>
      <c r="M80" s="45"/>
      <c r="N80" s="50"/>
      <c r="O80" s="46"/>
      <c r="P80" s="47"/>
      <c r="Q80" s="47"/>
      <c r="R80" s="49"/>
      <c r="S80" s="48"/>
      <c r="T80" s="46"/>
      <c r="U80" s="46"/>
      <c r="V80" s="46"/>
      <c r="W80" s="46"/>
      <c r="X80" s="46"/>
      <c r="Y80" s="47"/>
      <c r="Z80" s="47"/>
      <c r="AA80" s="47"/>
      <c r="AB80" s="47"/>
      <c r="AC80" s="47"/>
      <c r="AD80" s="47"/>
    </row>
    <row r="81" spans="1:30" ht="39.950000000000003" customHeight="1" x14ac:dyDescent="0.25">
      <c r="A81" s="55">
        <v>96</v>
      </c>
      <c r="B81" s="56" t="s">
        <v>47</v>
      </c>
      <c r="C81" s="60" t="s">
        <v>306</v>
      </c>
      <c r="D81" s="61" t="s">
        <v>307</v>
      </c>
      <c r="E81" s="53" t="s">
        <v>129</v>
      </c>
      <c r="F81" s="54" t="s">
        <v>308</v>
      </c>
      <c r="G81" s="54" t="s">
        <v>37</v>
      </c>
      <c r="H81" s="54" t="s">
        <v>81</v>
      </c>
      <c r="I81" s="42">
        <v>2300</v>
      </c>
      <c r="J81" s="17"/>
      <c r="K81" s="23">
        <f t="shared" si="2"/>
        <v>0</v>
      </c>
      <c r="L81" s="24" t="str">
        <f t="shared" si="3"/>
        <v>OK</v>
      </c>
      <c r="M81" s="45"/>
      <c r="N81" s="50"/>
      <c r="O81" s="46"/>
      <c r="P81" s="47"/>
      <c r="Q81" s="47"/>
      <c r="R81" s="49"/>
      <c r="S81" s="48"/>
      <c r="T81" s="46"/>
      <c r="U81" s="46"/>
      <c r="V81" s="46"/>
      <c r="W81" s="46"/>
      <c r="X81" s="46"/>
      <c r="Y81" s="47"/>
      <c r="Z81" s="47"/>
      <c r="AA81" s="47"/>
      <c r="AB81" s="47"/>
      <c r="AC81" s="47"/>
      <c r="AD81" s="47"/>
    </row>
    <row r="82" spans="1:30" ht="39.950000000000003" customHeight="1" x14ac:dyDescent="0.25">
      <c r="A82" s="55">
        <v>97</v>
      </c>
      <c r="B82" s="56" t="s">
        <v>47</v>
      </c>
      <c r="C82" s="60" t="s">
        <v>309</v>
      </c>
      <c r="D82" s="61" t="s">
        <v>310</v>
      </c>
      <c r="E82" s="53" t="s">
        <v>192</v>
      </c>
      <c r="F82" s="70">
        <v>13080064</v>
      </c>
      <c r="G82" s="54" t="s">
        <v>37</v>
      </c>
      <c r="H82" s="54" t="s">
        <v>51</v>
      </c>
      <c r="I82" s="42">
        <v>2280</v>
      </c>
      <c r="J82" s="17"/>
      <c r="K82" s="23">
        <f t="shared" si="2"/>
        <v>0</v>
      </c>
      <c r="L82" s="24" t="str">
        <f t="shared" si="3"/>
        <v>OK</v>
      </c>
      <c r="M82" s="45"/>
      <c r="N82" s="50"/>
      <c r="O82" s="46"/>
      <c r="P82" s="47"/>
      <c r="Q82" s="47"/>
      <c r="R82" s="49"/>
      <c r="S82" s="48"/>
      <c r="T82" s="46"/>
      <c r="U82" s="46"/>
      <c r="V82" s="46"/>
      <c r="W82" s="46"/>
      <c r="X82" s="46"/>
      <c r="Y82" s="47"/>
      <c r="Z82" s="47"/>
      <c r="AA82" s="47"/>
      <c r="AB82" s="47"/>
      <c r="AC82" s="47"/>
      <c r="AD82" s="47"/>
    </row>
    <row r="83" spans="1:30" ht="39.950000000000003" customHeight="1" x14ac:dyDescent="0.25">
      <c r="A83" s="55">
        <v>98</v>
      </c>
      <c r="B83" s="56" t="s">
        <v>135</v>
      </c>
      <c r="C83" s="60" t="s">
        <v>311</v>
      </c>
      <c r="D83" s="61" t="s">
        <v>312</v>
      </c>
      <c r="E83" s="62" t="s">
        <v>124</v>
      </c>
      <c r="F83" s="62" t="s">
        <v>296</v>
      </c>
      <c r="G83" s="54" t="s">
        <v>37</v>
      </c>
      <c r="H83" s="62" t="s">
        <v>81</v>
      </c>
      <c r="I83" s="42">
        <v>3180</v>
      </c>
      <c r="J83" s="17"/>
      <c r="K83" s="23">
        <f t="shared" si="2"/>
        <v>0</v>
      </c>
      <c r="L83" s="24" t="str">
        <f t="shared" si="3"/>
        <v>OK</v>
      </c>
      <c r="M83" s="45"/>
      <c r="N83" s="50"/>
      <c r="O83" s="46"/>
      <c r="P83" s="47"/>
      <c r="Q83" s="47"/>
      <c r="R83" s="49"/>
      <c r="S83" s="48"/>
      <c r="T83" s="46"/>
      <c r="U83" s="46"/>
      <c r="V83" s="46"/>
      <c r="W83" s="46"/>
      <c r="X83" s="46"/>
      <c r="Y83" s="47"/>
      <c r="Z83" s="47"/>
      <c r="AA83" s="47"/>
      <c r="AB83" s="47"/>
      <c r="AC83" s="47"/>
      <c r="AD83" s="47"/>
    </row>
    <row r="84" spans="1:30" ht="39.950000000000003" customHeight="1" x14ac:dyDescent="0.25">
      <c r="A84" s="55">
        <v>99</v>
      </c>
      <c r="B84" s="56" t="s">
        <v>24</v>
      </c>
      <c r="C84" s="68" t="s">
        <v>313</v>
      </c>
      <c r="D84" s="69" t="s">
        <v>314</v>
      </c>
      <c r="E84" s="65">
        <v>2407</v>
      </c>
      <c r="F84" s="65" t="s">
        <v>315</v>
      </c>
      <c r="G84" s="54" t="s">
        <v>37</v>
      </c>
      <c r="H84" s="62" t="s">
        <v>81</v>
      </c>
      <c r="I84" s="42">
        <v>850</v>
      </c>
      <c r="J84" s="17"/>
      <c r="K84" s="23">
        <f t="shared" si="2"/>
        <v>0</v>
      </c>
      <c r="L84" s="24" t="str">
        <f t="shared" si="3"/>
        <v>OK</v>
      </c>
      <c r="M84" s="45"/>
      <c r="N84" s="50"/>
      <c r="O84" s="46"/>
      <c r="P84" s="47"/>
      <c r="Q84" s="47"/>
      <c r="R84" s="49"/>
      <c r="S84" s="48"/>
      <c r="T84" s="46"/>
      <c r="U84" s="46"/>
      <c r="V84" s="46"/>
      <c r="W84" s="46"/>
      <c r="X84" s="46"/>
      <c r="Y84" s="47"/>
      <c r="Z84" s="47"/>
      <c r="AA84" s="47"/>
      <c r="AB84" s="47"/>
      <c r="AC84" s="47"/>
      <c r="AD84" s="47"/>
    </row>
    <row r="85" spans="1:30" ht="39.950000000000003" customHeight="1" x14ac:dyDescent="0.25">
      <c r="A85" s="55">
        <v>100</v>
      </c>
      <c r="B85" s="56" t="s">
        <v>47</v>
      </c>
      <c r="C85" s="60" t="s">
        <v>316</v>
      </c>
      <c r="D85" s="61" t="s">
        <v>317</v>
      </c>
      <c r="E85" s="62" t="s">
        <v>101</v>
      </c>
      <c r="F85" s="62" t="s">
        <v>281</v>
      </c>
      <c r="G85" s="54" t="s">
        <v>37</v>
      </c>
      <c r="H85" s="62" t="s">
        <v>51</v>
      </c>
      <c r="I85" s="42">
        <v>2300</v>
      </c>
      <c r="J85" s="17"/>
      <c r="K85" s="23">
        <f t="shared" si="2"/>
        <v>0</v>
      </c>
      <c r="L85" s="24" t="str">
        <f t="shared" si="3"/>
        <v>OK</v>
      </c>
      <c r="M85" s="45"/>
      <c r="N85" s="50"/>
      <c r="O85" s="46"/>
      <c r="P85" s="47"/>
      <c r="Q85" s="47"/>
      <c r="R85" s="49"/>
      <c r="S85" s="48"/>
      <c r="T85" s="46"/>
      <c r="U85" s="46"/>
      <c r="V85" s="46"/>
      <c r="W85" s="46"/>
      <c r="X85" s="46"/>
      <c r="Y85" s="47"/>
      <c r="Z85" s="47"/>
      <c r="AA85" s="47"/>
      <c r="AB85" s="47"/>
      <c r="AC85" s="47"/>
      <c r="AD85" s="47"/>
    </row>
    <row r="86" spans="1:30" ht="39.950000000000003" customHeight="1" x14ac:dyDescent="0.25">
      <c r="A86" s="55">
        <v>101</v>
      </c>
      <c r="B86" s="56" t="s">
        <v>151</v>
      </c>
      <c r="C86" s="60" t="s">
        <v>318</v>
      </c>
      <c r="D86" s="61" t="s">
        <v>319</v>
      </c>
      <c r="E86" s="62" t="s">
        <v>46</v>
      </c>
      <c r="F86" s="62" t="s">
        <v>54</v>
      </c>
      <c r="G86" s="54" t="s">
        <v>37</v>
      </c>
      <c r="H86" s="62" t="s">
        <v>51</v>
      </c>
      <c r="I86" s="42">
        <v>1900</v>
      </c>
      <c r="J86" s="17"/>
      <c r="K86" s="23">
        <f t="shared" si="2"/>
        <v>0</v>
      </c>
      <c r="L86" s="24" t="str">
        <f t="shared" si="3"/>
        <v>OK</v>
      </c>
      <c r="M86" s="45"/>
      <c r="N86" s="50"/>
      <c r="O86" s="46"/>
      <c r="P86" s="47"/>
      <c r="Q86" s="47"/>
      <c r="R86" s="49"/>
      <c r="S86" s="48"/>
      <c r="T86" s="46"/>
      <c r="U86" s="46"/>
      <c r="V86" s="46"/>
      <c r="W86" s="46"/>
      <c r="X86" s="46"/>
      <c r="Y86" s="47"/>
      <c r="Z86" s="47"/>
      <c r="AA86" s="47"/>
      <c r="AB86" s="47"/>
      <c r="AC86" s="47"/>
      <c r="AD86" s="47"/>
    </row>
    <row r="87" spans="1:30" ht="39.950000000000003" customHeight="1" x14ac:dyDescent="0.25">
      <c r="A87" s="55">
        <v>102</v>
      </c>
      <c r="B87" s="56" t="s">
        <v>114</v>
      </c>
      <c r="C87" s="66" t="s">
        <v>320</v>
      </c>
      <c r="D87" s="67" t="s">
        <v>321</v>
      </c>
      <c r="E87" s="59" t="s">
        <v>62</v>
      </c>
      <c r="F87" s="54" t="s">
        <v>322</v>
      </c>
      <c r="G87" s="54" t="s">
        <v>37</v>
      </c>
      <c r="H87" s="54">
        <v>44905233</v>
      </c>
      <c r="I87" s="42">
        <v>5366</v>
      </c>
      <c r="J87" s="17"/>
      <c r="K87" s="23">
        <f t="shared" si="2"/>
        <v>0</v>
      </c>
      <c r="L87" s="24" t="str">
        <f t="shared" si="3"/>
        <v>OK</v>
      </c>
      <c r="M87" s="45"/>
      <c r="N87" s="50"/>
      <c r="O87" s="46"/>
      <c r="P87" s="47"/>
      <c r="Q87" s="47"/>
      <c r="R87" s="49"/>
      <c r="S87" s="48"/>
      <c r="T87" s="46"/>
      <c r="U87" s="46"/>
      <c r="V87" s="46"/>
      <c r="W87" s="46"/>
      <c r="X87" s="46"/>
      <c r="Y87" s="47"/>
      <c r="Z87" s="47"/>
      <c r="AA87" s="47"/>
      <c r="AB87" s="47"/>
      <c r="AC87" s="47"/>
      <c r="AD87" s="47"/>
    </row>
    <row r="88" spans="1:30" ht="39.950000000000003" customHeight="1" x14ac:dyDescent="0.25">
      <c r="A88" s="55">
        <v>103</v>
      </c>
      <c r="B88" s="56" t="s">
        <v>114</v>
      </c>
      <c r="C88" s="77" t="s">
        <v>323</v>
      </c>
      <c r="D88" s="61" t="s">
        <v>321</v>
      </c>
      <c r="E88" s="59" t="s">
        <v>238</v>
      </c>
      <c r="F88" s="62" t="s">
        <v>324</v>
      </c>
      <c r="G88" s="54" t="s">
        <v>37</v>
      </c>
      <c r="H88" s="62" t="s">
        <v>51</v>
      </c>
      <c r="I88" s="42">
        <v>6900</v>
      </c>
      <c r="J88" s="17"/>
      <c r="K88" s="23">
        <f t="shared" si="2"/>
        <v>0</v>
      </c>
      <c r="L88" s="24" t="str">
        <f t="shared" si="3"/>
        <v>OK</v>
      </c>
      <c r="M88" s="45"/>
      <c r="N88" s="50"/>
      <c r="O88" s="46"/>
      <c r="P88" s="47"/>
      <c r="Q88" s="47"/>
      <c r="R88" s="49"/>
      <c r="S88" s="48"/>
      <c r="T88" s="46"/>
      <c r="U88" s="46"/>
      <c r="V88" s="46"/>
      <c r="W88" s="46"/>
      <c r="X88" s="46"/>
      <c r="Y88" s="47"/>
      <c r="Z88" s="47"/>
      <c r="AA88" s="47"/>
      <c r="AB88" s="47"/>
      <c r="AC88" s="47"/>
      <c r="AD88" s="47"/>
    </row>
    <row r="89" spans="1:30" ht="39.950000000000003" customHeight="1" x14ac:dyDescent="0.25">
      <c r="A89" s="55">
        <v>104</v>
      </c>
      <c r="B89" s="56" t="s">
        <v>126</v>
      </c>
      <c r="C89" s="60" t="s">
        <v>325</v>
      </c>
      <c r="D89" s="61" t="s">
        <v>326</v>
      </c>
      <c r="E89" s="62" t="s">
        <v>124</v>
      </c>
      <c r="F89" s="62" t="s">
        <v>327</v>
      </c>
      <c r="G89" s="54" t="s">
        <v>37</v>
      </c>
      <c r="H89" s="62" t="s">
        <v>51</v>
      </c>
      <c r="I89" s="42">
        <v>2100</v>
      </c>
      <c r="J89" s="17"/>
      <c r="K89" s="23">
        <f t="shared" si="2"/>
        <v>0</v>
      </c>
      <c r="L89" s="24" t="str">
        <f t="shared" si="3"/>
        <v>OK</v>
      </c>
      <c r="M89" s="45"/>
      <c r="N89" s="50"/>
      <c r="O89" s="46"/>
      <c r="P89" s="47"/>
      <c r="Q89" s="47"/>
      <c r="R89" s="49"/>
      <c r="S89" s="48"/>
      <c r="T89" s="46"/>
      <c r="U89" s="46"/>
      <c r="V89" s="46"/>
      <c r="W89" s="46"/>
      <c r="X89" s="46"/>
      <c r="Y89" s="47"/>
      <c r="Z89" s="47"/>
      <c r="AA89" s="47"/>
      <c r="AB89" s="47"/>
      <c r="AC89" s="47"/>
      <c r="AD89" s="47"/>
    </row>
    <row r="90" spans="1:30" ht="39.950000000000003" customHeight="1" x14ac:dyDescent="0.25">
      <c r="A90" s="55">
        <v>105</v>
      </c>
      <c r="B90" s="56" t="s">
        <v>71</v>
      </c>
      <c r="C90" s="60" t="s">
        <v>328</v>
      </c>
      <c r="D90" s="61" t="s">
        <v>329</v>
      </c>
      <c r="E90" s="53" t="s">
        <v>238</v>
      </c>
      <c r="F90" s="54" t="s">
        <v>330</v>
      </c>
      <c r="G90" s="54" t="s">
        <v>37</v>
      </c>
      <c r="H90" s="54" t="s">
        <v>331</v>
      </c>
      <c r="I90" s="42">
        <v>2351.25</v>
      </c>
      <c r="J90" s="17"/>
      <c r="K90" s="23">
        <f t="shared" si="2"/>
        <v>0</v>
      </c>
      <c r="L90" s="24" t="str">
        <f t="shared" si="3"/>
        <v>OK</v>
      </c>
      <c r="M90" s="45"/>
      <c r="N90" s="50"/>
      <c r="O90" s="46"/>
      <c r="P90" s="47"/>
      <c r="Q90" s="47"/>
      <c r="R90" s="49"/>
      <c r="S90" s="48"/>
      <c r="T90" s="46"/>
      <c r="U90" s="46"/>
      <c r="V90" s="46"/>
      <c r="W90" s="46"/>
      <c r="X90" s="46"/>
      <c r="Y90" s="47"/>
      <c r="Z90" s="47"/>
      <c r="AA90" s="47"/>
      <c r="AB90" s="47"/>
      <c r="AC90" s="47"/>
      <c r="AD90" s="47"/>
    </row>
    <row r="91" spans="1:30" ht="39.950000000000003" customHeight="1" x14ac:dyDescent="0.25">
      <c r="A91" s="55">
        <v>106</v>
      </c>
      <c r="B91" s="56" t="s">
        <v>332</v>
      </c>
      <c r="C91" s="73" t="s">
        <v>333</v>
      </c>
      <c r="D91" s="74" t="s">
        <v>334</v>
      </c>
      <c r="E91" s="70" t="s">
        <v>335</v>
      </c>
      <c r="F91" s="62" t="s">
        <v>336</v>
      </c>
      <c r="G91" s="54" t="s">
        <v>37</v>
      </c>
      <c r="H91" s="62" t="s">
        <v>21</v>
      </c>
      <c r="I91" s="42">
        <v>19008</v>
      </c>
      <c r="J91" s="17"/>
      <c r="K91" s="23">
        <f t="shared" si="2"/>
        <v>0</v>
      </c>
      <c r="L91" s="24" t="str">
        <f t="shared" si="3"/>
        <v>OK</v>
      </c>
      <c r="M91" s="45"/>
      <c r="N91" s="50"/>
      <c r="O91" s="46"/>
      <c r="P91" s="47"/>
      <c r="Q91" s="47"/>
      <c r="R91" s="49"/>
      <c r="S91" s="48"/>
      <c r="T91" s="46"/>
      <c r="U91" s="46"/>
      <c r="V91" s="46"/>
      <c r="W91" s="46"/>
      <c r="X91" s="46"/>
      <c r="Y91" s="47"/>
      <c r="Z91" s="47"/>
      <c r="AA91" s="47"/>
      <c r="AB91" s="47"/>
      <c r="AC91" s="47"/>
      <c r="AD91" s="47"/>
    </row>
    <row r="92" spans="1:30" ht="39.950000000000003" customHeight="1" x14ac:dyDescent="0.25">
      <c r="A92" s="55">
        <v>107</v>
      </c>
      <c r="B92" s="56" t="s">
        <v>135</v>
      </c>
      <c r="C92" s="60" t="s">
        <v>337</v>
      </c>
      <c r="D92" s="61" t="s">
        <v>338</v>
      </c>
      <c r="E92" s="62" t="s">
        <v>335</v>
      </c>
      <c r="F92" s="62" t="s">
        <v>336</v>
      </c>
      <c r="G92" s="54" t="s">
        <v>37</v>
      </c>
      <c r="H92" s="62" t="s">
        <v>21</v>
      </c>
      <c r="I92" s="42">
        <v>2370</v>
      </c>
      <c r="J92" s="17"/>
      <c r="K92" s="23">
        <f t="shared" si="2"/>
        <v>0</v>
      </c>
      <c r="L92" s="24" t="str">
        <f t="shared" si="3"/>
        <v>OK</v>
      </c>
      <c r="M92" s="45"/>
      <c r="N92" s="50"/>
      <c r="O92" s="46"/>
      <c r="P92" s="47"/>
      <c r="Q92" s="47"/>
      <c r="R92" s="49"/>
      <c r="S92" s="48"/>
      <c r="T92" s="46"/>
      <c r="U92" s="46"/>
      <c r="V92" s="46"/>
      <c r="W92" s="46"/>
      <c r="X92" s="46"/>
      <c r="Y92" s="47"/>
      <c r="Z92" s="47"/>
      <c r="AA92" s="47"/>
      <c r="AB92" s="47"/>
      <c r="AC92" s="47"/>
      <c r="AD92" s="47"/>
    </row>
    <row r="93" spans="1:30" ht="39.950000000000003" customHeight="1" x14ac:dyDescent="0.25">
      <c r="A93" s="55">
        <v>110</v>
      </c>
      <c r="B93" s="56" t="s">
        <v>86</v>
      </c>
      <c r="C93" s="77" t="s">
        <v>339</v>
      </c>
      <c r="D93" s="61" t="s">
        <v>340</v>
      </c>
      <c r="E93" s="59" t="s">
        <v>238</v>
      </c>
      <c r="F93" s="62" t="s">
        <v>341</v>
      </c>
      <c r="G93" s="54" t="s">
        <v>37</v>
      </c>
      <c r="H93" s="62" t="s">
        <v>51</v>
      </c>
      <c r="I93" s="42">
        <v>20278</v>
      </c>
      <c r="J93" s="17"/>
      <c r="K93" s="23">
        <f t="shared" si="2"/>
        <v>0</v>
      </c>
      <c r="L93" s="24" t="str">
        <f t="shared" si="3"/>
        <v>OK</v>
      </c>
      <c r="M93" s="45"/>
      <c r="N93" s="50"/>
      <c r="O93" s="46"/>
      <c r="P93" s="47"/>
      <c r="Q93" s="47"/>
      <c r="R93" s="49"/>
      <c r="S93" s="48"/>
      <c r="T93" s="46"/>
      <c r="U93" s="46"/>
      <c r="V93" s="46"/>
      <c r="W93" s="46"/>
      <c r="X93" s="46"/>
      <c r="Y93" s="47"/>
      <c r="Z93" s="47"/>
      <c r="AA93" s="47"/>
      <c r="AB93" s="47"/>
      <c r="AC93" s="47"/>
      <c r="AD93" s="47"/>
    </row>
    <row r="94" spans="1:30" ht="39.950000000000003" customHeight="1" x14ac:dyDescent="0.25">
      <c r="A94" s="55">
        <v>111</v>
      </c>
      <c r="B94" s="56" t="s">
        <v>43</v>
      </c>
      <c r="C94" s="60" t="s">
        <v>342</v>
      </c>
      <c r="D94" s="61" t="s">
        <v>343</v>
      </c>
      <c r="E94" s="62" t="s">
        <v>124</v>
      </c>
      <c r="F94" s="62" t="s">
        <v>246</v>
      </c>
      <c r="G94" s="54" t="s">
        <v>37</v>
      </c>
      <c r="H94" s="62" t="s">
        <v>81</v>
      </c>
      <c r="I94" s="42">
        <v>1474.8</v>
      </c>
      <c r="J94" s="17"/>
      <c r="K94" s="23">
        <f t="shared" si="2"/>
        <v>0</v>
      </c>
      <c r="L94" s="24" t="str">
        <f t="shared" si="3"/>
        <v>OK</v>
      </c>
      <c r="M94" s="45"/>
      <c r="N94" s="50"/>
      <c r="O94" s="46"/>
      <c r="P94" s="47"/>
      <c r="Q94" s="47"/>
      <c r="R94" s="49"/>
      <c r="S94" s="48"/>
      <c r="T94" s="46"/>
      <c r="U94" s="46"/>
      <c r="V94" s="46"/>
      <c r="W94" s="46"/>
      <c r="X94" s="46"/>
      <c r="Y94" s="47"/>
      <c r="Z94" s="47"/>
      <c r="AA94" s="47"/>
      <c r="AB94" s="47"/>
      <c r="AC94" s="47"/>
      <c r="AD94" s="47"/>
    </row>
    <row r="95" spans="1:30" ht="39.950000000000003" customHeight="1" x14ac:dyDescent="0.25">
      <c r="A95" s="55">
        <v>112</v>
      </c>
      <c r="B95" s="56" t="s">
        <v>43</v>
      </c>
      <c r="C95" s="60" t="s">
        <v>344</v>
      </c>
      <c r="D95" s="61" t="s">
        <v>345</v>
      </c>
      <c r="E95" s="62" t="s">
        <v>124</v>
      </c>
      <c r="F95" s="62" t="s">
        <v>246</v>
      </c>
      <c r="G95" s="54" t="s">
        <v>37</v>
      </c>
      <c r="H95" s="62" t="s">
        <v>81</v>
      </c>
      <c r="I95" s="42">
        <v>845.2</v>
      </c>
      <c r="J95" s="17"/>
      <c r="K95" s="23">
        <f t="shared" si="2"/>
        <v>0</v>
      </c>
      <c r="L95" s="24" t="str">
        <f t="shared" si="3"/>
        <v>OK</v>
      </c>
      <c r="M95" s="45"/>
      <c r="N95" s="50"/>
      <c r="O95" s="46"/>
      <c r="P95" s="47"/>
      <c r="Q95" s="47"/>
      <c r="R95" s="49"/>
      <c r="S95" s="48"/>
      <c r="T95" s="46"/>
      <c r="U95" s="46"/>
      <c r="V95" s="46"/>
      <c r="W95" s="46"/>
      <c r="X95" s="46"/>
      <c r="Y95" s="47"/>
      <c r="Z95" s="47"/>
      <c r="AA95" s="47"/>
      <c r="AB95" s="47"/>
      <c r="AC95" s="47"/>
      <c r="AD95" s="47"/>
    </row>
    <row r="96" spans="1:30" ht="39.950000000000003" customHeight="1" x14ac:dyDescent="0.25">
      <c r="A96" s="55">
        <v>113</v>
      </c>
      <c r="B96" s="56" t="s">
        <v>151</v>
      </c>
      <c r="C96" s="60" t="s">
        <v>346</v>
      </c>
      <c r="D96" s="61" t="s">
        <v>347</v>
      </c>
      <c r="E96" s="62" t="s">
        <v>124</v>
      </c>
      <c r="F96" s="62" t="s">
        <v>246</v>
      </c>
      <c r="G96" s="54" t="s">
        <v>37</v>
      </c>
      <c r="H96" s="62" t="s">
        <v>81</v>
      </c>
      <c r="I96" s="42">
        <v>2000</v>
      </c>
      <c r="J96" s="17"/>
      <c r="K96" s="23">
        <f t="shared" si="2"/>
        <v>0</v>
      </c>
      <c r="L96" s="24" t="str">
        <f t="shared" si="3"/>
        <v>OK</v>
      </c>
      <c r="M96" s="45"/>
      <c r="N96" s="50"/>
      <c r="O96" s="46"/>
      <c r="P96" s="47"/>
      <c r="Q96" s="47"/>
      <c r="R96" s="49"/>
      <c r="S96" s="48"/>
      <c r="T96" s="46"/>
      <c r="U96" s="46"/>
      <c r="V96" s="46"/>
      <c r="W96" s="46"/>
      <c r="X96" s="46"/>
      <c r="Y96" s="47"/>
      <c r="Z96" s="47"/>
      <c r="AA96" s="47"/>
      <c r="AB96" s="47"/>
      <c r="AC96" s="47"/>
      <c r="AD96" s="47"/>
    </row>
    <row r="97" spans="1:30" ht="39.950000000000003" customHeight="1" x14ac:dyDescent="0.25">
      <c r="A97" s="55">
        <v>114</v>
      </c>
      <c r="B97" s="56" t="s">
        <v>38</v>
      </c>
      <c r="C97" s="60" t="s">
        <v>348</v>
      </c>
      <c r="D97" s="61" t="s">
        <v>349</v>
      </c>
      <c r="E97" s="62" t="s">
        <v>124</v>
      </c>
      <c r="F97" s="62" t="s">
        <v>246</v>
      </c>
      <c r="G97" s="54" t="s">
        <v>37</v>
      </c>
      <c r="H97" s="62" t="s">
        <v>81</v>
      </c>
      <c r="I97" s="42">
        <v>856</v>
      </c>
      <c r="J97" s="17"/>
      <c r="K97" s="23">
        <f t="shared" si="2"/>
        <v>0</v>
      </c>
      <c r="L97" s="24" t="str">
        <f t="shared" si="3"/>
        <v>OK</v>
      </c>
      <c r="M97" s="45"/>
      <c r="N97" s="50"/>
      <c r="O97" s="46"/>
      <c r="P97" s="47"/>
      <c r="Q97" s="47"/>
      <c r="R97" s="49"/>
      <c r="S97" s="48"/>
      <c r="T97" s="46"/>
      <c r="U97" s="46"/>
      <c r="V97" s="46"/>
      <c r="W97" s="46"/>
      <c r="X97" s="46"/>
      <c r="Y97" s="47"/>
      <c r="Z97" s="47"/>
      <c r="AA97" s="47"/>
      <c r="AB97" s="47"/>
      <c r="AC97" s="47"/>
      <c r="AD97" s="47"/>
    </row>
    <row r="98" spans="1:30" ht="39.950000000000003" customHeight="1" x14ac:dyDescent="0.25">
      <c r="A98" s="55">
        <v>115</v>
      </c>
      <c r="B98" s="56" t="s">
        <v>38</v>
      </c>
      <c r="C98" s="60" t="s">
        <v>350</v>
      </c>
      <c r="D98" s="61" t="s">
        <v>351</v>
      </c>
      <c r="E98" s="62" t="s">
        <v>124</v>
      </c>
      <c r="F98" s="62" t="s">
        <v>246</v>
      </c>
      <c r="G98" s="54" t="s">
        <v>37</v>
      </c>
      <c r="H98" s="62" t="s">
        <v>81</v>
      </c>
      <c r="I98" s="42">
        <v>866.2</v>
      </c>
      <c r="J98" s="17"/>
      <c r="K98" s="23">
        <f t="shared" si="2"/>
        <v>0</v>
      </c>
      <c r="L98" s="24" t="str">
        <f t="shared" si="3"/>
        <v>OK</v>
      </c>
      <c r="M98" s="45"/>
      <c r="N98" s="50"/>
      <c r="O98" s="46"/>
      <c r="P98" s="47"/>
      <c r="Q98" s="47"/>
      <c r="R98" s="49"/>
      <c r="S98" s="48"/>
      <c r="T98" s="46"/>
      <c r="U98" s="46"/>
      <c r="V98" s="46"/>
      <c r="W98" s="46"/>
      <c r="X98" s="46"/>
      <c r="Y98" s="47"/>
      <c r="Z98" s="47"/>
      <c r="AA98" s="47"/>
      <c r="AB98" s="47"/>
      <c r="AC98" s="47"/>
      <c r="AD98" s="47"/>
    </row>
    <row r="99" spans="1:30" ht="39.950000000000003" customHeight="1" x14ac:dyDescent="0.25">
      <c r="A99" s="55">
        <v>116</v>
      </c>
      <c r="B99" s="56" t="s">
        <v>151</v>
      </c>
      <c r="C99" s="60" t="s">
        <v>352</v>
      </c>
      <c r="D99" s="61" t="s">
        <v>353</v>
      </c>
      <c r="E99" s="62" t="s">
        <v>124</v>
      </c>
      <c r="F99" s="62" t="s">
        <v>246</v>
      </c>
      <c r="G99" s="54" t="s">
        <v>37</v>
      </c>
      <c r="H99" s="62" t="s">
        <v>81</v>
      </c>
      <c r="I99" s="42">
        <v>1180</v>
      </c>
      <c r="J99" s="17"/>
      <c r="K99" s="23">
        <f t="shared" si="2"/>
        <v>0</v>
      </c>
      <c r="L99" s="24" t="str">
        <f t="shared" si="3"/>
        <v>OK</v>
      </c>
      <c r="M99" s="45"/>
      <c r="N99" s="50"/>
      <c r="O99" s="46"/>
      <c r="P99" s="47"/>
      <c r="Q99" s="47"/>
      <c r="R99" s="49"/>
      <c r="S99" s="48"/>
      <c r="T99" s="46"/>
      <c r="U99" s="46"/>
      <c r="V99" s="46"/>
      <c r="W99" s="46"/>
      <c r="X99" s="46"/>
      <c r="Y99" s="47"/>
      <c r="Z99" s="47"/>
      <c r="AA99" s="47"/>
      <c r="AB99" s="47"/>
      <c r="AC99" s="47"/>
      <c r="AD99" s="47"/>
    </row>
    <row r="100" spans="1:30" ht="39.950000000000003" customHeight="1" x14ac:dyDescent="0.25">
      <c r="A100" s="55">
        <v>117</v>
      </c>
      <c r="B100" s="56" t="s">
        <v>33</v>
      </c>
      <c r="C100" s="78" t="s">
        <v>354</v>
      </c>
      <c r="D100" s="79" t="s">
        <v>355</v>
      </c>
      <c r="E100" s="59" t="s">
        <v>356</v>
      </c>
      <c r="F100" s="62" t="s">
        <v>357</v>
      </c>
      <c r="G100" s="54" t="s">
        <v>37</v>
      </c>
      <c r="H100" s="62" t="s">
        <v>81</v>
      </c>
      <c r="I100" s="42">
        <v>2020</v>
      </c>
      <c r="J100" s="17"/>
      <c r="K100" s="23">
        <f t="shared" si="2"/>
        <v>0</v>
      </c>
      <c r="L100" s="24" t="str">
        <f t="shared" si="3"/>
        <v>OK</v>
      </c>
      <c r="M100" s="45"/>
      <c r="N100" s="50"/>
      <c r="O100" s="46"/>
      <c r="P100" s="47"/>
      <c r="Q100" s="47"/>
      <c r="R100" s="49"/>
      <c r="S100" s="48"/>
      <c r="T100" s="46"/>
      <c r="U100" s="46"/>
      <c r="V100" s="46"/>
      <c r="W100" s="46"/>
      <c r="X100" s="46"/>
      <c r="Y100" s="47"/>
      <c r="Z100" s="47"/>
      <c r="AA100" s="47"/>
      <c r="AB100" s="47"/>
      <c r="AC100" s="47"/>
      <c r="AD100" s="47"/>
    </row>
    <row r="101" spans="1:30" ht="39.950000000000003" customHeight="1" x14ac:dyDescent="0.25">
      <c r="A101" s="55">
        <v>118</v>
      </c>
      <c r="B101" s="56" t="s">
        <v>126</v>
      </c>
      <c r="C101" s="60" t="s">
        <v>358</v>
      </c>
      <c r="D101" s="61" t="s">
        <v>359</v>
      </c>
      <c r="E101" s="62" t="s">
        <v>292</v>
      </c>
      <c r="F101" s="62" t="s">
        <v>360</v>
      </c>
      <c r="G101" s="54" t="s">
        <v>37</v>
      </c>
      <c r="H101" s="62" t="s">
        <v>81</v>
      </c>
      <c r="I101" s="42">
        <v>200</v>
      </c>
      <c r="J101" s="17"/>
      <c r="K101" s="23">
        <f t="shared" si="2"/>
        <v>0</v>
      </c>
      <c r="L101" s="24" t="str">
        <f t="shared" si="3"/>
        <v>OK</v>
      </c>
      <c r="M101" s="45"/>
      <c r="N101" s="50"/>
      <c r="O101" s="46"/>
      <c r="P101" s="47"/>
      <c r="Q101" s="47"/>
      <c r="R101" s="49"/>
      <c r="S101" s="48"/>
      <c r="T101" s="46"/>
      <c r="U101" s="46"/>
      <c r="V101" s="46"/>
      <c r="W101" s="46"/>
      <c r="X101" s="46"/>
      <c r="Y101" s="47"/>
      <c r="Z101" s="47"/>
      <c r="AA101" s="47"/>
      <c r="AB101" s="47"/>
      <c r="AC101" s="47"/>
      <c r="AD101" s="47"/>
    </row>
    <row r="102" spans="1:30" ht="39.950000000000003" customHeight="1" x14ac:dyDescent="0.25">
      <c r="A102" s="55">
        <v>120</v>
      </c>
      <c r="B102" s="56" t="s">
        <v>126</v>
      </c>
      <c r="C102" s="68" t="s">
        <v>361</v>
      </c>
      <c r="D102" s="69" t="s">
        <v>362</v>
      </c>
      <c r="E102" s="65">
        <v>5607</v>
      </c>
      <c r="F102" s="65" t="s">
        <v>363</v>
      </c>
      <c r="G102" s="54" t="s">
        <v>37</v>
      </c>
      <c r="H102" s="62" t="s">
        <v>25</v>
      </c>
      <c r="I102" s="42">
        <v>14.3</v>
      </c>
      <c r="J102" s="17"/>
      <c r="K102" s="23">
        <f t="shared" si="2"/>
        <v>0</v>
      </c>
      <c r="L102" s="24" t="str">
        <f t="shared" si="3"/>
        <v>OK</v>
      </c>
      <c r="M102" s="45"/>
      <c r="N102" s="50"/>
      <c r="O102" s="46"/>
      <c r="P102" s="47"/>
      <c r="Q102" s="47"/>
      <c r="R102" s="49"/>
      <c r="S102" s="48"/>
      <c r="T102" s="46"/>
      <c r="U102" s="46"/>
      <c r="V102" s="46"/>
      <c r="W102" s="46"/>
      <c r="X102" s="46"/>
      <c r="Y102" s="47"/>
      <c r="Z102" s="47"/>
      <c r="AA102" s="47"/>
      <c r="AB102" s="47"/>
      <c r="AC102" s="47"/>
      <c r="AD102" s="47"/>
    </row>
    <row r="103" spans="1:30" ht="39.950000000000003" customHeight="1" x14ac:dyDescent="0.25">
      <c r="A103" s="55">
        <v>121</v>
      </c>
      <c r="B103" s="56" t="s">
        <v>126</v>
      </c>
      <c r="C103" s="68" t="s">
        <v>364</v>
      </c>
      <c r="D103" s="69" t="s">
        <v>365</v>
      </c>
      <c r="E103" s="65">
        <v>5607</v>
      </c>
      <c r="F103" s="65" t="s">
        <v>366</v>
      </c>
      <c r="G103" s="54" t="s">
        <v>37</v>
      </c>
      <c r="H103" s="62" t="s">
        <v>25</v>
      </c>
      <c r="I103" s="42">
        <v>21</v>
      </c>
      <c r="J103" s="17"/>
      <c r="K103" s="23">
        <f t="shared" si="2"/>
        <v>0</v>
      </c>
      <c r="L103" s="24" t="str">
        <f t="shared" si="3"/>
        <v>OK</v>
      </c>
      <c r="M103" s="45"/>
      <c r="N103" s="50"/>
      <c r="O103" s="46"/>
      <c r="P103" s="47"/>
      <c r="Q103" s="47"/>
      <c r="R103" s="49"/>
      <c r="S103" s="48"/>
      <c r="T103" s="46"/>
      <c r="U103" s="46"/>
      <c r="V103" s="46"/>
      <c r="W103" s="46"/>
      <c r="X103" s="46"/>
      <c r="Y103" s="47"/>
      <c r="Z103" s="47"/>
      <c r="AA103" s="47"/>
      <c r="AB103" s="47"/>
      <c r="AC103" s="47"/>
      <c r="AD103" s="47"/>
    </row>
    <row r="104" spans="1:30" ht="39.950000000000003" customHeight="1" x14ac:dyDescent="0.25">
      <c r="A104" s="55">
        <v>122</v>
      </c>
      <c r="B104" s="56" t="s">
        <v>126</v>
      </c>
      <c r="C104" s="68" t="s">
        <v>367</v>
      </c>
      <c r="D104" s="69" t="s">
        <v>368</v>
      </c>
      <c r="E104" s="65">
        <v>5607</v>
      </c>
      <c r="F104" s="65" t="s">
        <v>369</v>
      </c>
      <c r="G104" s="54" t="s">
        <v>37</v>
      </c>
      <c r="H104" s="62" t="s">
        <v>25</v>
      </c>
      <c r="I104" s="42">
        <v>21</v>
      </c>
      <c r="J104" s="17"/>
      <c r="K104" s="23">
        <f t="shared" si="2"/>
        <v>0</v>
      </c>
      <c r="L104" s="24" t="str">
        <f t="shared" si="3"/>
        <v>OK</v>
      </c>
      <c r="M104" s="45"/>
      <c r="N104" s="50"/>
      <c r="O104" s="46"/>
      <c r="P104" s="47"/>
      <c r="Q104" s="47"/>
      <c r="R104" s="49"/>
      <c r="S104" s="48"/>
      <c r="T104" s="46"/>
      <c r="U104" s="46"/>
      <c r="V104" s="46"/>
      <c r="W104" s="46"/>
      <c r="X104" s="46"/>
      <c r="Y104" s="47"/>
      <c r="Z104" s="47"/>
      <c r="AA104" s="47"/>
      <c r="AB104" s="47"/>
      <c r="AC104" s="47"/>
      <c r="AD104" s="47"/>
    </row>
    <row r="105" spans="1:30" ht="39.950000000000003" customHeight="1" x14ac:dyDescent="0.25">
      <c r="A105" s="55">
        <v>123</v>
      </c>
      <c r="B105" s="56" t="s">
        <v>370</v>
      </c>
      <c r="C105" s="66" t="s">
        <v>371</v>
      </c>
      <c r="D105" s="67" t="s">
        <v>372</v>
      </c>
      <c r="E105" s="59" t="s">
        <v>238</v>
      </c>
      <c r="F105" s="54" t="s">
        <v>373</v>
      </c>
      <c r="G105" s="54" t="s">
        <v>37</v>
      </c>
      <c r="H105" s="54">
        <v>44905233</v>
      </c>
      <c r="I105" s="42">
        <v>113000</v>
      </c>
      <c r="J105" s="17"/>
      <c r="K105" s="23">
        <f t="shared" si="2"/>
        <v>0</v>
      </c>
      <c r="L105" s="24" t="str">
        <f t="shared" si="3"/>
        <v>OK</v>
      </c>
      <c r="M105" s="45"/>
      <c r="N105" s="50"/>
      <c r="O105" s="46"/>
      <c r="P105" s="47"/>
      <c r="Q105" s="47"/>
      <c r="R105" s="49"/>
      <c r="S105" s="48"/>
      <c r="T105" s="46"/>
      <c r="U105" s="46"/>
      <c r="V105" s="46"/>
      <c r="W105" s="46"/>
      <c r="X105" s="46"/>
      <c r="Y105" s="47"/>
      <c r="Z105" s="47"/>
      <c r="AA105" s="47"/>
      <c r="AB105" s="47"/>
      <c r="AC105" s="47"/>
      <c r="AD105" s="47"/>
    </row>
    <row r="106" spans="1:30" ht="39.950000000000003" customHeight="1" x14ac:dyDescent="0.25">
      <c r="A106" s="55">
        <v>124</v>
      </c>
      <c r="B106" s="56" t="s">
        <v>71</v>
      </c>
      <c r="C106" s="66" t="s">
        <v>374</v>
      </c>
      <c r="D106" s="67" t="s">
        <v>375</v>
      </c>
      <c r="E106" s="53" t="s">
        <v>376</v>
      </c>
      <c r="F106" s="54" t="s">
        <v>377</v>
      </c>
      <c r="G106" s="54" t="s">
        <v>378</v>
      </c>
      <c r="H106" s="54" t="s">
        <v>26</v>
      </c>
      <c r="I106" s="42">
        <v>990</v>
      </c>
      <c r="J106" s="17"/>
      <c r="K106" s="23">
        <f t="shared" si="2"/>
        <v>0</v>
      </c>
      <c r="L106" s="24" t="str">
        <f t="shared" si="3"/>
        <v>OK</v>
      </c>
      <c r="M106" s="45"/>
      <c r="N106" s="50"/>
      <c r="O106" s="46"/>
      <c r="P106" s="47"/>
      <c r="Q106" s="47"/>
      <c r="R106" s="49"/>
      <c r="S106" s="48"/>
      <c r="T106" s="46"/>
      <c r="U106" s="46"/>
      <c r="V106" s="46"/>
      <c r="W106" s="46"/>
      <c r="X106" s="46"/>
      <c r="Y106" s="47"/>
      <c r="Z106" s="47"/>
      <c r="AA106" s="47"/>
      <c r="AB106" s="47"/>
      <c r="AC106" s="47"/>
      <c r="AD106" s="47"/>
    </row>
    <row r="107" spans="1:30" ht="39.950000000000003" customHeight="1" x14ac:dyDescent="0.25">
      <c r="A107" s="55">
        <v>125</v>
      </c>
      <c r="B107" s="56" t="s">
        <v>151</v>
      </c>
      <c r="C107" s="60" t="s">
        <v>379</v>
      </c>
      <c r="D107" s="67" t="s">
        <v>380</v>
      </c>
      <c r="E107" s="62" t="s">
        <v>62</v>
      </c>
      <c r="F107" s="62" t="s">
        <v>381</v>
      </c>
      <c r="G107" s="54" t="s">
        <v>37</v>
      </c>
      <c r="H107" s="62" t="s">
        <v>201</v>
      </c>
      <c r="I107" s="42">
        <v>7999.99</v>
      </c>
      <c r="J107" s="17"/>
      <c r="K107" s="23">
        <f t="shared" si="2"/>
        <v>0</v>
      </c>
      <c r="L107" s="24" t="str">
        <f t="shared" si="3"/>
        <v>OK</v>
      </c>
      <c r="M107" s="45"/>
      <c r="N107" s="50"/>
      <c r="O107" s="46"/>
      <c r="P107" s="47"/>
      <c r="Q107" s="47"/>
      <c r="R107" s="49"/>
      <c r="S107" s="48"/>
      <c r="T107" s="46"/>
      <c r="U107" s="46"/>
      <c r="V107" s="46"/>
      <c r="W107" s="46"/>
      <c r="X107" s="46"/>
      <c r="Y107" s="47"/>
      <c r="Z107" s="47"/>
      <c r="AA107" s="47"/>
      <c r="AB107" s="47"/>
      <c r="AC107" s="47"/>
      <c r="AD107" s="47"/>
    </row>
    <row r="108" spans="1:30" ht="39.950000000000003" customHeight="1" x14ac:dyDescent="0.25">
      <c r="A108" s="55">
        <v>126</v>
      </c>
      <c r="B108" s="56" t="s">
        <v>151</v>
      </c>
      <c r="C108" s="60" t="s">
        <v>382</v>
      </c>
      <c r="D108" s="61" t="s">
        <v>383</v>
      </c>
      <c r="E108" s="62" t="s">
        <v>62</v>
      </c>
      <c r="F108" s="62" t="s">
        <v>381</v>
      </c>
      <c r="G108" s="54" t="s">
        <v>37</v>
      </c>
      <c r="H108" s="62" t="s">
        <v>201</v>
      </c>
      <c r="I108" s="42">
        <v>9400</v>
      </c>
      <c r="J108" s="17"/>
      <c r="K108" s="23">
        <f t="shared" si="2"/>
        <v>0</v>
      </c>
      <c r="L108" s="24" t="str">
        <f t="shared" si="3"/>
        <v>OK</v>
      </c>
      <c r="M108" s="45"/>
      <c r="N108" s="50"/>
      <c r="O108" s="46"/>
      <c r="P108" s="47"/>
      <c r="Q108" s="47"/>
      <c r="R108" s="49"/>
      <c r="S108" s="48"/>
      <c r="T108" s="46"/>
      <c r="U108" s="46"/>
      <c r="V108" s="46"/>
      <c r="W108" s="46"/>
      <c r="X108" s="46"/>
      <c r="Y108" s="47"/>
      <c r="Z108" s="47"/>
      <c r="AA108" s="47"/>
      <c r="AB108" s="47"/>
      <c r="AC108" s="47"/>
      <c r="AD108" s="47"/>
    </row>
    <row r="109" spans="1:30" ht="39.950000000000003" customHeight="1" x14ac:dyDescent="0.25">
      <c r="A109" s="55">
        <v>127</v>
      </c>
      <c r="B109" s="56" t="s">
        <v>47</v>
      </c>
      <c r="C109" s="60" t="s">
        <v>384</v>
      </c>
      <c r="D109" s="61" t="s">
        <v>385</v>
      </c>
      <c r="E109" s="53" t="s">
        <v>386</v>
      </c>
      <c r="F109" s="54" t="s">
        <v>387</v>
      </c>
      <c r="G109" s="54" t="s">
        <v>37</v>
      </c>
      <c r="H109" s="54" t="s">
        <v>25</v>
      </c>
      <c r="I109" s="42">
        <v>479</v>
      </c>
      <c r="J109" s="17"/>
      <c r="K109" s="23">
        <f t="shared" si="2"/>
        <v>0</v>
      </c>
      <c r="L109" s="24" t="str">
        <f t="shared" si="3"/>
        <v>OK</v>
      </c>
      <c r="M109" s="45"/>
      <c r="N109" s="50"/>
      <c r="O109" s="46"/>
      <c r="P109" s="47"/>
      <c r="Q109" s="47"/>
      <c r="R109" s="49"/>
      <c r="S109" s="48"/>
      <c r="T109" s="46"/>
      <c r="U109" s="46"/>
      <c r="V109" s="46"/>
      <c r="W109" s="46"/>
      <c r="X109" s="46"/>
      <c r="Y109" s="47"/>
      <c r="Z109" s="47"/>
      <c r="AA109" s="47"/>
      <c r="AB109" s="47"/>
      <c r="AC109" s="47"/>
      <c r="AD109" s="47"/>
    </row>
    <row r="110" spans="1:30" ht="39.950000000000003" customHeight="1" x14ac:dyDescent="0.25">
      <c r="A110" s="55">
        <v>129</v>
      </c>
      <c r="B110" s="56" t="s">
        <v>86</v>
      </c>
      <c r="C110" s="60" t="s">
        <v>388</v>
      </c>
      <c r="D110" s="61" t="s">
        <v>389</v>
      </c>
      <c r="E110" s="62" t="s">
        <v>390</v>
      </c>
      <c r="F110" s="62" t="s">
        <v>391</v>
      </c>
      <c r="G110" s="54" t="s">
        <v>37</v>
      </c>
      <c r="H110" s="62" t="s">
        <v>81</v>
      </c>
      <c r="I110" s="42">
        <v>500.42</v>
      </c>
      <c r="J110" s="17"/>
      <c r="K110" s="23">
        <f t="shared" si="2"/>
        <v>0</v>
      </c>
      <c r="L110" s="24" t="str">
        <f t="shared" si="3"/>
        <v>OK</v>
      </c>
      <c r="M110" s="45"/>
      <c r="N110" s="50"/>
      <c r="O110" s="46"/>
      <c r="P110" s="47"/>
      <c r="Q110" s="47"/>
      <c r="R110" s="49"/>
      <c r="S110" s="48"/>
      <c r="T110" s="46"/>
      <c r="U110" s="46"/>
      <c r="V110" s="46"/>
      <c r="W110" s="46"/>
      <c r="X110" s="46"/>
      <c r="Y110" s="47"/>
      <c r="Z110" s="47"/>
      <c r="AA110" s="47"/>
      <c r="AB110" s="47"/>
      <c r="AC110" s="47"/>
      <c r="AD110" s="47"/>
    </row>
    <row r="111" spans="1:30" ht="39.950000000000003" customHeight="1" x14ac:dyDescent="0.25">
      <c r="A111" s="55">
        <v>130</v>
      </c>
      <c r="B111" s="56" t="s">
        <v>55</v>
      </c>
      <c r="C111" s="78" t="s">
        <v>392</v>
      </c>
      <c r="D111" s="79" t="s">
        <v>393</v>
      </c>
      <c r="E111" s="59" t="s">
        <v>192</v>
      </c>
      <c r="F111" s="62" t="s">
        <v>394</v>
      </c>
      <c r="G111" s="54" t="s">
        <v>37</v>
      </c>
      <c r="H111" s="62" t="s">
        <v>81</v>
      </c>
      <c r="I111" s="42">
        <v>730</v>
      </c>
      <c r="J111" s="17"/>
      <c r="K111" s="23">
        <f t="shared" si="2"/>
        <v>0</v>
      </c>
      <c r="L111" s="24" t="str">
        <f t="shared" si="3"/>
        <v>OK</v>
      </c>
      <c r="M111" s="45"/>
      <c r="N111" s="50"/>
      <c r="O111" s="46"/>
      <c r="P111" s="47"/>
      <c r="Q111" s="47"/>
      <c r="R111" s="49"/>
      <c r="S111" s="48"/>
      <c r="T111" s="46"/>
      <c r="U111" s="46"/>
      <c r="V111" s="46"/>
      <c r="W111" s="46"/>
      <c r="X111" s="46"/>
      <c r="Y111" s="47"/>
      <c r="Z111" s="47"/>
      <c r="AA111" s="47"/>
      <c r="AB111" s="47"/>
      <c r="AC111" s="47"/>
      <c r="AD111" s="47"/>
    </row>
    <row r="112" spans="1:30" ht="39.950000000000003" customHeight="1" x14ac:dyDescent="0.25">
      <c r="A112" s="55">
        <v>131</v>
      </c>
      <c r="B112" s="56" t="s">
        <v>55</v>
      </c>
      <c r="C112" s="60" t="s">
        <v>395</v>
      </c>
      <c r="D112" s="61" t="s">
        <v>396</v>
      </c>
      <c r="E112" s="53" t="s">
        <v>179</v>
      </c>
      <c r="F112" s="54" t="s">
        <v>397</v>
      </c>
      <c r="G112" s="54" t="s">
        <v>37</v>
      </c>
      <c r="H112" s="54" t="s">
        <v>21</v>
      </c>
      <c r="I112" s="42">
        <v>11498</v>
      </c>
      <c r="J112" s="17"/>
      <c r="K112" s="23">
        <f t="shared" si="2"/>
        <v>0</v>
      </c>
      <c r="L112" s="24" t="str">
        <f t="shared" si="3"/>
        <v>OK</v>
      </c>
      <c r="M112" s="45"/>
      <c r="N112" s="50"/>
      <c r="O112" s="46"/>
      <c r="P112" s="47"/>
      <c r="Q112" s="47"/>
      <c r="R112" s="49"/>
      <c r="S112" s="48"/>
      <c r="T112" s="46"/>
      <c r="U112" s="46"/>
      <c r="V112" s="46"/>
      <c r="W112" s="46"/>
      <c r="X112" s="46"/>
      <c r="Y112" s="47"/>
      <c r="Z112" s="47"/>
      <c r="AA112" s="47"/>
      <c r="AB112" s="47"/>
      <c r="AC112" s="47"/>
      <c r="AD112" s="47"/>
    </row>
    <row r="113" spans="1:30" ht="39.950000000000003" customHeight="1" x14ac:dyDescent="0.25">
      <c r="A113" s="55">
        <v>132</v>
      </c>
      <c r="B113" s="56" t="s">
        <v>151</v>
      </c>
      <c r="C113" s="60" t="s">
        <v>398</v>
      </c>
      <c r="D113" s="61" t="s">
        <v>399</v>
      </c>
      <c r="E113" s="53" t="s">
        <v>192</v>
      </c>
      <c r="F113" s="54" t="s">
        <v>299</v>
      </c>
      <c r="G113" s="54" t="s">
        <v>37</v>
      </c>
      <c r="H113" s="54" t="s">
        <v>51</v>
      </c>
      <c r="I113" s="42">
        <v>2200</v>
      </c>
      <c r="J113" s="17"/>
      <c r="K113" s="23">
        <f t="shared" si="2"/>
        <v>0</v>
      </c>
      <c r="L113" s="24" t="str">
        <f t="shared" si="3"/>
        <v>OK</v>
      </c>
      <c r="M113" s="45"/>
      <c r="N113" s="50"/>
      <c r="O113" s="46"/>
      <c r="P113" s="47"/>
      <c r="Q113" s="47"/>
      <c r="R113" s="49"/>
      <c r="S113" s="48"/>
      <c r="T113" s="46"/>
      <c r="U113" s="46"/>
      <c r="V113" s="46"/>
      <c r="W113" s="46"/>
      <c r="X113" s="46"/>
      <c r="Y113" s="47"/>
      <c r="Z113" s="47"/>
      <c r="AA113" s="47"/>
      <c r="AB113" s="47"/>
      <c r="AC113" s="47"/>
      <c r="AD113" s="47"/>
    </row>
    <row r="114" spans="1:30" ht="39.950000000000003" customHeight="1" x14ac:dyDescent="0.25">
      <c r="A114" s="55">
        <v>133</v>
      </c>
      <c r="B114" s="56" t="s">
        <v>71</v>
      </c>
      <c r="C114" s="68" t="s">
        <v>400</v>
      </c>
      <c r="D114" s="69" t="s">
        <v>401</v>
      </c>
      <c r="E114" s="65">
        <v>2401</v>
      </c>
      <c r="F114" s="65" t="s">
        <v>402</v>
      </c>
      <c r="G114" s="54" t="s">
        <v>37</v>
      </c>
      <c r="H114" s="54" t="s">
        <v>51</v>
      </c>
      <c r="I114" s="42">
        <v>4731.21</v>
      </c>
      <c r="J114" s="17"/>
      <c r="K114" s="23">
        <f t="shared" si="2"/>
        <v>0</v>
      </c>
      <c r="L114" s="24" t="str">
        <f t="shared" si="3"/>
        <v>OK</v>
      </c>
      <c r="M114" s="45"/>
      <c r="N114" s="50"/>
      <c r="O114" s="46"/>
      <c r="P114" s="47"/>
      <c r="Q114" s="47"/>
      <c r="R114" s="49"/>
      <c r="S114" s="48"/>
      <c r="T114" s="46"/>
      <c r="U114" s="46"/>
      <c r="V114" s="46"/>
      <c r="W114" s="46"/>
      <c r="X114" s="46"/>
      <c r="Y114" s="47"/>
      <c r="Z114" s="47"/>
      <c r="AA114" s="47"/>
      <c r="AB114" s="47"/>
      <c r="AC114" s="47"/>
      <c r="AD114" s="47"/>
    </row>
    <row r="115" spans="1:30" ht="39.950000000000003" customHeight="1" x14ac:dyDescent="0.25">
      <c r="A115" s="55">
        <v>134</v>
      </c>
      <c r="B115" s="56" t="s">
        <v>24</v>
      </c>
      <c r="C115" s="57" t="s">
        <v>403</v>
      </c>
      <c r="D115" s="58" t="s">
        <v>404</v>
      </c>
      <c r="E115" s="53" t="s">
        <v>238</v>
      </c>
      <c r="F115" s="80" t="s">
        <v>405</v>
      </c>
      <c r="G115" s="54" t="s">
        <v>37</v>
      </c>
      <c r="H115" s="54" t="s">
        <v>51</v>
      </c>
      <c r="I115" s="42">
        <v>4340</v>
      </c>
      <c r="J115" s="17"/>
      <c r="K115" s="23">
        <f t="shared" si="2"/>
        <v>0</v>
      </c>
      <c r="L115" s="24" t="str">
        <f t="shared" si="3"/>
        <v>OK</v>
      </c>
      <c r="M115" s="45"/>
      <c r="N115" s="50"/>
      <c r="O115" s="46"/>
      <c r="P115" s="47"/>
      <c r="Q115" s="47"/>
      <c r="R115" s="49"/>
      <c r="S115" s="48"/>
      <c r="T115" s="46"/>
      <c r="U115" s="46"/>
      <c r="V115" s="46"/>
      <c r="W115" s="46"/>
      <c r="X115" s="46"/>
      <c r="Y115" s="47"/>
      <c r="Z115" s="47"/>
      <c r="AA115" s="47"/>
      <c r="AB115" s="47"/>
      <c r="AC115" s="47"/>
      <c r="AD115" s="47"/>
    </row>
    <row r="116" spans="1:30" ht="39.950000000000003" customHeight="1" x14ac:dyDescent="0.25">
      <c r="A116" s="55">
        <v>135</v>
      </c>
      <c r="B116" s="56" t="s">
        <v>93</v>
      </c>
      <c r="C116" s="60" t="s">
        <v>406</v>
      </c>
      <c r="D116" s="61" t="s">
        <v>407</v>
      </c>
      <c r="E116" s="59" t="s">
        <v>62</v>
      </c>
      <c r="F116" s="70">
        <v>12360053</v>
      </c>
      <c r="G116" s="54" t="s">
        <v>37</v>
      </c>
      <c r="H116" s="54">
        <v>44905233</v>
      </c>
      <c r="I116" s="42">
        <v>3500</v>
      </c>
      <c r="J116" s="17"/>
      <c r="K116" s="23">
        <f t="shared" si="2"/>
        <v>0</v>
      </c>
      <c r="L116" s="24" t="str">
        <f t="shared" si="3"/>
        <v>OK</v>
      </c>
      <c r="M116" s="45"/>
      <c r="N116" s="50"/>
      <c r="O116" s="46"/>
      <c r="P116" s="47"/>
      <c r="Q116" s="47"/>
      <c r="R116" s="49"/>
      <c r="S116" s="48"/>
      <c r="T116" s="46"/>
      <c r="U116" s="46"/>
      <c r="V116" s="46"/>
      <c r="W116" s="46"/>
      <c r="X116" s="46"/>
      <c r="Y116" s="47"/>
      <c r="Z116" s="47"/>
      <c r="AA116" s="47"/>
      <c r="AB116" s="47"/>
      <c r="AC116" s="47"/>
      <c r="AD116" s="47"/>
    </row>
    <row r="117" spans="1:30" ht="39.950000000000003" customHeight="1" x14ac:dyDescent="0.25">
      <c r="A117" s="55">
        <v>136</v>
      </c>
      <c r="B117" s="56" t="s">
        <v>24</v>
      </c>
      <c r="C117" s="60" t="s">
        <v>408</v>
      </c>
      <c r="D117" s="61" t="s">
        <v>409</v>
      </c>
      <c r="E117" s="59" t="s">
        <v>62</v>
      </c>
      <c r="F117" s="70">
        <v>114332019</v>
      </c>
      <c r="G117" s="54" t="s">
        <v>37</v>
      </c>
      <c r="H117" s="54">
        <v>44905233</v>
      </c>
      <c r="I117" s="42">
        <v>4990</v>
      </c>
      <c r="J117" s="17"/>
      <c r="K117" s="23">
        <f t="shared" si="2"/>
        <v>0</v>
      </c>
      <c r="L117" s="24" t="str">
        <f t="shared" si="3"/>
        <v>OK</v>
      </c>
      <c r="M117" s="45"/>
      <c r="N117" s="50"/>
      <c r="O117" s="46"/>
      <c r="P117" s="47"/>
      <c r="Q117" s="47"/>
      <c r="R117" s="49"/>
      <c r="S117" s="48"/>
      <c r="T117" s="46"/>
      <c r="U117" s="46"/>
      <c r="V117" s="46"/>
      <c r="W117" s="46"/>
      <c r="X117" s="46"/>
      <c r="Y117" s="47"/>
      <c r="Z117" s="47"/>
      <c r="AA117" s="47"/>
      <c r="AB117" s="47"/>
      <c r="AC117" s="47"/>
      <c r="AD117" s="47"/>
    </row>
    <row r="118" spans="1:30" ht="39.950000000000003" customHeight="1" x14ac:dyDescent="0.25">
      <c r="A118" s="55">
        <v>137</v>
      </c>
      <c r="B118" s="56" t="s">
        <v>370</v>
      </c>
      <c r="C118" s="60" t="s">
        <v>410</v>
      </c>
      <c r="D118" s="61" t="s">
        <v>411</v>
      </c>
      <c r="E118" s="62" t="s">
        <v>242</v>
      </c>
      <c r="F118" s="62" t="s">
        <v>412</v>
      </c>
      <c r="G118" s="54" t="s">
        <v>37</v>
      </c>
      <c r="H118" s="62" t="s">
        <v>51</v>
      </c>
      <c r="I118" s="42">
        <v>7000</v>
      </c>
      <c r="J118" s="17"/>
      <c r="K118" s="23">
        <f t="shared" si="2"/>
        <v>0</v>
      </c>
      <c r="L118" s="24" t="str">
        <f t="shared" si="3"/>
        <v>OK</v>
      </c>
      <c r="M118" s="45"/>
      <c r="N118" s="50"/>
      <c r="O118" s="46"/>
      <c r="P118" s="47"/>
      <c r="Q118" s="47"/>
      <c r="R118" s="49"/>
      <c r="S118" s="48"/>
      <c r="T118" s="46"/>
      <c r="U118" s="46"/>
      <c r="V118" s="46"/>
      <c r="W118" s="46"/>
      <c r="X118" s="46"/>
      <c r="Y118" s="47"/>
      <c r="Z118" s="47"/>
      <c r="AA118" s="47"/>
      <c r="AB118" s="47"/>
      <c r="AC118" s="47"/>
      <c r="AD118" s="47"/>
    </row>
    <row r="119" spans="1:30" ht="39.950000000000003" customHeight="1" x14ac:dyDescent="0.25">
      <c r="A119" s="55">
        <v>138</v>
      </c>
      <c r="B119" s="56" t="s">
        <v>93</v>
      </c>
      <c r="C119" s="60" t="s">
        <v>413</v>
      </c>
      <c r="D119" s="61" t="s">
        <v>414</v>
      </c>
      <c r="E119" s="59" t="s">
        <v>62</v>
      </c>
      <c r="F119" s="70">
        <v>114332024</v>
      </c>
      <c r="G119" s="54" t="s">
        <v>37</v>
      </c>
      <c r="H119" s="54">
        <v>44905233</v>
      </c>
      <c r="I119" s="42">
        <v>2720</v>
      </c>
      <c r="J119" s="17"/>
      <c r="K119" s="23">
        <f t="shared" si="2"/>
        <v>0</v>
      </c>
      <c r="L119" s="24" t="str">
        <f t="shared" si="3"/>
        <v>OK</v>
      </c>
      <c r="M119" s="45"/>
      <c r="N119" s="50"/>
      <c r="O119" s="46"/>
      <c r="P119" s="47"/>
      <c r="Q119" s="47"/>
      <c r="R119" s="49"/>
      <c r="S119" s="48"/>
      <c r="T119" s="46"/>
      <c r="U119" s="46"/>
      <c r="V119" s="46"/>
      <c r="W119" s="46"/>
      <c r="X119" s="46"/>
      <c r="Y119" s="47"/>
      <c r="Z119" s="47"/>
      <c r="AA119" s="47"/>
      <c r="AB119" s="47"/>
      <c r="AC119" s="47"/>
      <c r="AD119" s="47"/>
    </row>
    <row r="120" spans="1:30" ht="39.950000000000003" customHeight="1" x14ac:dyDescent="0.25">
      <c r="A120" s="55">
        <v>139</v>
      </c>
      <c r="B120" s="56" t="s">
        <v>55</v>
      </c>
      <c r="C120" s="57" t="s">
        <v>415</v>
      </c>
      <c r="D120" s="58" t="s">
        <v>416</v>
      </c>
      <c r="E120" s="53" t="s">
        <v>238</v>
      </c>
      <c r="F120" s="80" t="s">
        <v>417</v>
      </c>
      <c r="G120" s="54" t="s">
        <v>37</v>
      </c>
      <c r="H120" s="54" t="s">
        <v>51</v>
      </c>
      <c r="I120" s="42">
        <v>1970</v>
      </c>
      <c r="J120" s="17"/>
      <c r="K120" s="23">
        <f t="shared" si="2"/>
        <v>0</v>
      </c>
      <c r="L120" s="24" t="str">
        <f t="shared" si="3"/>
        <v>OK</v>
      </c>
      <c r="M120" s="45"/>
      <c r="N120" s="50"/>
      <c r="O120" s="46"/>
      <c r="P120" s="47"/>
      <c r="Q120" s="47"/>
      <c r="R120" s="49"/>
      <c r="S120" s="48"/>
      <c r="T120" s="46"/>
      <c r="U120" s="46"/>
      <c r="V120" s="46"/>
      <c r="W120" s="46"/>
      <c r="X120" s="46"/>
      <c r="Y120" s="47"/>
      <c r="Z120" s="47"/>
      <c r="AA120" s="47"/>
      <c r="AB120" s="47"/>
      <c r="AC120" s="47"/>
      <c r="AD120" s="47"/>
    </row>
    <row r="121" spans="1:30" ht="39.950000000000003" customHeight="1" x14ac:dyDescent="0.25">
      <c r="A121" s="55">
        <v>140</v>
      </c>
      <c r="B121" s="56" t="s">
        <v>24</v>
      </c>
      <c r="C121" s="66" t="s">
        <v>418</v>
      </c>
      <c r="D121" s="67" t="s">
        <v>419</v>
      </c>
      <c r="E121" s="53" t="s">
        <v>238</v>
      </c>
      <c r="F121" s="54" t="s">
        <v>417</v>
      </c>
      <c r="G121" s="54" t="s">
        <v>37</v>
      </c>
      <c r="H121" s="54" t="s">
        <v>51</v>
      </c>
      <c r="I121" s="42">
        <v>5099</v>
      </c>
      <c r="J121" s="17"/>
      <c r="K121" s="23">
        <f t="shared" si="2"/>
        <v>0</v>
      </c>
      <c r="L121" s="24" t="str">
        <f t="shared" si="3"/>
        <v>OK</v>
      </c>
      <c r="M121" s="45"/>
      <c r="N121" s="50"/>
      <c r="O121" s="46"/>
      <c r="P121" s="47"/>
      <c r="Q121" s="47"/>
      <c r="R121" s="49"/>
      <c r="S121" s="48"/>
      <c r="T121" s="46"/>
      <c r="U121" s="46"/>
      <c r="V121" s="46"/>
      <c r="W121" s="46"/>
      <c r="X121" s="46"/>
      <c r="Y121" s="47"/>
      <c r="Z121" s="47"/>
      <c r="AA121" s="47"/>
      <c r="AB121" s="47"/>
      <c r="AC121" s="47"/>
      <c r="AD121" s="47"/>
    </row>
    <row r="122" spans="1:30" ht="39.950000000000003" customHeight="1" x14ac:dyDescent="0.25">
      <c r="A122" s="55">
        <v>141</v>
      </c>
      <c r="B122" s="56" t="s">
        <v>186</v>
      </c>
      <c r="C122" s="81" t="s">
        <v>420</v>
      </c>
      <c r="D122" s="67" t="s">
        <v>421</v>
      </c>
      <c r="E122" s="53" t="s">
        <v>238</v>
      </c>
      <c r="F122" s="54" t="s">
        <v>417</v>
      </c>
      <c r="G122" s="54" t="s">
        <v>37</v>
      </c>
      <c r="H122" s="54" t="s">
        <v>51</v>
      </c>
      <c r="I122" s="42">
        <v>1875</v>
      </c>
      <c r="J122" s="17"/>
      <c r="K122" s="23">
        <f t="shared" si="2"/>
        <v>0</v>
      </c>
      <c r="L122" s="24" t="str">
        <f t="shared" si="3"/>
        <v>OK</v>
      </c>
      <c r="M122" s="45"/>
      <c r="N122" s="50"/>
      <c r="O122" s="46"/>
      <c r="P122" s="47"/>
      <c r="Q122" s="47"/>
      <c r="R122" s="49"/>
      <c r="S122" s="48"/>
      <c r="T122" s="46"/>
      <c r="U122" s="46"/>
      <c r="V122" s="46"/>
      <c r="W122" s="46"/>
      <c r="X122" s="46"/>
      <c r="Y122" s="47"/>
      <c r="Z122" s="47"/>
      <c r="AA122" s="47"/>
      <c r="AB122" s="47"/>
      <c r="AC122" s="47"/>
      <c r="AD122" s="47"/>
    </row>
    <row r="123" spans="1:30" ht="39.950000000000003" customHeight="1" x14ac:dyDescent="0.25">
      <c r="A123" s="55">
        <v>142</v>
      </c>
      <c r="B123" s="56" t="s">
        <v>86</v>
      </c>
      <c r="C123" s="60" t="s">
        <v>422</v>
      </c>
      <c r="D123" s="61" t="s">
        <v>423</v>
      </c>
      <c r="E123" s="62" t="s">
        <v>424</v>
      </c>
      <c r="F123" s="62" t="s">
        <v>425</v>
      </c>
      <c r="G123" s="54" t="s">
        <v>37</v>
      </c>
      <c r="H123" s="62" t="s">
        <v>81</v>
      </c>
      <c r="I123" s="42">
        <v>1289.94</v>
      </c>
      <c r="J123" s="17"/>
      <c r="K123" s="23">
        <f t="shared" si="2"/>
        <v>0</v>
      </c>
      <c r="L123" s="24" t="str">
        <f t="shared" si="3"/>
        <v>OK</v>
      </c>
      <c r="M123" s="45"/>
      <c r="N123" s="50"/>
      <c r="O123" s="46"/>
      <c r="P123" s="47"/>
      <c r="Q123" s="47"/>
      <c r="R123" s="49"/>
      <c r="S123" s="48"/>
      <c r="T123" s="46"/>
      <c r="U123" s="46"/>
      <c r="V123" s="46"/>
      <c r="W123" s="46"/>
      <c r="X123" s="46"/>
      <c r="Y123" s="47"/>
      <c r="Z123" s="47"/>
      <c r="AA123" s="47"/>
      <c r="AB123" s="47"/>
      <c r="AC123" s="47"/>
      <c r="AD123" s="47"/>
    </row>
    <row r="124" spans="1:30" ht="39.950000000000003" customHeight="1" x14ac:dyDescent="0.25">
      <c r="A124" s="55">
        <v>143</v>
      </c>
      <c r="B124" s="56" t="s">
        <v>86</v>
      </c>
      <c r="C124" s="60" t="s">
        <v>426</v>
      </c>
      <c r="D124" s="61" t="s">
        <v>427</v>
      </c>
      <c r="E124" s="62" t="s">
        <v>424</v>
      </c>
      <c r="F124" s="62" t="s">
        <v>425</v>
      </c>
      <c r="G124" s="54" t="s">
        <v>37</v>
      </c>
      <c r="H124" s="62" t="s">
        <v>81</v>
      </c>
      <c r="I124" s="42">
        <v>387.82</v>
      </c>
      <c r="J124" s="17"/>
      <c r="K124" s="23">
        <f t="shared" si="2"/>
        <v>0</v>
      </c>
      <c r="L124" s="24" t="str">
        <f t="shared" si="3"/>
        <v>OK</v>
      </c>
      <c r="M124" s="45"/>
      <c r="N124" s="50"/>
      <c r="O124" s="46"/>
      <c r="P124" s="47"/>
      <c r="Q124" s="47"/>
      <c r="R124" s="49"/>
      <c r="S124" s="48"/>
      <c r="T124" s="46"/>
      <c r="U124" s="46"/>
      <c r="V124" s="46"/>
      <c r="W124" s="46"/>
      <c r="X124" s="46"/>
      <c r="Y124" s="47"/>
      <c r="Z124" s="47"/>
      <c r="AA124" s="47"/>
      <c r="AB124" s="47"/>
      <c r="AC124" s="47"/>
      <c r="AD124" s="47"/>
    </row>
    <row r="125" spans="1:30" ht="39.950000000000003" customHeight="1" x14ac:dyDescent="0.25">
      <c r="A125" s="55">
        <v>145</v>
      </c>
      <c r="B125" s="56" t="s">
        <v>126</v>
      </c>
      <c r="C125" s="60" t="s">
        <v>428</v>
      </c>
      <c r="D125" s="61" t="s">
        <v>429</v>
      </c>
      <c r="E125" s="62" t="s">
        <v>124</v>
      </c>
      <c r="F125" s="62" t="s">
        <v>125</v>
      </c>
      <c r="G125" s="54" t="s">
        <v>37</v>
      </c>
      <c r="H125" s="62" t="s">
        <v>51</v>
      </c>
      <c r="I125" s="42">
        <v>5100</v>
      </c>
      <c r="J125" s="17"/>
      <c r="K125" s="23">
        <f t="shared" si="2"/>
        <v>0</v>
      </c>
      <c r="L125" s="24" t="str">
        <f t="shared" si="3"/>
        <v>OK</v>
      </c>
      <c r="M125" s="45"/>
      <c r="N125" s="50"/>
      <c r="O125" s="46"/>
      <c r="P125" s="47"/>
      <c r="Q125" s="47"/>
      <c r="R125" s="49"/>
      <c r="S125" s="48"/>
      <c r="T125" s="46"/>
      <c r="U125" s="46"/>
      <c r="V125" s="46"/>
      <c r="W125" s="46"/>
      <c r="X125" s="46"/>
      <c r="Y125" s="47"/>
      <c r="Z125" s="47"/>
      <c r="AA125" s="47"/>
      <c r="AB125" s="47"/>
      <c r="AC125" s="47"/>
      <c r="AD125" s="47"/>
    </row>
    <row r="126" spans="1:30" ht="39.950000000000003" customHeight="1" x14ac:dyDescent="0.25">
      <c r="A126" s="55">
        <v>146</v>
      </c>
      <c r="B126" s="56" t="s">
        <v>86</v>
      </c>
      <c r="C126" s="51" t="s">
        <v>430</v>
      </c>
      <c r="D126" s="61" t="s">
        <v>431</v>
      </c>
      <c r="E126" s="53" t="s">
        <v>432</v>
      </c>
      <c r="F126" s="54" t="s">
        <v>433</v>
      </c>
      <c r="G126" s="54" t="s">
        <v>37</v>
      </c>
      <c r="H126" s="54" t="s">
        <v>168</v>
      </c>
      <c r="I126" s="42">
        <v>338.6</v>
      </c>
      <c r="J126" s="17"/>
      <c r="K126" s="23">
        <f t="shared" si="2"/>
        <v>0</v>
      </c>
      <c r="L126" s="24" t="str">
        <f t="shared" si="3"/>
        <v>OK</v>
      </c>
      <c r="M126" s="45"/>
      <c r="N126" s="50"/>
      <c r="O126" s="46"/>
      <c r="P126" s="47"/>
      <c r="Q126" s="47"/>
      <c r="R126" s="49"/>
      <c r="S126" s="48"/>
      <c r="T126" s="46"/>
      <c r="U126" s="46"/>
      <c r="V126" s="46"/>
      <c r="W126" s="46"/>
      <c r="X126" s="46"/>
      <c r="Y126" s="47"/>
      <c r="Z126" s="47"/>
      <c r="AA126" s="47"/>
      <c r="AB126" s="47"/>
      <c r="AC126" s="47"/>
      <c r="AD126" s="47"/>
    </row>
    <row r="127" spans="1:30" ht="39.950000000000003" customHeight="1" x14ac:dyDescent="0.25">
      <c r="A127" s="55">
        <v>147</v>
      </c>
      <c r="B127" s="56" t="s">
        <v>126</v>
      </c>
      <c r="C127" s="51" t="s">
        <v>434</v>
      </c>
      <c r="D127" s="52" t="s">
        <v>435</v>
      </c>
      <c r="E127" s="53" t="s">
        <v>129</v>
      </c>
      <c r="F127" s="54" t="s">
        <v>436</v>
      </c>
      <c r="G127" s="54" t="s">
        <v>37</v>
      </c>
      <c r="H127" s="54" t="s">
        <v>51</v>
      </c>
      <c r="I127" s="42">
        <v>130</v>
      </c>
      <c r="J127" s="17"/>
      <c r="K127" s="23">
        <f t="shared" si="2"/>
        <v>0</v>
      </c>
      <c r="L127" s="24" t="str">
        <f t="shared" si="3"/>
        <v>OK</v>
      </c>
      <c r="M127" s="45"/>
      <c r="N127" s="50"/>
      <c r="O127" s="46"/>
      <c r="P127" s="47"/>
      <c r="Q127" s="47"/>
      <c r="R127" s="49"/>
      <c r="S127" s="48"/>
      <c r="T127" s="46"/>
      <c r="U127" s="46"/>
      <c r="V127" s="46"/>
      <c r="W127" s="46"/>
      <c r="X127" s="46"/>
      <c r="Y127" s="47"/>
      <c r="Z127" s="47"/>
      <c r="AA127" s="47"/>
      <c r="AB127" s="47"/>
      <c r="AC127" s="47"/>
      <c r="AD127" s="47"/>
    </row>
    <row r="128" spans="1:30" ht="39.950000000000003" customHeight="1" x14ac:dyDescent="0.25">
      <c r="A128" s="55">
        <v>150</v>
      </c>
      <c r="B128" s="56" t="s">
        <v>86</v>
      </c>
      <c r="C128" s="73" t="s">
        <v>437</v>
      </c>
      <c r="D128" s="74" t="s">
        <v>438</v>
      </c>
      <c r="E128" s="53" t="s">
        <v>439</v>
      </c>
      <c r="F128" s="62" t="s">
        <v>440</v>
      </c>
      <c r="G128" s="54" t="s">
        <v>37</v>
      </c>
      <c r="H128" s="62" t="s">
        <v>168</v>
      </c>
      <c r="I128" s="42">
        <v>549.99</v>
      </c>
      <c r="J128" s="17"/>
      <c r="K128" s="23">
        <f t="shared" si="2"/>
        <v>0</v>
      </c>
      <c r="L128" s="24" t="str">
        <f t="shared" si="3"/>
        <v>OK</v>
      </c>
      <c r="M128" s="45"/>
      <c r="N128" s="50"/>
      <c r="O128" s="46"/>
      <c r="P128" s="47"/>
      <c r="Q128" s="47"/>
      <c r="R128" s="49"/>
      <c r="S128" s="48"/>
      <c r="T128" s="46"/>
      <c r="U128" s="46"/>
      <c r="V128" s="46"/>
      <c r="W128" s="46"/>
      <c r="X128" s="46"/>
      <c r="Y128" s="47"/>
      <c r="Z128" s="47"/>
      <c r="AA128" s="47"/>
      <c r="AB128" s="47"/>
      <c r="AC128" s="47"/>
      <c r="AD128" s="47"/>
    </row>
    <row r="129" spans="1:30" ht="39.950000000000003" customHeight="1" x14ac:dyDescent="0.25">
      <c r="A129" s="55">
        <v>152</v>
      </c>
      <c r="B129" s="56" t="s">
        <v>86</v>
      </c>
      <c r="C129" s="60" t="s">
        <v>441</v>
      </c>
      <c r="D129" s="61" t="s">
        <v>442</v>
      </c>
      <c r="E129" s="59" t="s">
        <v>292</v>
      </c>
      <c r="F129" s="70" t="s">
        <v>391</v>
      </c>
      <c r="G129" s="54" t="s">
        <v>37</v>
      </c>
      <c r="H129" s="54">
        <v>44905233</v>
      </c>
      <c r="I129" s="42">
        <v>1354.16</v>
      </c>
      <c r="J129" s="17"/>
      <c r="K129" s="23">
        <f t="shared" si="2"/>
        <v>0</v>
      </c>
      <c r="L129" s="24" t="str">
        <f t="shared" si="3"/>
        <v>OK</v>
      </c>
      <c r="M129" s="45"/>
      <c r="N129" s="50"/>
      <c r="O129" s="46"/>
      <c r="P129" s="47"/>
      <c r="Q129" s="47"/>
      <c r="R129" s="49"/>
      <c r="S129" s="48"/>
      <c r="T129" s="46"/>
      <c r="U129" s="46"/>
      <c r="V129" s="46"/>
      <c r="W129" s="46"/>
      <c r="X129" s="46"/>
      <c r="Y129" s="47"/>
      <c r="Z129" s="47"/>
      <c r="AA129" s="47"/>
      <c r="AB129" s="47"/>
      <c r="AC129" s="47"/>
      <c r="AD129" s="47"/>
    </row>
    <row r="130" spans="1:30" ht="39.950000000000003" customHeight="1" x14ac:dyDescent="0.25">
      <c r="A130" s="55">
        <v>153</v>
      </c>
      <c r="B130" s="56" t="s">
        <v>443</v>
      </c>
      <c r="C130" s="60" t="s">
        <v>444</v>
      </c>
      <c r="D130" s="61" t="s">
        <v>445</v>
      </c>
      <c r="E130" s="59" t="s">
        <v>164</v>
      </c>
      <c r="F130" s="70" t="s">
        <v>446</v>
      </c>
      <c r="G130" s="54" t="s">
        <v>37</v>
      </c>
      <c r="H130" s="54">
        <v>44905235</v>
      </c>
      <c r="I130" s="42">
        <v>19484</v>
      </c>
      <c r="J130" s="17"/>
      <c r="K130" s="23">
        <f t="shared" si="2"/>
        <v>0</v>
      </c>
      <c r="L130" s="24" t="str">
        <f t="shared" si="3"/>
        <v>OK</v>
      </c>
      <c r="M130" s="45"/>
      <c r="N130" s="50"/>
      <c r="O130" s="46"/>
      <c r="P130" s="47"/>
      <c r="Q130" s="47"/>
      <c r="R130" s="49"/>
      <c r="S130" s="48"/>
      <c r="T130" s="46"/>
      <c r="U130" s="46"/>
      <c r="V130" s="46"/>
      <c r="W130" s="46"/>
      <c r="X130" s="46"/>
      <c r="Y130" s="47"/>
      <c r="Z130" s="47"/>
      <c r="AA130" s="47"/>
      <c r="AB130" s="47"/>
      <c r="AC130" s="47"/>
      <c r="AD130" s="47"/>
    </row>
    <row r="131" spans="1:30" ht="39.950000000000003" customHeight="1" x14ac:dyDescent="0.25">
      <c r="A131" s="55">
        <v>154</v>
      </c>
      <c r="B131" s="56" t="s">
        <v>86</v>
      </c>
      <c r="C131" s="60" t="s">
        <v>447</v>
      </c>
      <c r="D131" s="61" t="s">
        <v>448</v>
      </c>
      <c r="E131" s="59" t="s">
        <v>62</v>
      </c>
      <c r="F131" s="62" t="s">
        <v>449</v>
      </c>
      <c r="G131" s="54" t="s">
        <v>37</v>
      </c>
      <c r="H131" s="62" t="s">
        <v>51</v>
      </c>
      <c r="I131" s="42">
        <v>2498.19</v>
      </c>
      <c r="J131" s="17"/>
      <c r="K131" s="23">
        <f t="shared" si="2"/>
        <v>0</v>
      </c>
      <c r="L131" s="24" t="str">
        <f t="shared" si="3"/>
        <v>OK</v>
      </c>
      <c r="M131" s="45"/>
      <c r="N131" s="50"/>
      <c r="O131" s="46"/>
      <c r="P131" s="47"/>
      <c r="Q131" s="47"/>
      <c r="R131" s="49"/>
      <c r="S131" s="48"/>
      <c r="T131" s="46"/>
      <c r="U131" s="46"/>
      <c r="V131" s="46"/>
      <c r="W131" s="46"/>
      <c r="X131" s="46"/>
      <c r="Y131" s="47"/>
      <c r="Z131" s="47"/>
      <c r="AA131" s="47"/>
      <c r="AB131" s="47"/>
      <c r="AC131" s="47"/>
      <c r="AD131" s="47"/>
    </row>
    <row r="132" spans="1:30" ht="39.950000000000003" customHeight="1" x14ac:dyDescent="0.25">
      <c r="A132" s="55">
        <v>155</v>
      </c>
      <c r="B132" s="56" t="s">
        <v>450</v>
      </c>
      <c r="C132" s="77" t="s">
        <v>451</v>
      </c>
      <c r="D132" s="61" t="s">
        <v>452</v>
      </c>
      <c r="E132" s="59" t="s">
        <v>238</v>
      </c>
      <c r="F132" s="62" t="s">
        <v>453</v>
      </c>
      <c r="G132" s="54" t="s">
        <v>37</v>
      </c>
      <c r="H132" s="62" t="s">
        <v>51</v>
      </c>
      <c r="I132" s="42">
        <v>38300</v>
      </c>
      <c r="J132" s="17"/>
      <c r="K132" s="23">
        <f t="shared" ref="K132:K135" si="4">J132-(SUM(M132:AD132))</f>
        <v>0</v>
      </c>
      <c r="L132" s="24" t="str">
        <f t="shared" ref="L132:L136" si="5">IF(K132&lt;0,"ATENÇÃO","OK")</f>
        <v>OK</v>
      </c>
      <c r="M132" s="45"/>
      <c r="N132" s="50"/>
      <c r="O132" s="46"/>
      <c r="P132" s="47"/>
      <c r="Q132" s="47"/>
      <c r="R132" s="49"/>
      <c r="S132" s="48"/>
      <c r="T132" s="46"/>
      <c r="U132" s="46"/>
      <c r="V132" s="46"/>
      <c r="W132" s="46"/>
      <c r="X132" s="46"/>
      <c r="Y132" s="47"/>
      <c r="Z132" s="47"/>
      <c r="AA132" s="47"/>
      <c r="AB132" s="47"/>
      <c r="AC132" s="47"/>
      <c r="AD132" s="47"/>
    </row>
    <row r="133" spans="1:30" ht="39.950000000000003" customHeight="1" x14ac:dyDescent="0.25">
      <c r="A133" s="55">
        <v>156</v>
      </c>
      <c r="B133" s="56" t="s">
        <v>114</v>
      </c>
      <c r="C133" s="60" t="s">
        <v>454</v>
      </c>
      <c r="D133" s="61" t="s">
        <v>455</v>
      </c>
      <c r="E133" s="62" t="s">
        <v>129</v>
      </c>
      <c r="F133" s="62" t="s">
        <v>456</v>
      </c>
      <c r="G133" s="54" t="s">
        <v>37</v>
      </c>
      <c r="H133" s="62" t="s">
        <v>81</v>
      </c>
      <c r="I133" s="42">
        <v>327.5</v>
      </c>
      <c r="J133" s="17"/>
      <c r="K133" s="23">
        <f t="shared" si="4"/>
        <v>0</v>
      </c>
      <c r="L133" s="24" t="str">
        <f t="shared" si="5"/>
        <v>OK</v>
      </c>
      <c r="M133" s="45"/>
      <c r="N133" s="50"/>
      <c r="O133" s="46"/>
      <c r="P133" s="47"/>
      <c r="Q133" s="47"/>
      <c r="R133" s="49"/>
      <c r="S133" s="48"/>
      <c r="T133" s="46"/>
      <c r="U133" s="46"/>
      <c r="V133" s="46"/>
      <c r="W133" s="46"/>
      <c r="X133" s="46"/>
      <c r="Y133" s="47"/>
      <c r="Z133" s="47"/>
      <c r="AA133" s="47"/>
      <c r="AB133" s="47"/>
      <c r="AC133" s="47"/>
      <c r="AD133" s="47"/>
    </row>
    <row r="134" spans="1:30" ht="39.950000000000003" customHeight="1" x14ac:dyDescent="0.25">
      <c r="A134" s="55">
        <v>158</v>
      </c>
      <c r="B134" s="56" t="s">
        <v>38</v>
      </c>
      <c r="C134" s="60" t="s">
        <v>457</v>
      </c>
      <c r="D134" s="61" t="s">
        <v>458</v>
      </c>
      <c r="E134" s="62">
        <v>2407</v>
      </c>
      <c r="F134" s="62" t="s">
        <v>459</v>
      </c>
      <c r="G134" s="54" t="s">
        <v>37</v>
      </c>
      <c r="H134" s="62" t="s">
        <v>81</v>
      </c>
      <c r="I134" s="42">
        <v>1240</v>
      </c>
      <c r="J134" s="17"/>
      <c r="K134" s="23">
        <f t="shared" si="4"/>
        <v>0</v>
      </c>
      <c r="L134" s="24" t="str">
        <f t="shared" si="5"/>
        <v>OK</v>
      </c>
      <c r="M134" s="45"/>
      <c r="N134" s="50"/>
      <c r="O134" s="46"/>
      <c r="P134" s="47"/>
      <c r="Q134" s="47"/>
      <c r="R134" s="49"/>
      <c r="S134" s="48"/>
      <c r="T134" s="46"/>
      <c r="U134" s="46"/>
      <c r="V134" s="46"/>
      <c r="W134" s="46"/>
      <c r="X134" s="46"/>
      <c r="Y134" s="47"/>
      <c r="Z134" s="47"/>
      <c r="AA134" s="47"/>
      <c r="AB134" s="47"/>
      <c r="AC134" s="47"/>
      <c r="AD134" s="47"/>
    </row>
    <row r="135" spans="1:30" ht="39.950000000000003" customHeight="1" x14ac:dyDescent="0.25">
      <c r="A135" s="55">
        <v>159</v>
      </c>
      <c r="B135" s="56" t="s">
        <v>86</v>
      </c>
      <c r="C135" s="60" t="s">
        <v>460</v>
      </c>
      <c r="D135" s="61" t="s">
        <v>461</v>
      </c>
      <c r="E135" s="62">
        <v>2407</v>
      </c>
      <c r="F135" s="62" t="s">
        <v>459</v>
      </c>
      <c r="G135" s="54" t="s">
        <v>37</v>
      </c>
      <c r="H135" s="62" t="s">
        <v>81</v>
      </c>
      <c r="I135" s="42">
        <v>376.13</v>
      </c>
      <c r="J135" s="17"/>
      <c r="K135" s="23">
        <f t="shared" si="4"/>
        <v>0</v>
      </c>
      <c r="L135" s="24" t="str">
        <f t="shared" si="5"/>
        <v>OK</v>
      </c>
      <c r="M135" s="45"/>
      <c r="N135" s="50"/>
      <c r="O135" s="46"/>
      <c r="P135" s="47"/>
      <c r="Q135" s="47"/>
      <c r="R135" s="49"/>
      <c r="S135" s="48"/>
      <c r="T135" s="46"/>
      <c r="U135" s="46"/>
      <c r="V135" s="46"/>
      <c r="W135" s="46"/>
      <c r="X135" s="46"/>
      <c r="Y135" s="47"/>
      <c r="Z135" s="47"/>
      <c r="AA135" s="47"/>
      <c r="AB135" s="47"/>
      <c r="AC135" s="47"/>
      <c r="AD135" s="47"/>
    </row>
    <row r="136" spans="1:30" ht="39.950000000000003" customHeight="1" x14ac:dyDescent="0.25">
      <c r="A136" s="55">
        <v>161</v>
      </c>
      <c r="B136" s="56" t="s">
        <v>38</v>
      </c>
      <c r="C136" s="60" t="s">
        <v>462</v>
      </c>
      <c r="D136" s="61" t="s">
        <v>463</v>
      </c>
      <c r="E136" s="62" t="s">
        <v>292</v>
      </c>
      <c r="F136" s="62" t="s">
        <v>464</v>
      </c>
      <c r="G136" s="54" t="s">
        <v>37</v>
      </c>
      <c r="H136" s="62" t="s">
        <v>81</v>
      </c>
      <c r="I136" s="42">
        <v>485.5</v>
      </c>
      <c r="J136" s="17"/>
      <c r="K136" s="23">
        <f>J136-(SUM(M136:AD136))</f>
        <v>0</v>
      </c>
      <c r="L136" s="24" t="str">
        <f t="shared" si="5"/>
        <v>OK</v>
      </c>
      <c r="M136" s="45"/>
      <c r="N136" s="50"/>
      <c r="O136" s="46"/>
      <c r="P136" s="47"/>
      <c r="Q136" s="47"/>
      <c r="R136" s="49"/>
      <c r="S136" s="48"/>
      <c r="T136" s="46"/>
      <c r="U136" s="46"/>
      <c r="V136" s="46"/>
      <c r="W136" s="46"/>
      <c r="X136" s="46"/>
      <c r="Y136" s="47"/>
      <c r="Z136" s="47"/>
      <c r="AA136" s="47"/>
      <c r="AB136" s="47"/>
      <c r="AC136" s="47"/>
      <c r="AD136" s="47"/>
    </row>
    <row r="137" spans="1:30" ht="39.950000000000003" customHeight="1" x14ac:dyDescent="0.25">
      <c r="M137" s="92">
        <f>SUMPRODUCT(I4:I136,M4:M136)</f>
        <v>1430</v>
      </c>
    </row>
  </sheetData>
  <autoFilter ref="A3:AD137" xr:uid="{00000000-0001-0000-0600-000000000000}"/>
  <mergeCells count="22">
    <mergeCell ref="O1:O2"/>
    <mergeCell ref="A1:B1"/>
    <mergeCell ref="C1:I1"/>
    <mergeCell ref="AC1:AC2"/>
    <mergeCell ref="AD1:AD2"/>
    <mergeCell ref="A2:L2"/>
    <mergeCell ref="AB1:AB2"/>
    <mergeCell ref="T1:T2"/>
    <mergeCell ref="P1:P2"/>
    <mergeCell ref="Q1:Q2"/>
    <mergeCell ref="AA1:AA2"/>
    <mergeCell ref="J1:L1"/>
    <mergeCell ref="M1:M2"/>
    <mergeCell ref="N1:N2"/>
    <mergeCell ref="Z1:Z2"/>
    <mergeCell ref="V1:V2"/>
    <mergeCell ref="Y1:Y2"/>
    <mergeCell ref="R1:R2"/>
    <mergeCell ref="S1:S2"/>
    <mergeCell ref="U1:U2"/>
    <mergeCell ref="W1:W2"/>
    <mergeCell ref="X1:X2"/>
  </mergeCells>
  <conditionalFormatting sqref="S4:X136 M4:O136">
    <cfRule type="cellIs" dxfId="89" priority="1" stopIfTrue="1" operator="greaterThan">
      <formula>0</formula>
    </cfRule>
    <cfRule type="cellIs" dxfId="88" priority="2" stopIfTrue="1" operator="greaterThan">
      <formula>0</formula>
    </cfRule>
    <cfRule type="cellIs" dxfId="87" priority="3" stopIfTrue="1" operator="greaterThan">
      <formula>0</formula>
    </cfRule>
  </conditionalFormatting>
  <hyperlinks>
    <hyperlink ref="D577" r:id="rId1" display="https://www.havan.com.br/mangueira-para-gas-de-cozinha-glp-1-20m-durin-05207.html" xr:uid="{51C52A72-7DC4-4216-9618-FB8D7C0EB455}"/>
  </hyperlinks>
  <pageMargins left="0.511811024" right="0.511811024" top="0.78740157499999996" bottom="0.78740157499999996" header="0.31496062000000002" footer="0.3149606200000000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FFFF00"/>
  </sheetPr>
  <dimension ref="A1:AD137"/>
  <sheetViews>
    <sheetView topLeftCell="A136" zoomScale="80" zoomScaleNormal="80" workbookViewId="0">
      <selection activeCell="M137" sqref="M137"/>
    </sheetView>
  </sheetViews>
  <sheetFormatPr defaultColWidth="9.7109375" defaultRowHeight="39.950000000000003" customHeight="1" x14ac:dyDescent="0.25"/>
  <cols>
    <col min="1" max="1" width="7" style="31" customWidth="1"/>
    <col min="2" max="2" width="38.5703125" style="1" customWidth="1"/>
    <col min="3" max="3" width="55.28515625" style="35" customWidth="1"/>
    <col min="4" max="4" width="32.5703125" style="36" customWidth="1"/>
    <col min="5" max="5" width="7" style="36" customWidth="1"/>
    <col min="6" max="6" width="10.85546875" style="1" customWidth="1"/>
    <col min="7" max="7" width="10" style="1" customWidth="1"/>
    <col min="8" max="8" width="16.7109375" style="1" customWidth="1"/>
    <col min="9" max="9" width="16.140625" style="27" bestFit="1" customWidth="1"/>
    <col min="10" max="10" width="13.85546875" style="4" customWidth="1"/>
    <col min="11" max="11" width="13.28515625" style="26" customWidth="1"/>
    <col min="12" max="12" width="12.5703125" style="5" customWidth="1"/>
    <col min="13" max="24" width="13.7109375" style="6" customWidth="1"/>
    <col min="25" max="30" width="13.7109375" style="2" customWidth="1"/>
    <col min="31" max="16384" width="9.7109375" style="2"/>
  </cols>
  <sheetData>
    <row r="1" spans="1:30" ht="39.950000000000003" customHeight="1" x14ac:dyDescent="0.25">
      <c r="A1" s="230" t="s">
        <v>27</v>
      </c>
      <c r="B1" s="230"/>
      <c r="C1" s="230" t="s">
        <v>28</v>
      </c>
      <c r="D1" s="230"/>
      <c r="E1" s="230"/>
      <c r="F1" s="230"/>
      <c r="G1" s="230"/>
      <c r="H1" s="230"/>
      <c r="I1" s="230"/>
      <c r="J1" s="230" t="s">
        <v>492</v>
      </c>
      <c r="K1" s="230"/>
      <c r="L1" s="230"/>
      <c r="M1" s="231" t="s">
        <v>466</v>
      </c>
      <c r="N1" s="231" t="s">
        <v>465</v>
      </c>
      <c r="O1" s="231" t="s">
        <v>465</v>
      </c>
      <c r="P1" s="231" t="s">
        <v>465</v>
      </c>
      <c r="Q1" s="231" t="s">
        <v>465</v>
      </c>
      <c r="R1" s="231" t="s">
        <v>465</v>
      </c>
      <c r="S1" s="231" t="s">
        <v>465</v>
      </c>
      <c r="T1" s="231" t="s">
        <v>465</v>
      </c>
      <c r="U1" s="231" t="s">
        <v>465</v>
      </c>
      <c r="V1" s="231" t="s">
        <v>465</v>
      </c>
      <c r="W1" s="231" t="s">
        <v>465</v>
      </c>
      <c r="X1" s="231" t="s">
        <v>465</v>
      </c>
      <c r="Y1" s="231" t="s">
        <v>465</v>
      </c>
      <c r="Z1" s="231" t="s">
        <v>465</v>
      </c>
      <c r="AA1" s="231" t="s">
        <v>465</v>
      </c>
      <c r="AB1" s="231" t="s">
        <v>465</v>
      </c>
      <c r="AC1" s="231" t="s">
        <v>465</v>
      </c>
      <c r="AD1" s="231" t="s">
        <v>465</v>
      </c>
    </row>
    <row r="2" spans="1:30" ht="39.950000000000003" customHeight="1" x14ac:dyDescent="0.25">
      <c r="A2" s="230" t="s">
        <v>12</v>
      </c>
      <c r="B2" s="230"/>
      <c r="C2" s="230"/>
      <c r="D2" s="230"/>
      <c r="E2" s="230"/>
      <c r="F2" s="230"/>
      <c r="G2" s="230"/>
      <c r="H2" s="230"/>
      <c r="I2" s="230"/>
      <c r="J2" s="230"/>
      <c r="K2" s="230"/>
      <c r="L2" s="230"/>
      <c r="M2" s="231"/>
      <c r="N2" s="231"/>
      <c r="O2" s="231"/>
      <c r="P2" s="231"/>
      <c r="Q2" s="231"/>
      <c r="R2" s="231"/>
      <c r="S2" s="231"/>
      <c r="T2" s="231"/>
      <c r="U2" s="231"/>
      <c r="V2" s="231"/>
      <c r="W2" s="231"/>
      <c r="X2" s="231"/>
      <c r="Y2" s="231"/>
      <c r="Z2" s="231"/>
      <c r="AA2" s="231"/>
      <c r="AB2" s="231"/>
      <c r="AC2" s="231"/>
      <c r="AD2" s="231"/>
    </row>
    <row r="3" spans="1:30" s="3" customFormat="1" ht="57.2" customHeight="1" x14ac:dyDescent="0.2">
      <c r="A3" s="32" t="s">
        <v>18</v>
      </c>
      <c r="B3" s="33" t="s">
        <v>13</v>
      </c>
      <c r="C3" s="32" t="s">
        <v>14</v>
      </c>
      <c r="D3" s="32" t="s">
        <v>23</v>
      </c>
      <c r="E3" s="33" t="s">
        <v>30</v>
      </c>
      <c r="F3" s="33" t="s">
        <v>31</v>
      </c>
      <c r="G3" s="33" t="s">
        <v>32</v>
      </c>
      <c r="H3" s="33" t="s">
        <v>15</v>
      </c>
      <c r="I3" s="34" t="s">
        <v>19</v>
      </c>
      <c r="J3" s="33" t="s">
        <v>20</v>
      </c>
      <c r="K3" s="37" t="s">
        <v>0</v>
      </c>
      <c r="L3" s="38" t="s">
        <v>2</v>
      </c>
      <c r="M3" s="86">
        <v>45358</v>
      </c>
      <c r="N3" s="44" t="s">
        <v>1</v>
      </c>
      <c r="O3" s="44" t="s">
        <v>1</v>
      </c>
      <c r="P3" s="44" t="s">
        <v>1</v>
      </c>
      <c r="Q3" s="44" t="s">
        <v>1</v>
      </c>
      <c r="R3" s="44" t="s">
        <v>1</v>
      </c>
      <c r="S3" s="44" t="s">
        <v>1</v>
      </c>
      <c r="T3" s="44" t="s">
        <v>1</v>
      </c>
      <c r="U3" s="44" t="s">
        <v>1</v>
      </c>
      <c r="V3" s="44" t="s">
        <v>1</v>
      </c>
      <c r="W3" s="44" t="s">
        <v>1</v>
      </c>
      <c r="X3" s="44" t="s">
        <v>1</v>
      </c>
      <c r="Y3" s="44" t="s">
        <v>1</v>
      </c>
      <c r="Z3" s="44" t="s">
        <v>1</v>
      </c>
      <c r="AA3" s="44" t="s">
        <v>1</v>
      </c>
      <c r="AB3" s="44" t="s">
        <v>1</v>
      </c>
      <c r="AC3" s="44" t="s">
        <v>1</v>
      </c>
      <c r="AD3" s="44" t="s">
        <v>1</v>
      </c>
    </row>
    <row r="4" spans="1:30" ht="39.950000000000003" customHeight="1" x14ac:dyDescent="0.25">
      <c r="A4" s="55">
        <v>1</v>
      </c>
      <c r="B4" s="56" t="s">
        <v>33</v>
      </c>
      <c r="C4" s="60" t="s">
        <v>34</v>
      </c>
      <c r="D4" s="61" t="s">
        <v>35</v>
      </c>
      <c r="E4" s="59" t="s">
        <v>36</v>
      </c>
      <c r="F4" s="70">
        <v>117366023</v>
      </c>
      <c r="G4" s="54" t="s">
        <v>37</v>
      </c>
      <c r="H4" s="54">
        <v>33903035</v>
      </c>
      <c r="I4" s="42">
        <v>54</v>
      </c>
      <c r="J4" s="17"/>
      <c r="K4" s="23">
        <f t="shared" ref="K4:K67" si="0">J4-(SUM(M4:AD4))</f>
        <v>0</v>
      </c>
      <c r="L4" s="24" t="str">
        <f t="shared" ref="L4:L67" si="1">IF(K4&lt;0,"ATENÇÃO","OK")</f>
        <v>OK</v>
      </c>
      <c r="M4" s="88"/>
      <c r="N4" s="89"/>
      <c r="O4" s="88"/>
      <c r="P4" s="90"/>
      <c r="Q4" s="90"/>
      <c r="R4" s="90"/>
      <c r="S4" s="90"/>
      <c r="T4" s="88"/>
      <c r="U4" s="88"/>
      <c r="V4" s="88"/>
      <c r="W4" s="88"/>
      <c r="X4" s="88"/>
      <c r="Y4" s="90"/>
      <c r="Z4" s="90"/>
      <c r="AA4" s="90"/>
      <c r="AB4" s="90"/>
      <c r="AC4" s="90"/>
      <c r="AD4" s="90"/>
    </row>
    <row r="5" spans="1:30" ht="39.950000000000003" customHeight="1" x14ac:dyDescent="0.25">
      <c r="A5" s="55">
        <v>2</v>
      </c>
      <c r="B5" s="56" t="s">
        <v>38</v>
      </c>
      <c r="C5" s="60" t="s">
        <v>39</v>
      </c>
      <c r="D5" s="61" t="s">
        <v>40</v>
      </c>
      <c r="E5" s="53" t="s">
        <v>41</v>
      </c>
      <c r="F5" s="54" t="s">
        <v>42</v>
      </c>
      <c r="G5" s="54" t="s">
        <v>37</v>
      </c>
      <c r="H5" s="54">
        <v>33903029</v>
      </c>
      <c r="I5" s="42">
        <v>1262.5999999999999</v>
      </c>
      <c r="J5" s="17"/>
      <c r="K5" s="23">
        <f t="shared" si="0"/>
        <v>0</v>
      </c>
      <c r="L5" s="24" t="str">
        <f t="shared" si="1"/>
        <v>OK</v>
      </c>
      <c r="M5" s="88"/>
      <c r="N5" s="89"/>
      <c r="O5" s="88"/>
      <c r="P5" s="90"/>
      <c r="Q5" s="90"/>
      <c r="R5" s="90"/>
      <c r="S5" s="90"/>
      <c r="T5" s="88"/>
      <c r="U5" s="88"/>
      <c r="V5" s="88"/>
      <c r="W5" s="88"/>
      <c r="X5" s="88"/>
      <c r="Y5" s="90"/>
      <c r="Z5" s="90"/>
      <c r="AA5" s="90"/>
      <c r="AB5" s="90"/>
      <c r="AC5" s="90"/>
      <c r="AD5" s="90"/>
    </row>
    <row r="6" spans="1:30" ht="39.950000000000003" customHeight="1" x14ac:dyDescent="0.25">
      <c r="A6" s="55">
        <v>3</v>
      </c>
      <c r="B6" s="56" t="s">
        <v>43</v>
      </c>
      <c r="C6" s="60" t="s">
        <v>44</v>
      </c>
      <c r="D6" s="61" t="s">
        <v>45</v>
      </c>
      <c r="E6" s="59" t="s">
        <v>46</v>
      </c>
      <c r="F6" s="70">
        <v>79812016</v>
      </c>
      <c r="G6" s="54" t="s">
        <v>37</v>
      </c>
      <c r="H6" s="54">
        <v>33903017</v>
      </c>
      <c r="I6" s="42">
        <v>70.59</v>
      </c>
      <c r="J6" s="17"/>
      <c r="K6" s="23">
        <f t="shared" si="0"/>
        <v>0</v>
      </c>
      <c r="L6" s="24" t="str">
        <f t="shared" si="1"/>
        <v>OK</v>
      </c>
      <c r="M6" s="88"/>
      <c r="N6" s="89"/>
      <c r="O6" s="88"/>
      <c r="P6" s="90"/>
      <c r="Q6" s="90"/>
      <c r="R6" s="90"/>
      <c r="S6" s="90"/>
      <c r="T6" s="88"/>
      <c r="U6" s="88"/>
      <c r="V6" s="88"/>
      <c r="W6" s="88"/>
      <c r="X6" s="88"/>
      <c r="Y6" s="90"/>
      <c r="Z6" s="90"/>
      <c r="AA6" s="90"/>
      <c r="AB6" s="90"/>
      <c r="AC6" s="90"/>
      <c r="AD6" s="90"/>
    </row>
    <row r="7" spans="1:30" ht="39.950000000000003" customHeight="1" x14ac:dyDescent="0.25">
      <c r="A7" s="55">
        <v>4</v>
      </c>
      <c r="B7" s="56" t="s">
        <v>47</v>
      </c>
      <c r="C7" s="68" t="s">
        <v>48</v>
      </c>
      <c r="D7" s="69" t="s">
        <v>49</v>
      </c>
      <c r="E7" s="65">
        <v>2401</v>
      </c>
      <c r="F7" s="65" t="s">
        <v>50</v>
      </c>
      <c r="G7" s="54" t="s">
        <v>37</v>
      </c>
      <c r="H7" s="54" t="s">
        <v>51</v>
      </c>
      <c r="I7" s="42">
        <v>2050</v>
      </c>
      <c r="J7" s="17"/>
      <c r="K7" s="23">
        <f t="shared" si="0"/>
        <v>0</v>
      </c>
      <c r="L7" s="24" t="str">
        <f t="shared" si="1"/>
        <v>OK</v>
      </c>
      <c r="M7" s="88"/>
      <c r="N7" s="89"/>
      <c r="O7" s="88"/>
      <c r="P7" s="90"/>
      <c r="Q7" s="90"/>
      <c r="R7" s="90"/>
      <c r="S7" s="90"/>
      <c r="T7" s="88"/>
      <c r="U7" s="88"/>
      <c r="V7" s="88"/>
      <c r="W7" s="88"/>
      <c r="X7" s="88"/>
      <c r="Y7" s="90"/>
      <c r="Z7" s="90"/>
      <c r="AA7" s="90"/>
      <c r="AB7" s="90"/>
      <c r="AC7" s="90"/>
      <c r="AD7" s="90"/>
    </row>
    <row r="8" spans="1:30" ht="39.950000000000003" customHeight="1" x14ac:dyDescent="0.25">
      <c r="A8" s="55">
        <v>5</v>
      </c>
      <c r="B8" s="56" t="s">
        <v>43</v>
      </c>
      <c r="C8" s="60" t="s">
        <v>52</v>
      </c>
      <c r="D8" s="61" t="s">
        <v>53</v>
      </c>
      <c r="E8" s="62" t="s">
        <v>46</v>
      </c>
      <c r="F8" s="62" t="s">
        <v>54</v>
      </c>
      <c r="G8" s="54" t="s">
        <v>37</v>
      </c>
      <c r="H8" s="62" t="s">
        <v>51</v>
      </c>
      <c r="I8" s="42">
        <v>1426.25</v>
      </c>
      <c r="J8" s="17"/>
      <c r="K8" s="23">
        <f t="shared" si="0"/>
        <v>0</v>
      </c>
      <c r="L8" s="24" t="str">
        <f t="shared" si="1"/>
        <v>OK</v>
      </c>
      <c r="M8" s="88"/>
      <c r="N8" s="89"/>
      <c r="O8" s="88"/>
      <c r="P8" s="90"/>
      <c r="Q8" s="90"/>
      <c r="R8" s="90"/>
      <c r="S8" s="90"/>
      <c r="T8" s="88"/>
      <c r="U8" s="88"/>
      <c r="V8" s="88"/>
      <c r="W8" s="88"/>
      <c r="X8" s="88"/>
      <c r="Y8" s="90"/>
      <c r="Z8" s="90"/>
      <c r="AA8" s="90"/>
      <c r="AB8" s="90"/>
      <c r="AC8" s="90"/>
      <c r="AD8" s="90"/>
    </row>
    <row r="9" spans="1:30" ht="39.950000000000003" customHeight="1" x14ac:dyDescent="0.25">
      <c r="A9" s="55">
        <v>6</v>
      </c>
      <c r="B9" s="56" t="s">
        <v>55</v>
      </c>
      <c r="C9" s="66" t="s">
        <v>56</v>
      </c>
      <c r="D9" s="67" t="s">
        <v>57</v>
      </c>
      <c r="E9" s="59" t="s">
        <v>58</v>
      </c>
      <c r="F9" s="54" t="s">
        <v>59</v>
      </c>
      <c r="G9" s="54" t="s">
        <v>37</v>
      </c>
      <c r="H9" s="54">
        <v>33903030</v>
      </c>
      <c r="I9" s="42">
        <v>12556.89</v>
      </c>
      <c r="J9" s="17"/>
      <c r="K9" s="23">
        <f t="shared" si="0"/>
        <v>0</v>
      </c>
      <c r="L9" s="24" t="str">
        <f t="shared" si="1"/>
        <v>OK</v>
      </c>
      <c r="M9" s="88"/>
      <c r="N9" s="89"/>
      <c r="O9" s="88"/>
      <c r="P9" s="90"/>
      <c r="Q9" s="90"/>
      <c r="R9" s="90"/>
      <c r="S9" s="90"/>
      <c r="T9" s="88"/>
      <c r="U9" s="88"/>
      <c r="V9" s="88"/>
      <c r="W9" s="88"/>
      <c r="X9" s="88"/>
      <c r="Y9" s="90"/>
      <c r="Z9" s="90"/>
      <c r="AA9" s="90"/>
      <c r="AB9" s="90"/>
      <c r="AC9" s="90"/>
      <c r="AD9" s="90"/>
    </row>
    <row r="10" spans="1:30" ht="39.950000000000003" customHeight="1" x14ac:dyDescent="0.25">
      <c r="A10" s="55">
        <v>7</v>
      </c>
      <c r="B10" s="56" t="s">
        <v>38</v>
      </c>
      <c r="C10" s="66" t="s">
        <v>60</v>
      </c>
      <c r="D10" s="67" t="s">
        <v>61</v>
      </c>
      <c r="E10" s="59" t="s">
        <v>62</v>
      </c>
      <c r="F10" s="54" t="s">
        <v>63</v>
      </c>
      <c r="G10" s="54" t="s">
        <v>37</v>
      </c>
      <c r="H10" s="54">
        <v>44905233</v>
      </c>
      <c r="I10" s="42">
        <v>1170</v>
      </c>
      <c r="J10" s="17"/>
      <c r="K10" s="23">
        <f t="shared" si="0"/>
        <v>0</v>
      </c>
      <c r="L10" s="24" t="str">
        <f t="shared" si="1"/>
        <v>OK</v>
      </c>
      <c r="M10" s="88"/>
      <c r="N10" s="89"/>
      <c r="O10" s="88"/>
      <c r="P10" s="90"/>
      <c r="Q10" s="90"/>
      <c r="R10" s="90"/>
      <c r="S10" s="90"/>
      <c r="T10" s="88"/>
      <c r="U10" s="88"/>
      <c r="V10" s="88"/>
      <c r="W10" s="88"/>
      <c r="X10" s="88"/>
      <c r="Y10" s="90"/>
      <c r="Z10" s="90"/>
      <c r="AA10" s="90"/>
      <c r="AB10" s="90"/>
      <c r="AC10" s="90"/>
      <c r="AD10" s="90"/>
    </row>
    <row r="11" spans="1:30" ht="39.950000000000003" customHeight="1" x14ac:dyDescent="0.25">
      <c r="A11" s="55">
        <v>8</v>
      </c>
      <c r="B11" s="56" t="s">
        <v>64</v>
      </c>
      <c r="C11" s="68" t="s">
        <v>65</v>
      </c>
      <c r="D11" s="69" t="s">
        <v>66</v>
      </c>
      <c r="E11" s="62">
        <v>2402</v>
      </c>
      <c r="F11" s="82" t="s">
        <v>67</v>
      </c>
      <c r="G11" s="54" t="s">
        <v>37</v>
      </c>
      <c r="H11" s="54" t="s">
        <v>51</v>
      </c>
      <c r="I11" s="42">
        <v>1617</v>
      </c>
      <c r="J11" s="17"/>
      <c r="K11" s="23">
        <f t="shared" si="0"/>
        <v>0</v>
      </c>
      <c r="L11" s="24" t="str">
        <f t="shared" si="1"/>
        <v>OK</v>
      </c>
      <c r="M11" s="88"/>
      <c r="N11" s="89"/>
      <c r="O11" s="88"/>
      <c r="P11" s="90"/>
      <c r="Q11" s="90"/>
      <c r="R11" s="90"/>
      <c r="S11" s="89"/>
      <c r="T11" s="88"/>
      <c r="U11" s="88"/>
      <c r="V11" s="88"/>
      <c r="W11" s="88"/>
      <c r="X11" s="88"/>
      <c r="Y11" s="90"/>
      <c r="Z11" s="90"/>
      <c r="AA11" s="90"/>
      <c r="AB11" s="90"/>
      <c r="AC11" s="90"/>
      <c r="AD11" s="90"/>
    </row>
    <row r="12" spans="1:30" ht="39.950000000000003" customHeight="1" x14ac:dyDescent="0.25">
      <c r="A12" s="55">
        <v>10</v>
      </c>
      <c r="B12" s="56" t="s">
        <v>33</v>
      </c>
      <c r="C12" s="60" t="s">
        <v>68</v>
      </c>
      <c r="D12" s="61" t="s">
        <v>69</v>
      </c>
      <c r="E12" s="62">
        <v>5506</v>
      </c>
      <c r="F12" s="62" t="s">
        <v>70</v>
      </c>
      <c r="G12" s="54" t="s">
        <v>37</v>
      </c>
      <c r="H12" s="62" t="s">
        <v>25</v>
      </c>
      <c r="I12" s="42">
        <v>134.99</v>
      </c>
      <c r="J12" s="17"/>
      <c r="K12" s="23">
        <f t="shared" si="0"/>
        <v>0</v>
      </c>
      <c r="L12" s="24" t="str">
        <f t="shared" si="1"/>
        <v>OK</v>
      </c>
      <c r="M12" s="88"/>
      <c r="N12" s="89"/>
      <c r="O12" s="88"/>
      <c r="P12" s="90"/>
      <c r="Q12" s="90"/>
      <c r="R12" s="90"/>
      <c r="S12" s="90"/>
      <c r="T12" s="88"/>
      <c r="U12" s="88"/>
      <c r="V12" s="88"/>
      <c r="W12" s="88"/>
      <c r="X12" s="88"/>
      <c r="Y12" s="90"/>
      <c r="Z12" s="90"/>
      <c r="AA12" s="90"/>
      <c r="AB12" s="90"/>
      <c r="AC12" s="90"/>
      <c r="AD12" s="90"/>
    </row>
    <row r="13" spans="1:30" ht="39.950000000000003" customHeight="1" x14ac:dyDescent="0.25">
      <c r="A13" s="55">
        <v>11</v>
      </c>
      <c r="B13" s="56" t="s">
        <v>71</v>
      </c>
      <c r="C13" s="60" t="s">
        <v>72</v>
      </c>
      <c r="D13" s="61" t="s">
        <v>73</v>
      </c>
      <c r="E13" s="53" t="s">
        <v>41</v>
      </c>
      <c r="F13" s="54" t="s">
        <v>74</v>
      </c>
      <c r="G13" s="54" t="s">
        <v>37</v>
      </c>
      <c r="H13" s="54" t="s">
        <v>75</v>
      </c>
      <c r="I13" s="42">
        <v>860.99</v>
      </c>
      <c r="J13" s="17"/>
      <c r="K13" s="23">
        <f t="shared" si="0"/>
        <v>0</v>
      </c>
      <c r="L13" s="24" t="str">
        <f t="shared" si="1"/>
        <v>OK</v>
      </c>
      <c r="M13" s="88"/>
      <c r="N13" s="89"/>
      <c r="O13" s="88"/>
      <c r="P13" s="90"/>
      <c r="Q13" s="90"/>
      <c r="R13" s="90"/>
      <c r="S13" s="90"/>
      <c r="T13" s="88"/>
      <c r="U13" s="88"/>
      <c r="V13" s="88"/>
      <c r="W13" s="88"/>
      <c r="X13" s="88"/>
      <c r="Y13" s="90"/>
      <c r="Z13" s="90"/>
      <c r="AA13" s="90"/>
      <c r="AB13" s="90"/>
      <c r="AC13" s="90"/>
      <c r="AD13" s="90"/>
    </row>
    <row r="14" spans="1:30" ht="105" x14ac:dyDescent="0.25">
      <c r="A14" s="55">
        <v>12</v>
      </c>
      <c r="B14" s="56" t="s">
        <v>76</v>
      </c>
      <c r="C14" s="60" t="s">
        <v>77</v>
      </c>
      <c r="D14" s="61" t="s">
        <v>78</v>
      </c>
      <c r="E14" s="62" t="s">
        <v>79</v>
      </c>
      <c r="F14" s="62" t="s">
        <v>80</v>
      </c>
      <c r="G14" s="54" t="s">
        <v>37</v>
      </c>
      <c r="H14" s="62" t="s">
        <v>81</v>
      </c>
      <c r="I14" s="42">
        <v>350</v>
      </c>
      <c r="J14" s="17"/>
      <c r="K14" s="23">
        <f t="shared" si="0"/>
        <v>0</v>
      </c>
      <c r="L14" s="24" t="str">
        <f t="shared" si="1"/>
        <v>OK</v>
      </c>
      <c r="M14" s="88"/>
      <c r="N14" s="89"/>
      <c r="O14" s="88"/>
      <c r="P14" s="90"/>
      <c r="Q14" s="91"/>
      <c r="R14" s="90"/>
      <c r="S14" s="90"/>
      <c r="T14" s="88"/>
      <c r="U14" s="88"/>
      <c r="V14" s="88"/>
      <c r="W14" s="88"/>
      <c r="X14" s="88"/>
      <c r="Y14" s="90"/>
      <c r="Z14" s="90"/>
      <c r="AA14" s="90"/>
      <c r="AB14" s="90"/>
      <c r="AC14" s="90"/>
      <c r="AD14" s="90"/>
    </row>
    <row r="15" spans="1:30" ht="39.950000000000003" customHeight="1" x14ac:dyDescent="0.25">
      <c r="A15" s="55">
        <v>14</v>
      </c>
      <c r="B15" s="56" t="s">
        <v>33</v>
      </c>
      <c r="C15" s="60" t="s">
        <v>82</v>
      </c>
      <c r="D15" s="61" t="s">
        <v>83</v>
      </c>
      <c r="E15" s="62" t="s">
        <v>84</v>
      </c>
      <c r="F15" s="62" t="s">
        <v>85</v>
      </c>
      <c r="G15" s="54" t="s">
        <v>37</v>
      </c>
      <c r="H15" s="62" t="s">
        <v>81</v>
      </c>
      <c r="I15" s="42">
        <v>108.63</v>
      </c>
      <c r="J15" s="17"/>
      <c r="K15" s="23">
        <f t="shared" si="0"/>
        <v>0</v>
      </c>
      <c r="L15" s="24" t="str">
        <f t="shared" si="1"/>
        <v>OK</v>
      </c>
      <c r="M15" s="88"/>
      <c r="N15" s="89"/>
      <c r="O15" s="88"/>
      <c r="P15" s="90"/>
      <c r="Q15" s="91"/>
      <c r="R15" s="90"/>
      <c r="S15" s="90"/>
      <c r="T15" s="88"/>
      <c r="U15" s="88"/>
      <c r="V15" s="88"/>
      <c r="W15" s="88"/>
      <c r="X15" s="88"/>
      <c r="Y15" s="90"/>
      <c r="Z15" s="90"/>
      <c r="AA15" s="90"/>
      <c r="AB15" s="90"/>
      <c r="AC15" s="90"/>
      <c r="AD15" s="90"/>
    </row>
    <row r="16" spans="1:30" ht="39.950000000000003" customHeight="1" x14ac:dyDescent="0.25">
      <c r="A16" s="55">
        <v>15</v>
      </c>
      <c r="B16" s="56" t="s">
        <v>86</v>
      </c>
      <c r="C16" s="83" t="s">
        <v>87</v>
      </c>
      <c r="D16" s="54" t="s">
        <v>88</v>
      </c>
      <c r="E16" s="59" t="s">
        <v>41</v>
      </c>
      <c r="F16" s="54" t="s">
        <v>89</v>
      </c>
      <c r="G16" s="54" t="s">
        <v>37</v>
      </c>
      <c r="H16" s="54" t="s">
        <v>81</v>
      </c>
      <c r="I16" s="42">
        <v>112.33</v>
      </c>
      <c r="J16" s="17"/>
      <c r="K16" s="23">
        <f t="shared" si="0"/>
        <v>0</v>
      </c>
      <c r="L16" s="24" t="str">
        <f t="shared" si="1"/>
        <v>OK</v>
      </c>
      <c r="M16" s="88"/>
      <c r="N16" s="89"/>
      <c r="O16" s="88"/>
      <c r="P16" s="90"/>
      <c r="Q16" s="91"/>
      <c r="R16" s="90"/>
      <c r="S16" s="90"/>
      <c r="T16" s="88"/>
      <c r="U16" s="88"/>
      <c r="V16" s="88"/>
      <c r="W16" s="88"/>
      <c r="X16" s="88"/>
      <c r="Y16" s="90"/>
      <c r="Z16" s="90"/>
      <c r="AA16" s="90"/>
      <c r="AB16" s="90"/>
      <c r="AC16" s="90"/>
      <c r="AD16" s="90"/>
    </row>
    <row r="17" spans="1:30" ht="39.950000000000003" customHeight="1" x14ac:dyDescent="0.25">
      <c r="A17" s="55">
        <v>16</v>
      </c>
      <c r="B17" s="56" t="s">
        <v>55</v>
      </c>
      <c r="C17" s="60" t="s">
        <v>90</v>
      </c>
      <c r="D17" s="61" t="s">
        <v>91</v>
      </c>
      <c r="E17" s="59" t="s">
        <v>92</v>
      </c>
      <c r="F17" s="70">
        <v>105570006</v>
      </c>
      <c r="G17" s="54" t="s">
        <v>37</v>
      </c>
      <c r="H17" s="54">
        <v>33903017</v>
      </c>
      <c r="I17" s="42">
        <v>256</v>
      </c>
      <c r="J17" s="17"/>
      <c r="K17" s="23">
        <f t="shared" si="0"/>
        <v>0</v>
      </c>
      <c r="L17" s="24" t="str">
        <f t="shared" si="1"/>
        <v>OK</v>
      </c>
      <c r="M17" s="88"/>
      <c r="N17" s="89"/>
      <c r="O17" s="88"/>
      <c r="P17" s="90"/>
      <c r="Q17" s="91"/>
      <c r="R17" s="90"/>
      <c r="S17" s="90"/>
      <c r="T17" s="88"/>
      <c r="U17" s="88"/>
      <c r="V17" s="88"/>
      <c r="W17" s="88"/>
      <c r="X17" s="88"/>
      <c r="Y17" s="90"/>
      <c r="Z17" s="90"/>
      <c r="AA17" s="90"/>
      <c r="AB17" s="90"/>
      <c r="AC17" s="90"/>
      <c r="AD17" s="90"/>
    </row>
    <row r="18" spans="1:30" ht="39.950000000000003" customHeight="1" x14ac:dyDescent="0.25">
      <c r="A18" s="55">
        <v>17</v>
      </c>
      <c r="B18" s="56" t="s">
        <v>93</v>
      </c>
      <c r="C18" s="68" t="s">
        <v>94</v>
      </c>
      <c r="D18" s="69" t="s">
        <v>95</v>
      </c>
      <c r="E18" s="65">
        <v>2401</v>
      </c>
      <c r="F18" s="65" t="s">
        <v>96</v>
      </c>
      <c r="G18" s="54" t="s">
        <v>37</v>
      </c>
      <c r="H18" s="62" t="s">
        <v>81</v>
      </c>
      <c r="I18" s="42">
        <v>91.9</v>
      </c>
      <c r="J18" s="17"/>
      <c r="K18" s="23">
        <f t="shared" si="0"/>
        <v>0</v>
      </c>
      <c r="L18" s="24" t="str">
        <f t="shared" si="1"/>
        <v>OK</v>
      </c>
      <c r="M18" s="88"/>
      <c r="N18" s="89"/>
      <c r="O18" s="88"/>
      <c r="P18" s="90"/>
      <c r="Q18" s="91"/>
      <c r="R18" s="90"/>
      <c r="S18" s="90"/>
      <c r="T18" s="88"/>
      <c r="U18" s="88"/>
      <c r="V18" s="88"/>
      <c r="W18" s="88"/>
      <c r="X18" s="88"/>
      <c r="Y18" s="90"/>
      <c r="Z18" s="90"/>
      <c r="AA18" s="90"/>
      <c r="AB18" s="90"/>
      <c r="AC18" s="90"/>
      <c r="AD18" s="90"/>
    </row>
    <row r="19" spans="1:30" ht="39.950000000000003" customHeight="1" x14ac:dyDescent="0.25">
      <c r="A19" s="55">
        <v>19</v>
      </c>
      <c r="B19" s="56" t="s">
        <v>43</v>
      </c>
      <c r="C19" s="60" t="s">
        <v>97</v>
      </c>
      <c r="D19" s="61" t="s">
        <v>98</v>
      </c>
      <c r="E19" s="59" t="s">
        <v>62</v>
      </c>
      <c r="F19" s="70">
        <v>104159010</v>
      </c>
      <c r="G19" s="54" t="s">
        <v>37</v>
      </c>
      <c r="H19" s="54">
        <v>33903029</v>
      </c>
      <c r="I19" s="42">
        <v>37.5</v>
      </c>
      <c r="J19" s="17"/>
      <c r="K19" s="23">
        <f t="shared" si="0"/>
        <v>0</v>
      </c>
      <c r="L19" s="24" t="str">
        <f t="shared" si="1"/>
        <v>OK</v>
      </c>
      <c r="M19" s="88"/>
      <c r="N19" s="89"/>
      <c r="O19" s="88"/>
      <c r="P19" s="90"/>
      <c r="Q19" s="91"/>
      <c r="R19" s="90"/>
      <c r="S19" s="90"/>
      <c r="T19" s="88"/>
      <c r="U19" s="88"/>
      <c r="V19" s="88"/>
      <c r="W19" s="88"/>
      <c r="X19" s="88"/>
      <c r="Y19" s="90"/>
      <c r="Z19" s="90"/>
      <c r="AA19" s="90"/>
      <c r="AB19" s="90"/>
      <c r="AC19" s="90"/>
      <c r="AD19" s="90"/>
    </row>
    <row r="20" spans="1:30" ht="39.950000000000003" customHeight="1" x14ac:dyDescent="0.25">
      <c r="A20" s="55">
        <v>23</v>
      </c>
      <c r="B20" s="56" t="s">
        <v>93</v>
      </c>
      <c r="C20" s="60" t="s">
        <v>99</v>
      </c>
      <c r="D20" s="61" t="s">
        <v>100</v>
      </c>
      <c r="E20" s="62" t="s">
        <v>101</v>
      </c>
      <c r="F20" s="62" t="s">
        <v>102</v>
      </c>
      <c r="G20" s="54" t="s">
        <v>37</v>
      </c>
      <c r="H20" s="62" t="s">
        <v>81</v>
      </c>
      <c r="I20" s="42">
        <v>75</v>
      </c>
      <c r="J20" s="17"/>
      <c r="K20" s="23">
        <f t="shared" si="0"/>
        <v>0</v>
      </c>
      <c r="L20" s="24" t="str">
        <f t="shared" si="1"/>
        <v>OK</v>
      </c>
      <c r="M20" s="88"/>
      <c r="N20" s="89"/>
      <c r="O20" s="88"/>
      <c r="P20" s="90"/>
      <c r="Q20" s="91"/>
      <c r="R20" s="90"/>
      <c r="S20" s="90"/>
      <c r="T20" s="88"/>
      <c r="U20" s="88"/>
      <c r="V20" s="88"/>
      <c r="W20" s="88"/>
      <c r="X20" s="88"/>
      <c r="Y20" s="90"/>
      <c r="Z20" s="90"/>
      <c r="AA20" s="90"/>
      <c r="AB20" s="90"/>
      <c r="AC20" s="90"/>
      <c r="AD20" s="90"/>
    </row>
    <row r="21" spans="1:30" ht="39.950000000000003" customHeight="1" x14ac:dyDescent="0.25">
      <c r="A21" s="55">
        <v>24</v>
      </c>
      <c r="B21" s="56" t="s">
        <v>43</v>
      </c>
      <c r="C21" s="68" t="s">
        <v>103</v>
      </c>
      <c r="D21" s="69" t="s">
        <v>104</v>
      </c>
      <c r="E21" s="65">
        <v>1305</v>
      </c>
      <c r="F21" s="65" t="s">
        <v>105</v>
      </c>
      <c r="G21" s="54" t="s">
        <v>37</v>
      </c>
      <c r="H21" s="62" t="s">
        <v>22</v>
      </c>
      <c r="I21" s="42">
        <v>247.5</v>
      </c>
      <c r="J21" s="17"/>
      <c r="K21" s="23">
        <f t="shared" si="0"/>
        <v>0</v>
      </c>
      <c r="L21" s="24" t="str">
        <f t="shared" si="1"/>
        <v>OK</v>
      </c>
      <c r="M21" s="88"/>
      <c r="N21" s="89"/>
      <c r="O21" s="88"/>
      <c r="P21" s="90"/>
      <c r="Q21" s="91"/>
      <c r="R21" s="90"/>
      <c r="S21" s="90"/>
      <c r="T21" s="88"/>
      <c r="U21" s="88"/>
      <c r="V21" s="88"/>
      <c r="W21" s="88"/>
      <c r="X21" s="88"/>
      <c r="Y21" s="90"/>
      <c r="Z21" s="90"/>
      <c r="AA21" s="90"/>
      <c r="AB21" s="90"/>
      <c r="AC21" s="90"/>
      <c r="AD21" s="90"/>
    </row>
    <row r="22" spans="1:30" ht="39.950000000000003" customHeight="1" x14ac:dyDescent="0.25">
      <c r="A22" s="55">
        <v>25</v>
      </c>
      <c r="B22" s="56" t="s">
        <v>24</v>
      </c>
      <c r="C22" s="60" t="s">
        <v>106</v>
      </c>
      <c r="D22" s="61" t="s">
        <v>107</v>
      </c>
      <c r="E22" s="59" t="s">
        <v>108</v>
      </c>
      <c r="F22" s="62" t="s">
        <v>109</v>
      </c>
      <c r="G22" s="54" t="s">
        <v>37</v>
      </c>
      <c r="H22" s="62" t="s">
        <v>110</v>
      </c>
      <c r="I22" s="42">
        <v>2088</v>
      </c>
      <c r="J22" s="17"/>
      <c r="K22" s="23">
        <f t="shared" si="0"/>
        <v>0</v>
      </c>
      <c r="L22" s="24" t="str">
        <f t="shared" si="1"/>
        <v>OK</v>
      </c>
      <c r="M22" s="88"/>
      <c r="N22" s="89"/>
      <c r="O22" s="88"/>
      <c r="P22" s="90"/>
      <c r="Q22" s="91"/>
      <c r="R22" s="90"/>
      <c r="S22" s="90"/>
      <c r="T22" s="88"/>
      <c r="U22" s="88"/>
      <c r="V22" s="88"/>
      <c r="W22" s="88"/>
      <c r="X22" s="88"/>
      <c r="Y22" s="90"/>
      <c r="Z22" s="90"/>
      <c r="AA22" s="90"/>
      <c r="AB22" s="90"/>
      <c r="AC22" s="90"/>
      <c r="AD22" s="90"/>
    </row>
    <row r="23" spans="1:30" ht="39.950000000000003" customHeight="1" x14ac:dyDescent="0.25">
      <c r="A23" s="55">
        <v>26</v>
      </c>
      <c r="B23" s="56" t="s">
        <v>38</v>
      </c>
      <c r="C23" s="68" t="s">
        <v>111</v>
      </c>
      <c r="D23" s="69" t="s">
        <v>112</v>
      </c>
      <c r="E23" s="65">
        <v>2407</v>
      </c>
      <c r="F23" s="65" t="s">
        <v>113</v>
      </c>
      <c r="G23" s="54" t="s">
        <v>37</v>
      </c>
      <c r="H23" s="54" t="s">
        <v>51</v>
      </c>
      <c r="I23" s="42">
        <v>910.8</v>
      </c>
      <c r="J23" s="17"/>
      <c r="K23" s="23">
        <f t="shared" si="0"/>
        <v>0</v>
      </c>
      <c r="L23" s="24" t="str">
        <f t="shared" si="1"/>
        <v>OK</v>
      </c>
      <c r="M23" s="88"/>
      <c r="N23" s="89"/>
      <c r="O23" s="88"/>
      <c r="P23" s="90"/>
      <c r="Q23" s="91"/>
      <c r="R23" s="90"/>
      <c r="S23" s="90"/>
      <c r="T23" s="88"/>
      <c r="U23" s="88"/>
      <c r="V23" s="88"/>
      <c r="W23" s="88"/>
      <c r="X23" s="88"/>
      <c r="Y23" s="90"/>
      <c r="Z23" s="90"/>
      <c r="AA23" s="90"/>
      <c r="AB23" s="90"/>
      <c r="AC23" s="90"/>
      <c r="AD23" s="90"/>
    </row>
    <row r="24" spans="1:30" ht="39.950000000000003" customHeight="1" x14ac:dyDescent="0.25">
      <c r="A24" s="55">
        <v>27</v>
      </c>
      <c r="B24" s="56" t="s">
        <v>114</v>
      </c>
      <c r="C24" s="68" t="s">
        <v>115</v>
      </c>
      <c r="D24" s="69" t="s">
        <v>116</v>
      </c>
      <c r="E24" s="65">
        <v>2407</v>
      </c>
      <c r="F24" s="65" t="s">
        <v>113</v>
      </c>
      <c r="G24" s="54" t="s">
        <v>37</v>
      </c>
      <c r="H24" s="54" t="s">
        <v>51</v>
      </c>
      <c r="I24" s="42">
        <v>2240</v>
      </c>
      <c r="J24" s="17"/>
      <c r="K24" s="23">
        <f t="shared" si="0"/>
        <v>0</v>
      </c>
      <c r="L24" s="24" t="str">
        <f t="shared" si="1"/>
        <v>OK</v>
      </c>
      <c r="M24" s="88"/>
      <c r="N24" s="89"/>
      <c r="O24" s="88"/>
      <c r="P24" s="90"/>
      <c r="Q24" s="91"/>
      <c r="R24" s="90"/>
      <c r="S24" s="90"/>
      <c r="T24" s="88"/>
      <c r="U24" s="88"/>
      <c r="V24" s="88"/>
      <c r="W24" s="88"/>
      <c r="X24" s="88"/>
      <c r="Y24" s="90"/>
      <c r="Z24" s="90"/>
      <c r="AA24" s="90"/>
      <c r="AB24" s="90"/>
      <c r="AC24" s="90"/>
      <c r="AD24" s="90"/>
    </row>
    <row r="25" spans="1:30" ht="39.950000000000003" customHeight="1" x14ac:dyDescent="0.25">
      <c r="A25" s="55">
        <v>28</v>
      </c>
      <c r="B25" s="56" t="s">
        <v>117</v>
      </c>
      <c r="C25" s="60" t="s">
        <v>118</v>
      </c>
      <c r="D25" s="61" t="s">
        <v>119</v>
      </c>
      <c r="E25" s="59" t="s">
        <v>108</v>
      </c>
      <c r="F25" s="62" t="s">
        <v>109</v>
      </c>
      <c r="G25" s="54" t="s">
        <v>37</v>
      </c>
      <c r="H25" s="62" t="s">
        <v>110</v>
      </c>
      <c r="I25" s="42">
        <v>810</v>
      </c>
      <c r="J25" s="17"/>
      <c r="K25" s="23">
        <f t="shared" si="0"/>
        <v>0</v>
      </c>
      <c r="L25" s="24" t="str">
        <f t="shared" si="1"/>
        <v>OK</v>
      </c>
      <c r="M25" s="88"/>
      <c r="N25" s="89"/>
      <c r="O25" s="88"/>
      <c r="P25" s="90"/>
      <c r="Q25" s="91"/>
      <c r="R25" s="90"/>
      <c r="S25" s="90"/>
      <c r="T25" s="88"/>
      <c r="U25" s="88"/>
      <c r="V25" s="88"/>
      <c r="W25" s="88"/>
      <c r="X25" s="88"/>
      <c r="Y25" s="90"/>
      <c r="Z25" s="90"/>
      <c r="AA25" s="90"/>
      <c r="AB25" s="90"/>
      <c r="AC25" s="90"/>
      <c r="AD25" s="90"/>
    </row>
    <row r="26" spans="1:30" ht="39.950000000000003" customHeight="1" x14ac:dyDescent="0.25">
      <c r="A26" s="55">
        <v>29</v>
      </c>
      <c r="B26" s="56" t="s">
        <v>24</v>
      </c>
      <c r="C26" s="60" t="s">
        <v>120</v>
      </c>
      <c r="D26" s="61" t="s">
        <v>121</v>
      </c>
      <c r="E26" s="62">
        <v>2411</v>
      </c>
      <c r="F26" s="62" t="s">
        <v>109</v>
      </c>
      <c r="G26" s="54" t="s">
        <v>37</v>
      </c>
      <c r="H26" s="62" t="s">
        <v>110</v>
      </c>
      <c r="I26" s="42">
        <v>4998</v>
      </c>
      <c r="J26" s="17"/>
      <c r="K26" s="23">
        <f t="shared" si="0"/>
        <v>0</v>
      </c>
      <c r="L26" s="24" t="str">
        <f t="shared" si="1"/>
        <v>OK</v>
      </c>
      <c r="M26" s="88"/>
      <c r="N26" s="89"/>
      <c r="O26" s="88"/>
      <c r="P26" s="90"/>
      <c r="Q26" s="91"/>
      <c r="R26" s="90"/>
      <c r="S26" s="90"/>
      <c r="T26" s="88"/>
      <c r="U26" s="88"/>
      <c r="V26" s="88"/>
      <c r="W26" s="88"/>
      <c r="X26" s="88"/>
      <c r="Y26" s="90"/>
      <c r="Z26" s="90"/>
      <c r="AA26" s="90"/>
      <c r="AB26" s="90"/>
      <c r="AC26" s="90"/>
      <c r="AD26" s="90"/>
    </row>
    <row r="27" spans="1:30" ht="57.2" customHeight="1" x14ac:dyDescent="0.25">
      <c r="A27" s="55">
        <v>30</v>
      </c>
      <c r="B27" s="56" t="s">
        <v>38</v>
      </c>
      <c r="C27" s="60" t="s">
        <v>122</v>
      </c>
      <c r="D27" s="61" t="s">
        <v>123</v>
      </c>
      <c r="E27" s="62" t="s">
        <v>124</v>
      </c>
      <c r="F27" s="62" t="s">
        <v>125</v>
      </c>
      <c r="G27" s="54" t="s">
        <v>37</v>
      </c>
      <c r="H27" s="62" t="s">
        <v>51</v>
      </c>
      <c r="I27" s="42">
        <v>495</v>
      </c>
      <c r="J27" s="17"/>
      <c r="K27" s="23">
        <f t="shared" si="0"/>
        <v>0</v>
      </c>
      <c r="L27" s="24" t="str">
        <f t="shared" si="1"/>
        <v>OK</v>
      </c>
      <c r="M27" s="88"/>
      <c r="N27" s="89"/>
      <c r="O27" s="88"/>
      <c r="P27" s="91"/>
      <c r="Q27" s="90"/>
      <c r="R27" s="90"/>
      <c r="S27" s="90"/>
      <c r="T27" s="88"/>
      <c r="U27" s="88"/>
      <c r="V27" s="88"/>
      <c r="W27" s="88"/>
      <c r="X27" s="88"/>
      <c r="Y27" s="90"/>
      <c r="Z27" s="90"/>
      <c r="AA27" s="90"/>
      <c r="AB27" s="90"/>
      <c r="AC27" s="90"/>
      <c r="AD27" s="90"/>
    </row>
    <row r="28" spans="1:30" ht="57.2" customHeight="1" x14ac:dyDescent="0.25">
      <c r="A28" s="55">
        <v>31</v>
      </c>
      <c r="B28" s="56" t="s">
        <v>126</v>
      </c>
      <c r="C28" s="51" t="s">
        <v>127</v>
      </c>
      <c r="D28" s="52" t="s">
        <v>128</v>
      </c>
      <c r="E28" s="53" t="s">
        <v>129</v>
      </c>
      <c r="F28" s="54" t="s">
        <v>130</v>
      </c>
      <c r="G28" s="54" t="s">
        <v>37</v>
      </c>
      <c r="H28" s="54" t="s">
        <v>51</v>
      </c>
      <c r="I28" s="42">
        <v>2360</v>
      </c>
      <c r="J28" s="17"/>
      <c r="K28" s="23">
        <f t="shared" si="0"/>
        <v>0</v>
      </c>
      <c r="L28" s="24" t="str">
        <f t="shared" si="1"/>
        <v>OK</v>
      </c>
      <c r="M28" s="88"/>
      <c r="N28" s="89"/>
      <c r="O28" s="88"/>
      <c r="P28" s="91"/>
      <c r="Q28" s="90"/>
      <c r="R28" s="90"/>
      <c r="S28" s="90"/>
      <c r="T28" s="88"/>
      <c r="U28" s="88"/>
      <c r="V28" s="88"/>
      <c r="W28" s="88"/>
      <c r="X28" s="88"/>
      <c r="Y28" s="90"/>
      <c r="Z28" s="90"/>
      <c r="AA28" s="90"/>
      <c r="AB28" s="90"/>
      <c r="AC28" s="90"/>
      <c r="AD28" s="90"/>
    </row>
    <row r="29" spans="1:30" ht="57.2" customHeight="1" x14ac:dyDescent="0.25">
      <c r="A29" s="55">
        <v>32</v>
      </c>
      <c r="B29" s="56" t="s">
        <v>47</v>
      </c>
      <c r="C29" s="57" t="s">
        <v>131</v>
      </c>
      <c r="D29" s="58" t="s">
        <v>132</v>
      </c>
      <c r="E29" s="59" t="s">
        <v>133</v>
      </c>
      <c r="F29" s="54" t="s">
        <v>134</v>
      </c>
      <c r="G29" s="54" t="s">
        <v>37</v>
      </c>
      <c r="H29" s="54" t="s">
        <v>51</v>
      </c>
      <c r="I29" s="42">
        <v>290</v>
      </c>
      <c r="J29" s="17"/>
      <c r="K29" s="23">
        <f t="shared" si="0"/>
        <v>0</v>
      </c>
      <c r="L29" s="24" t="str">
        <f t="shared" si="1"/>
        <v>OK</v>
      </c>
      <c r="M29" s="88"/>
      <c r="N29" s="89"/>
      <c r="O29" s="88"/>
      <c r="P29" s="91"/>
      <c r="Q29" s="90"/>
      <c r="R29" s="90"/>
      <c r="S29" s="90"/>
      <c r="T29" s="88"/>
      <c r="U29" s="88"/>
      <c r="V29" s="88"/>
      <c r="W29" s="88"/>
      <c r="X29" s="88"/>
      <c r="Y29" s="90"/>
      <c r="Z29" s="90"/>
      <c r="AA29" s="90"/>
      <c r="AB29" s="90"/>
      <c r="AC29" s="90"/>
      <c r="AD29" s="90"/>
    </row>
    <row r="30" spans="1:30" ht="69" customHeight="1" x14ac:dyDescent="0.25">
      <c r="A30" s="55">
        <v>33</v>
      </c>
      <c r="B30" s="56" t="s">
        <v>135</v>
      </c>
      <c r="C30" s="60" t="s">
        <v>136</v>
      </c>
      <c r="D30" s="61" t="s">
        <v>137</v>
      </c>
      <c r="E30" s="62">
        <v>2402</v>
      </c>
      <c r="F30" s="62" t="s">
        <v>138</v>
      </c>
      <c r="G30" s="54" t="s">
        <v>37</v>
      </c>
      <c r="H30" s="62" t="s">
        <v>51</v>
      </c>
      <c r="I30" s="42">
        <v>5700</v>
      </c>
      <c r="J30" s="17"/>
      <c r="K30" s="23">
        <f t="shared" si="0"/>
        <v>0</v>
      </c>
      <c r="L30" s="24" t="str">
        <f t="shared" si="1"/>
        <v>OK</v>
      </c>
      <c r="M30" s="88"/>
      <c r="N30" s="89"/>
      <c r="O30" s="88"/>
      <c r="P30" s="90"/>
      <c r="Q30" s="90"/>
      <c r="R30" s="90"/>
      <c r="S30" s="90"/>
      <c r="T30" s="88"/>
      <c r="U30" s="88"/>
      <c r="V30" s="88"/>
      <c r="W30" s="88"/>
      <c r="X30" s="88"/>
      <c r="Y30" s="90"/>
      <c r="Z30" s="90"/>
      <c r="AA30" s="90"/>
      <c r="AB30" s="90"/>
      <c r="AC30" s="90"/>
      <c r="AD30" s="90"/>
    </row>
    <row r="31" spans="1:30" ht="39.950000000000003" customHeight="1" x14ac:dyDescent="0.25">
      <c r="A31" s="55">
        <v>34</v>
      </c>
      <c r="B31" s="56" t="s">
        <v>93</v>
      </c>
      <c r="C31" s="63" t="s">
        <v>139</v>
      </c>
      <c r="D31" s="64" t="s">
        <v>140</v>
      </c>
      <c r="E31" s="65">
        <v>2402</v>
      </c>
      <c r="F31" s="65" t="s">
        <v>141</v>
      </c>
      <c r="G31" s="54" t="s">
        <v>37</v>
      </c>
      <c r="H31" s="54" t="s">
        <v>51</v>
      </c>
      <c r="I31" s="42">
        <v>2180</v>
      </c>
      <c r="J31" s="17"/>
      <c r="K31" s="23">
        <f t="shared" si="0"/>
        <v>0</v>
      </c>
      <c r="L31" s="24" t="str">
        <f t="shared" si="1"/>
        <v>OK</v>
      </c>
      <c r="M31" s="88"/>
      <c r="N31" s="89"/>
      <c r="O31" s="88"/>
      <c r="P31" s="90"/>
      <c r="Q31" s="90"/>
      <c r="R31" s="90"/>
      <c r="S31" s="90"/>
      <c r="T31" s="88"/>
      <c r="U31" s="88"/>
      <c r="V31" s="88"/>
      <c r="W31" s="88"/>
      <c r="X31" s="88"/>
      <c r="Y31" s="90"/>
      <c r="Z31" s="90"/>
      <c r="AA31" s="90"/>
      <c r="AB31" s="90"/>
      <c r="AC31" s="90"/>
      <c r="AD31" s="90"/>
    </row>
    <row r="32" spans="1:30" ht="39.950000000000003" customHeight="1" x14ac:dyDescent="0.25">
      <c r="A32" s="55">
        <v>35</v>
      </c>
      <c r="B32" s="56" t="s">
        <v>93</v>
      </c>
      <c r="C32" s="66" t="s">
        <v>142</v>
      </c>
      <c r="D32" s="67" t="s">
        <v>143</v>
      </c>
      <c r="E32" s="59" t="s">
        <v>41</v>
      </c>
      <c r="F32" s="54" t="s">
        <v>138</v>
      </c>
      <c r="G32" s="54" t="s">
        <v>37</v>
      </c>
      <c r="H32" s="54">
        <v>44905233</v>
      </c>
      <c r="I32" s="42">
        <v>4785</v>
      </c>
      <c r="J32" s="17"/>
      <c r="K32" s="23">
        <f t="shared" si="0"/>
        <v>0</v>
      </c>
      <c r="L32" s="24" t="str">
        <f t="shared" si="1"/>
        <v>OK</v>
      </c>
      <c r="M32" s="88"/>
      <c r="N32" s="89"/>
      <c r="O32" s="88"/>
      <c r="P32" s="90"/>
      <c r="Q32" s="90"/>
      <c r="R32" s="90"/>
      <c r="S32" s="90"/>
      <c r="T32" s="88"/>
      <c r="U32" s="88"/>
      <c r="V32" s="88"/>
      <c r="W32" s="88"/>
      <c r="X32" s="88"/>
      <c r="Y32" s="90"/>
      <c r="Z32" s="90"/>
      <c r="AA32" s="90"/>
      <c r="AB32" s="90"/>
      <c r="AC32" s="90"/>
      <c r="AD32" s="90"/>
    </row>
    <row r="33" spans="1:30" ht="39.950000000000003" customHeight="1" x14ac:dyDescent="0.25">
      <c r="A33" s="55">
        <v>36</v>
      </c>
      <c r="B33" s="56" t="s">
        <v>93</v>
      </c>
      <c r="C33" s="60" t="s">
        <v>144</v>
      </c>
      <c r="D33" s="61" t="s">
        <v>145</v>
      </c>
      <c r="E33" s="62">
        <v>2402</v>
      </c>
      <c r="F33" s="62" t="s">
        <v>138</v>
      </c>
      <c r="G33" s="54" t="s">
        <v>37</v>
      </c>
      <c r="H33" s="62" t="s">
        <v>51</v>
      </c>
      <c r="I33" s="42">
        <v>3150</v>
      </c>
      <c r="J33" s="17"/>
      <c r="K33" s="23">
        <f t="shared" si="0"/>
        <v>0</v>
      </c>
      <c r="L33" s="24" t="str">
        <f t="shared" si="1"/>
        <v>OK</v>
      </c>
      <c r="M33" s="88"/>
      <c r="N33" s="89"/>
      <c r="O33" s="88"/>
      <c r="P33" s="90"/>
      <c r="Q33" s="90"/>
      <c r="R33" s="90"/>
      <c r="S33" s="90"/>
      <c r="T33" s="88"/>
      <c r="U33" s="88"/>
      <c r="V33" s="88"/>
      <c r="W33" s="88"/>
      <c r="X33" s="88"/>
      <c r="Y33" s="90"/>
      <c r="Z33" s="90"/>
      <c r="AA33" s="90"/>
      <c r="AB33" s="90"/>
      <c r="AC33" s="90"/>
      <c r="AD33" s="90"/>
    </row>
    <row r="34" spans="1:30" ht="39.950000000000003" customHeight="1" x14ac:dyDescent="0.25">
      <c r="A34" s="55">
        <v>37</v>
      </c>
      <c r="B34" s="56" t="s">
        <v>71</v>
      </c>
      <c r="C34" s="68" t="s">
        <v>146</v>
      </c>
      <c r="D34" s="69" t="s">
        <v>147</v>
      </c>
      <c r="E34" s="54">
        <v>2402</v>
      </c>
      <c r="F34" s="54" t="s">
        <v>148</v>
      </c>
      <c r="G34" s="54" t="s">
        <v>37</v>
      </c>
      <c r="H34" s="54" t="s">
        <v>51</v>
      </c>
      <c r="I34" s="42">
        <v>8890.2000000000007</v>
      </c>
      <c r="J34" s="17"/>
      <c r="K34" s="23">
        <f t="shared" si="0"/>
        <v>0</v>
      </c>
      <c r="L34" s="24" t="str">
        <f t="shared" si="1"/>
        <v>OK</v>
      </c>
      <c r="M34" s="88"/>
      <c r="N34" s="89"/>
      <c r="O34" s="88"/>
      <c r="P34" s="90"/>
      <c r="Q34" s="90"/>
      <c r="R34" s="90"/>
      <c r="S34" s="90"/>
      <c r="T34" s="88"/>
      <c r="U34" s="88"/>
      <c r="V34" s="88"/>
      <c r="W34" s="88"/>
      <c r="X34" s="88"/>
      <c r="Y34" s="90"/>
      <c r="Z34" s="90"/>
      <c r="AA34" s="90"/>
      <c r="AB34" s="90"/>
      <c r="AC34" s="90"/>
      <c r="AD34" s="90"/>
    </row>
    <row r="35" spans="1:30" ht="39.950000000000003" customHeight="1" x14ac:dyDescent="0.25">
      <c r="A35" s="55">
        <v>39</v>
      </c>
      <c r="B35" s="56" t="s">
        <v>38</v>
      </c>
      <c r="C35" s="57" t="s">
        <v>149</v>
      </c>
      <c r="D35" s="58" t="s">
        <v>150</v>
      </c>
      <c r="E35" s="53" t="s">
        <v>41</v>
      </c>
      <c r="F35" s="54" t="s">
        <v>138</v>
      </c>
      <c r="G35" s="54" t="s">
        <v>37</v>
      </c>
      <c r="H35" s="54" t="s">
        <v>51</v>
      </c>
      <c r="I35" s="42">
        <v>4920</v>
      </c>
      <c r="J35" s="17"/>
      <c r="K35" s="23">
        <f t="shared" si="0"/>
        <v>0</v>
      </c>
      <c r="L35" s="24" t="str">
        <f t="shared" si="1"/>
        <v>OK</v>
      </c>
      <c r="M35" s="88"/>
      <c r="N35" s="89"/>
      <c r="O35" s="88"/>
      <c r="P35" s="90"/>
      <c r="Q35" s="90"/>
      <c r="R35" s="90"/>
      <c r="S35" s="90"/>
      <c r="T35" s="88"/>
      <c r="U35" s="88"/>
      <c r="V35" s="88"/>
      <c r="W35" s="88"/>
      <c r="X35" s="88"/>
      <c r="Y35" s="90"/>
      <c r="Z35" s="90"/>
      <c r="AA35" s="90"/>
      <c r="AB35" s="90"/>
      <c r="AC35" s="90"/>
      <c r="AD35" s="90"/>
    </row>
    <row r="36" spans="1:30" ht="39.950000000000003" customHeight="1" x14ac:dyDescent="0.25">
      <c r="A36" s="55">
        <v>40</v>
      </c>
      <c r="B36" s="56" t="s">
        <v>151</v>
      </c>
      <c r="C36" s="60" t="s">
        <v>152</v>
      </c>
      <c r="D36" s="61" t="s">
        <v>153</v>
      </c>
      <c r="E36" s="59" t="s">
        <v>41</v>
      </c>
      <c r="F36" s="54" t="s">
        <v>138</v>
      </c>
      <c r="G36" s="54" t="s">
        <v>37</v>
      </c>
      <c r="H36" s="54" t="s">
        <v>154</v>
      </c>
      <c r="I36" s="42">
        <v>10035</v>
      </c>
      <c r="J36" s="17"/>
      <c r="K36" s="23">
        <f t="shared" si="0"/>
        <v>0</v>
      </c>
      <c r="L36" s="24" t="str">
        <f t="shared" si="1"/>
        <v>OK</v>
      </c>
      <c r="M36" s="88"/>
      <c r="N36" s="89"/>
      <c r="O36" s="88"/>
      <c r="P36" s="90"/>
      <c r="Q36" s="90"/>
      <c r="R36" s="90"/>
      <c r="S36" s="90"/>
      <c r="T36" s="88"/>
      <c r="U36" s="88"/>
      <c r="V36" s="88"/>
      <c r="W36" s="88"/>
      <c r="X36" s="88"/>
      <c r="Y36" s="90"/>
      <c r="Z36" s="90"/>
      <c r="AA36" s="90"/>
      <c r="AB36" s="90"/>
      <c r="AC36" s="90"/>
      <c r="AD36" s="90"/>
    </row>
    <row r="37" spans="1:30" ht="39.950000000000003" customHeight="1" x14ac:dyDescent="0.25">
      <c r="A37" s="55">
        <v>41</v>
      </c>
      <c r="B37" s="56" t="s">
        <v>24</v>
      </c>
      <c r="C37" s="60" t="s">
        <v>155</v>
      </c>
      <c r="D37" s="61" t="s">
        <v>156</v>
      </c>
      <c r="E37" s="62" t="s">
        <v>157</v>
      </c>
      <c r="F37" s="62" t="s">
        <v>158</v>
      </c>
      <c r="G37" s="54" t="s">
        <v>37</v>
      </c>
      <c r="H37" s="62" t="s">
        <v>81</v>
      </c>
      <c r="I37" s="42">
        <v>40</v>
      </c>
      <c r="J37" s="17"/>
      <c r="K37" s="23">
        <f t="shared" si="0"/>
        <v>0</v>
      </c>
      <c r="L37" s="24" t="str">
        <f t="shared" si="1"/>
        <v>OK</v>
      </c>
      <c r="M37" s="88"/>
      <c r="N37" s="89"/>
      <c r="O37" s="88"/>
      <c r="P37" s="90"/>
      <c r="Q37" s="90"/>
      <c r="R37" s="90"/>
      <c r="S37" s="90"/>
      <c r="T37" s="88"/>
      <c r="U37" s="88"/>
      <c r="V37" s="88"/>
      <c r="W37" s="88"/>
      <c r="X37" s="88"/>
      <c r="Y37" s="90"/>
      <c r="Z37" s="90"/>
      <c r="AA37" s="90"/>
      <c r="AB37" s="90"/>
      <c r="AC37" s="90"/>
      <c r="AD37" s="90"/>
    </row>
    <row r="38" spans="1:30" ht="39.950000000000003" customHeight="1" x14ac:dyDescent="0.25">
      <c r="A38" s="55">
        <v>42</v>
      </c>
      <c r="B38" s="56" t="s">
        <v>71</v>
      </c>
      <c r="C38" s="60" t="s">
        <v>159</v>
      </c>
      <c r="D38" s="61" t="s">
        <v>160</v>
      </c>
      <c r="E38" s="62" t="s">
        <v>157</v>
      </c>
      <c r="F38" s="62" t="s">
        <v>161</v>
      </c>
      <c r="G38" s="54" t="s">
        <v>37</v>
      </c>
      <c r="H38" s="62" t="s">
        <v>81</v>
      </c>
      <c r="I38" s="42">
        <v>84.99</v>
      </c>
      <c r="J38" s="17"/>
      <c r="K38" s="23">
        <f t="shared" si="0"/>
        <v>0</v>
      </c>
      <c r="L38" s="24" t="str">
        <f t="shared" si="1"/>
        <v>OK</v>
      </c>
      <c r="M38" s="87"/>
      <c r="N38" s="89"/>
      <c r="O38" s="88"/>
      <c r="P38" s="90"/>
      <c r="Q38" s="90"/>
      <c r="R38" s="91"/>
      <c r="S38" s="90"/>
      <c r="T38" s="88"/>
      <c r="U38" s="88"/>
      <c r="V38" s="88"/>
      <c r="W38" s="88"/>
      <c r="X38" s="88"/>
      <c r="Y38" s="90"/>
      <c r="Z38" s="90"/>
      <c r="AA38" s="90"/>
      <c r="AB38" s="90"/>
      <c r="AC38" s="90"/>
      <c r="AD38" s="90"/>
    </row>
    <row r="39" spans="1:30" ht="39.950000000000003" customHeight="1" x14ac:dyDescent="0.25">
      <c r="A39" s="55">
        <v>43</v>
      </c>
      <c r="B39" s="56" t="s">
        <v>24</v>
      </c>
      <c r="C39" s="60" t="s">
        <v>162</v>
      </c>
      <c r="D39" s="61" t="s">
        <v>163</v>
      </c>
      <c r="E39" s="59" t="s">
        <v>164</v>
      </c>
      <c r="F39" s="70">
        <v>28738071</v>
      </c>
      <c r="G39" s="54" t="s">
        <v>37</v>
      </c>
      <c r="H39" s="54">
        <v>33903017</v>
      </c>
      <c r="I39" s="42">
        <v>350</v>
      </c>
      <c r="J39" s="17"/>
      <c r="K39" s="23">
        <f t="shared" si="0"/>
        <v>0</v>
      </c>
      <c r="L39" s="24" t="str">
        <f t="shared" si="1"/>
        <v>OK</v>
      </c>
      <c r="M39" s="87"/>
      <c r="N39" s="89"/>
      <c r="O39" s="88"/>
      <c r="P39" s="90"/>
      <c r="Q39" s="90"/>
      <c r="R39" s="91"/>
      <c r="S39" s="90"/>
      <c r="T39" s="88"/>
      <c r="U39" s="88"/>
      <c r="V39" s="88"/>
      <c r="W39" s="88"/>
      <c r="X39" s="88"/>
      <c r="Y39" s="90"/>
      <c r="Z39" s="90"/>
      <c r="AA39" s="90"/>
      <c r="AB39" s="90"/>
      <c r="AC39" s="90"/>
      <c r="AD39" s="90"/>
    </row>
    <row r="40" spans="1:30" ht="39.950000000000003" customHeight="1" x14ac:dyDescent="0.25">
      <c r="A40" s="55">
        <v>44</v>
      </c>
      <c r="B40" s="56" t="s">
        <v>114</v>
      </c>
      <c r="C40" s="68" t="s">
        <v>165</v>
      </c>
      <c r="D40" s="69" t="s">
        <v>166</v>
      </c>
      <c r="E40" s="65">
        <v>2103</v>
      </c>
      <c r="F40" s="65" t="s">
        <v>167</v>
      </c>
      <c r="G40" s="54" t="s">
        <v>37</v>
      </c>
      <c r="H40" s="54" t="s">
        <v>168</v>
      </c>
      <c r="I40" s="42">
        <v>3000</v>
      </c>
      <c r="J40" s="17"/>
      <c r="K40" s="23">
        <f t="shared" si="0"/>
        <v>0</v>
      </c>
      <c r="L40" s="24" t="str">
        <f t="shared" si="1"/>
        <v>OK</v>
      </c>
      <c r="M40" s="87"/>
      <c r="N40" s="89"/>
      <c r="O40" s="88"/>
      <c r="P40" s="90"/>
      <c r="Q40" s="90"/>
      <c r="R40" s="91"/>
      <c r="S40" s="90"/>
      <c r="T40" s="88"/>
      <c r="U40" s="88"/>
      <c r="V40" s="88"/>
      <c r="W40" s="88"/>
      <c r="X40" s="88"/>
      <c r="Y40" s="90"/>
      <c r="Z40" s="90"/>
      <c r="AA40" s="90"/>
      <c r="AB40" s="90"/>
      <c r="AC40" s="90"/>
      <c r="AD40" s="90"/>
    </row>
    <row r="41" spans="1:30" ht="39.950000000000003" customHeight="1" x14ac:dyDescent="0.25">
      <c r="A41" s="55">
        <v>46</v>
      </c>
      <c r="B41" s="56" t="s">
        <v>93</v>
      </c>
      <c r="C41" s="60" t="s">
        <v>169</v>
      </c>
      <c r="D41" s="61" t="s">
        <v>170</v>
      </c>
      <c r="E41" s="62" t="s">
        <v>171</v>
      </c>
      <c r="F41" s="62" t="s">
        <v>172</v>
      </c>
      <c r="G41" s="54" t="s">
        <v>37</v>
      </c>
      <c r="H41" s="62" t="s">
        <v>173</v>
      </c>
      <c r="I41" s="42">
        <v>2150</v>
      </c>
      <c r="J41" s="17"/>
      <c r="K41" s="23">
        <f t="shared" si="0"/>
        <v>0</v>
      </c>
      <c r="L41" s="24" t="str">
        <f t="shared" si="1"/>
        <v>OK</v>
      </c>
      <c r="M41" s="87"/>
      <c r="N41" s="89"/>
      <c r="O41" s="88"/>
      <c r="P41" s="90"/>
      <c r="Q41" s="90"/>
      <c r="R41" s="91"/>
      <c r="S41" s="90"/>
      <c r="T41" s="88"/>
      <c r="U41" s="88"/>
      <c r="V41" s="88"/>
      <c r="W41" s="88"/>
      <c r="X41" s="88"/>
      <c r="Y41" s="90"/>
      <c r="Z41" s="90"/>
      <c r="AA41" s="90"/>
      <c r="AB41" s="90"/>
      <c r="AC41" s="90"/>
      <c r="AD41" s="90"/>
    </row>
    <row r="42" spans="1:30" ht="39.950000000000003" customHeight="1" x14ac:dyDescent="0.25">
      <c r="A42" s="55">
        <v>48</v>
      </c>
      <c r="B42" s="56" t="s">
        <v>114</v>
      </c>
      <c r="C42" s="60" t="s">
        <v>174</v>
      </c>
      <c r="D42" s="61" t="s">
        <v>175</v>
      </c>
      <c r="E42" s="59" t="s">
        <v>62</v>
      </c>
      <c r="F42" s="70">
        <v>12629002</v>
      </c>
      <c r="G42" s="54" t="s">
        <v>37</v>
      </c>
      <c r="H42" s="54">
        <v>44905233</v>
      </c>
      <c r="I42" s="42">
        <v>90</v>
      </c>
      <c r="J42" s="17"/>
      <c r="K42" s="23">
        <f t="shared" si="0"/>
        <v>0</v>
      </c>
      <c r="L42" s="24" t="str">
        <f t="shared" si="1"/>
        <v>OK</v>
      </c>
      <c r="M42" s="87"/>
      <c r="N42" s="89"/>
      <c r="O42" s="88"/>
      <c r="P42" s="90"/>
      <c r="Q42" s="90"/>
      <c r="R42" s="91"/>
      <c r="S42" s="90"/>
      <c r="T42" s="88"/>
      <c r="U42" s="88"/>
      <c r="V42" s="88"/>
      <c r="W42" s="88"/>
      <c r="X42" s="88"/>
      <c r="Y42" s="90"/>
      <c r="Z42" s="90"/>
      <c r="AA42" s="90"/>
      <c r="AB42" s="90"/>
      <c r="AC42" s="90"/>
      <c r="AD42" s="90"/>
    </row>
    <row r="43" spans="1:30" ht="39.950000000000003" customHeight="1" x14ac:dyDescent="0.25">
      <c r="A43" s="55">
        <v>49</v>
      </c>
      <c r="B43" s="56" t="s">
        <v>176</v>
      </c>
      <c r="C43" s="60" t="s">
        <v>177</v>
      </c>
      <c r="D43" s="61" t="s">
        <v>178</v>
      </c>
      <c r="E43" s="53" t="s">
        <v>179</v>
      </c>
      <c r="F43" s="54" t="s">
        <v>180</v>
      </c>
      <c r="G43" s="54" t="s">
        <v>37</v>
      </c>
      <c r="H43" s="54" t="s">
        <v>21</v>
      </c>
      <c r="I43" s="42">
        <v>4423</v>
      </c>
      <c r="J43" s="17"/>
      <c r="K43" s="23">
        <f t="shared" si="0"/>
        <v>0</v>
      </c>
      <c r="L43" s="24" t="str">
        <f t="shared" si="1"/>
        <v>OK</v>
      </c>
      <c r="M43" s="87"/>
      <c r="N43" s="89"/>
      <c r="O43" s="88"/>
      <c r="P43" s="90"/>
      <c r="Q43" s="90"/>
      <c r="R43" s="91"/>
      <c r="S43" s="90"/>
      <c r="T43" s="88"/>
      <c r="U43" s="88"/>
      <c r="V43" s="88"/>
      <c r="W43" s="88"/>
      <c r="X43" s="88"/>
      <c r="Y43" s="90"/>
      <c r="Z43" s="90"/>
      <c r="AA43" s="90"/>
      <c r="AB43" s="90"/>
      <c r="AC43" s="90"/>
      <c r="AD43" s="90"/>
    </row>
    <row r="44" spans="1:30" ht="39.950000000000003" customHeight="1" x14ac:dyDescent="0.25">
      <c r="A44" s="55">
        <v>51</v>
      </c>
      <c r="B44" s="56" t="s">
        <v>24</v>
      </c>
      <c r="C44" s="60" t="s">
        <v>181</v>
      </c>
      <c r="D44" s="61" t="s">
        <v>182</v>
      </c>
      <c r="E44" s="53" t="s">
        <v>183</v>
      </c>
      <c r="F44" s="54" t="s">
        <v>184</v>
      </c>
      <c r="G44" s="54" t="s">
        <v>37</v>
      </c>
      <c r="H44" s="54" t="s">
        <v>185</v>
      </c>
      <c r="I44" s="42">
        <v>5500</v>
      </c>
      <c r="J44" s="17"/>
      <c r="K44" s="23">
        <f t="shared" si="0"/>
        <v>0</v>
      </c>
      <c r="L44" s="24" t="str">
        <f t="shared" si="1"/>
        <v>OK</v>
      </c>
      <c r="M44" s="87"/>
      <c r="N44" s="89"/>
      <c r="O44" s="88"/>
      <c r="P44" s="90"/>
      <c r="Q44" s="90"/>
      <c r="R44" s="91"/>
      <c r="S44" s="90"/>
      <c r="T44" s="88"/>
      <c r="U44" s="88"/>
      <c r="V44" s="88"/>
      <c r="W44" s="88"/>
      <c r="X44" s="88"/>
      <c r="Y44" s="90"/>
      <c r="Z44" s="90"/>
      <c r="AA44" s="90"/>
      <c r="AB44" s="90"/>
      <c r="AC44" s="90"/>
      <c r="AD44" s="90"/>
    </row>
    <row r="45" spans="1:30" ht="39.950000000000003" customHeight="1" x14ac:dyDescent="0.25">
      <c r="A45" s="55">
        <v>52</v>
      </c>
      <c r="B45" s="56" t="s">
        <v>186</v>
      </c>
      <c r="C45" s="60" t="s">
        <v>187</v>
      </c>
      <c r="D45" s="61" t="s">
        <v>188</v>
      </c>
      <c r="E45" s="59" t="s">
        <v>189</v>
      </c>
      <c r="F45" s="70">
        <v>122238001</v>
      </c>
      <c r="G45" s="54" t="s">
        <v>37</v>
      </c>
      <c r="H45" s="54">
        <v>44905202</v>
      </c>
      <c r="I45" s="42">
        <v>23199</v>
      </c>
      <c r="J45" s="17"/>
      <c r="K45" s="23">
        <f t="shared" si="0"/>
        <v>0</v>
      </c>
      <c r="L45" s="24" t="str">
        <f t="shared" si="1"/>
        <v>OK</v>
      </c>
      <c r="M45" s="87"/>
      <c r="N45" s="89"/>
      <c r="O45" s="88"/>
      <c r="P45" s="90"/>
      <c r="Q45" s="90"/>
      <c r="R45" s="91"/>
      <c r="S45" s="90"/>
      <c r="T45" s="88"/>
      <c r="U45" s="88"/>
      <c r="V45" s="88"/>
      <c r="W45" s="88"/>
      <c r="X45" s="88"/>
      <c r="Y45" s="90"/>
      <c r="Z45" s="90"/>
      <c r="AA45" s="90"/>
      <c r="AB45" s="90"/>
      <c r="AC45" s="90"/>
      <c r="AD45" s="90"/>
    </row>
    <row r="46" spans="1:30" ht="39.950000000000003" customHeight="1" x14ac:dyDescent="0.25">
      <c r="A46" s="55">
        <v>53</v>
      </c>
      <c r="B46" s="56" t="s">
        <v>43</v>
      </c>
      <c r="C46" s="71" t="s">
        <v>190</v>
      </c>
      <c r="D46" s="72" t="s">
        <v>191</v>
      </c>
      <c r="E46" s="59" t="s">
        <v>192</v>
      </c>
      <c r="F46" s="62" t="s">
        <v>193</v>
      </c>
      <c r="G46" s="54" t="s">
        <v>37</v>
      </c>
      <c r="H46" s="62" t="s">
        <v>81</v>
      </c>
      <c r="I46" s="42">
        <v>170</v>
      </c>
      <c r="J46" s="17"/>
      <c r="K46" s="23">
        <f t="shared" si="0"/>
        <v>0</v>
      </c>
      <c r="L46" s="24" t="str">
        <f t="shared" si="1"/>
        <v>OK</v>
      </c>
      <c r="M46" s="87"/>
      <c r="N46" s="89"/>
      <c r="O46" s="88"/>
      <c r="P46" s="90"/>
      <c r="Q46" s="90"/>
      <c r="R46" s="91"/>
      <c r="S46" s="90"/>
      <c r="T46" s="88"/>
      <c r="U46" s="88"/>
      <c r="V46" s="88"/>
      <c r="W46" s="88"/>
      <c r="X46" s="88"/>
      <c r="Y46" s="90"/>
      <c r="Z46" s="90"/>
      <c r="AA46" s="90"/>
      <c r="AB46" s="90"/>
      <c r="AC46" s="90"/>
      <c r="AD46" s="90"/>
    </row>
    <row r="47" spans="1:30" ht="39.950000000000003" customHeight="1" x14ac:dyDescent="0.25">
      <c r="A47" s="55">
        <v>54</v>
      </c>
      <c r="B47" s="56" t="s">
        <v>55</v>
      </c>
      <c r="C47" s="73" t="s">
        <v>194</v>
      </c>
      <c r="D47" s="74" t="s">
        <v>195</v>
      </c>
      <c r="E47" s="74">
        <v>4104</v>
      </c>
      <c r="F47" s="74" t="s">
        <v>196</v>
      </c>
      <c r="G47" s="74" t="s">
        <v>37</v>
      </c>
      <c r="H47" s="74" t="s">
        <v>197</v>
      </c>
      <c r="I47" s="42">
        <v>499</v>
      </c>
      <c r="J47" s="17"/>
      <c r="K47" s="23">
        <f t="shared" si="0"/>
        <v>0</v>
      </c>
      <c r="L47" s="24" t="str">
        <f t="shared" si="1"/>
        <v>OK</v>
      </c>
      <c r="M47" s="87"/>
      <c r="N47" s="89"/>
      <c r="O47" s="88"/>
      <c r="P47" s="90"/>
      <c r="Q47" s="90"/>
      <c r="R47" s="91"/>
      <c r="S47" s="90"/>
      <c r="T47" s="88"/>
      <c r="U47" s="88"/>
      <c r="V47" s="88"/>
      <c r="W47" s="88"/>
      <c r="X47" s="88"/>
      <c r="Y47" s="90"/>
      <c r="Z47" s="90"/>
      <c r="AA47" s="90"/>
      <c r="AB47" s="90"/>
      <c r="AC47" s="90"/>
      <c r="AD47" s="90"/>
    </row>
    <row r="48" spans="1:30" ht="39.950000000000003" customHeight="1" x14ac:dyDescent="0.25">
      <c r="A48" s="55">
        <v>55</v>
      </c>
      <c r="B48" s="56" t="s">
        <v>38</v>
      </c>
      <c r="C48" s="73" t="s">
        <v>198</v>
      </c>
      <c r="D48" s="74" t="s">
        <v>199</v>
      </c>
      <c r="E48" s="75" t="s">
        <v>129</v>
      </c>
      <c r="F48" s="74" t="s">
        <v>200</v>
      </c>
      <c r="G48" s="74" t="s">
        <v>37</v>
      </c>
      <c r="H48" s="74" t="s">
        <v>201</v>
      </c>
      <c r="I48" s="42">
        <v>1943</v>
      </c>
      <c r="J48" s="17"/>
      <c r="K48" s="23">
        <f t="shared" si="0"/>
        <v>0</v>
      </c>
      <c r="L48" s="24" t="str">
        <f t="shared" si="1"/>
        <v>OK</v>
      </c>
      <c r="M48" s="87"/>
      <c r="N48" s="89"/>
      <c r="O48" s="88"/>
      <c r="P48" s="90"/>
      <c r="Q48" s="90"/>
      <c r="R48" s="91"/>
      <c r="S48" s="90"/>
      <c r="T48" s="88"/>
      <c r="U48" s="88"/>
      <c r="V48" s="88"/>
      <c r="W48" s="88"/>
      <c r="X48" s="88"/>
      <c r="Y48" s="90"/>
      <c r="Z48" s="90"/>
      <c r="AA48" s="90"/>
      <c r="AB48" s="90"/>
      <c r="AC48" s="90"/>
      <c r="AD48" s="90"/>
    </row>
    <row r="49" spans="1:30" ht="39.950000000000003" customHeight="1" x14ac:dyDescent="0.25">
      <c r="A49" s="55">
        <v>56</v>
      </c>
      <c r="B49" s="56" t="s">
        <v>202</v>
      </c>
      <c r="C49" s="66" t="s">
        <v>203</v>
      </c>
      <c r="D49" s="67" t="s">
        <v>204</v>
      </c>
      <c r="E49" s="53" t="s">
        <v>41</v>
      </c>
      <c r="F49" s="54" t="s">
        <v>205</v>
      </c>
      <c r="G49" s="54" t="s">
        <v>37</v>
      </c>
      <c r="H49" s="54" t="s">
        <v>51</v>
      </c>
      <c r="I49" s="42">
        <v>20700</v>
      </c>
      <c r="J49" s="17"/>
      <c r="K49" s="23">
        <f t="shared" si="0"/>
        <v>0</v>
      </c>
      <c r="L49" s="24" t="str">
        <f t="shared" si="1"/>
        <v>OK</v>
      </c>
      <c r="M49" s="87"/>
      <c r="N49" s="89"/>
      <c r="O49" s="88"/>
      <c r="P49" s="90"/>
      <c r="Q49" s="90"/>
      <c r="R49" s="91"/>
      <c r="S49" s="90"/>
      <c r="T49" s="88"/>
      <c r="U49" s="88"/>
      <c r="V49" s="88"/>
      <c r="W49" s="88"/>
      <c r="X49" s="88"/>
      <c r="Y49" s="90"/>
      <c r="Z49" s="90"/>
      <c r="AA49" s="90"/>
      <c r="AB49" s="90"/>
      <c r="AC49" s="90"/>
      <c r="AD49" s="90"/>
    </row>
    <row r="50" spans="1:30" ht="39.950000000000003" customHeight="1" x14ac:dyDescent="0.25">
      <c r="A50" s="55">
        <v>57</v>
      </c>
      <c r="B50" s="56" t="s">
        <v>135</v>
      </c>
      <c r="C50" s="60" t="s">
        <v>206</v>
      </c>
      <c r="D50" s="61" t="s">
        <v>207</v>
      </c>
      <c r="E50" s="62" t="s">
        <v>208</v>
      </c>
      <c r="F50" s="62" t="s">
        <v>209</v>
      </c>
      <c r="G50" s="54" t="s">
        <v>37</v>
      </c>
      <c r="H50" s="62" t="s">
        <v>51</v>
      </c>
      <c r="I50" s="42">
        <v>9385</v>
      </c>
      <c r="J50" s="17"/>
      <c r="K50" s="23">
        <f t="shared" si="0"/>
        <v>0</v>
      </c>
      <c r="L50" s="24" t="str">
        <f t="shared" si="1"/>
        <v>OK</v>
      </c>
      <c r="M50" s="87"/>
      <c r="N50" s="89"/>
      <c r="O50" s="88"/>
      <c r="P50" s="90"/>
      <c r="Q50" s="90"/>
      <c r="R50" s="91"/>
      <c r="S50" s="90"/>
      <c r="T50" s="88"/>
      <c r="U50" s="88"/>
      <c r="V50" s="88"/>
      <c r="W50" s="88"/>
      <c r="X50" s="88"/>
      <c r="Y50" s="90"/>
      <c r="Z50" s="90"/>
      <c r="AA50" s="90"/>
      <c r="AB50" s="90"/>
      <c r="AC50" s="90"/>
      <c r="AD50" s="90"/>
    </row>
    <row r="51" spans="1:30" ht="39.950000000000003" customHeight="1" x14ac:dyDescent="0.25">
      <c r="A51" s="55">
        <v>59</v>
      </c>
      <c r="B51" s="56" t="s">
        <v>93</v>
      </c>
      <c r="C51" s="66" t="s">
        <v>210</v>
      </c>
      <c r="D51" s="67" t="s">
        <v>211</v>
      </c>
      <c r="E51" s="59" t="s">
        <v>212</v>
      </c>
      <c r="F51" s="62" t="s">
        <v>213</v>
      </c>
      <c r="G51" s="54" t="s">
        <v>37</v>
      </c>
      <c r="H51" s="62" t="s">
        <v>81</v>
      </c>
      <c r="I51" s="42">
        <v>1140</v>
      </c>
      <c r="J51" s="17"/>
      <c r="K51" s="23">
        <f t="shared" si="0"/>
        <v>0</v>
      </c>
      <c r="L51" s="24" t="str">
        <f t="shared" si="1"/>
        <v>OK</v>
      </c>
      <c r="M51" s="87"/>
      <c r="N51" s="89"/>
      <c r="O51" s="88"/>
      <c r="P51" s="90"/>
      <c r="Q51" s="90"/>
      <c r="R51" s="91"/>
      <c r="S51" s="90"/>
      <c r="T51" s="88"/>
      <c r="U51" s="88"/>
      <c r="V51" s="88"/>
      <c r="W51" s="88"/>
      <c r="X51" s="88"/>
      <c r="Y51" s="90"/>
      <c r="Z51" s="90"/>
      <c r="AA51" s="90"/>
      <c r="AB51" s="90"/>
      <c r="AC51" s="90"/>
      <c r="AD51" s="90"/>
    </row>
    <row r="52" spans="1:30" ht="39.950000000000003" customHeight="1" x14ac:dyDescent="0.25">
      <c r="A52" s="55">
        <v>60</v>
      </c>
      <c r="B52" s="56" t="s">
        <v>93</v>
      </c>
      <c r="C52" s="66" t="s">
        <v>214</v>
      </c>
      <c r="D52" s="67" t="s">
        <v>215</v>
      </c>
      <c r="E52" s="59" t="s">
        <v>212</v>
      </c>
      <c r="F52" s="62" t="s">
        <v>213</v>
      </c>
      <c r="G52" s="54" t="s">
        <v>37</v>
      </c>
      <c r="H52" s="62" t="s">
        <v>81</v>
      </c>
      <c r="I52" s="42">
        <v>685</v>
      </c>
      <c r="J52" s="17"/>
      <c r="K52" s="23">
        <f t="shared" si="0"/>
        <v>0</v>
      </c>
      <c r="L52" s="24" t="str">
        <f t="shared" si="1"/>
        <v>OK</v>
      </c>
      <c r="M52" s="87"/>
      <c r="N52" s="89"/>
      <c r="O52" s="88"/>
      <c r="P52" s="90"/>
      <c r="Q52" s="90"/>
      <c r="R52" s="91"/>
      <c r="S52" s="90"/>
      <c r="T52" s="88"/>
      <c r="U52" s="88"/>
      <c r="V52" s="88"/>
      <c r="W52" s="88"/>
      <c r="X52" s="88"/>
      <c r="Y52" s="90"/>
      <c r="Z52" s="90"/>
      <c r="AA52" s="90"/>
      <c r="AB52" s="90"/>
      <c r="AC52" s="90"/>
      <c r="AD52" s="90"/>
    </row>
    <row r="53" spans="1:30" ht="39.950000000000003" customHeight="1" x14ac:dyDescent="0.25">
      <c r="A53" s="55">
        <v>61</v>
      </c>
      <c r="B53" s="56" t="s">
        <v>71</v>
      </c>
      <c r="C53" s="66" t="s">
        <v>216</v>
      </c>
      <c r="D53" s="67" t="s">
        <v>217</v>
      </c>
      <c r="E53" s="59" t="s">
        <v>212</v>
      </c>
      <c r="F53" s="76" t="s">
        <v>218</v>
      </c>
      <c r="G53" s="54" t="s">
        <v>37</v>
      </c>
      <c r="H53" s="76" t="s">
        <v>81</v>
      </c>
      <c r="I53" s="42">
        <v>2296.8000000000002</v>
      </c>
      <c r="J53" s="17"/>
      <c r="K53" s="23">
        <f t="shared" si="0"/>
        <v>0</v>
      </c>
      <c r="L53" s="24" t="str">
        <f t="shared" si="1"/>
        <v>OK</v>
      </c>
      <c r="M53" s="87"/>
      <c r="N53" s="89"/>
      <c r="O53" s="88"/>
      <c r="P53" s="90"/>
      <c r="Q53" s="90"/>
      <c r="R53" s="91"/>
      <c r="S53" s="90"/>
      <c r="T53" s="88"/>
      <c r="U53" s="88"/>
      <c r="V53" s="88"/>
      <c r="W53" s="88"/>
      <c r="X53" s="88"/>
      <c r="Y53" s="90"/>
      <c r="Z53" s="90"/>
      <c r="AA53" s="90"/>
      <c r="AB53" s="90"/>
      <c r="AC53" s="90"/>
      <c r="AD53" s="90"/>
    </row>
    <row r="54" spans="1:30" ht="39.950000000000003" customHeight="1" x14ac:dyDescent="0.25">
      <c r="A54" s="55">
        <v>62</v>
      </c>
      <c r="B54" s="56" t="s">
        <v>43</v>
      </c>
      <c r="C54" s="60" t="s">
        <v>219</v>
      </c>
      <c r="D54" s="61" t="s">
        <v>220</v>
      </c>
      <c r="E54" s="62" t="s">
        <v>221</v>
      </c>
      <c r="F54" s="62" t="s">
        <v>222</v>
      </c>
      <c r="G54" s="54" t="s">
        <v>37</v>
      </c>
      <c r="H54" s="62" t="s">
        <v>25</v>
      </c>
      <c r="I54" s="42">
        <v>1291</v>
      </c>
      <c r="J54" s="17"/>
      <c r="K54" s="23">
        <f t="shared" si="0"/>
        <v>0</v>
      </c>
      <c r="L54" s="24" t="str">
        <f t="shared" si="1"/>
        <v>OK</v>
      </c>
      <c r="M54" s="87"/>
      <c r="N54" s="89"/>
      <c r="O54" s="88"/>
      <c r="P54" s="90"/>
      <c r="Q54" s="90"/>
      <c r="R54" s="91"/>
      <c r="S54" s="90"/>
      <c r="T54" s="88"/>
      <c r="U54" s="88"/>
      <c r="V54" s="88"/>
      <c r="W54" s="88"/>
      <c r="X54" s="88"/>
      <c r="Y54" s="90"/>
      <c r="Z54" s="90"/>
      <c r="AA54" s="90"/>
      <c r="AB54" s="90"/>
      <c r="AC54" s="90"/>
      <c r="AD54" s="90"/>
    </row>
    <row r="55" spans="1:30" ht="39.950000000000003" customHeight="1" x14ac:dyDescent="0.25">
      <c r="A55" s="55">
        <v>63</v>
      </c>
      <c r="B55" s="56" t="s">
        <v>55</v>
      </c>
      <c r="C55" s="60" t="s">
        <v>223</v>
      </c>
      <c r="D55" s="61" t="s">
        <v>224</v>
      </c>
      <c r="E55" s="62" t="s">
        <v>225</v>
      </c>
      <c r="F55" s="62" t="s">
        <v>226</v>
      </c>
      <c r="G55" s="54" t="s">
        <v>37</v>
      </c>
      <c r="H55" s="62" t="s">
        <v>227</v>
      </c>
      <c r="I55" s="42">
        <v>1785</v>
      </c>
      <c r="J55" s="17"/>
      <c r="K55" s="23">
        <f t="shared" si="0"/>
        <v>0</v>
      </c>
      <c r="L55" s="24" t="str">
        <f t="shared" si="1"/>
        <v>OK</v>
      </c>
      <c r="M55" s="87"/>
      <c r="N55" s="89"/>
      <c r="O55" s="88"/>
      <c r="P55" s="90"/>
      <c r="Q55" s="90"/>
      <c r="R55" s="91"/>
      <c r="S55" s="90"/>
      <c r="T55" s="88"/>
      <c r="U55" s="88"/>
      <c r="V55" s="88"/>
      <c r="W55" s="88"/>
      <c r="X55" s="88"/>
      <c r="Y55" s="90"/>
      <c r="Z55" s="90"/>
      <c r="AA55" s="90"/>
      <c r="AB55" s="90"/>
      <c r="AC55" s="90"/>
      <c r="AD55" s="90"/>
    </row>
    <row r="56" spans="1:30" ht="39.950000000000003" customHeight="1" x14ac:dyDescent="0.25">
      <c r="A56" s="55">
        <v>65</v>
      </c>
      <c r="B56" s="56" t="s">
        <v>86</v>
      </c>
      <c r="C56" s="60" t="s">
        <v>228</v>
      </c>
      <c r="D56" s="61" t="s">
        <v>229</v>
      </c>
      <c r="E56" s="62" t="s">
        <v>230</v>
      </c>
      <c r="F56" s="62" t="s">
        <v>231</v>
      </c>
      <c r="G56" s="54" t="s">
        <v>37</v>
      </c>
      <c r="H56" s="62" t="s">
        <v>232</v>
      </c>
      <c r="I56" s="42">
        <v>2649.99</v>
      </c>
      <c r="J56" s="17"/>
      <c r="K56" s="23">
        <f t="shared" si="0"/>
        <v>0</v>
      </c>
      <c r="L56" s="24" t="str">
        <f t="shared" si="1"/>
        <v>OK</v>
      </c>
      <c r="M56" s="87"/>
      <c r="N56" s="89"/>
      <c r="O56" s="88"/>
      <c r="P56" s="90"/>
      <c r="Q56" s="90"/>
      <c r="R56" s="91"/>
      <c r="S56" s="90"/>
      <c r="T56" s="88"/>
      <c r="U56" s="88"/>
      <c r="V56" s="88"/>
      <c r="W56" s="88"/>
      <c r="X56" s="88"/>
      <c r="Y56" s="90"/>
      <c r="Z56" s="90"/>
      <c r="AA56" s="90"/>
      <c r="AB56" s="90"/>
      <c r="AC56" s="90"/>
      <c r="AD56" s="90"/>
    </row>
    <row r="57" spans="1:30" ht="39.950000000000003" customHeight="1" x14ac:dyDescent="0.25">
      <c r="A57" s="55">
        <v>66</v>
      </c>
      <c r="B57" s="56" t="s">
        <v>176</v>
      </c>
      <c r="C57" s="66" t="s">
        <v>233</v>
      </c>
      <c r="D57" s="67" t="s">
        <v>234</v>
      </c>
      <c r="E57" s="59" t="s">
        <v>62</v>
      </c>
      <c r="F57" s="54" t="s">
        <v>235</v>
      </c>
      <c r="G57" s="54" t="s">
        <v>37</v>
      </c>
      <c r="H57" s="54">
        <v>44900533</v>
      </c>
      <c r="I57" s="42">
        <v>4765</v>
      </c>
      <c r="J57" s="17"/>
      <c r="K57" s="23">
        <f t="shared" si="0"/>
        <v>0</v>
      </c>
      <c r="L57" s="24" t="str">
        <f t="shared" si="1"/>
        <v>OK</v>
      </c>
      <c r="M57" s="87"/>
      <c r="N57" s="89"/>
      <c r="O57" s="88"/>
      <c r="P57" s="90"/>
      <c r="Q57" s="90"/>
      <c r="R57" s="91"/>
      <c r="S57" s="90"/>
      <c r="T57" s="88"/>
      <c r="U57" s="88"/>
      <c r="V57" s="88"/>
      <c r="W57" s="88"/>
      <c r="X57" s="88"/>
      <c r="Y57" s="90"/>
      <c r="Z57" s="90"/>
      <c r="AA57" s="90"/>
      <c r="AB57" s="90"/>
      <c r="AC57" s="90"/>
      <c r="AD57" s="90"/>
    </row>
    <row r="58" spans="1:30" ht="39.950000000000003" customHeight="1" x14ac:dyDescent="0.25">
      <c r="A58" s="55">
        <v>68</v>
      </c>
      <c r="B58" s="56" t="s">
        <v>38</v>
      </c>
      <c r="C58" s="66" t="s">
        <v>236</v>
      </c>
      <c r="D58" s="67" t="s">
        <v>237</v>
      </c>
      <c r="E58" s="53" t="s">
        <v>238</v>
      </c>
      <c r="F58" s="54" t="s">
        <v>239</v>
      </c>
      <c r="G58" s="54" t="s">
        <v>37</v>
      </c>
      <c r="H58" s="54" t="s">
        <v>51</v>
      </c>
      <c r="I58" s="42">
        <v>673</v>
      </c>
      <c r="J58" s="17"/>
      <c r="K58" s="23">
        <f t="shared" si="0"/>
        <v>0</v>
      </c>
      <c r="L58" s="24" t="str">
        <f t="shared" si="1"/>
        <v>OK</v>
      </c>
      <c r="M58" s="87"/>
      <c r="N58" s="89"/>
      <c r="O58" s="88"/>
      <c r="P58" s="90"/>
      <c r="Q58" s="90"/>
      <c r="R58" s="91"/>
      <c r="S58" s="90"/>
      <c r="T58" s="88"/>
      <c r="U58" s="88"/>
      <c r="V58" s="88"/>
      <c r="W58" s="88"/>
      <c r="X58" s="88"/>
      <c r="Y58" s="90"/>
      <c r="Z58" s="90"/>
      <c r="AA58" s="90"/>
      <c r="AB58" s="90"/>
      <c r="AC58" s="90"/>
      <c r="AD58" s="90"/>
    </row>
    <row r="59" spans="1:30" ht="39.950000000000003" customHeight="1" x14ac:dyDescent="0.25">
      <c r="A59" s="55">
        <v>69</v>
      </c>
      <c r="B59" s="56" t="s">
        <v>71</v>
      </c>
      <c r="C59" s="60" t="s">
        <v>240</v>
      </c>
      <c r="D59" s="61" t="s">
        <v>241</v>
      </c>
      <c r="E59" s="62" t="s">
        <v>242</v>
      </c>
      <c r="F59" s="62" t="s">
        <v>239</v>
      </c>
      <c r="G59" s="54" t="s">
        <v>37</v>
      </c>
      <c r="H59" s="62" t="s">
        <v>51</v>
      </c>
      <c r="I59" s="42">
        <v>2128.5</v>
      </c>
      <c r="J59" s="17"/>
      <c r="K59" s="23">
        <f t="shared" si="0"/>
        <v>0</v>
      </c>
      <c r="L59" s="24" t="str">
        <f t="shared" si="1"/>
        <v>OK</v>
      </c>
      <c r="M59" s="87"/>
      <c r="N59" s="89"/>
      <c r="O59" s="88"/>
      <c r="P59" s="90"/>
      <c r="Q59" s="90"/>
      <c r="R59" s="91"/>
      <c r="S59" s="90"/>
      <c r="T59" s="88"/>
      <c r="U59" s="88"/>
      <c r="V59" s="88"/>
      <c r="W59" s="88"/>
      <c r="X59" s="88"/>
      <c r="Y59" s="90"/>
      <c r="Z59" s="90"/>
      <c r="AA59" s="90"/>
      <c r="AB59" s="90"/>
      <c r="AC59" s="90"/>
      <c r="AD59" s="90"/>
    </row>
    <row r="60" spans="1:30" ht="39.950000000000003" customHeight="1" x14ac:dyDescent="0.25">
      <c r="A60" s="55">
        <v>70</v>
      </c>
      <c r="B60" s="56" t="s">
        <v>243</v>
      </c>
      <c r="C60" s="60" t="s">
        <v>244</v>
      </c>
      <c r="D60" s="61" t="s">
        <v>245</v>
      </c>
      <c r="E60" s="62" t="s">
        <v>124</v>
      </c>
      <c r="F60" s="62" t="s">
        <v>246</v>
      </c>
      <c r="G60" s="54" t="s">
        <v>37</v>
      </c>
      <c r="H60" s="62" t="s">
        <v>81</v>
      </c>
      <c r="I60" s="42">
        <v>3800</v>
      </c>
      <c r="J60" s="17"/>
      <c r="K60" s="23">
        <f t="shared" si="0"/>
        <v>0</v>
      </c>
      <c r="L60" s="24" t="str">
        <f t="shared" si="1"/>
        <v>OK</v>
      </c>
      <c r="M60" s="87"/>
      <c r="N60" s="89"/>
      <c r="O60" s="88"/>
      <c r="P60" s="90"/>
      <c r="Q60" s="90"/>
      <c r="R60" s="91"/>
      <c r="S60" s="90"/>
      <c r="T60" s="88"/>
      <c r="U60" s="88"/>
      <c r="V60" s="88"/>
      <c r="W60" s="88"/>
      <c r="X60" s="88"/>
      <c r="Y60" s="90"/>
      <c r="Z60" s="90"/>
      <c r="AA60" s="90"/>
      <c r="AB60" s="90"/>
      <c r="AC60" s="90"/>
      <c r="AD60" s="90"/>
    </row>
    <row r="61" spans="1:30" ht="39.950000000000003" customHeight="1" x14ac:dyDescent="0.25">
      <c r="A61" s="55">
        <v>71</v>
      </c>
      <c r="B61" s="56" t="s">
        <v>64</v>
      </c>
      <c r="C61" s="60" t="s">
        <v>247</v>
      </c>
      <c r="D61" s="61" t="s">
        <v>248</v>
      </c>
      <c r="E61" s="62" t="s">
        <v>124</v>
      </c>
      <c r="F61" s="62" t="s">
        <v>246</v>
      </c>
      <c r="G61" s="54" t="s">
        <v>37</v>
      </c>
      <c r="H61" s="62" t="s">
        <v>81</v>
      </c>
      <c r="I61" s="42">
        <v>5700</v>
      </c>
      <c r="J61" s="17"/>
      <c r="K61" s="23">
        <f t="shared" si="0"/>
        <v>0</v>
      </c>
      <c r="L61" s="24" t="str">
        <f t="shared" si="1"/>
        <v>OK</v>
      </c>
      <c r="M61" s="87"/>
      <c r="N61" s="89"/>
      <c r="O61" s="88"/>
      <c r="P61" s="90"/>
      <c r="Q61" s="90"/>
      <c r="R61" s="91"/>
      <c r="S61" s="90"/>
      <c r="T61" s="88"/>
      <c r="U61" s="88"/>
      <c r="V61" s="88"/>
      <c r="W61" s="88"/>
      <c r="X61" s="88"/>
      <c r="Y61" s="90"/>
      <c r="Z61" s="90"/>
      <c r="AA61" s="90"/>
      <c r="AB61" s="90"/>
      <c r="AC61" s="90"/>
      <c r="AD61" s="90"/>
    </row>
    <row r="62" spans="1:30" ht="39.950000000000003" customHeight="1" x14ac:dyDescent="0.25">
      <c r="A62" s="55">
        <v>73</v>
      </c>
      <c r="B62" s="56" t="s">
        <v>126</v>
      </c>
      <c r="C62" s="60" t="s">
        <v>249</v>
      </c>
      <c r="D62" s="61" t="s">
        <v>250</v>
      </c>
      <c r="E62" s="59" t="s">
        <v>62</v>
      </c>
      <c r="F62" s="70">
        <v>17418028</v>
      </c>
      <c r="G62" s="54" t="s">
        <v>37</v>
      </c>
      <c r="H62" s="54" t="s">
        <v>251</v>
      </c>
      <c r="I62" s="42">
        <v>2825</v>
      </c>
      <c r="J62" s="17"/>
      <c r="K62" s="23">
        <f t="shared" si="0"/>
        <v>0</v>
      </c>
      <c r="L62" s="24" t="str">
        <f t="shared" si="1"/>
        <v>OK</v>
      </c>
      <c r="M62" s="87"/>
      <c r="N62" s="89"/>
      <c r="O62" s="88"/>
      <c r="P62" s="90"/>
      <c r="Q62" s="90"/>
      <c r="R62" s="91"/>
      <c r="S62" s="90"/>
      <c r="T62" s="88"/>
      <c r="U62" s="88"/>
      <c r="V62" s="88"/>
      <c r="W62" s="88"/>
      <c r="X62" s="88"/>
      <c r="Y62" s="90"/>
      <c r="Z62" s="90"/>
      <c r="AA62" s="90"/>
      <c r="AB62" s="90"/>
      <c r="AC62" s="90"/>
      <c r="AD62" s="90"/>
    </row>
    <row r="63" spans="1:30" ht="39.950000000000003" customHeight="1" x14ac:dyDescent="0.25">
      <c r="A63" s="55">
        <v>74</v>
      </c>
      <c r="B63" s="56" t="s">
        <v>126</v>
      </c>
      <c r="C63" s="57" t="s">
        <v>252</v>
      </c>
      <c r="D63" s="58" t="s">
        <v>253</v>
      </c>
      <c r="E63" s="59" t="s">
        <v>46</v>
      </c>
      <c r="F63" s="54" t="s">
        <v>254</v>
      </c>
      <c r="G63" s="54" t="s">
        <v>37</v>
      </c>
      <c r="H63" s="54">
        <v>44905235</v>
      </c>
      <c r="I63" s="42">
        <v>5480</v>
      </c>
      <c r="J63" s="17"/>
      <c r="K63" s="23">
        <f t="shared" si="0"/>
        <v>0</v>
      </c>
      <c r="L63" s="24" t="str">
        <f t="shared" si="1"/>
        <v>OK</v>
      </c>
      <c r="M63" s="87"/>
      <c r="N63" s="89"/>
      <c r="O63" s="88"/>
      <c r="P63" s="90"/>
      <c r="Q63" s="90"/>
      <c r="R63" s="91"/>
      <c r="S63" s="90"/>
      <c r="T63" s="88"/>
      <c r="U63" s="88"/>
      <c r="V63" s="88"/>
      <c r="W63" s="88"/>
      <c r="X63" s="88"/>
      <c r="Y63" s="90"/>
      <c r="Z63" s="90"/>
      <c r="AA63" s="90"/>
      <c r="AB63" s="90"/>
      <c r="AC63" s="90"/>
      <c r="AD63" s="90"/>
    </row>
    <row r="64" spans="1:30" ht="39.950000000000003" customHeight="1" x14ac:dyDescent="0.25">
      <c r="A64" s="55">
        <v>75</v>
      </c>
      <c r="B64" s="56" t="s">
        <v>71</v>
      </c>
      <c r="C64" s="60" t="s">
        <v>255</v>
      </c>
      <c r="D64" s="61" t="s">
        <v>256</v>
      </c>
      <c r="E64" s="62" t="s">
        <v>129</v>
      </c>
      <c r="F64" s="62" t="s">
        <v>257</v>
      </c>
      <c r="G64" s="54" t="s">
        <v>37</v>
      </c>
      <c r="H64" s="62" t="s">
        <v>81</v>
      </c>
      <c r="I64" s="42">
        <v>1373.13</v>
      </c>
      <c r="J64" s="17"/>
      <c r="K64" s="23">
        <f t="shared" si="0"/>
        <v>0</v>
      </c>
      <c r="L64" s="24" t="str">
        <f t="shared" si="1"/>
        <v>OK</v>
      </c>
      <c r="M64" s="87"/>
      <c r="N64" s="89"/>
      <c r="O64" s="88"/>
      <c r="P64" s="90"/>
      <c r="Q64" s="90"/>
      <c r="R64" s="91"/>
      <c r="S64" s="90"/>
      <c r="T64" s="88"/>
      <c r="U64" s="88"/>
      <c r="V64" s="88"/>
      <c r="W64" s="88"/>
      <c r="X64" s="88"/>
      <c r="Y64" s="90"/>
      <c r="Z64" s="90"/>
      <c r="AA64" s="90"/>
      <c r="AB64" s="90"/>
      <c r="AC64" s="90"/>
      <c r="AD64" s="90"/>
    </row>
    <row r="65" spans="1:30" ht="39.950000000000003" customHeight="1" x14ac:dyDescent="0.25">
      <c r="A65" s="55">
        <v>76</v>
      </c>
      <c r="B65" s="56" t="s">
        <v>38</v>
      </c>
      <c r="C65" s="60" t="s">
        <v>258</v>
      </c>
      <c r="D65" s="61" t="s">
        <v>259</v>
      </c>
      <c r="E65" s="53" t="s">
        <v>129</v>
      </c>
      <c r="F65" s="54" t="s">
        <v>260</v>
      </c>
      <c r="G65" s="54" t="s">
        <v>37</v>
      </c>
      <c r="H65" s="54" t="s">
        <v>261</v>
      </c>
      <c r="I65" s="42">
        <v>1946.5</v>
      </c>
      <c r="J65" s="17"/>
      <c r="K65" s="23">
        <f t="shared" si="0"/>
        <v>0</v>
      </c>
      <c r="L65" s="24" t="str">
        <f t="shared" si="1"/>
        <v>OK</v>
      </c>
      <c r="M65" s="87"/>
      <c r="N65" s="89"/>
      <c r="O65" s="88"/>
      <c r="P65" s="90"/>
      <c r="Q65" s="90"/>
      <c r="R65" s="91"/>
      <c r="S65" s="90"/>
      <c r="T65" s="88"/>
      <c r="U65" s="88"/>
      <c r="V65" s="88"/>
      <c r="W65" s="88"/>
      <c r="X65" s="88"/>
      <c r="Y65" s="90"/>
      <c r="Z65" s="90"/>
      <c r="AA65" s="90"/>
      <c r="AB65" s="90"/>
      <c r="AC65" s="90"/>
      <c r="AD65" s="90"/>
    </row>
    <row r="66" spans="1:30" ht="39.950000000000003" customHeight="1" x14ac:dyDescent="0.25">
      <c r="A66" s="55">
        <v>78</v>
      </c>
      <c r="B66" s="56" t="s">
        <v>55</v>
      </c>
      <c r="C66" s="68" t="s">
        <v>262</v>
      </c>
      <c r="D66" s="69" t="s">
        <v>263</v>
      </c>
      <c r="E66" s="65">
        <v>1301</v>
      </c>
      <c r="F66" s="65" t="s">
        <v>264</v>
      </c>
      <c r="G66" s="54" t="s">
        <v>37</v>
      </c>
      <c r="H66" s="54" t="s">
        <v>21</v>
      </c>
      <c r="I66" s="42">
        <v>169</v>
      </c>
      <c r="J66" s="17"/>
      <c r="K66" s="23">
        <f t="shared" si="0"/>
        <v>0</v>
      </c>
      <c r="L66" s="24" t="str">
        <f t="shared" si="1"/>
        <v>OK</v>
      </c>
      <c r="M66" s="87"/>
      <c r="N66" s="89"/>
      <c r="O66" s="88"/>
      <c r="P66" s="90"/>
      <c r="Q66" s="90"/>
      <c r="R66" s="91"/>
      <c r="S66" s="90"/>
      <c r="T66" s="88"/>
      <c r="U66" s="88"/>
      <c r="V66" s="88"/>
      <c r="W66" s="88"/>
      <c r="X66" s="88"/>
      <c r="Y66" s="90"/>
      <c r="Z66" s="90"/>
      <c r="AA66" s="90"/>
      <c r="AB66" s="90"/>
      <c r="AC66" s="90"/>
      <c r="AD66" s="90"/>
    </row>
    <row r="67" spans="1:30" ht="39.950000000000003" customHeight="1" x14ac:dyDescent="0.25">
      <c r="A67" s="55">
        <v>79</v>
      </c>
      <c r="B67" s="56" t="s">
        <v>93</v>
      </c>
      <c r="C67" s="60" t="s">
        <v>265</v>
      </c>
      <c r="D67" s="61" t="s">
        <v>266</v>
      </c>
      <c r="E67" s="62" t="s">
        <v>267</v>
      </c>
      <c r="F67" s="62" t="s">
        <v>268</v>
      </c>
      <c r="G67" s="54" t="s">
        <v>37</v>
      </c>
      <c r="H67" s="62" t="s">
        <v>81</v>
      </c>
      <c r="I67" s="42">
        <v>795</v>
      </c>
      <c r="J67" s="17"/>
      <c r="K67" s="23">
        <f t="shared" si="0"/>
        <v>0</v>
      </c>
      <c r="L67" s="24" t="str">
        <f t="shared" si="1"/>
        <v>OK</v>
      </c>
      <c r="M67" s="87"/>
      <c r="N67" s="89"/>
      <c r="O67" s="88"/>
      <c r="P67" s="90"/>
      <c r="Q67" s="90"/>
      <c r="R67" s="91"/>
      <c r="S67" s="90"/>
      <c r="T67" s="88"/>
      <c r="U67" s="88"/>
      <c r="V67" s="88"/>
      <c r="W67" s="88"/>
      <c r="X67" s="88"/>
      <c r="Y67" s="90"/>
      <c r="Z67" s="90"/>
      <c r="AA67" s="90"/>
      <c r="AB67" s="90"/>
      <c r="AC67" s="90"/>
      <c r="AD67" s="90"/>
    </row>
    <row r="68" spans="1:30" ht="39.950000000000003" customHeight="1" x14ac:dyDescent="0.25">
      <c r="A68" s="55">
        <v>80</v>
      </c>
      <c r="B68" s="56" t="s">
        <v>71</v>
      </c>
      <c r="C68" s="68" t="s">
        <v>269</v>
      </c>
      <c r="D68" s="69" t="s">
        <v>270</v>
      </c>
      <c r="E68" s="54">
        <v>2407</v>
      </c>
      <c r="F68" s="54" t="s">
        <v>271</v>
      </c>
      <c r="G68" s="54" t="s">
        <v>37</v>
      </c>
      <c r="H68" s="54" t="s">
        <v>51</v>
      </c>
      <c r="I68" s="42">
        <v>12721.5</v>
      </c>
      <c r="J68" s="17"/>
      <c r="K68" s="23">
        <f t="shared" ref="K68:K131" si="2">J68-(SUM(M68:AD68))</f>
        <v>0</v>
      </c>
      <c r="L68" s="24" t="str">
        <f t="shared" ref="L68:L131" si="3">IF(K68&lt;0,"ATENÇÃO","OK")</f>
        <v>OK</v>
      </c>
      <c r="M68" s="87"/>
      <c r="N68" s="89"/>
      <c r="O68" s="88"/>
      <c r="P68" s="90"/>
      <c r="Q68" s="90"/>
      <c r="R68" s="91"/>
      <c r="S68" s="90"/>
      <c r="T68" s="88"/>
      <c r="U68" s="88"/>
      <c r="V68" s="88"/>
      <c r="W68" s="88"/>
      <c r="X68" s="88"/>
      <c r="Y68" s="90"/>
      <c r="Z68" s="90"/>
      <c r="AA68" s="90"/>
      <c r="AB68" s="90"/>
      <c r="AC68" s="90"/>
      <c r="AD68" s="90"/>
    </row>
    <row r="69" spans="1:30" ht="39.950000000000003" customHeight="1" x14ac:dyDescent="0.25">
      <c r="A69" s="55">
        <v>81</v>
      </c>
      <c r="B69" s="56" t="s">
        <v>151</v>
      </c>
      <c r="C69" s="60" t="s">
        <v>272</v>
      </c>
      <c r="D69" s="61" t="s">
        <v>273</v>
      </c>
      <c r="E69" s="53" t="s">
        <v>129</v>
      </c>
      <c r="F69" s="54" t="s">
        <v>274</v>
      </c>
      <c r="G69" s="54" t="s">
        <v>37</v>
      </c>
      <c r="H69" s="54" t="s">
        <v>275</v>
      </c>
      <c r="I69" s="42">
        <v>1537</v>
      </c>
      <c r="J69" s="17"/>
      <c r="K69" s="23">
        <f t="shared" si="2"/>
        <v>0</v>
      </c>
      <c r="L69" s="24" t="str">
        <f t="shared" si="3"/>
        <v>OK</v>
      </c>
      <c r="M69" s="87"/>
      <c r="N69" s="89"/>
      <c r="O69" s="88"/>
      <c r="P69" s="90"/>
      <c r="Q69" s="90"/>
      <c r="R69" s="91"/>
      <c r="S69" s="90"/>
      <c r="T69" s="88"/>
      <c r="U69" s="88"/>
      <c r="V69" s="88"/>
      <c r="W69" s="88"/>
      <c r="X69" s="88"/>
      <c r="Y69" s="90"/>
      <c r="Z69" s="90"/>
      <c r="AA69" s="90"/>
      <c r="AB69" s="90"/>
      <c r="AC69" s="90"/>
      <c r="AD69" s="90"/>
    </row>
    <row r="70" spans="1:30" ht="39.950000000000003" customHeight="1" x14ac:dyDescent="0.25">
      <c r="A70" s="55">
        <v>82</v>
      </c>
      <c r="B70" s="56" t="s">
        <v>176</v>
      </c>
      <c r="C70" s="73" t="s">
        <v>276</v>
      </c>
      <c r="D70" s="74" t="s">
        <v>277</v>
      </c>
      <c r="E70" s="59" t="s">
        <v>62</v>
      </c>
      <c r="F70" s="54" t="s">
        <v>278</v>
      </c>
      <c r="G70" s="54" t="s">
        <v>37</v>
      </c>
      <c r="H70" s="54">
        <v>44905233</v>
      </c>
      <c r="I70" s="42">
        <v>19125.66</v>
      </c>
      <c r="J70" s="17"/>
      <c r="K70" s="23">
        <f t="shared" si="2"/>
        <v>0</v>
      </c>
      <c r="L70" s="24" t="str">
        <f t="shared" si="3"/>
        <v>OK</v>
      </c>
      <c r="M70" s="87"/>
      <c r="N70" s="89"/>
      <c r="O70" s="88"/>
      <c r="P70" s="90"/>
      <c r="Q70" s="90"/>
      <c r="R70" s="91"/>
      <c r="S70" s="90"/>
      <c r="T70" s="88"/>
      <c r="U70" s="88"/>
      <c r="V70" s="88"/>
      <c r="W70" s="88"/>
      <c r="X70" s="88"/>
      <c r="Y70" s="90"/>
      <c r="Z70" s="90"/>
      <c r="AA70" s="90"/>
      <c r="AB70" s="90"/>
      <c r="AC70" s="90"/>
      <c r="AD70" s="90"/>
    </row>
    <row r="71" spans="1:30" ht="39.950000000000003" customHeight="1" x14ac:dyDescent="0.25">
      <c r="A71" s="55">
        <v>84</v>
      </c>
      <c r="B71" s="56" t="s">
        <v>47</v>
      </c>
      <c r="C71" s="60" t="s">
        <v>279</v>
      </c>
      <c r="D71" s="61" t="s">
        <v>280</v>
      </c>
      <c r="E71" s="62" t="s">
        <v>101</v>
      </c>
      <c r="F71" s="62" t="s">
        <v>281</v>
      </c>
      <c r="G71" s="54" t="s">
        <v>37</v>
      </c>
      <c r="H71" s="62" t="s">
        <v>51</v>
      </c>
      <c r="I71" s="42">
        <v>1350</v>
      </c>
      <c r="J71" s="17"/>
      <c r="K71" s="23">
        <f t="shared" si="2"/>
        <v>0</v>
      </c>
      <c r="L71" s="24" t="str">
        <f t="shared" si="3"/>
        <v>OK</v>
      </c>
      <c r="M71" s="87"/>
      <c r="N71" s="89"/>
      <c r="O71" s="88"/>
      <c r="P71" s="90"/>
      <c r="Q71" s="90"/>
      <c r="R71" s="91"/>
      <c r="S71" s="90"/>
      <c r="T71" s="88"/>
      <c r="U71" s="88"/>
      <c r="V71" s="88"/>
      <c r="W71" s="88"/>
      <c r="X71" s="88"/>
      <c r="Y71" s="90"/>
      <c r="Z71" s="90"/>
      <c r="AA71" s="90"/>
      <c r="AB71" s="90"/>
      <c r="AC71" s="90"/>
      <c r="AD71" s="90"/>
    </row>
    <row r="72" spans="1:30" ht="39.950000000000003" customHeight="1" x14ac:dyDescent="0.25">
      <c r="A72" s="55">
        <v>85</v>
      </c>
      <c r="B72" s="56" t="s">
        <v>126</v>
      </c>
      <c r="C72" s="66" t="s">
        <v>282</v>
      </c>
      <c r="D72" s="67" t="s">
        <v>283</v>
      </c>
      <c r="E72" s="59" t="s">
        <v>238</v>
      </c>
      <c r="F72" s="54" t="s">
        <v>284</v>
      </c>
      <c r="G72" s="54" t="s">
        <v>37</v>
      </c>
      <c r="H72" s="54">
        <v>44905233</v>
      </c>
      <c r="I72" s="42">
        <v>3700</v>
      </c>
      <c r="J72" s="17"/>
      <c r="K72" s="23">
        <f t="shared" si="2"/>
        <v>0</v>
      </c>
      <c r="L72" s="24" t="str">
        <f t="shared" si="3"/>
        <v>OK</v>
      </c>
      <c r="M72" s="87"/>
      <c r="N72" s="89"/>
      <c r="O72" s="88"/>
      <c r="P72" s="90"/>
      <c r="Q72" s="90"/>
      <c r="R72" s="91"/>
      <c r="S72" s="90"/>
      <c r="T72" s="88"/>
      <c r="U72" s="88"/>
      <c r="V72" s="88"/>
      <c r="W72" s="88"/>
      <c r="X72" s="88"/>
      <c r="Y72" s="90"/>
      <c r="Z72" s="90"/>
      <c r="AA72" s="90"/>
      <c r="AB72" s="90"/>
      <c r="AC72" s="90"/>
      <c r="AD72" s="90"/>
    </row>
    <row r="73" spans="1:30" ht="39.950000000000003" customHeight="1" x14ac:dyDescent="0.25">
      <c r="A73" s="55">
        <v>86</v>
      </c>
      <c r="B73" s="56" t="s">
        <v>47</v>
      </c>
      <c r="C73" s="60" t="s">
        <v>285</v>
      </c>
      <c r="D73" s="61" t="s">
        <v>286</v>
      </c>
      <c r="E73" s="62" t="s">
        <v>101</v>
      </c>
      <c r="F73" s="62" t="s">
        <v>281</v>
      </c>
      <c r="G73" s="54" t="s">
        <v>37</v>
      </c>
      <c r="H73" s="62" t="s">
        <v>51</v>
      </c>
      <c r="I73" s="42">
        <v>4900</v>
      </c>
      <c r="J73" s="17"/>
      <c r="K73" s="23">
        <f t="shared" si="2"/>
        <v>0</v>
      </c>
      <c r="L73" s="24" t="str">
        <f t="shared" si="3"/>
        <v>OK</v>
      </c>
      <c r="M73" s="87"/>
      <c r="N73" s="89"/>
      <c r="O73" s="88"/>
      <c r="P73" s="90"/>
      <c r="Q73" s="90"/>
      <c r="R73" s="91"/>
      <c r="S73" s="90"/>
      <c r="T73" s="88"/>
      <c r="U73" s="88"/>
      <c r="V73" s="88"/>
      <c r="W73" s="88"/>
      <c r="X73" s="88"/>
      <c r="Y73" s="90"/>
      <c r="Z73" s="90"/>
      <c r="AA73" s="90"/>
      <c r="AB73" s="90"/>
      <c r="AC73" s="90"/>
      <c r="AD73" s="90"/>
    </row>
    <row r="74" spans="1:30" ht="39.950000000000003" customHeight="1" x14ac:dyDescent="0.25">
      <c r="A74" s="55">
        <v>88</v>
      </c>
      <c r="B74" s="56" t="s">
        <v>47</v>
      </c>
      <c r="C74" s="51" t="s">
        <v>287</v>
      </c>
      <c r="D74" s="52" t="s">
        <v>288</v>
      </c>
      <c r="E74" s="53" t="s">
        <v>129</v>
      </c>
      <c r="F74" s="54" t="s">
        <v>289</v>
      </c>
      <c r="G74" s="54" t="s">
        <v>37</v>
      </c>
      <c r="H74" s="54" t="s">
        <v>81</v>
      </c>
      <c r="I74" s="42">
        <v>600</v>
      </c>
      <c r="J74" s="17"/>
      <c r="K74" s="23">
        <f t="shared" si="2"/>
        <v>0</v>
      </c>
      <c r="L74" s="24" t="str">
        <f t="shared" si="3"/>
        <v>OK</v>
      </c>
      <c r="M74" s="87"/>
      <c r="N74" s="89"/>
      <c r="O74" s="88"/>
      <c r="P74" s="90"/>
      <c r="Q74" s="90"/>
      <c r="R74" s="91"/>
      <c r="S74" s="90"/>
      <c r="T74" s="88"/>
      <c r="U74" s="88"/>
      <c r="V74" s="88"/>
      <c r="W74" s="88"/>
      <c r="X74" s="88"/>
      <c r="Y74" s="90"/>
      <c r="Z74" s="90"/>
      <c r="AA74" s="90"/>
      <c r="AB74" s="90"/>
      <c r="AC74" s="90"/>
      <c r="AD74" s="90"/>
    </row>
    <row r="75" spans="1:30" ht="39.950000000000003" customHeight="1" x14ac:dyDescent="0.25">
      <c r="A75" s="55">
        <v>89</v>
      </c>
      <c r="B75" s="56" t="s">
        <v>71</v>
      </c>
      <c r="C75" s="60" t="s">
        <v>290</v>
      </c>
      <c r="D75" s="61" t="s">
        <v>291</v>
      </c>
      <c r="E75" s="62" t="s">
        <v>292</v>
      </c>
      <c r="F75" s="62" t="s">
        <v>293</v>
      </c>
      <c r="G75" s="54" t="s">
        <v>37</v>
      </c>
      <c r="H75" s="62" t="s">
        <v>81</v>
      </c>
      <c r="I75" s="42">
        <v>3316.5</v>
      </c>
      <c r="J75" s="17"/>
      <c r="K75" s="23">
        <f t="shared" si="2"/>
        <v>0</v>
      </c>
      <c r="L75" s="24" t="str">
        <f t="shared" si="3"/>
        <v>OK</v>
      </c>
      <c r="M75" s="87"/>
      <c r="N75" s="89"/>
      <c r="O75" s="88"/>
      <c r="P75" s="90"/>
      <c r="Q75" s="90"/>
      <c r="R75" s="91"/>
      <c r="S75" s="90"/>
      <c r="T75" s="88"/>
      <c r="U75" s="88"/>
      <c r="V75" s="88"/>
      <c r="W75" s="88"/>
      <c r="X75" s="88"/>
      <c r="Y75" s="90"/>
      <c r="Z75" s="90"/>
      <c r="AA75" s="90"/>
      <c r="AB75" s="90"/>
      <c r="AC75" s="90"/>
      <c r="AD75" s="90"/>
    </row>
    <row r="76" spans="1:30" ht="39.950000000000003" customHeight="1" x14ac:dyDescent="0.25">
      <c r="A76" s="55">
        <v>90</v>
      </c>
      <c r="B76" s="56" t="s">
        <v>151</v>
      </c>
      <c r="C76" s="60" t="s">
        <v>294</v>
      </c>
      <c r="D76" s="61" t="s">
        <v>295</v>
      </c>
      <c r="E76" s="62" t="s">
        <v>124</v>
      </c>
      <c r="F76" s="62" t="s">
        <v>296</v>
      </c>
      <c r="G76" s="54" t="s">
        <v>37</v>
      </c>
      <c r="H76" s="62" t="s">
        <v>81</v>
      </c>
      <c r="I76" s="42">
        <v>3100</v>
      </c>
      <c r="J76" s="17"/>
      <c r="K76" s="23">
        <f t="shared" si="2"/>
        <v>0</v>
      </c>
      <c r="L76" s="24" t="str">
        <f t="shared" si="3"/>
        <v>OK</v>
      </c>
      <c r="M76" s="87"/>
      <c r="N76" s="89"/>
      <c r="O76" s="88"/>
      <c r="P76" s="90"/>
      <c r="Q76" s="90"/>
      <c r="R76" s="91"/>
      <c r="S76" s="90"/>
      <c r="T76" s="88"/>
      <c r="U76" s="88"/>
      <c r="V76" s="88"/>
      <c r="W76" s="88"/>
      <c r="X76" s="88"/>
      <c r="Y76" s="90"/>
      <c r="Z76" s="90"/>
      <c r="AA76" s="90"/>
      <c r="AB76" s="90"/>
      <c r="AC76" s="90"/>
      <c r="AD76" s="90"/>
    </row>
    <row r="77" spans="1:30" ht="39.950000000000003" customHeight="1" x14ac:dyDescent="0.25">
      <c r="A77" s="55">
        <v>91</v>
      </c>
      <c r="B77" s="56" t="s">
        <v>93</v>
      </c>
      <c r="C77" s="66" t="s">
        <v>297</v>
      </c>
      <c r="D77" s="67" t="s">
        <v>298</v>
      </c>
      <c r="E77" s="53" t="s">
        <v>192</v>
      </c>
      <c r="F77" s="54" t="s">
        <v>299</v>
      </c>
      <c r="G77" s="54" t="s">
        <v>37</v>
      </c>
      <c r="H77" s="54" t="s">
        <v>51</v>
      </c>
      <c r="I77" s="42">
        <v>400</v>
      </c>
      <c r="J77" s="17"/>
      <c r="K77" s="23">
        <f t="shared" si="2"/>
        <v>0</v>
      </c>
      <c r="L77" s="24" t="str">
        <f t="shared" si="3"/>
        <v>OK</v>
      </c>
      <c r="M77" s="87"/>
      <c r="N77" s="89"/>
      <c r="O77" s="88"/>
      <c r="P77" s="90"/>
      <c r="Q77" s="90"/>
      <c r="R77" s="91"/>
      <c r="S77" s="90"/>
      <c r="T77" s="88"/>
      <c r="U77" s="88"/>
      <c r="V77" s="88"/>
      <c r="W77" s="88"/>
      <c r="X77" s="88"/>
      <c r="Y77" s="90"/>
      <c r="Z77" s="90"/>
      <c r="AA77" s="90"/>
      <c r="AB77" s="90"/>
      <c r="AC77" s="90"/>
      <c r="AD77" s="90"/>
    </row>
    <row r="78" spans="1:30" ht="39.950000000000003" customHeight="1" x14ac:dyDescent="0.25">
      <c r="A78" s="55">
        <v>92</v>
      </c>
      <c r="B78" s="56" t="s">
        <v>243</v>
      </c>
      <c r="C78" s="60" t="s">
        <v>300</v>
      </c>
      <c r="D78" s="61" t="s">
        <v>301</v>
      </c>
      <c r="E78" s="62" t="s">
        <v>292</v>
      </c>
      <c r="F78" s="62" t="s">
        <v>293</v>
      </c>
      <c r="G78" s="54" t="s">
        <v>37</v>
      </c>
      <c r="H78" s="62" t="s">
        <v>81</v>
      </c>
      <c r="I78" s="42">
        <v>2438</v>
      </c>
      <c r="J78" s="17"/>
      <c r="K78" s="23">
        <f t="shared" si="2"/>
        <v>0</v>
      </c>
      <c r="L78" s="24" t="str">
        <f t="shared" si="3"/>
        <v>OK</v>
      </c>
      <c r="M78" s="87"/>
      <c r="N78" s="89"/>
      <c r="O78" s="88"/>
      <c r="P78" s="90"/>
      <c r="Q78" s="90"/>
      <c r="R78" s="91"/>
      <c r="S78" s="90"/>
      <c r="T78" s="88"/>
      <c r="U78" s="88"/>
      <c r="V78" s="88"/>
      <c r="W78" s="88"/>
      <c r="X78" s="88"/>
      <c r="Y78" s="90"/>
      <c r="Z78" s="90"/>
      <c r="AA78" s="90"/>
      <c r="AB78" s="90"/>
      <c r="AC78" s="90"/>
      <c r="AD78" s="90"/>
    </row>
    <row r="79" spans="1:30" ht="39.950000000000003" customHeight="1" x14ac:dyDescent="0.25">
      <c r="A79" s="55">
        <v>93</v>
      </c>
      <c r="B79" s="56" t="s">
        <v>93</v>
      </c>
      <c r="C79" s="60" t="s">
        <v>302</v>
      </c>
      <c r="D79" s="61" t="s">
        <v>303</v>
      </c>
      <c r="E79" s="62" t="s">
        <v>292</v>
      </c>
      <c r="F79" s="62" t="s">
        <v>293</v>
      </c>
      <c r="G79" s="54" t="s">
        <v>37</v>
      </c>
      <c r="H79" s="62" t="s">
        <v>81</v>
      </c>
      <c r="I79" s="42">
        <v>715</v>
      </c>
      <c r="J79" s="17"/>
      <c r="K79" s="23">
        <f t="shared" si="2"/>
        <v>0</v>
      </c>
      <c r="L79" s="24" t="str">
        <f t="shared" si="3"/>
        <v>OK</v>
      </c>
      <c r="M79" s="87"/>
      <c r="N79" s="89"/>
      <c r="O79" s="88"/>
      <c r="P79" s="90"/>
      <c r="Q79" s="90"/>
      <c r="R79" s="91"/>
      <c r="S79" s="90"/>
      <c r="T79" s="88"/>
      <c r="U79" s="88"/>
      <c r="V79" s="88"/>
      <c r="W79" s="88"/>
      <c r="X79" s="88"/>
      <c r="Y79" s="90"/>
      <c r="Z79" s="90"/>
      <c r="AA79" s="90"/>
      <c r="AB79" s="90"/>
      <c r="AC79" s="90"/>
      <c r="AD79" s="90"/>
    </row>
    <row r="80" spans="1:30" ht="39.950000000000003" customHeight="1" x14ac:dyDescent="0.25">
      <c r="A80" s="55">
        <v>94</v>
      </c>
      <c r="B80" s="56" t="s">
        <v>93</v>
      </c>
      <c r="C80" s="60" t="s">
        <v>304</v>
      </c>
      <c r="D80" s="61" t="s">
        <v>305</v>
      </c>
      <c r="E80" s="62" t="s">
        <v>292</v>
      </c>
      <c r="F80" s="62" t="s">
        <v>293</v>
      </c>
      <c r="G80" s="54" t="s">
        <v>37</v>
      </c>
      <c r="H80" s="62" t="s">
        <v>81</v>
      </c>
      <c r="I80" s="42">
        <v>2850</v>
      </c>
      <c r="J80" s="17"/>
      <c r="K80" s="23">
        <f t="shared" si="2"/>
        <v>0</v>
      </c>
      <c r="L80" s="24" t="str">
        <f t="shared" si="3"/>
        <v>OK</v>
      </c>
      <c r="M80" s="87"/>
      <c r="N80" s="89"/>
      <c r="O80" s="88"/>
      <c r="P80" s="90"/>
      <c r="Q80" s="90"/>
      <c r="R80" s="91"/>
      <c r="S80" s="90"/>
      <c r="T80" s="88"/>
      <c r="U80" s="88"/>
      <c r="V80" s="88"/>
      <c r="W80" s="88"/>
      <c r="X80" s="88"/>
      <c r="Y80" s="90"/>
      <c r="Z80" s="90"/>
      <c r="AA80" s="90"/>
      <c r="AB80" s="90"/>
      <c r="AC80" s="90"/>
      <c r="AD80" s="90"/>
    </row>
    <row r="81" spans="1:30" ht="39.950000000000003" customHeight="1" x14ac:dyDescent="0.25">
      <c r="A81" s="55">
        <v>96</v>
      </c>
      <c r="B81" s="56" t="s">
        <v>47</v>
      </c>
      <c r="C81" s="60" t="s">
        <v>306</v>
      </c>
      <c r="D81" s="61" t="s">
        <v>307</v>
      </c>
      <c r="E81" s="53" t="s">
        <v>129</v>
      </c>
      <c r="F81" s="54" t="s">
        <v>308</v>
      </c>
      <c r="G81" s="54" t="s">
        <v>37</v>
      </c>
      <c r="H81" s="54" t="s">
        <v>81</v>
      </c>
      <c r="I81" s="42">
        <v>2300</v>
      </c>
      <c r="J81" s="17"/>
      <c r="K81" s="23">
        <f t="shared" si="2"/>
        <v>0</v>
      </c>
      <c r="L81" s="24" t="str">
        <f t="shared" si="3"/>
        <v>OK</v>
      </c>
      <c r="M81" s="87"/>
      <c r="N81" s="89"/>
      <c r="O81" s="88"/>
      <c r="P81" s="90"/>
      <c r="Q81" s="90"/>
      <c r="R81" s="91"/>
      <c r="S81" s="90"/>
      <c r="T81" s="88"/>
      <c r="U81" s="88"/>
      <c r="V81" s="88"/>
      <c r="W81" s="88"/>
      <c r="X81" s="88"/>
      <c r="Y81" s="90"/>
      <c r="Z81" s="90"/>
      <c r="AA81" s="90"/>
      <c r="AB81" s="90"/>
      <c r="AC81" s="90"/>
      <c r="AD81" s="90"/>
    </row>
    <row r="82" spans="1:30" ht="39.950000000000003" customHeight="1" x14ac:dyDescent="0.25">
      <c r="A82" s="55">
        <v>97</v>
      </c>
      <c r="B82" s="56" t="s">
        <v>47</v>
      </c>
      <c r="C82" s="60" t="s">
        <v>309</v>
      </c>
      <c r="D82" s="61" t="s">
        <v>310</v>
      </c>
      <c r="E82" s="53" t="s">
        <v>192</v>
      </c>
      <c r="F82" s="70">
        <v>13080064</v>
      </c>
      <c r="G82" s="54" t="s">
        <v>37</v>
      </c>
      <c r="H82" s="54" t="s">
        <v>51</v>
      </c>
      <c r="I82" s="42">
        <v>2280</v>
      </c>
      <c r="J82" s="17"/>
      <c r="K82" s="23">
        <f t="shared" si="2"/>
        <v>0</v>
      </c>
      <c r="L82" s="24" t="str">
        <f t="shared" si="3"/>
        <v>OK</v>
      </c>
      <c r="M82" s="87"/>
      <c r="N82" s="89"/>
      <c r="O82" s="88"/>
      <c r="P82" s="90"/>
      <c r="Q82" s="90"/>
      <c r="R82" s="91"/>
      <c r="S82" s="90"/>
      <c r="T82" s="88"/>
      <c r="U82" s="88"/>
      <c r="V82" s="88"/>
      <c r="W82" s="88"/>
      <c r="X82" s="88"/>
      <c r="Y82" s="90"/>
      <c r="Z82" s="90"/>
      <c r="AA82" s="90"/>
      <c r="AB82" s="90"/>
      <c r="AC82" s="90"/>
      <c r="AD82" s="90"/>
    </row>
    <row r="83" spans="1:30" ht="39.950000000000003" customHeight="1" x14ac:dyDescent="0.25">
      <c r="A83" s="55">
        <v>98</v>
      </c>
      <c r="B83" s="56" t="s">
        <v>135</v>
      </c>
      <c r="C83" s="60" t="s">
        <v>311</v>
      </c>
      <c r="D83" s="61" t="s">
        <v>312</v>
      </c>
      <c r="E83" s="62" t="s">
        <v>124</v>
      </c>
      <c r="F83" s="62" t="s">
        <v>296</v>
      </c>
      <c r="G83" s="54" t="s">
        <v>37</v>
      </c>
      <c r="H83" s="62" t="s">
        <v>81</v>
      </c>
      <c r="I83" s="42">
        <v>3180</v>
      </c>
      <c r="J83" s="17"/>
      <c r="K83" s="23">
        <f t="shared" si="2"/>
        <v>0</v>
      </c>
      <c r="L83" s="24" t="str">
        <f t="shared" si="3"/>
        <v>OK</v>
      </c>
      <c r="M83" s="87"/>
      <c r="N83" s="89"/>
      <c r="O83" s="88"/>
      <c r="P83" s="90"/>
      <c r="Q83" s="90"/>
      <c r="R83" s="91"/>
      <c r="S83" s="90"/>
      <c r="T83" s="88"/>
      <c r="U83" s="88"/>
      <c r="V83" s="88"/>
      <c r="W83" s="88"/>
      <c r="X83" s="88"/>
      <c r="Y83" s="90"/>
      <c r="Z83" s="90"/>
      <c r="AA83" s="90"/>
      <c r="AB83" s="90"/>
      <c r="AC83" s="90"/>
      <c r="AD83" s="90"/>
    </row>
    <row r="84" spans="1:30" ht="39.950000000000003" customHeight="1" x14ac:dyDescent="0.25">
      <c r="A84" s="55">
        <v>99</v>
      </c>
      <c r="B84" s="56" t="s">
        <v>24</v>
      </c>
      <c r="C84" s="68" t="s">
        <v>313</v>
      </c>
      <c r="D84" s="69" t="s">
        <v>314</v>
      </c>
      <c r="E84" s="65">
        <v>2407</v>
      </c>
      <c r="F84" s="65" t="s">
        <v>315</v>
      </c>
      <c r="G84" s="54" t="s">
        <v>37</v>
      </c>
      <c r="H84" s="62" t="s">
        <v>81</v>
      </c>
      <c r="I84" s="42">
        <v>850</v>
      </c>
      <c r="J84" s="17"/>
      <c r="K84" s="23">
        <f t="shared" si="2"/>
        <v>0</v>
      </c>
      <c r="L84" s="24" t="str">
        <f t="shared" si="3"/>
        <v>OK</v>
      </c>
      <c r="M84" s="87"/>
      <c r="N84" s="89"/>
      <c r="O84" s="88"/>
      <c r="P84" s="90"/>
      <c r="Q84" s="90"/>
      <c r="R84" s="91"/>
      <c r="S84" s="90"/>
      <c r="T84" s="88"/>
      <c r="U84" s="88"/>
      <c r="V84" s="88"/>
      <c r="W84" s="88"/>
      <c r="X84" s="88"/>
      <c r="Y84" s="90"/>
      <c r="Z84" s="90"/>
      <c r="AA84" s="90"/>
      <c r="AB84" s="90"/>
      <c r="AC84" s="90"/>
      <c r="AD84" s="90"/>
    </row>
    <row r="85" spans="1:30" ht="39.950000000000003" customHeight="1" x14ac:dyDescent="0.25">
      <c r="A85" s="55">
        <v>100</v>
      </c>
      <c r="B85" s="56" t="s">
        <v>47</v>
      </c>
      <c r="C85" s="60" t="s">
        <v>316</v>
      </c>
      <c r="D85" s="61" t="s">
        <v>317</v>
      </c>
      <c r="E85" s="62" t="s">
        <v>101</v>
      </c>
      <c r="F85" s="62" t="s">
        <v>281</v>
      </c>
      <c r="G85" s="54" t="s">
        <v>37</v>
      </c>
      <c r="H85" s="62" t="s">
        <v>51</v>
      </c>
      <c r="I85" s="42">
        <v>2300</v>
      </c>
      <c r="J85" s="17"/>
      <c r="K85" s="23">
        <f t="shared" si="2"/>
        <v>0</v>
      </c>
      <c r="L85" s="24" t="str">
        <f t="shared" si="3"/>
        <v>OK</v>
      </c>
      <c r="M85" s="87"/>
      <c r="N85" s="89"/>
      <c r="O85" s="88"/>
      <c r="P85" s="90"/>
      <c r="Q85" s="90"/>
      <c r="R85" s="91"/>
      <c r="S85" s="90"/>
      <c r="T85" s="88"/>
      <c r="U85" s="88"/>
      <c r="V85" s="88"/>
      <c r="W85" s="88"/>
      <c r="X85" s="88"/>
      <c r="Y85" s="90"/>
      <c r="Z85" s="90"/>
      <c r="AA85" s="90"/>
      <c r="AB85" s="90"/>
      <c r="AC85" s="90"/>
      <c r="AD85" s="90"/>
    </row>
    <row r="86" spans="1:30" ht="39.950000000000003" customHeight="1" x14ac:dyDescent="0.25">
      <c r="A86" s="55">
        <v>101</v>
      </c>
      <c r="B86" s="56" t="s">
        <v>151</v>
      </c>
      <c r="C86" s="60" t="s">
        <v>318</v>
      </c>
      <c r="D86" s="61" t="s">
        <v>319</v>
      </c>
      <c r="E86" s="62" t="s">
        <v>46</v>
      </c>
      <c r="F86" s="62" t="s">
        <v>54</v>
      </c>
      <c r="G86" s="54" t="s">
        <v>37</v>
      </c>
      <c r="H86" s="62" t="s">
        <v>51</v>
      </c>
      <c r="I86" s="42">
        <v>1900</v>
      </c>
      <c r="J86" s="17"/>
      <c r="K86" s="23">
        <f t="shared" si="2"/>
        <v>0</v>
      </c>
      <c r="L86" s="24" t="str">
        <f t="shared" si="3"/>
        <v>OK</v>
      </c>
      <c r="M86" s="87"/>
      <c r="N86" s="89"/>
      <c r="O86" s="88"/>
      <c r="P86" s="90"/>
      <c r="Q86" s="90"/>
      <c r="R86" s="91"/>
      <c r="S86" s="90"/>
      <c r="T86" s="88"/>
      <c r="U86" s="88"/>
      <c r="V86" s="88"/>
      <c r="W86" s="88"/>
      <c r="X86" s="88"/>
      <c r="Y86" s="90"/>
      <c r="Z86" s="90"/>
      <c r="AA86" s="90"/>
      <c r="AB86" s="90"/>
      <c r="AC86" s="90"/>
      <c r="AD86" s="90"/>
    </row>
    <row r="87" spans="1:30" ht="39.950000000000003" customHeight="1" x14ac:dyDescent="0.25">
      <c r="A87" s="55">
        <v>102</v>
      </c>
      <c r="B87" s="56" t="s">
        <v>114</v>
      </c>
      <c r="C87" s="66" t="s">
        <v>320</v>
      </c>
      <c r="D87" s="67" t="s">
        <v>321</v>
      </c>
      <c r="E87" s="59" t="s">
        <v>62</v>
      </c>
      <c r="F87" s="54" t="s">
        <v>322</v>
      </c>
      <c r="G87" s="54" t="s">
        <v>37</v>
      </c>
      <c r="H87" s="54">
        <v>44905233</v>
      </c>
      <c r="I87" s="42">
        <v>5366</v>
      </c>
      <c r="J87" s="17"/>
      <c r="K87" s="23">
        <f t="shared" si="2"/>
        <v>0</v>
      </c>
      <c r="L87" s="24" t="str">
        <f t="shared" si="3"/>
        <v>OK</v>
      </c>
      <c r="M87" s="87"/>
      <c r="N87" s="89"/>
      <c r="O87" s="88"/>
      <c r="P87" s="90"/>
      <c r="Q87" s="90"/>
      <c r="R87" s="91"/>
      <c r="S87" s="90"/>
      <c r="T87" s="88"/>
      <c r="U87" s="88"/>
      <c r="V87" s="88"/>
      <c r="W87" s="88"/>
      <c r="X87" s="88"/>
      <c r="Y87" s="90"/>
      <c r="Z87" s="90"/>
      <c r="AA87" s="90"/>
      <c r="AB87" s="90"/>
      <c r="AC87" s="90"/>
      <c r="AD87" s="90"/>
    </row>
    <row r="88" spans="1:30" ht="39.950000000000003" customHeight="1" x14ac:dyDescent="0.25">
      <c r="A88" s="55">
        <v>103</v>
      </c>
      <c r="B88" s="56" t="s">
        <v>114</v>
      </c>
      <c r="C88" s="77" t="s">
        <v>323</v>
      </c>
      <c r="D88" s="61" t="s">
        <v>321</v>
      </c>
      <c r="E88" s="59" t="s">
        <v>238</v>
      </c>
      <c r="F88" s="62" t="s">
        <v>324</v>
      </c>
      <c r="G88" s="54" t="s">
        <v>37</v>
      </c>
      <c r="H88" s="62" t="s">
        <v>51</v>
      </c>
      <c r="I88" s="42">
        <v>6900</v>
      </c>
      <c r="J88" s="17"/>
      <c r="K88" s="23">
        <f t="shared" si="2"/>
        <v>0</v>
      </c>
      <c r="L88" s="24" t="str">
        <f t="shared" si="3"/>
        <v>OK</v>
      </c>
      <c r="M88" s="87"/>
      <c r="N88" s="89"/>
      <c r="O88" s="88"/>
      <c r="P88" s="90"/>
      <c r="Q88" s="90"/>
      <c r="R88" s="91"/>
      <c r="S88" s="90"/>
      <c r="T88" s="88"/>
      <c r="U88" s="88"/>
      <c r="V88" s="88"/>
      <c r="W88" s="88"/>
      <c r="X88" s="88"/>
      <c r="Y88" s="90"/>
      <c r="Z88" s="90"/>
      <c r="AA88" s="90"/>
      <c r="AB88" s="90"/>
      <c r="AC88" s="90"/>
      <c r="AD88" s="90"/>
    </row>
    <row r="89" spans="1:30" ht="39.950000000000003" customHeight="1" x14ac:dyDescent="0.25">
      <c r="A89" s="55">
        <v>104</v>
      </c>
      <c r="B89" s="56" t="s">
        <v>126</v>
      </c>
      <c r="C89" s="60" t="s">
        <v>325</v>
      </c>
      <c r="D89" s="61" t="s">
        <v>326</v>
      </c>
      <c r="E89" s="62" t="s">
        <v>124</v>
      </c>
      <c r="F89" s="62" t="s">
        <v>327</v>
      </c>
      <c r="G89" s="54" t="s">
        <v>37</v>
      </c>
      <c r="H89" s="62" t="s">
        <v>51</v>
      </c>
      <c r="I89" s="42">
        <v>2100</v>
      </c>
      <c r="J89" s="17"/>
      <c r="K89" s="23">
        <f t="shared" si="2"/>
        <v>0</v>
      </c>
      <c r="L89" s="24" t="str">
        <f t="shared" si="3"/>
        <v>OK</v>
      </c>
      <c r="M89" s="87"/>
      <c r="N89" s="89"/>
      <c r="O89" s="88"/>
      <c r="P89" s="90"/>
      <c r="Q89" s="90"/>
      <c r="R89" s="91"/>
      <c r="S89" s="90"/>
      <c r="T89" s="88"/>
      <c r="U89" s="88"/>
      <c r="V89" s="88"/>
      <c r="W89" s="88"/>
      <c r="X89" s="88"/>
      <c r="Y89" s="90"/>
      <c r="Z89" s="90"/>
      <c r="AA89" s="90"/>
      <c r="AB89" s="90"/>
      <c r="AC89" s="90"/>
      <c r="AD89" s="90"/>
    </row>
    <row r="90" spans="1:30" ht="39.950000000000003" customHeight="1" x14ac:dyDescent="0.25">
      <c r="A90" s="55">
        <v>105</v>
      </c>
      <c r="B90" s="56" t="s">
        <v>71</v>
      </c>
      <c r="C90" s="60" t="s">
        <v>328</v>
      </c>
      <c r="D90" s="61" t="s">
        <v>329</v>
      </c>
      <c r="E90" s="53" t="s">
        <v>238</v>
      </c>
      <c r="F90" s="54" t="s">
        <v>330</v>
      </c>
      <c r="G90" s="54" t="s">
        <v>37</v>
      </c>
      <c r="H90" s="54" t="s">
        <v>331</v>
      </c>
      <c r="I90" s="42">
        <v>2351.25</v>
      </c>
      <c r="J90" s="17"/>
      <c r="K90" s="23">
        <f t="shared" si="2"/>
        <v>0</v>
      </c>
      <c r="L90" s="24" t="str">
        <f t="shared" si="3"/>
        <v>OK</v>
      </c>
      <c r="M90" s="87"/>
      <c r="N90" s="89"/>
      <c r="O90" s="88"/>
      <c r="P90" s="90"/>
      <c r="Q90" s="90"/>
      <c r="R90" s="91"/>
      <c r="S90" s="90"/>
      <c r="T90" s="88"/>
      <c r="U90" s="88"/>
      <c r="V90" s="88"/>
      <c r="W90" s="88"/>
      <c r="X90" s="88"/>
      <c r="Y90" s="90"/>
      <c r="Z90" s="90"/>
      <c r="AA90" s="90"/>
      <c r="AB90" s="90"/>
      <c r="AC90" s="90"/>
      <c r="AD90" s="90"/>
    </row>
    <row r="91" spans="1:30" ht="39.950000000000003" customHeight="1" x14ac:dyDescent="0.25">
      <c r="A91" s="55">
        <v>106</v>
      </c>
      <c r="B91" s="56" t="s">
        <v>332</v>
      </c>
      <c r="C91" s="73" t="s">
        <v>333</v>
      </c>
      <c r="D91" s="74" t="s">
        <v>334</v>
      </c>
      <c r="E91" s="70" t="s">
        <v>335</v>
      </c>
      <c r="F91" s="62" t="s">
        <v>336</v>
      </c>
      <c r="G91" s="54" t="s">
        <v>37</v>
      </c>
      <c r="H91" s="62" t="s">
        <v>21</v>
      </c>
      <c r="I91" s="42">
        <v>19008</v>
      </c>
      <c r="J91" s="17"/>
      <c r="K91" s="23">
        <f t="shared" si="2"/>
        <v>0</v>
      </c>
      <c r="L91" s="24" t="str">
        <f t="shared" si="3"/>
        <v>OK</v>
      </c>
      <c r="M91" s="87"/>
      <c r="N91" s="89"/>
      <c r="O91" s="88"/>
      <c r="P91" s="90"/>
      <c r="Q91" s="90"/>
      <c r="R91" s="91"/>
      <c r="S91" s="90"/>
      <c r="T91" s="88"/>
      <c r="U91" s="88"/>
      <c r="V91" s="88"/>
      <c r="W91" s="88"/>
      <c r="X91" s="88"/>
      <c r="Y91" s="90"/>
      <c r="Z91" s="90"/>
      <c r="AA91" s="90"/>
      <c r="AB91" s="90"/>
      <c r="AC91" s="90"/>
      <c r="AD91" s="90"/>
    </row>
    <row r="92" spans="1:30" ht="39.950000000000003" customHeight="1" x14ac:dyDescent="0.25">
      <c r="A92" s="55">
        <v>107</v>
      </c>
      <c r="B92" s="56" t="s">
        <v>135</v>
      </c>
      <c r="C92" s="60" t="s">
        <v>337</v>
      </c>
      <c r="D92" s="61" t="s">
        <v>338</v>
      </c>
      <c r="E92" s="62" t="s">
        <v>335</v>
      </c>
      <c r="F92" s="62" t="s">
        <v>336</v>
      </c>
      <c r="G92" s="54" t="s">
        <v>37</v>
      </c>
      <c r="H92" s="62" t="s">
        <v>21</v>
      </c>
      <c r="I92" s="42">
        <v>2370</v>
      </c>
      <c r="J92" s="17"/>
      <c r="K92" s="23">
        <f t="shared" si="2"/>
        <v>0</v>
      </c>
      <c r="L92" s="24" t="str">
        <f t="shared" si="3"/>
        <v>OK</v>
      </c>
      <c r="M92" s="87"/>
      <c r="N92" s="89"/>
      <c r="O92" s="88"/>
      <c r="P92" s="90"/>
      <c r="Q92" s="90"/>
      <c r="R92" s="91"/>
      <c r="S92" s="90"/>
      <c r="T92" s="88"/>
      <c r="U92" s="88"/>
      <c r="V92" s="88"/>
      <c r="W92" s="88"/>
      <c r="X92" s="88"/>
      <c r="Y92" s="90"/>
      <c r="Z92" s="90"/>
      <c r="AA92" s="90"/>
      <c r="AB92" s="90"/>
      <c r="AC92" s="90"/>
      <c r="AD92" s="90"/>
    </row>
    <row r="93" spans="1:30" ht="39.950000000000003" customHeight="1" x14ac:dyDescent="0.25">
      <c r="A93" s="55">
        <v>110</v>
      </c>
      <c r="B93" s="56" t="s">
        <v>86</v>
      </c>
      <c r="C93" s="77" t="s">
        <v>339</v>
      </c>
      <c r="D93" s="61" t="s">
        <v>340</v>
      </c>
      <c r="E93" s="59" t="s">
        <v>238</v>
      </c>
      <c r="F93" s="62" t="s">
        <v>341</v>
      </c>
      <c r="G93" s="54" t="s">
        <v>37</v>
      </c>
      <c r="H93" s="62" t="s">
        <v>51</v>
      </c>
      <c r="I93" s="42">
        <v>20278</v>
      </c>
      <c r="J93" s="17"/>
      <c r="K93" s="23">
        <f t="shared" si="2"/>
        <v>0</v>
      </c>
      <c r="L93" s="24" t="str">
        <f t="shared" si="3"/>
        <v>OK</v>
      </c>
      <c r="M93" s="87"/>
      <c r="N93" s="89"/>
      <c r="O93" s="88"/>
      <c r="P93" s="90"/>
      <c r="Q93" s="90"/>
      <c r="R93" s="91"/>
      <c r="S93" s="90"/>
      <c r="T93" s="88"/>
      <c r="U93" s="88"/>
      <c r="V93" s="88"/>
      <c r="W93" s="88"/>
      <c r="X93" s="88"/>
      <c r="Y93" s="90"/>
      <c r="Z93" s="90"/>
      <c r="AA93" s="90"/>
      <c r="AB93" s="90"/>
      <c r="AC93" s="90"/>
      <c r="AD93" s="90"/>
    </row>
    <row r="94" spans="1:30" ht="39.950000000000003" customHeight="1" x14ac:dyDescent="0.25">
      <c r="A94" s="55">
        <v>111</v>
      </c>
      <c r="B94" s="56" t="s">
        <v>43</v>
      </c>
      <c r="C94" s="60" t="s">
        <v>342</v>
      </c>
      <c r="D94" s="61" t="s">
        <v>343</v>
      </c>
      <c r="E94" s="62" t="s">
        <v>124</v>
      </c>
      <c r="F94" s="62" t="s">
        <v>246</v>
      </c>
      <c r="G94" s="54" t="s">
        <v>37</v>
      </c>
      <c r="H94" s="62" t="s">
        <v>81</v>
      </c>
      <c r="I94" s="42">
        <v>1474.8</v>
      </c>
      <c r="J94" s="17"/>
      <c r="K94" s="23">
        <f t="shared" si="2"/>
        <v>0</v>
      </c>
      <c r="L94" s="24" t="str">
        <f t="shared" si="3"/>
        <v>OK</v>
      </c>
      <c r="M94" s="87"/>
      <c r="N94" s="89"/>
      <c r="O94" s="88"/>
      <c r="P94" s="90"/>
      <c r="Q94" s="90"/>
      <c r="R94" s="91"/>
      <c r="S94" s="90"/>
      <c r="T94" s="88"/>
      <c r="U94" s="88"/>
      <c r="V94" s="88"/>
      <c r="W94" s="88"/>
      <c r="X94" s="88"/>
      <c r="Y94" s="90"/>
      <c r="Z94" s="90"/>
      <c r="AA94" s="90"/>
      <c r="AB94" s="90"/>
      <c r="AC94" s="90"/>
      <c r="AD94" s="90"/>
    </row>
    <row r="95" spans="1:30" ht="39.950000000000003" customHeight="1" x14ac:dyDescent="0.25">
      <c r="A95" s="55">
        <v>112</v>
      </c>
      <c r="B95" s="56" t="s">
        <v>43</v>
      </c>
      <c r="C95" s="60" t="s">
        <v>344</v>
      </c>
      <c r="D95" s="61" t="s">
        <v>345</v>
      </c>
      <c r="E95" s="62" t="s">
        <v>124</v>
      </c>
      <c r="F95" s="62" t="s">
        <v>246</v>
      </c>
      <c r="G95" s="54" t="s">
        <v>37</v>
      </c>
      <c r="H95" s="62" t="s">
        <v>81</v>
      </c>
      <c r="I95" s="42">
        <v>845.2</v>
      </c>
      <c r="J95" s="17"/>
      <c r="K95" s="23">
        <f t="shared" si="2"/>
        <v>0</v>
      </c>
      <c r="L95" s="24" t="str">
        <f t="shared" si="3"/>
        <v>OK</v>
      </c>
      <c r="M95" s="87"/>
      <c r="N95" s="89"/>
      <c r="O95" s="88"/>
      <c r="P95" s="90"/>
      <c r="Q95" s="90"/>
      <c r="R95" s="91"/>
      <c r="S95" s="90"/>
      <c r="T95" s="88"/>
      <c r="U95" s="88"/>
      <c r="V95" s="88"/>
      <c r="W95" s="88"/>
      <c r="X95" s="88"/>
      <c r="Y95" s="90"/>
      <c r="Z95" s="90"/>
      <c r="AA95" s="90"/>
      <c r="AB95" s="90"/>
      <c r="AC95" s="90"/>
      <c r="AD95" s="90"/>
    </row>
    <row r="96" spans="1:30" ht="39.950000000000003" customHeight="1" x14ac:dyDescent="0.25">
      <c r="A96" s="55">
        <v>113</v>
      </c>
      <c r="B96" s="56" t="s">
        <v>151</v>
      </c>
      <c r="C96" s="60" t="s">
        <v>346</v>
      </c>
      <c r="D96" s="61" t="s">
        <v>347</v>
      </c>
      <c r="E96" s="62" t="s">
        <v>124</v>
      </c>
      <c r="F96" s="62" t="s">
        <v>246</v>
      </c>
      <c r="G96" s="54" t="s">
        <v>37</v>
      </c>
      <c r="H96" s="62" t="s">
        <v>81</v>
      </c>
      <c r="I96" s="42">
        <v>2000</v>
      </c>
      <c r="J96" s="17"/>
      <c r="K96" s="23">
        <f t="shared" si="2"/>
        <v>0</v>
      </c>
      <c r="L96" s="24" t="str">
        <f t="shared" si="3"/>
        <v>OK</v>
      </c>
      <c r="M96" s="87"/>
      <c r="N96" s="89"/>
      <c r="O96" s="88"/>
      <c r="P96" s="90"/>
      <c r="Q96" s="90"/>
      <c r="R96" s="91"/>
      <c r="S96" s="90"/>
      <c r="T96" s="88"/>
      <c r="U96" s="88"/>
      <c r="V96" s="88"/>
      <c r="W96" s="88"/>
      <c r="X96" s="88"/>
      <c r="Y96" s="90"/>
      <c r="Z96" s="90"/>
      <c r="AA96" s="90"/>
      <c r="AB96" s="90"/>
      <c r="AC96" s="90"/>
      <c r="AD96" s="90"/>
    </row>
    <row r="97" spans="1:30" ht="39.950000000000003" customHeight="1" x14ac:dyDescent="0.25">
      <c r="A97" s="55">
        <v>114</v>
      </c>
      <c r="B97" s="56" t="s">
        <v>38</v>
      </c>
      <c r="C97" s="60" t="s">
        <v>348</v>
      </c>
      <c r="D97" s="61" t="s">
        <v>349</v>
      </c>
      <c r="E97" s="62" t="s">
        <v>124</v>
      </c>
      <c r="F97" s="62" t="s">
        <v>246</v>
      </c>
      <c r="G97" s="54" t="s">
        <v>37</v>
      </c>
      <c r="H97" s="62" t="s">
        <v>81</v>
      </c>
      <c r="I97" s="42">
        <v>856</v>
      </c>
      <c r="J97" s="17"/>
      <c r="K97" s="23">
        <f t="shared" si="2"/>
        <v>0</v>
      </c>
      <c r="L97" s="24" t="str">
        <f t="shared" si="3"/>
        <v>OK</v>
      </c>
      <c r="M97" s="87"/>
      <c r="N97" s="89"/>
      <c r="O97" s="88"/>
      <c r="P97" s="90"/>
      <c r="Q97" s="90"/>
      <c r="R97" s="91"/>
      <c r="S97" s="90"/>
      <c r="T97" s="88"/>
      <c r="U97" s="88"/>
      <c r="V97" s="88"/>
      <c r="W97" s="88"/>
      <c r="X97" s="88"/>
      <c r="Y97" s="90"/>
      <c r="Z97" s="90"/>
      <c r="AA97" s="90"/>
      <c r="AB97" s="90"/>
      <c r="AC97" s="90"/>
      <c r="AD97" s="90"/>
    </row>
    <row r="98" spans="1:30" ht="39.950000000000003" customHeight="1" x14ac:dyDescent="0.25">
      <c r="A98" s="55">
        <v>115</v>
      </c>
      <c r="B98" s="56" t="s">
        <v>38</v>
      </c>
      <c r="C98" s="60" t="s">
        <v>350</v>
      </c>
      <c r="D98" s="61" t="s">
        <v>351</v>
      </c>
      <c r="E98" s="62" t="s">
        <v>124</v>
      </c>
      <c r="F98" s="62" t="s">
        <v>246</v>
      </c>
      <c r="G98" s="54" t="s">
        <v>37</v>
      </c>
      <c r="H98" s="62" t="s">
        <v>81</v>
      </c>
      <c r="I98" s="42">
        <v>866.2</v>
      </c>
      <c r="J98" s="17"/>
      <c r="K98" s="23">
        <f t="shared" si="2"/>
        <v>0</v>
      </c>
      <c r="L98" s="24" t="str">
        <f t="shared" si="3"/>
        <v>OK</v>
      </c>
      <c r="M98" s="87"/>
      <c r="N98" s="89"/>
      <c r="O98" s="88"/>
      <c r="P98" s="90"/>
      <c r="Q98" s="90"/>
      <c r="R98" s="91"/>
      <c r="S98" s="90"/>
      <c r="T98" s="88"/>
      <c r="U98" s="88"/>
      <c r="V98" s="88"/>
      <c r="W98" s="88"/>
      <c r="X98" s="88"/>
      <c r="Y98" s="90"/>
      <c r="Z98" s="90"/>
      <c r="AA98" s="90"/>
      <c r="AB98" s="90"/>
      <c r="AC98" s="90"/>
      <c r="AD98" s="90"/>
    </row>
    <row r="99" spans="1:30" ht="39.950000000000003" customHeight="1" x14ac:dyDescent="0.25">
      <c r="A99" s="55">
        <v>116</v>
      </c>
      <c r="B99" s="56" t="s">
        <v>151</v>
      </c>
      <c r="C99" s="60" t="s">
        <v>352</v>
      </c>
      <c r="D99" s="61" t="s">
        <v>353</v>
      </c>
      <c r="E99" s="62" t="s">
        <v>124</v>
      </c>
      <c r="F99" s="62" t="s">
        <v>246</v>
      </c>
      <c r="G99" s="54" t="s">
        <v>37</v>
      </c>
      <c r="H99" s="62" t="s">
        <v>81</v>
      </c>
      <c r="I99" s="42">
        <v>1180</v>
      </c>
      <c r="J99" s="17"/>
      <c r="K99" s="23">
        <f t="shared" si="2"/>
        <v>0</v>
      </c>
      <c r="L99" s="24" t="str">
        <f t="shared" si="3"/>
        <v>OK</v>
      </c>
      <c r="M99" s="87"/>
      <c r="N99" s="89"/>
      <c r="O99" s="88"/>
      <c r="P99" s="90"/>
      <c r="Q99" s="90"/>
      <c r="R99" s="91"/>
      <c r="S99" s="90"/>
      <c r="T99" s="88"/>
      <c r="U99" s="88"/>
      <c r="V99" s="88"/>
      <c r="W99" s="88"/>
      <c r="X99" s="88"/>
      <c r="Y99" s="90"/>
      <c r="Z99" s="90"/>
      <c r="AA99" s="90"/>
      <c r="AB99" s="90"/>
      <c r="AC99" s="90"/>
      <c r="AD99" s="90"/>
    </row>
    <row r="100" spans="1:30" ht="39.950000000000003" customHeight="1" x14ac:dyDescent="0.25">
      <c r="A100" s="55">
        <v>117</v>
      </c>
      <c r="B100" s="56" t="s">
        <v>33</v>
      </c>
      <c r="C100" s="78" t="s">
        <v>354</v>
      </c>
      <c r="D100" s="79" t="s">
        <v>355</v>
      </c>
      <c r="E100" s="59" t="s">
        <v>356</v>
      </c>
      <c r="F100" s="62" t="s">
        <v>357</v>
      </c>
      <c r="G100" s="54" t="s">
        <v>37</v>
      </c>
      <c r="H100" s="62" t="s">
        <v>81</v>
      </c>
      <c r="I100" s="42">
        <v>2020</v>
      </c>
      <c r="J100" s="17"/>
      <c r="K100" s="23">
        <f t="shared" si="2"/>
        <v>0</v>
      </c>
      <c r="L100" s="24" t="str">
        <f t="shared" si="3"/>
        <v>OK</v>
      </c>
      <c r="M100" s="87"/>
      <c r="N100" s="89"/>
      <c r="O100" s="88"/>
      <c r="P100" s="90"/>
      <c r="Q100" s="90"/>
      <c r="R100" s="91"/>
      <c r="S100" s="90"/>
      <c r="T100" s="88"/>
      <c r="U100" s="88"/>
      <c r="V100" s="88"/>
      <c r="W100" s="88"/>
      <c r="X100" s="88"/>
      <c r="Y100" s="90"/>
      <c r="Z100" s="90"/>
      <c r="AA100" s="90"/>
      <c r="AB100" s="90"/>
      <c r="AC100" s="90"/>
      <c r="AD100" s="90"/>
    </row>
    <row r="101" spans="1:30" ht="39.950000000000003" customHeight="1" x14ac:dyDescent="0.25">
      <c r="A101" s="55">
        <v>118</v>
      </c>
      <c r="B101" s="56" t="s">
        <v>126</v>
      </c>
      <c r="C101" s="60" t="s">
        <v>358</v>
      </c>
      <c r="D101" s="61" t="s">
        <v>359</v>
      </c>
      <c r="E101" s="62" t="s">
        <v>292</v>
      </c>
      <c r="F101" s="62" t="s">
        <v>360</v>
      </c>
      <c r="G101" s="54" t="s">
        <v>37</v>
      </c>
      <c r="H101" s="62" t="s">
        <v>81</v>
      </c>
      <c r="I101" s="42">
        <v>200</v>
      </c>
      <c r="J101" s="17"/>
      <c r="K101" s="23">
        <f t="shared" si="2"/>
        <v>0</v>
      </c>
      <c r="L101" s="24" t="str">
        <f t="shared" si="3"/>
        <v>OK</v>
      </c>
      <c r="M101" s="87"/>
      <c r="N101" s="89"/>
      <c r="O101" s="88"/>
      <c r="P101" s="90"/>
      <c r="Q101" s="90"/>
      <c r="R101" s="91"/>
      <c r="S101" s="90"/>
      <c r="T101" s="88"/>
      <c r="U101" s="88"/>
      <c r="V101" s="88"/>
      <c r="W101" s="88"/>
      <c r="X101" s="88"/>
      <c r="Y101" s="90"/>
      <c r="Z101" s="90"/>
      <c r="AA101" s="90"/>
      <c r="AB101" s="90"/>
      <c r="AC101" s="90"/>
      <c r="AD101" s="90"/>
    </row>
    <row r="102" spans="1:30" ht="39.950000000000003" customHeight="1" x14ac:dyDescent="0.25">
      <c r="A102" s="55">
        <v>120</v>
      </c>
      <c r="B102" s="56" t="s">
        <v>126</v>
      </c>
      <c r="C102" s="68" t="s">
        <v>361</v>
      </c>
      <c r="D102" s="69" t="s">
        <v>362</v>
      </c>
      <c r="E102" s="65">
        <v>5607</v>
      </c>
      <c r="F102" s="65" t="s">
        <v>363</v>
      </c>
      <c r="G102" s="54" t="s">
        <v>37</v>
      </c>
      <c r="H102" s="62" t="s">
        <v>25</v>
      </c>
      <c r="I102" s="42">
        <v>14.3</v>
      </c>
      <c r="J102" s="17"/>
      <c r="K102" s="23">
        <f t="shared" si="2"/>
        <v>0</v>
      </c>
      <c r="L102" s="24" t="str">
        <f t="shared" si="3"/>
        <v>OK</v>
      </c>
      <c r="M102" s="87"/>
      <c r="N102" s="89"/>
      <c r="O102" s="88"/>
      <c r="P102" s="90"/>
      <c r="Q102" s="90"/>
      <c r="R102" s="91"/>
      <c r="S102" s="90"/>
      <c r="T102" s="88"/>
      <c r="U102" s="88"/>
      <c r="V102" s="88"/>
      <c r="W102" s="88"/>
      <c r="X102" s="88"/>
      <c r="Y102" s="90"/>
      <c r="Z102" s="90"/>
      <c r="AA102" s="90"/>
      <c r="AB102" s="90"/>
      <c r="AC102" s="90"/>
      <c r="AD102" s="90"/>
    </row>
    <row r="103" spans="1:30" ht="39.950000000000003" customHeight="1" x14ac:dyDescent="0.25">
      <c r="A103" s="55">
        <v>121</v>
      </c>
      <c r="B103" s="56" t="s">
        <v>126</v>
      </c>
      <c r="C103" s="68" t="s">
        <v>364</v>
      </c>
      <c r="D103" s="69" t="s">
        <v>365</v>
      </c>
      <c r="E103" s="65">
        <v>5607</v>
      </c>
      <c r="F103" s="65" t="s">
        <v>366</v>
      </c>
      <c r="G103" s="54" t="s">
        <v>37</v>
      </c>
      <c r="H103" s="62" t="s">
        <v>25</v>
      </c>
      <c r="I103" s="42">
        <v>21</v>
      </c>
      <c r="J103" s="17"/>
      <c r="K103" s="23">
        <f t="shared" si="2"/>
        <v>0</v>
      </c>
      <c r="L103" s="24" t="str">
        <f t="shared" si="3"/>
        <v>OK</v>
      </c>
      <c r="M103" s="87"/>
      <c r="N103" s="89"/>
      <c r="O103" s="88"/>
      <c r="P103" s="90"/>
      <c r="Q103" s="90"/>
      <c r="R103" s="91"/>
      <c r="S103" s="90"/>
      <c r="T103" s="88"/>
      <c r="U103" s="88"/>
      <c r="V103" s="88"/>
      <c r="W103" s="88"/>
      <c r="X103" s="88"/>
      <c r="Y103" s="90"/>
      <c r="Z103" s="90"/>
      <c r="AA103" s="90"/>
      <c r="AB103" s="90"/>
      <c r="AC103" s="90"/>
      <c r="AD103" s="90"/>
    </row>
    <row r="104" spans="1:30" ht="39.950000000000003" customHeight="1" x14ac:dyDescent="0.25">
      <c r="A104" s="55">
        <v>122</v>
      </c>
      <c r="B104" s="56" t="s">
        <v>126</v>
      </c>
      <c r="C104" s="68" t="s">
        <v>367</v>
      </c>
      <c r="D104" s="69" t="s">
        <v>368</v>
      </c>
      <c r="E104" s="65">
        <v>5607</v>
      </c>
      <c r="F104" s="65" t="s">
        <v>369</v>
      </c>
      <c r="G104" s="54" t="s">
        <v>37</v>
      </c>
      <c r="H104" s="62" t="s">
        <v>25</v>
      </c>
      <c r="I104" s="42">
        <v>21</v>
      </c>
      <c r="J104" s="17"/>
      <c r="K104" s="23">
        <f t="shared" si="2"/>
        <v>0</v>
      </c>
      <c r="L104" s="24" t="str">
        <f t="shared" si="3"/>
        <v>OK</v>
      </c>
      <c r="M104" s="87"/>
      <c r="N104" s="89"/>
      <c r="O104" s="88"/>
      <c r="P104" s="90"/>
      <c r="Q104" s="90"/>
      <c r="R104" s="91"/>
      <c r="S104" s="90"/>
      <c r="T104" s="88"/>
      <c r="U104" s="88"/>
      <c r="V104" s="88"/>
      <c r="W104" s="88"/>
      <c r="X104" s="88"/>
      <c r="Y104" s="90"/>
      <c r="Z104" s="90"/>
      <c r="AA104" s="90"/>
      <c r="AB104" s="90"/>
      <c r="AC104" s="90"/>
      <c r="AD104" s="90"/>
    </row>
    <row r="105" spans="1:30" ht="39.950000000000003" customHeight="1" x14ac:dyDescent="0.25">
      <c r="A105" s="55">
        <v>123</v>
      </c>
      <c r="B105" s="56" t="s">
        <v>370</v>
      </c>
      <c r="C105" s="66" t="s">
        <v>371</v>
      </c>
      <c r="D105" s="67" t="s">
        <v>372</v>
      </c>
      <c r="E105" s="59" t="s">
        <v>238</v>
      </c>
      <c r="F105" s="54" t="s">
        <v>373</v>
      </c>
      <c r="G105" s="54" t="s">
        <v>37</v>
      </c>
      <c r="H105" s="54">
        <v>44905233</v>
      </c>
      <c r="I105" s="42">
        <v>113000</v>
      </c>
      <c r="J105" s="17"/>
      <c r="K105" s="23">
        <f t="shared" si="2"/>
        <v>0</v>
      </c>
      <c r="L105" s="24" t="str">
        <f t="shared" si="3"/>
        <v>OK</v>
      </c>
      <c r="M105" s="87"/>
      <c r="N105" s="89"/>
      <c r="O105" s="88"/>
      <c r="P105" s="90"/>
      <c r="Q105" s="90"/>
      <c r="R105" s="91"/>
      <c r="S105" s="90"/>
      <c r="T105" s="88"/>
      <c r="U105" s="88"/>
      <c r="V105" s="88"/>
      <c r="W105" s="88"/>
      <c r="X105" s="88"/>
      <c r="Y105" s="90"/>
      <c r="Z105" s="90"/>
      <c r="AA105" s="90"/>
      <c r="AB105" s="90"/>
      <c r="AC105" s="90"/>
      <c r="AD105" s="90"/>
    </row>
    <row r="106" spans="1:30" ht="39.950000000000003" customHeight="1" x14ac:dyDescent="0.25">
      <c r="A106" s="55">
        <v>124</v>
      </c>
      <c r="B106" s="56" t="s">
        <v>71</v>
      </c>
      <c r="C106" s="66" t="s">
        <v>374</v>
      </c>
      <c r="D106" s="67" t="s">
        <v>375</v>
      </c>
      <c r="E106" s="53" t="s">
        <v>376</v>
      </c>
      <c r="F106" s="54" t="s">
        <v>377</v>
      </c>
      <c r="G106" s="54" t="s">
        <v>378</v>
      </c>
      <c r="H106" s="54" t="s">
        <v>26</v>
      </c>
      <c r="I106" s="42">
        <v>990</v>
      </c>
      <c r="J106" s="17"/>
      <c r="K106" s="23">
        <f t="shared" si="2"/>
        <v>0</v>
      </c>
      <c r="L106" s="24" t="str">
        <f t="shared" si="3"/>
        <v>OK</v>
      </c>
      <c r="M106" s="87"/>
      <c r="N106" s="89"/>
      <c r="O106" s="88"/>
      <c r="P106" s="90"/>
      <c r="Q106" s="90"/>
      <c r="R106" s="91"/>
      <c r="S106" s="90"/>
      <c r="T106" s="88"/>
      <c r="U106" s="88"/>
      <c r="V106" s="88"/>
      <c r="W106" s="88"/>
      <c r="X106" s="88"/>
      <c r="Y106" s="90"/>
      <c r="Z106" s="90"/>
      <c r="AA106" s="90"/>
      <c r="AB106" s="90"/>
      <c r="AC106" s="90"/>
      <c r="AD106" s="90"/>
    </row>
    <row r="107" spans="1:30" ht="39.950000000000003" customHeight="1" x14ac:dyDescent="0.25">
      <c r="A107" s="55">
        <v>125</v>
      </c>
      <c r="B107" s="56" t="s">
        <v>151</v>
      </c>
      <c r="C107" s="60" t="s">
        <v>379</v>
      </c>
      <c r="D107" s="67" t="s">
        <v>380</v>
      </c>
      <c r="E107" s="62" t="s">
        <v>62</v>
      </c>
      <c r="F107" s="62" t="s">
        <v>381</v>
      </c>
      <c r="G107" s="54" t="s">
        <v>37</v>
      </c>
      <c r="H107" s="62" t="s">
        <v>201</v>
      </c>
      <c r="I107" s="42">
        <v>7999.99</v>
      </c>
      <c r="J107" s="17"/>
      <c r="K107" s="23">
        <f t="shared" si="2"/>
        <v>0</v>
      </c>
      <c r="L107" s="24" t="str">
        <f t="shared" si="3"/>
        <v>OK</v>
      </c>
      <c r="M107" s="87"/>
      <c r="N107" s="89"/>
      <c r="O107" s="88"/>
      <c r="P107" s="90"/>
      <c r="Q107" s="90"/>
      <c r="R107" s="91"/>
      <c r="S107" s="90"/>
      <c r="T107" s="88"/>
      <c r="U107" s="88"/>
      <c r="V107" s="88"/>
      <c r="W107" s="88"/>
      <c r="X107" s="88"/>
      <c r="Y107" s="90"/>
      <c r="Z107" s="90"/>
      <c r="AA107" s="90"/>
      <c r="AB107" s="90"/>
      <c r="AC107" s="90"/>
      <c r="AD107" s="90"/>
    </row>
    <row r="108" spans="1:30" ht="39.950000000000003" customHeight="1" x14ac:dyDescent="0.25">
      <c r="A108" s="55">
        <v>126</v>
      </c>
      <c r="B108" s="56" t="s">
        <v>151</v>
      </c>
      <c r="C108" s="60" t="s">
        <v>382</v>
      </c>
      <c r="D108" s="61" t="s">
        <v>383</v>
      </c>
      <c r="E108" s="62" t="s">
        <v>62</v>
      </c>
      <c r="F108" s="62" t="s">
        <v>381</v>
      </c>
      <c r="G108" s="54" t="s">
        <v>37</v>
      </c>
      <c r="H108" s="62" t="s">
        <v>201</v>
      </c>
      <c r="I108" s="42">
        <v>9400</v>
      </c>
      <c r="J108" s="17"/>
      <c r="K108" s="23">
        <f t="shared" si="2"/>
        <v>0</v>
      </c>
      <c r="L108" s="24" t="str">
        <f t="shared" si="3"/>
        <v>OK</v>
      </c>
      <c r="M108" s="87"/>
      <c r="N108" s="89"/>
      <c r="O108" s="88"/>
      <c r="P108" s="90"/>
      <c r="Q108" s="90"/>
      <c r="R108" s="91"/>
      <c r="S108" s="90"/>
      <c r="T108" s="88"/>
      <c r="U108" s="88"/>
      <c r="V108" s="88"/>
      <c r="W108" s="88"/>
      <c r="X108" s="88"/>
      <c r="Y108" s="90"/>
      <c r="Z108" s="90"/>
      <c r="AA108" s="90"/>
      <c r="AB108" s="90"/>
      <c r="AC108" s="90"/>
      <c r="AD108" s="90"/>
    </row>
    <row r="109" spans="1:30" ht="39.950000000000003" customHeight="1" x14ac:dyDescent="0.25">
      <c r="A109" s="55">
        <v>127</v>
      </c>
      <c r="B109" s="56" t="s">
        <v>47</v>
      </c>
      <c r="C109" s="60" t="s">
        <v>384</v>
      </c>
      <c r="D109" s="61" t="s">
        <v>385</v>
      </c>
      <c r="E109" s="53" t="s">
        <v>386</v>
      </c>
      <c r="F109" s="54" t="s">
        <v>387</v>
      </c>
      <c r="G109" s="54" t="s">
        <v>37</v>
      </c>
      <c r="H109" s="54" t="s">
        <v>25</v>
      </c>
      <c r="I109" s="42">
        <v>479</v>
      </c>
      <c r="J109" s="17"/>
      <c r="K109" s="23">
        <f t="shared" si="2"/>
        <v>0</v>
      </c>
      <c r="L109" s="24" t="str">
        <f t="shared" si="3"/>
        <v>OK</v>
      </c>
      <c r="M109" s="87"/>
      <c r="N109" s="89"/>
      <c r="O109" s="88"/>
      <c r="P109" s="90"/>
      <c r="Q109" s="90"/>
      <c r="R109" s="91"/>
      <c r="S109" s="90"/>
      <c r="T109" s="88"/>
      <c r="U109" s="88"/>
      <c r="V109" s="88"/>
      <c r="W109" s="88"/>
      <c r="X109" s="88"/>
      <c r="Y109" s="90"/>
      <c r="Z109" s="90"/>
      <c r="AA109" s="90"/>
      <c r="AB109" s="90"/>
      <c r="AC109" s="90"/>
      <c r="AD109" s="90"/>
    </row>
    <row r="110" spans="1:30" ht="39.950000000000003" customHeight="1" x14ac:dyDescent="0.25">
      <c r="A110" s="55">
        <v>129</v>
      </c>
      <c r="B110" s="56" t="s">
        <v>86</v>
      </c>
      <c r="C110" s="60" t="s">
        <v>388</v>
      </c>
      <c r="D110" s="61" t="s">
        <v>389</v>
      </c>
      <c r="E110" s="62" t="s">
        <v>390</v>
      </c>
      <c r="F110" s="62" t="s">
        <v>391</v>
      </c>
      <c r="G110" s="54" t="s">
        <v>37</v>
      </c>
      <c r="H110" s="62" t="s">
        <v>81</v>
      </c>
      <c r="I110" s="42">
        <v>500.42</v>
      </c>
      <c r="J110" s="17"/>
      <c r="K110" s="23">
        <f t="shared" si="2"/>
        <v>0</v>
      </c>
      <c r="L110" s="24" t="str">
        <f t="shared" si="3"/>
        <v>OK</v>
      </c>
      <c r="M110" s="87"/>
      <c r="N110" s="89"/>
      <c r="O110" s="88"/>
      <c r="P110" s="90"/>
      <c r="Q110" s="90"/>
      <c r="R110" s="91"/>
      <c r="S110" s="90"/>
      <c r="T110" s="88"/>
      <c r="U110" s="88"/>
      <c r="V110" s="88"/>
      <c r="W110" s="88"/>
      <c r="X110" s="88"/>
      <c r="Y110" s="90"/>
      <c r="Z110" s="90"/>
      <c r="AA110" s="90"/>
      <c r="AB110" s="90"/>
      <c r="AC110" s="90"/>
      <c r="AD110" s="90"/>
    </row>
    <row r="111" spans="1:30" ht="39.950000000000003" customHeight="1" x14ac:dyDescent="0.25">
      <c r="A111" s="55">
        <v>130</v>
      </c>
      <c r="B111" s="56" t="s">
        <v>55</v>
      </c>
      <c r="C111" s="78" t="s">
        <v>392</v>
      </c>
      <c r="D111" s="79" t="s">
        <v>393</v>
      </c>
      <c r="E111" s="59" t="s">
        <v>192</v>
      </c>
      <c r="F111" s="62" t="s">
        <v>394</v>
      </c>
      <c r="G111" s="54" t="s">
        <v>37</v>
      </c>
      <c r="H111" s="62" t="s">
        <v>81</v>
      </c>
      <c r="I111" s="42">
        <v>730</v>
      </c>
      <c r="J111" s="17"/>
      <c r="K111" s="23">
        <f t="shared" si="2"/>
        <v>0</v>
      </c>
      <c r="L111" s="24" t="str">
        <f t="shared" si="3"/>
        <v>OK</v>
      </c>
      <c r="M111" s="87"/>
      <c r="N111" s="89"/>
      <c r="O111" s="88"/>
      <c r="P111" s="90"/>
      <c r="Q111" s="90"/>
      <c r="R111" s="91"/>
      <c r="S111" s="90"/>
      <c r="T111" s="88"/>
      <c r="U111" s="88"/>
      <c r="V111" s="88"/>
      <c r="W111" s="88"/>
      <c r="X111" s="88"/>
      <c r="Y111" s="90"/>
      <c r="Z111" s="90"/>
      <c r="AA111" s="90"/>
      <c r="AB111" s="90"/>
      <c r="AC111" s="90"/>
      <c r="AD111" s="90"/>
    </row>
    <row r="112" spans="1:30" ht="39.950000000000003" customHeight="1" x14ac:dyDescent="0.25">
      <c r="A112" s="55">
        <v>131</v>
      </c>
      <c r="B112" s="56" t="s">
        <v>55</v>
      </c>
      <c r="C112" s="60" t="s">
        <v>395</v>
      </c>
      <c r="D112" s="61" t="s">
        <v>396</v>
      </c>
      <c r="E112" s="53" t="s">
        <v>179</v>
      </c>
      <c r="F112" s="54" t="s">
        <v>397</v>
      </c>
      <c r="G112" s="54" t="s">
        <v>37</v>
      </c>
      <c r="H112" s="54" t="s">
        <v>21</v>
      </c>
      <c r="I112" s="42">
        <v>11498</v>
      </c>
      <c r="J112" s="17"/>
      <c r="K112" s="23">
        <f t="shared" si="2"/>
        <v>0</v>
      </c>
      <c r="L112" s="24" t="str">
        <f t="shared" si="3"/>
        <v>OK</v>
      </c>
      <c r="M112" s="87"/>
      <c r="N112" s="89"/>
      <c r="O112" s="88"/>
      <c r="P112" s="90"/>
      <c r="Q112" s="90"/>
      <c r="R112" s="91"/>
      <c r="S112" s="90"/>
      <c r="T112" s="88"/>
      <c r="U112" s="88"/>
      <c r="V112" s="88"/>
      <c r="W112" s="88"/>
      <c r="X112" s="88"/>
      <c r="Y112" s="90"/>
      <c r="Z112" s="90"/>
      <c r="AA112" s="90"/>
      <c r="AB112" s="90"/>
      <c r="AC112" s="90"/>
      <c r="AD112" s="90"/>
    </row>
    <row r="113" spans="1:30" ht="39.950000000000003" customHeight="1" x14ac:dyDescent="0.25">
      <c r="A113" s="55">
        <v>132</v>
      </c>
      <c r="B113" s="56" t="s">
        <v>151</v>
      </c>
      <c r="C113" s="60" t="s">
        <v>398</v>
      </c>
      <c r="D113" s="61" t="s">
        <v>399</v>
      </c>
      <c r="E113" s="53" t="s">
        <v>192</v>
      </c>
      <c r="F113" s="54" t="s">
        <v>299</v>
      </c>
      <c r="G113" s="54" t="s">
        <v>37</v>
      </c>
      <c r="H113" s="54" t="s">
        <v>51</v>
      </c>
      <c r="I113" s="42">
        <v>2200</v>
      </c>
      <c r="J113" s="17"/>
      <c r="K113" s="23">
        <f t="shared" si="2"/>
        <v>0</v>
      </c>
      <c r="L113" s="24" t="str">
        <f t="shared" si="3"/>
        <v>OK</v>
      </c>
      <c r="M113" s="87"/>
      <c r="N113" s="89"/>
      <c r="O113" s="88"/>
      <c r="P113" s="90"/>
      <c r="Q113" s="90"/>
      <c r="R113" s="91"/>
      <c r="S113" s="90"/>
      <c r="T113" s="88"/>
      <c r="U113" s="88"/>
      <c r="V113" s="88"/>
      <c r="W113" s="88"/>
      <c r="X113" s="88"/>
      <c r="Y113" s="90"/>
      <c r="Z113" s="90"/>
      <c r="AA113" s="90"/>
      <c r="AB113" s="90"/>
      <c r="AC113" s="90"/>
      <c r="AD113" s="90"/>
    </row>
    <row r="114" spans="1:30" ht="39.950000000000003" customHeight="1" x14ac:dyDescent="0.25">
      <c r="A114" s="55">
        <v>133</v>
      </c>
      <c r="B114" s="56" t="s">
        <v>71</v>
      </c>
      <c r="C114" s="68" t="s">
        <v>400</v>
      </c>
      <c r="D114" s="69" t="s">
        <v>401</v>
      </c>
      <c r="E114" s="65">
        <v>2401</v>
      </c>
      <c r="F114" s="65" t="s">
        <v>402</v>
      </c>
      <c r="G114" s="54" t="s">
        <v>37</v>
      </c>
      <c r="H114" s="54" t="s">
        <v>51</v>
      </c>
      <c r="I114" s="42">
        <v>4731.21</v>
      </c>
      <c r="J114" s="17"/>
      <c r="K114" s="23">
        <f t="shared" si="2"/>
        <v>0</v>
      </c>
      <c r="L114" s="24" t="str">
        <f t="shared" si="3"/>
        <v>OK</v>
      </c>
      <c r="M114" s="87"/>
      <c r="N114" s="89"/>
      <c r="O114" s="88"/>
      <c r="P114" s="90"/>
      <c r="Q114" s="90"/>
      <c r="R114" s="91"/>
      <c r="S114" s="90"/>
      <c r="T114" s="88"/>
      <c r="U114" s="88"/>
      <c r="V114" s="88"/>
      <c r="W114" s="88"/>
      <c r="X114" s="88"/>
      <c r="Y114" s="90"/>
      <c r="Z114" s="90"/>
      <c r="AA114" s="90"/>
      <c r="AB114" s="90"/>
      <c r="AC114" s="90"/>
      <c r="AD114" s="90"/>
    </row>
    <row r="115" spans="1:30" ht="39.950000000000003" customHeight="1" x14ac:dyDescent="0.25">
      <c r="A115" s="55">
        <v>134</v>
      </c>
      <c r="B115" s="56" t="s">
        <v>24</v>
      </c>
      <c r="C115" s="57" t="s">
        <v>403</v>
      </c>
      <c r="D115" s="58" t="s">
        <v>404</v>
      </c>
      <c r="E115" s="53" t="s">
        <v>238</v>
      </c>
      <c r="F115" s="80" t="s">
        <v>405</v>
      </c>
      <c r="G115" s="54" t="s">
        <v>37</v>
      </c>
      <c r="H115" s="54" t="s">
        <v>51</v>
      </c>
      <c r="I115" s="42">
        <v>4340</v>
      </c>
      <c r="J115" s="17"/>
      <c r="K115" s="23">
        <f t="shared" si="2"/>
        <v>0</v>
      </c>
      <c r="L115" s="24" t="str">
        <f t="shared" si="3"/>
        <v>OK</v>
      </c>
      <c r="M115" s="87"/>
      <c r="N115" s="89"/>
      <c r="O115" s="88"/>
      <c r="P115" s="90"/>
      <c r="Q115" s="90"/>
      <c r="R115" s="91"/>
      <c r="S115" s="90"/>
      <c r="T115" s="88"/>
      <c r="U115" s="88"/>
      <c r="V115" s="88"/>
      <c r="W115" s="88"/>
      <c r="X115" s="88"/>
      <c r="Y115" s="90"/>
      <c r="Z115" s="90"/>
      <c r="AA115" s="90"/>
      <c r="AB115" s="90"/>
      <c r="AC115" s="90"/>
      <c r="AD115" s="90"/>
    </row>
    <row r="116" spans="1:30" ht="39.950000000000003" customHeight="1" x14ac:dyDescent="0.25">
      <c r="A116" s="55">
        <v>135</v>
      </c>
      <c r="B116" s="56" t="s">
        <v>93</v>
      </c>
      <c r="C116" s="60" t="s">
        <v>406</v>
      </c>
      <c r="D116" s="61" t="s">
        <v>407</v>
      </c>
      <c r="E116" s="59" t="s">
        <v>62</v>
      </c>
      <c r="F116" s="70">
        <v>12360053</v>
      </c>
      <c r="G116" s="54" t="s">
        <v>37</v>
      </c>
      <c r="H116" s="54">
        <v>44905233</v>
      </c>
      <c r="I116" s="42">
        <v>3500</v>
      </c>
      <c r="J116" s="17"/>
      <c r="K116" s="23">
        <f t="shared" si="2"/>
        <v>0</v>
      </c>
      <c r="L116" s="24" t="str">
        <f t="shared" si="3"/>
        <v>OK</v>
      </c>
      <c r="M116" s="87"/>
      <c r="N116" s="89"/>
      <c r="O116" s="88"/>
      <c r="P116" s="90"/>
      <c r="Q116" s="90"/>
      <c r="R116" s="91"/>
      <c r="S116" s="90"/>
      <c r="T116" s="88"/>
      <c r="U116" s="88"/>
      <c r="V116" s="88"/>
      <c r="W116" s="88"/>
      <c r="X116" s="88"/>
      <c r="Y116" s="90"/>
      <c r="Z116" s="90"/>
      <c r="AA116" s="90"/>
      <c r="AB116" s="90"/>
      <c r="AC116" s="90"/>
      <c r="AD116" s="90"/>
    </row>
    <row r="117" spans="1:30" ht="125.65" customHeight="1" x14ac:dyDescent="0.25">
      <c r="A117" s="55">
        <v>136</v>
      </c>
      <c r="B117" s="56" t="s">
        <v>24</v>
      </c>
      <c r="C117" s="60" t="s">
        <v>408</v>
      </c>
      <c r="D117" s="61" t="s">
        <v>409</v>
      </c>
      <c r="E117" s="59" t="s">
        <v>62</v>
      </c>
      <c r="F117" s="70">
        <v>114332019</v>
      </c>
      <c r="G117" s="54" t="s">
        <v>37</v>
      </c>
      <c r="H117" s="54">
        <v>44905233</v>
      </c>
      <c r="I117" s="42">
        <v>4990</v>
      </c>
      <c r="J117" s="17"/>
      <c r="K117" s="23">
        <f t="shared" si="2"/>
        <v>0</v>
      </c>
      <c r="L117" s="24" t="str">
        <f t="shared" si="3"/>
        <v>OK</v>
      </c>
      <c r="M117" s="87"/>
      <c r="N117" s="89"/>
      <c r="O117" s="88"/>
      <c r="P117" s="90"/>
      <c r="Q117" s="90"/>
      <c r="R117" s="91"/>
      <c r="S117" s="90"/>
      <c r="T117" s="88"/>
      <c r="U117" s="88"/>
      <c r="V117" s="88"/>
      <c r="W117" s="88"/>
      <c r="X117" s="88"/>
      <c r="Y117" s="90"/>
      <c r="Z117" s="90"/>
      <c r="AA117" s="90"/>
      <c r="AB117" s="90"/>
      <c r="AC117" s="90"/>
      <c r="AD117" s="90"/>
    </row>
    <row r="118" spans="1:30" ht="39.950000000000003" customHeight="1" x14ac:dyDescent="0.25">
      <c r="A118" s="55">
        <v>137</v>
      </c>
      <c r="B118" s="56" t="s">
        <v>370</v>
      </c>
      <c r="C118" s="60" t="s">
        <v>410</v>
      </c>
      <c r="D118" s="61" t="s">
        <v>411</v>
      </c>
      <c r="E118" s="62" t="s">
        <v>242</v>
      </c>
      <c r="F118" s="62" t="s">
        <v>412</v>
      </c>
      <c r="G118" s="54" t="s">
        <v>37</v>
      </c>
      <c r="H118" s="62" t="s">
        <v>51</v>
      </c>
      <c r="I118" s="42">
        <v>7000</v>
      </c>
      <c r="J118" s="17"/>
      <c r="K118" s="23">
        <f t="shared" si="2"/>
        <v>0</v>
      </c>
      <c r="L118" s="24" t="str">
        <f t="shared" si="3"/>
        <v>OK</v>
      </c>
      <c r="M118" s="87"/>
      <c r="N118" s="89"/>
      <c r="O118" s="88"/>
      <c r="P118" s="90"/>
      <c r="Q118" s="90"/>
      <c r="R118" s="91"/>
      <c r="S118" s="90"/>
      <c r="T118" s="88"/>
      <c r="U118" s="88"/>
      <c r="V118" s="88"/>
      <c r="W118" s="88"/>
      <c r="X118" s="88"/>
      <c r="Y118" s="90"/>
      <c r="Z118" s="90"/>
      <c r="AA118" s="90"/>
      <c r="AB118" s="90"/>
      <c r="AC118" s="90"/>
      <c r="AD118" s="90"/>
    </row>
    <row r="119" spans="1:30" ht="39.950000000000003" customHeight="1" x14ac:dyDescent="0.25">
      <c r="A119" s="55">
        <v>138</v>
      </c>
      <c r="B119" s="56" t="s">
        <v>93</v>
      </c>
      <c r="C119" s="60" t="s">
        <v>413</v>
      </c>
      <c r="D119" s="61" t="s">
        <v>414</v>
      </c>
      <c r="E119" s="59" t="s">
        <v>62</v>
      </c>
      <c r="F119" s="70">
        <v>114332024</v>
      </c>
      <c r="G119" s="54" t="s">
        <v>37</v>
      </c>
      <c r="H119" s="54">
        <v>44905233</v>
      </c>
      <c r="I119" s="42">
        <v>2720</v>
      </c>
      <c r="J119" s="17"/>
      <c r="K119" s="23">
        <f t="shared" si="2"/>
        <v>0</v>
      </c>
      <c r="L119" s="24" t="str">
        <f t="shared" si="3"/>
        <v>OK</v>
      </c>
      <c r="M119" s="87"/>
      <c r="N119" s="89"/>
      <c r="O119" s="88"/>
      <c r="P119" s="90"/>
      <c r="Q119" s="90"/>
      <c r="R119" s="91"/>
      <c r="S119" s="90"/>
      <c r="T119" s="88"/>
      <c r="U119" s="88"/>
      <c r="V119" s="88"/>
      <c r="W119" s="88"/>
      <c r="X119" s="88"/>
      <c r="Y119" s="90"/>
      <c r="Z119" s="90"/>
      <c r="AA119" s="90"/>
      <c r="AB119" s="90"/>
      <c r="AC119" s="90"/>
      <c r="AD119" s="90"/>
    </row>
    <row r="120" spans="1:30" ht="39.950000000000003" customHeight="1" x14ac:dyDescent="0.25">
      <c r="A120" s="55">
        <v>139</v>
      </c>
      <c r="B120" s="56" t="s">
        <v>55</v>
      </c>
      <c r="C120" s="57" t="s">
        <v>415</v>
      </c>
      <c r="D120" s="58" t="s">
        <v>416</v>
      </c>
      <c r="E120" s="53" t="s">
        <v>238</v>
      </c>
      <c r="F120" s="80" t="s">
        <v>417</v>
      </c>
      <c r="G120" s="54" t="s">
        <v>37</v>
      </c>
      <c r="H120" s="54" t="s">
        <v>51</v>
      </c>
      <c r="I120" s="42">
        <v>1970</v>
      </c>
      <c r="J120" s="17"/>
      <c r="K120" s="23">
        <f t="shared" si="2"/>
        <v>0</v>
      </c>
      <c r="L120" s="24" t="str">
        <f t="shared" si="3"/>
        <v>OK</v>
      </c>
      <c r="M120" s="87"/>
      <c r="N120" s="89"/>
      <c r="O120" s="88"/>
      <c r="P120" s="90"/>
      <c r="Q120" s="90"/>
      <c r="R120" s="91"/>
      <c r="S120" s="90"/>
      <c r="T120" s="88"/>
      <c r="U120" s="88"/>
      <c r="V120" s="88"/>
      <c r="W120" s="88"/>
      <c r="X120" s="88"/>
      <c r="Y120" s="90"/>
      <c r="Z120" s="90"/>
      <c r="AA120" s="90"/>
      <c r="AB120" s="90"/>
      <c r="AC120" s="90"/>
      <c r="AD120" s="90"/>
    </row>
    <row r="121" spans="1:30" ht="53.1" customHeight="1" x14ac:dyDescent="0.25">
      <c r="A121" s="93">
        <v>140</v>
      </c>
      <c r="B121" s="94" t="s">
        <v>24</v>
      </c>
      <c r="C121" s="81" t="s">
        <v>467</v>
      </c>
      <c r="D121" s="95" t="s">
        <v>419</v>
      </c>
      <c r="E121" s="96" t="s">
        <v>238</v>
      </c>
      <c r="F121" s="97" t="s">
        <v>417</v>
      </c>
      <c r="G121" s="97" t="s">
        <v>37</v>
      </c>
      <c r="H121" s="97" t="s">
        <v>51</v>
      </c>
      <c r="I121" s="98">
        <v>5099</v>
      </c>
      <c r="J121" s="17">
        <v>1</v>
      </c>
      <c r="K121" s="23">
        <f t="shared" si="2"/>
        <v>0</v>
      </c>
      <c r="L121" s="24" t="str">
        <f t="shared" si="3"/>
        <v>OK</v>
      </c>
      <c r="M121" s="87">
        <v>1</v>
      </c>
      <c r="N121" s="89"/>
      <c r="O121" s="88"/>
      <c r="P121" s="90"/>
      <c r="Q121" s="90"/>
      <c r="R121" s="91"/>
      <c r="S121" s="90"/>
      <c r="T121" s="88"/>
      <c r="U121" s="88"/>
      <c r="V121" s="88"/>
      <c r="W121" s="88"/>
      <c r="X121" s="88"/>
      <c r="Y121" s="90"/>
      <c r="Z121" s="90"/>
      <c r="AA121" s="90"/>
      <c r="AB121" s="90"/>
      <c r="AC121" s="90"/>
      <c r="AD121" s="90"/>
    </row>
    <row r="122" spans="1:30" ht="39.950000000000003" customHeight="1" x14ac:dyDescent="0.25">
      <c r="A122" s="55">
        <v>141</v>
      </c>
      <c r="B122" s="56" t="s">
        <v>186</v>
      </c>
      <c r="C122" s="81" t="s">
        <v>420</v>
      </c>
      <c r="D122" s="67" t="s">
        <v>421</v>
      </c>
      <c r="E122" s="53" t="s">
        <v>238</v>
      </c>
      <c r="F122" s="54" t="s">
        <v>417</v>
      </c>
      <c r="G122" s="54" t="s">
        <v>37</v>
      </c>
      <c r="H122" s="54" t="s">
        <v>51</v>
      </c>
      <c r="I122" s="42">
        <v>1875</v>
      </c>
      <c r="J122" s="17"/>
      <c r="K122" s="23">
        <f t="shared" si="2"/>
        <v>0</v>
      </c>
      <c r="L122" s="24" t="str">
        <f t="shared" si="3"/>
        <v>OK</v>
      </c>
      <c r="M122" s="87"/>
      <c r="N122" s="89"/>
      <c r="O122" s="88"/>
      <c r="P122" s="90"/>
      <c r="Q122" s="90"/>
      <c r="R122" s="91"/>
      <c r="S122" s="90"/>
      <c r="T122" s="88"/>
      <c r="U122" s="88"/>
      <c r="V122" s="88"/>
      <c r="W122" s="88"/>
      <c r="X122" s="88"/>
      <c r="Y122" s="90"/>
      <c r="Z122" s="90"/>
      <c r="AA122" s="90"/>
      <c r="AB122" s="90"/>
      <c r="AC122" s="90"/>
      <c r="AD122" s="90"/>
    </row>
    <row r="123" spans="1:30" ht="39.950000000000003" customHeight="1" x14ac:dyDescent="0.25">
      <c r="A123" s="55">
        <v>142</v>
      </c>
      <c r="B123" s="56" t="s">
        <v>86</v>
      </c>
      <c r="C123" s="60" t="s">
        <v>422</v>
      </c>
      <c r="D123" s="61" t="s">
        <v>423</v>
      </c>
      <c r="E123" s="62" t="s">
        <v>424</v>
      </c>
      <c r="F123" s="62" t="s">
        <v>425</v>
      </c>
      <c r="G123" s="54" t="s">
        <v>37</v>
      </c>
      <c r="H123" s="62" t="s">
        <v>81</v>
      </c>
      <c r="I123" s="42">
        <v>1289.94</v>
      </c>
      <c r="J123" s="17"/>
      <c r="K123" s="23">
        <f t="shared" si="2"/>
        <v>0</v>
      </c>
      <c r="L123" s="24" t="str">
        <f t="shared" si="3"/>
        <v>OK</v>
      </c>
      <c r="M123" s="87"/>
      <c r="N123" s="89"/>
      <c r="O123" s="88"/>
      <c r="P123" s="90"/>
      <c r="Q123" s="90"/>
      <c r="R123" s="91"/>
      <c r="S123" s="90"/>
      <c r="T123" s="88"/>
      <c r="U123" s="88"/>
      <c r="V123" s="88"/>
      <c r="W123" s="88"/>
      <c r="X123" s="88"/>
      <c r="Y123" s="90"/>
      <c r="Z123" s="90"/>
      <c r="AA123" s="90"/>
      <c r="AB123" s="90"/>
      <c r="AC123" s="90"/>
      <c r="AD123" s="90"/>
    </row>
    <row r="124" spans="1:30" ht="39.950000000000003" customHeight="1" x14ac:dyDescent="0.25">
      <c r="A124" s="55">
        <v>143</v>
      </c>
      <c r="B124" s="56" t="s">
        <v>86</v>
      </c>
      <c r="C124" s="60" t="s">
        <v>426</v>
      </c>
      <c r="D124" s="61" t="s">
        <v>427</v>
      </c>
      <c r="E124" s="62" t="s">
        <v>424</v>
      </c>
      <c r="F124" s="62" t="s">
        <v>425</v>
      </c>
      <c r="G124" s="54" t="s">
        <v>37</v>
      </c>
      <c r="H124" s="62" t="s">
        <v>81</v>
      </c>
      <c r="I124" s="42">
        <v>387.82</v>
      </c>
      <c r="J124" s="17"/>
      <c r="K124" s="23">
        <f t="shared" si="2"/>
        <v>0</v>
      </c>
      <c r="L124" s="24" t="str">
        <f t="shared" si="3"/>
        <v>OK</v>
      </c>
      <c r="M124" s="87"/>
      <c r="N124" s="89"/>
      <c r="O124" s="88"/>
      <c r="P124" s="90"/>
      <c r="Q124" s="90"/>
      <c r="R124" s="91"/>
      <c r="S124" s="90"/>
      <c r="T124" s="88"/>
      <c r="U124" s="88"/>
      <c r="V124" s="88"/>
      <c r="W124" s="88"/>
      <c r="X124" s="88"/>
      <c r="Y124" s="90"/>
      <c r="Z124" s="90"/>
      <c r="AA124" s="90"/>
      <c r="AB124" s="90"/>
      <c r="AC124" s="90"/>
      <c r="AD124" s="90"/>
    </row>
    <row r="125" spans="1:30" ht="39.950000000000003" customHeight="1" x14ac:dyDescent="0.25">
      <c r="A125" s="55">
        <v>145</v>
      </c>
      <c r="B125" s="56" t="s">
        <v>126</v>
      </c>
      <c r="C125" s="60" t="s">
        <v>428</v>
      </c>
      <c r="D125" s="61" t="s">
        <v>429</v>
      </c>
      <c r="E125" s="62" t="s">
        <v>124</v>
      </c>
      <c r="F125" s="62" t="s">
        <v>125</v>
      </c>
      <c r="G125" s="54" t="s">
        <v>37</v>
      </c>
      <c r="H125" s="62" t="s">
        <v>51</v>
      </c>
      <c r="I125" s="42">
        <v>5100</v>
      </c>
      <c r="J125" s="17"/>
      <c r="K125" s="23">
        <f t="shared" si="2"/>
        <v>0</v>
      </c>
      <c r="L125" s="24" t="str">
        <f t="shared" si="3"/>
        <v>OK</v>
      </c>
      <c r="M125" s="87"/>
      <c r="N125" s="89"/>
      <c r="O125" s="88"/>
      <c r="P125" s="90"/>
      <c r="Q125" s="90"/>
      <c r="R125" s="91"/>
      <c r="S125" s="90"/>
      <c r="T125" s="88"/>
      <c r="U125" s="88"/>
      <c r="V125" s="88"/>
      <c r="W125" s="88"/>
      <c r="X125" s="88"/>
      <c r="Y125" s="90"/>
      <c r="Z125" s="90"/>
      <c r="AA125" s="90"/>
      <c r="AB125" s="90"/>
      <c r="AC125" s="90"/>
      <c r="AD125" s="90"/>
    </row>
    <row r="126" spans="1:30" ht="39.950000000000003" customHeight="1" x14ac:dyDescent="0.25">
      <c r="A126" s="55">
        <v>146</v>
      </c>
      <c r="B126" s="56" t="s">
        <v>86</v>
      </c>
      <c r="C126" s="51" t="s">
        <v>430</v>
      </c>
      <c r="D126" s="61" t="s">
        <v>431</v>
      </c>
      <c r="E126" s="53" t="s">
        <v>432</v>
      </c>
      <c r="F126" s="54" t="s">
        <v>433</v>
      </c>
      <c r="G126" s="54" t="s">
        <v>37</v>
      </c>
      <c r="H126" s="54" t="s">
        <v>168</v>
      </c>
      <c r="I126" s="42">
        <v>338.6</v>
      </c>
      <c r="J126" s="17"/>
      <c r="K126" s="23">
        <f t="shared" si="2"/>
        <v>0</v>
      </c>
      <c r="L126" s="24" t="str">
        <f t="shared" si="3"/>
        <v>OK</v>
      </c>
      <c r="M126" s="87"/>
      <c r="N126" s="89"/>
      <c r="O126" s="88"/>
      <c r="P126" s="90"/>
      <c r="Q126" s="90"/>
      <c r="R126" s="91"/>
      <c r="S126" s="90"/>
      <c r="T126" s="88"/>
      <c r="U126" s="88"/>
      <c r="V126" s="88"/>
      <c r="W126" s="88"/>
      <c r="X126" s="88"/>
      <c r="Y126" s="90"/>
      <c r="Z126" s="90"/>
      <c r="AA126" s="90"/>
      <c r="AB126" s="90"/>
      <c r="AC126" s="90"/>
      <c r="AD126" s="90"/>
    </row>
    <row r="127" spans="1:30" ht="39.950000000000003" customHeight="1" x14ac:dyDescent="0.25">
      <c r="A127" s="55">
        <v>147</v>
      </c>
      <c r="B127" s="56" t="s">
        <v>126</v>
      </c>
      <c r="C127" s="51" t="s">
        <v>434</v>
      </c>
      <c r="D127" s="52" t="s">
        <v>435</v>
      </c>
      <c r="E127" s="53" t="s">
        <v>129</v>
      </c>
      <c r="F127" s="54" t="s">
        <v>436</v>
      </c>
      <c r="G127" s="54" t="s">
        <v>37</v>
      </c>
      <c r="H127" s="54" t="s">
        <v>51</v>
      </c>
      <c r="I127" s="42">
        <v>130</v>
      </c>
      <c r="J127" s="17"/>
      <c r="K127" s="23">
        <f t="shared" si="2"/>
        <v>0</v>
      </c>
      <c r="L127" s="24" t="str">
        <f t="shared" si="3"/>
        <v>OK</v>
      </c>
      <c r="M127" s="87"/>
      <c r="N127" s="89"/>
      <c r="O127" s="88"/>
      <c r="P127" s="90"/>
      <c r="Q127" s="90"/>
      <c r="R127" s="91"/>
      <c r="S127" s="90"/>
      <c r="T127" s="88"/>
      <c r="U127" s="88"/>
      <c r="V127" s="88"/>
      <c r="W127" s="88"/>
      <c r="X127" s="88"/>
      <c r="Y127" s="90"/>
      <c r="Z127" s="90"/>
      <c r="AA127" s="90"/>
      <c r="AB127" s="90"/>
      <c r="AC127" s="90"/>
      <c r="AD127" s="90"/>
    </row>
    <row r="128" spans="1:30" ht="39.950000000000003" customHeight="1" x14ac:dyDescent="0.25">
      <c r="A128" s="55">
        <v>150</v>
      </c>
      <c r="B128" s="56" t="s">
        <v>86</v>
      </c>
      <c r="C128" s="73" t="s">
        <v>437</v>
      </c>
      <c r="D128" s="74" t="s">
        <v>438</v>
      </c>
      <c r="E128" s="53" t="s">
        <v>439</v>
      </c>
      <c r="F128" s="62" t="s">
        <v>440</v>
      </c>
      <c r="G128" s="54" t="s">
        <v>37</v>
      </c>
      <c r="H128" s="62" t="s">
        <v>168</v>
      </c>
      <c r="I128" s="42">
        <v>549.99</v>
      </c>
      <c r="J128" s="17"/>
      <c r="K128" s="23">
        <f t="shared" si="2"/>
        <v>0</v>
      </c>
      <c r="L128" s="24" t="str">
        <f t="shared" si="3"/>
        <v>OK</v>
      </c>
      <c r="M128" s="87"/>
      <c r="N128" s="89"/>
      <c r="O128" s="88"/>
      <c r="P128" s="90"/>
      <c r="Q128" s="90"/>
      <c r="R128" s="91"/>
      <c r="S128" s="90"/>
      <c r="T128" s="88"/>
      <c r="U128" s="88"/>
      <c r="V128" s="88"/>
      <c r="W128" s="88"/>
      <c r="X128" s="88"/>
      <c r="Y128" s="90"/>
      <c r="Z128" s="90"/>
      <c r="AA128" s="90"/>
      <c r="AB128" s="90"/>
      <c r="AC128" s="90"/>
      <c r="AD128" s="90"/>
    </row>
    <row r="129" spans="1:30" ht="39.950000000000003" customHeight="1" x14ac:dyDescent="0.25">
      <c r="A129" s="55">
        <v>152</v>
      </c>
      <c r="B129" s="56" t="s">
        <v>86</v>
      </c>
      <c r="C129" s="60" t="s">
        <v>441</v>
      </c>
      <c r="D129" s="61" t="s">
        <v>442</v>
      </c>
      <c r="E129" s="59" t="s">
        <v>292</v>
      </c>
      <c r="F129" s="70" t="s">
        <v>391</v>
      </c>
      <c r="G129" s="54" t="s">
        <v>37</v>
      </c>
      <c r="H129" s="54">
        <v>44905233</v>
      </c>
      <c r="I129" s="42">
        <v>1354.16</v>
      </c>
      <c r="J129" s="17"/>
      <c r="K129" s="23">
        <f t="shared" si="2"/>
        <v>0</v>
      </c>
      <c r="L129" s="24" t="str">
        <f t="shared" si="3"/>
        <v>OK</v>
      </c>
      <c r="M129" s="87"/>
      <c r="N129" s="89"/>
      <c r="O129" s="88"/>
      <c r="P129" s="90"/>
      <c r="Q129" s="90"/>
      <c r="R129" s="91"/>
      <c r="S129" s="90"/>
      <c r="T129" s="88"/>
      <c r="U129" s="88"/>
      <c r="V129" s="88"/>
      <c r="W129" s="88"/>
      <c r="X129" s="88"/>
      <c r="Y129" s="90"/>
      <c r="Z129" s="90"/>
      <c r="AA129" s="90"/>
      <c r="AB129" s="90"/>
      <c r="AC129" s="90"/>
      <c r="AD129" s="90"/>
    </row>
    <row r="130" spans="1:30" ht="39.950000000000003" customHeight="1" x14ac:dyDescent="0.25">
      <c r="A130" s="55">
        <v>153</v>
      </c>
      <c r="B130" s="56" t="s">
        <v>443</v>
      </c>
      <c r="C130" s="60" t="s">
        <v>444</v>
      </c>
      <c r="D130" s="61" t="s">
        <v>445</v>
      </c>
      <c r="E130" s="59" t="s">
        <v>164</v>
      </c>
      <c r="F130" s="70" t="s">
        <v>446</v>
      </c>
      <c r="G130" s="54" t="s">
        <v>37</v>
      </c>
      <c r="H130" s="54">
        <v>44905235</v>
      </c>
      <c r="I130" s="42">
        <v>19484</v>
      </c>
      <c r="J130" s="17"/>
      <c r="K130" s="23">
        <f t="shared" si="2"/>
        <v>0</v>
      </c>
      <c r="L130" s="24" t="str">
        <f t="shared" si="3"/>
        <v>OK</v>
      </c>
      <c r="M130" s="87"/>
      <c r="N130" s="89"/>
      <c r="O130" s="88"/>
      <c r="P130" s="90"/>
      <c r="Q130" s="90"/>
      <c r="R130" s="91"/>
      <c r="S130" s="90"/>
      <c r="T130" s="88"/>
      <c r="U130" s="88"/>
      <c r="V130" s="88"/>
      <c r="W130" s="88"/>
      <c r="X130" s="88"/>
      <c r="Y130" s="90"/>
      <c r="Z130" s="90"/>
      <c r="AA130" s="90"/>
      <c r="AB130" s="90"/>
      <c r="AC130" s="90"/>
      <c r="AD130" s="90"/>
    </row>
    <row r="131" spans="1:30" ht="39.950000000000003" customHeight="1" x14ac:dyDescent="0.25">
      <c r="A131" s="55">
        <v>154</v>
      </c>
      <c r="B131" s="56" t="s">
        <v>86</v>
      </c>
      <c r="C131" s="60" t="s">
        <v>447</v>
      </c>
      <c r="D131" s="61" t="s">
        <v>448</v>
      </c>
      <c r="E131" s="59" t="s">
        <v>62</v>
      </c>
      <c r="F131" s="62" t="s">
        <v>449</v>
      </c>
      <c r="G131" s="54" t="s">
        <v>37</v>
      </c>
      <c r="H131" s="62" t="s">
        <v>51</v>
      </c>
      <c r="I131" s="42">
        <v>2498.19</v>
      </c>
      <c r="J131" s="17"/>
      <c r="K131" s="23">
        <f t="shared" si="2"/>
        <v>0</v>
      </c>
      <c r="L131" s="24" t="str">
        <f t="shared" si="3"/>
        <v>OK</v>
      </c>
      <c r="M131" s="87"/>
      <c r="N131" s="89"/>
      <c r="O131" s="88"/>
      <c r="P131" s="90"/>
      <c r="Q131" s="90"/>
      <c r="R131" s="91"/>
      <c r="S131" s="90"/>
      <c r="T131" s="88"/>
      <c r="U131" s="88"/>
      <c r="V131" s="88"/>
      <c r="W131" s="88"/>
      <c r="X131" s="88"/>
      <c r="Y131" s="90"/>
      <c r="Z131" s="90"/>
      <c r="AA131" s="90"/>
      <c r="AB131" s="90"/>
      <c r="AC131" s="90"/>
      <c r="AD131" s="90"/>
    </row>
    <row r="132" spans="1:30" ht="39.950000000000003" customHeight="1" x14ac:dyDescent="0.25">
      <c r="A132" s="55">
        <v>155</v>
      </c>
      <c r="B132" s="56" t="s">
        <v>450</v>
      </c>
      <c r="C132" s="77" t="s">
        <v>451</v>
      </c>
      <c r="D132" s="61" t="s">
        <v>452</v>
      </c>
      <c r="E132" s="59" t="s">
        <v>238</v>
      </c>
      <c r="F132" s="62" t="s">
        <v>453</v>
      </c>
      <c r="G132" s="54" t="s">
        <v>37</v>
      </c>
      <c r="H132" s="62" t="s">
        <v>51</v>
      </c>
      <c r="I132" s="42">
        <v>38300</v>
      </c>
      <c r="J132" s="17"/>
      <c r="K132" s="23">
        <f t="shared" ref="K132:K135" si="4">J132-(SUM(M132:AD132))</f>
        <v>0</v>
      </c>
      <c r="L132" s="24" t="str">
        <f t="shared" ref="L132:L136" si="5">IF(K132&lt;0,"ATENÇÃO","OK")</f>
        <v>OK</v>
      </c>
      <c r="M132" s="87"/>
      <c r="N132" s="89"/>
      <c r="O132" s="88"/>
      <c r="P132" s="90"/>
      <c r="Q132" s="90"/>
      <c r="R132" s="91"/>
      <c r="S132" s="90"/>
      <c r="T132" s="88"/>
      <c r="U132" s="88"/>
      <c r="V132" s="88"/>
      <c r="W132" s="88"/>
      <c r="X132" s="88"/>
      <c r="Y132" s="90"/>
      <c r="Z132" s="90"/>
      <c r="AA132" s="90"/>
      <c r="AB132" s="90"/>
      <c r="AC132" s="90"/>
      <c r="AD132" s="90"/>
    </row>
    <row r="133" spans="1:30" ht="39.950000000000003" customHeight="1" x14ac:dyDescent="0.25">
      <c r="A133" s="55">
        <v>156</v>
      </c>
      <c r="B133" s="56" t="s">
        <v>114</v>
      </c>
      <c r="C133" s="60" t="s">
        <v>454</v>
      </c>
      <c r="D133" s="61" t="s">
        <v>455</v>
      </c>
      <c r="E133" s="62" t="s">
        <v>129</v>
      </c>
      <c r="F133" s="62" t="s">
        <v>456</v>
      </c>
      <c r="G133" s="54" t="s">
        <v>37</v>
      </c>
      <c r="H133" s="62" t="s">
        <v>81</v>
      </c>
      <c r="I133" s="42">
        <v>327.5</v>
      </c>
      <c r="J133" s="17"/>
      <c r="K133" s="23">
        <f t="shared" si="4"/>
        <v>0</v>
      </c>
      <c r="L133" s="24" t="str">
        <f t="shared" si="5"/>
        <v>OK</v>
      </c>
      <c r="M133" s="87"/>
      <c r="N133" s="89"/>
      <c r="O133" s="88"/>
      <c r="P133" s="90"/>
      <c r="Q133" s="90"/>
      <c r="R133" s="91"/>
      <c r="S133" s="90"/>
      <c r="T133" s="88"/>
      <c r="U133" s="88"/>
      <c r="V133" s="88"/>
      <c r="W133" s="88"/>
      <c r="X133" s="88"/>
      <c r="Y133" s="90"/>
      <c r="Z133" s="90"/>
      <c r="AA133" s="90"/>
      <c r="AB133" s="90"/>
      <c r="AC133" s="90"/>
      <c r="AD133" s="90"/>
    </row>
    <row r="134" spans="1:30" ht="39.950000000000003" customHeight="1" x14ac:dyDescent="0.25">
      <c r="A134" s="55">
        <v>158</v>
      </c>
      <c r="B134" s="56" t="s">
        <v>38</v>
      </c>
      <c r="C134" s="60" t="s">
        <v>457</v>
      </c>
      <c r="D134" s="61" t="s">
        <v>458</v>
      </c>
      <c r="E134" s="62">
        <v>2407</v>
      </c>
      <c r="F134" s="62" t="s">
        <v>459</v>
      </c>
      <c r="G134" s="54" t="s">
        <v>37</v>
      </c>
      <c r="H134" s="62" t="s">
        <v>81</v>
      </c>
      <c r="I134" s="42">
        <v>1240</v>
      </c>
      <c r="J134" s="17"/>
      <c r="K134" s="23">
        <f t="shared" si="4"/>
        <v>0</v>
      </c>
      <c r="L134" s="24" t="str">
        <f t="shared" si="5"/>
        <v>OK</v>
      </c>
      <c r="M134" s="87"/>
      <c r="N134" s="89"/>
      <c r="O134" s="88"/>
      <c r="P134" s="90"/>
      <c r="Q134" s="90"/>
      <c r="R134" s="91"/>
      <c r="S134" s="90"/>
      <c r="T134" s="88"/>
      <c r="U134" s="88"/>
      <c r="V134" s="88"/>
      <c r="W134" s="88"/>
      <c r="X134" s="88"/>
      <c r="Y134" s="90"/>
      <c r="Z134" s="90"/>
      <c r="AA134" s="90"/>
      <c r="AB134" s="90"/>
      <c r="AC134" s="90"/>
      <c r="AD134" s="90"/>
    </row>
    <row r="135" spans="1:30" ht="39.950000000000003" customHeight="1" x14ac:dyDescent="0.25">
      <c r="A135" s="55">
        <v>159</v>
      </c>
      <c r="B135" s="56" t="s">
        <v>86</v>
      </c>
      <c r="C135" s="60" t="s">
        <v>460</v>
      </c>
      <c r="D135" s="61" t="s">
        <v>461</v>
      </c>
      <c r="E135" s="62">
        <v>2407</v>
      </c>
      <c r="F135" s="62" t="s">
        <v>459</v>
      </c>
      <c r="G135" s="54" t="s">
        <v>37</v>
      </c>
      <c r="H135" s="62" t="s">
        <v>81</v>
      </c>
      <c r="I135" s="42">
        <v>376.13</v>
      </c>
      <c r="J135" s="17"/>
      <c r="K135" s="23">
        <f t="shared" si="4"/>
        <v>0</v>
      </c>
      <c r="L135" s="24" t="str">
        <f t="shared" si="5"/>
        <v>OK</v>
      </c>
      <c r="M135" s="87"/>
      <c r="N135" s="89"/>
      <c r="O135" s="88"/>
      <c r="P135" s="90"/>
      <c r="Q135" s="90"/>
      <c r="R135" s="91"/>
      <c r="S135" s="90"/>
      <c r="T135" s="88"/>
      <c r="U135" s="88"/>
      <c r="V135" s="88"/>
      <c r="W135" s="88"/>
      <c r="X135" s="88"/>
      <c r="Y135" s="90"/>
      <c r="Z135" s="90"/>
      <c r="AA135" s="90"/>
      <c r="AB135" s="90"/>
      <c r="AC135" s="90"/>
      <c r="AD135" s="90"/>
    </row>
    <row r="136" spans="1:30" ht="39.950000000000003" customHeight="1" x14ac:dyDescent="0.25">
      <c r="A136" s="55">
        <v>161</v>
      </c>
      <c r="B136" s="56" t="s">
        <v>38</v>
      </c>
      <c r="C136" s="60" t="s">
        <v>462</v>
      </c>
      <c r="D136" s="61" t="s">
        <v>463</v>
      </c>
      <c r="E136" s="62" t="s">
        <v>292</v>
      </c>
      <c r="F136" s="62" t="s">
        <v>464</v>
      </c>
      <c r="G136" s="54" t="s">
        <v>37</v>
      </c>
      <c r="H136" s="62" t="s">
        <v>81</v>
      </c>
      <c r="I136" s="42">
        <v>485.5</v>
      </c>
      <c r="J136" s="17"/>
      <c r="K136" s="23">
        <f>J136-(SUM(M136:AD136))</f>
        <v>0</v>
      </c>
      <c r="L136" s="24" t="str">
        <f t="shared" si="5"/>
        <v>OK</v>
      </c>
      <c r="M136" s="87"/>
      <c r="N136" s="89"/>
      <c r="O136" s="88"/>
      <c r="P136" s="90"/>
      <c r="Q136" s="90"/>
      <c r="R136" s="91"/>
      <c r="S136" s="90"/>
      <c r="T136" s="88"/>
      <c r="U136" s="88"/>
      <c r="V136" s="88"/>
      <c r="W136" s="88"/>
      <c r="X136" s="88"/>
      <c r="Y136" s="90"/>
      <c r="Z136" s="90"/>
      <c r="AA136" s="90"/>
      <c r="AB136" s="90"/>
      <c r="AC136" s="90"/>
      <c r="AD136" s="90"/>
    </row>
    <row r="137" spans="1:30" ht="39.950000000000003" customHeight="1" x14ac:dyDescent="0.25">
      <c r="M137" s="92">
        <f>SUMPRODUCT($I$4:$I$136,M4:M136)</f>
        <v>5099</v>
      </c>
      <c r="N137" s="92">
        <f t="shared" ref="N137:AD137" si="6">SUMPRODUCT($I$4:$I$136,N4:N136)</f>
        <v>0</v>
      </c>
      <c r="O137" s="92">
        <f t="shared" si="6"/>
        <v>0</v>
      </c>
      <c r="P137" s="92">
        <f t="shared" si="6"/>
        <v>0</v>
      </c>
      <c r="Q137" s="92">
        <f t="shared" si="6"/>
        <v>0</v>
      </c>
      <c r="R137" s="92">
        <f t="shared" si="6"/>
        <v>0</v>
      </c>
      <c r="S137" s="92">
        <f t="shared" si="6"/>
        <v>0</v>
      </c>
      <c r="T137" s="92">
        <f t="shared" si="6"/>
        <v>0</v>
      </c>
      <c r="U137" s="92">
        <f t="shared" si="6"/>
        <v>0</v>
      </c>
      <c r="V137" s="92">
        <f t="shared" si="6"/>
        <v>0</v>
      </c>
      <c r="W137" s="92">
        <f t="shared" si="6"/>
        <v>0</v>
      </c>
      <c r="X137" s="92">
        <f t="shared" si="6"/>
        <v>0</v>
      </c>
      <c r="Y137" s="92">
        <f t="shared" si="6"/>
        <v>0</v>
      </c>
      <c r="Z137" s="92">
        <f t="shared" si="6"/>
        <v>0</v>
      </c>
      <c r="AA137" s="92">
        <f t="shared" si="6"/>
        <v>0</v>
      </c>
      <c r="AB137" s="92">
        <f t="shared" si="6"/>
        <v>0</v>
      </c>
      <c r="AC137" s="92">
        <f t="shared" si="6"/>
        <v>0</v>
      </c>
      <c r="AD137" s="92">
        <f t="shared" si="6"/>
        <v>0</v>
      </c>
    </row>
  </sheetData>
  <mergeCells count="22">
    <mergeCell ref="AD1:AD2"/>
    <mergeCell ref="A2:L2"/>
    <mergeCell ref="AC1:AC2"/>
    <mergeCell ref="AB1:AB2"/>
    <mergeCell ref="X1:X2"/>
    <mergeCell ref="Y1:Y2"/>
    <mergeCell ref="Z1:Z2"/>
    <mergeCell ref="AA1:AA2"/>
    <mergeCell ref="J1:L1"/>
    <mergeCell ref="W1:W2"/>
    <mergeCell ref="A1:B1"/>
    <mergeCell ref="C1:I1"/>
    <mergeCell ref="U1:U2"/>
    <mergeCell ref="V1:V2"/>
    <mergeCell ref="S1:S2"/>
    <mergeCell ref="T1:T2"/>
    <mergeCell ref="M1:M2"/>
    <mergeCell ref="Q1:Q2"/>
    <mergeCell ref="N1:N2"/>
    <mergeCell ref="R1:R2"/>
    <mergeCell ref="O1:O2"/>
    <mergeCell ref="P1:P2"/>
  </mergeCells>
  <conditionalFormatting sqref="S4:X136 M4:O136">
    <cfRule type="cellIs" dxfId="86" priority="1" stopIfTrue="1" operator="greaterThan">
      <formula>0</formula>
    </cfRule>
    <cfRule type="cellIs" dxfId="85" priority="2" stopIfTrue="1" operator="greaterThan">
      <formula>0</formula>
    </cfRule>
    <cfRule type="cellIs" dxfId="84" priority="3" stopIfTrue="1" operator="greaterThan">
      <formula>0</formula>
    </cfRule>
  </conditionalFormatting>
  <hyperlinks>
    <hyperlink ref="D577" r:id="rId1" display="https://www.havan.com.br/mangueira-para-gas-de-cozinha-glp-1-20m-durin-05207.html" xr:uid="{97C537E5-1571-4548-B12F-AA2AB874312C}"/>
  </hyperlinks>
  <pageMargins left="0.511811024" right="0.511811024" top="0.78740157499999996" bottom="0.78740157499999996" header="0.31496062000000002" footer="0.3149606200000000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2A14552-710A-462C-8DAC-7AE1980BA614}">
  <sheetPr>
    <tabColor rgb="FFFFFF00"/>
  </sheetPr>
  <dimension ref="A1:AD136"/>
  <sheetViews>
    <sheetView zoomScale="80" zoomScaleNormal="80" workbookViewId="0">
      <selection activeCell="A116" sqref="A116"/>
    </sheetView>
  </sheetViews>
  <sheetFormatPr defaultColWidth="9.7109375" defaultRowHeight="39.950000000000003" customHeight="1" x14ac:dyDescent="0.25"/>
  <cols>
    <col min="1" max="1" width="7" style="31" customWidth="1"/>
    <col min="2" max="2" width="38.5703125" style="1" customWidth="1"/>
    <col min="3" max="3" width="66.42578125" style="35" customWidth="1"/>
    <col min="4" max="4" width="34.85546875" style="36" bestFit="1" customWidth="1"/>
    <col min="5" max="5" width="19.42578125" style="36" customWidth="1"/>
    <col min="6" max="7" width="10" style="1" customWidth="1"/>
    <col min="8" max="8" width="16.7109375" style="1" customWidth="1"/>
    <col min="9" max="9" width="16.140625" style="27" bestFit="1" customWidth="1"/>
    <col min="10" max="10" width="13.85546875" style="4" customWidth="1"/>
    <col min="11" max="11" width="13.28515625" style="26" customWidth="1"/>
    <col min="12" max="12" width="12.5703125" style="5" customWidth="1"/>
    <col min="13" max="24" width="13.7109375" style="6" customWidth="1"/>
    <col min="25" max="30" width="13.7109375" style="2" customWidth="1"/>
    <col min="31" max="16384" width="9.7109375" style="2"/>
  </cols>
  <sheetData>
    <row r="1" spans="1:30" ht="39.950000000000003" customHeight="1" x14ac:dyDescent="0.25">
      <c r="A1" s="236" t="s">
        <v>27</v>
      </c>
      <c r="B1" s="236"/>
      <c r="C1" s="236" t="s">
        <v>28</v>
      </c>
      <c r="D1" s="236"/>
      <c r="E1" s="236"/>
      <c r="F1" s="236"/>
      <c r="G1" s="236"/>
      <c r="H1" s="236"/>
      <c r="I1" s="236"/>
      <c r="J1" s="230" t="s">
        <v>492</v>
      </c>
      <c r="K1" s="230"/>
      <c r="L1" s="230"/>
      <c r="M1" s="231" t="s">
        <v>29</v>
      </c>
      <c r="N1" s="231" t="s">
        <v>29</v>
      </c>
      <c r="O1" s="231" t="s">
        <v>29</v>
      </c>
      <c r="P1" s="231" t="s">
        <v>29</v>
      </c>
      <c r="Q1" s="231" t="s">
        <v>29</v>
      </c>
      <c r="R1" s="231" t="s">
        <v>29</v>
      </c>
      <c r="S1" s="231" t="s">
        <v>29</v>
      </c>
      <c r="T1" s="231" t="s">
        <v>29</v>
      </c>
      <c r="U1" s="231" t="s">
        <v>29</v>
      </c>
      <c r="V1" s="231" t="s">
        <v>29</v>
      </c>
      <c r="W1" s="231" t="s">
        <v>29</v>
      </c>
      <c r="X1" s="231" t="s">
        <v>29</v>
      </c>
      <c r="Y1" s="231" t="s">
        <v>29</v>
      </c>
      <c r="Z1" s="231" t="s">
        <v>29</v>
      </c>
      <c r="AA1" s="231" t="s">
        <v>29</v>
      </c>
      <c r="AB1" s="231" t="s">
        <v>29</v>
      </c>
      <c r="AC1" s="231" t="s">
        <v>29</v>
      </c>
      <c r="AD1" s="231" t="s">
        <v>29</v>
      </c>
    </row>
    <row r="2" spans="1:30" ht="39.950000000000003" customHeight="1" x14ac:dyDescent="0.25">
      <c r="A2" s="236" t="s">
        <v>12</v>
      </c>
      <c r="B2" s="236"/>
      <c r="C2" s="236"/>
      <c r="D2" s="236"/>
      <c r="E2" s="236"/>
      <c r="F2" s="236"/>
      <c r="G2" s="236"/>
      <c r="H2" s="236"/>
      <c r="I2" s="236"/>
      <c r="J2" s="236"/>
      <c r="K2" s="236"/>
      <c r="L2" s="236"/>
      <c r="M2" s="231"/>
      <c r="N2" s="231"/>
      <c r="O2" s="231"/>
      <c r="P2" s="231"/>
      <c r="Q2" s="231"/>
      <c r="R2" s="231"/>
      <c r="S2" s="231"/>
      <c r="T2" s="231"/>
      <c r="U2" s="231"/>
      <c r="V2" s="231"/>
      <c r="W2" s="231"/>
      <c r="X2" s="231"/>
      <c r="Y2" s="231"/>
      <c r="Z2" s="231"/>
      <c r="AA2" s="231"/>
      <c r="AB2" s="231"/>
      <c r="AC2" s="231"/>
      <c r="AD2" s="231"/>
    </row>
    <row r="3" spans="1:30" s="3" customFormat="1" ht="57.2" customHeight="1" x14ac:dyDescent="0.2">
      <c r="A3" s="32" t="s">
        <v>18</v>
      </c>
      <c r="B3" s="33" t="s">
        <v>13</v>
      </c>
      <c r="C3" s="32" t="s">
        <v>14</v>
      </c>
      <c r="D3" s="32" t="s">
        <v>23</v>
      </c>
      <c r="E3" s="33" t="s">
        <v>30</v>
      </c>
      <c r="F3" s="33" t="s">
        <v>31</v>
      </c>
      <c r="G3" s="33" t="s">
        <v>32</v>
      </c>
      <c r="H3" s="33" t="s">
        <v>15</v>
      </c>
      <c r="I3" s="34" t="s">
        <v>19</v>
      </c>
      <c r="J3" s="33" t="s">
        <v>20</v>
      </c>
      <c r="K3" s="37" t="s">
        <v>0</v>
      </c>
      <c r="L3" s="38" t="s">
        <v>2</v>
      </c>
      <c r="M3" s="44" t="s">
        <v>1</v>
      </c>
      <c r="N3" s="44" t="s">
        <v>1</v>
      </c>
      <c r="O3" s="44" t="s">
        <v>1</v>
      </c>
      <c r="P3" s="44" t="s">
        <v>1</v>
      </c>
      <c r="Q3" s="44" t="s">
        <v>1</v>
      </c>
      <c r="R3" s="44" t="s">
        <v>1</v>
      </c>
      <c r="S3" s="44" t="s">
        <v>1</v>
      </c>
      <c r="T3" s="44" t="s">
        <v>1</v>
      </c>
      <c r="U3" s="44" t="s">
        <v>1</v>
      </c>
      <c r="V3" s="44" t="s">
        <v>1</v>
      </c>
      <c r="W3" s="44" t="s">
        <v>1</v>
      </c>
      <c r="X3" s="44" t="s">
        <v>1</v>
      </c>
      <c r="Y3" s="44" t="s">
        <v>1</v>
      </c>
      <c r="Z3" s="44" t="s">
        <v>1</v>
      </c>
      <c r="AA3" s="44" t="s">
        <v>1</v>
      </c>
      <c r="AB3" s="44" t="s">
        <v>1</v>
      </c>
      <c r="AC3" s="44" t="s">
        <v>1</v>
      </c>
      <c r="AD3" s="44" t="s">
        <v>1</v>
      </c>
    </row>
    <row r="4" spans="1:30" ht="39.950000000000003" customHeight="1" x14ac:dyDescent="0.25">
      <c r="A4" s="55">
        <v>1</v>
      </c>
      <c r="B4" s="56" t="s">
        <v>33</v>
      </c>
      <c r="C4" s="60" t="s">
        <v>34</v>
      </c>
      <c r="D4" s="61" t="s">
        <v>35</v>
      </c>
      <c r="E4" s="59" t="s">
        <v>36</v>
      </c>
      <c r="F4" s="70">
        <v>117366023</v>
      </c>
      <c r="G4" s="54" t="s">
        <v>37</v>
      </c>
      <c r="H4" s="54">
        <v>33903035</v>
      </c>
      <c r="I4" s="42">
        <v>54</v>
      </c>
      <c r="J4" s="17"/>
      <c r="K4" s="23">
        <f t="shared" ref="K4:K67" si="0">J4-(SUM(M4:AD4))</f>
        <v>0</v>
      </c>
      <c r="L4" s="24" t="str">
        <f t="shared" ref="L4:L67" si="1">IF(K4&lt;0,"ATENÇÃO","OK")</f>
        <v>OK</v>
      </c>
      <c r="M4" s="46"/>
      <c r="N4" s="50"/>
      <c r="O4" s="46"/>
      <c r="P4" s="47"/>
      <c r="Q4" s="47"/>
      <c r="R4" s="47"/>
      <c r="S4" s="47"/>
      <c r="T4" s="46"/>
      <c r="U4" s="46"/>
      <c r="V4" s="46"/>
      <c r="W4" s="46"/>
      <c r="X4" s="46"/>
      <c r="Y4" s="47"/>
      <c r="Z4" s="47"/>
      <c r="AA4" s="47"/>
      <c r="AB4" s="47"/>
      <c r="AC4" s="47"/>
      <c r="AD4" s="47"/>
    </row>
    <row r="5" spans="1:30" ht="39.950000000000003" customHeight="1" x14ac:dyDescent="0.25">
      <c r="A5" s="55">
        <v>2</v>
      </c>
      <c r="B5" s="56" t="s">
        <v>38</v>
      </c>
      <c r="C5" s="60" t="s">
        <v>39</v>
      </c>
      <c r="D5" s="61" t="s">
        <v>40</v>
      </c>
      <c r="E5" s="53" t="s">
        <v>41</v>
      </c>
      <c r="F5" s="54" t="s">
        <v>42</v>
      </c>
      <c r="G5" s="54" t="s">
        <v>37</v>
      </c>
      <c r="H5" s="54">
        <v>33903029</v>
      </c>
      <c r="I5" s="42">
        <v>1262.5999999999999</v>
      </c>
      <c r="J5" s="17"/>
      <c r="K5" s="23">
        <f t="shared" si="0"/>
        <v>0</v>
      </c>
      <c r="L5" s="24" t="str">
        <f t="shared" si="1"/>
        <v>OK</v>
      </c>
      <c r="M5" s="46"/>
      <c r="N5" s="50"/>
      <c r="O5" s="46"/>
      <c r="P5" s="47"/>
      <c r="Q5" s="47"/>
      <c r="R5" s="47"/>
      <c r="S5" s="47"/>
      <c r="T5" s="46"/>
      <c r="U5" s="46"/>
      <c r="V5" s="46"/>
      <c r="W5" s="46"/>
      <c r="X5" s="46"/>
      <c r="Y5" s="47"/>
      <c r="Z5" s="47"/>
      <c r="AA5" s="47"/>
      <c r="AB5" s="47"/>
      <c r="AC5" s="47"/>
      <c r="AD5" s="47"/>
    </row>
    <row r="6" spans="1:30" ht="39.950000000000003" customHeight="1" x14ac:dyDescent="0.25">
      <c r="A6" s="55">
        <v>3</v>
      </c>
      <c r="B6" s="56" t="s">
        <v>43</v>
      </c>
      <c r="C6" s="60" t="s">
        <v>44</v>
      </c>
      <c r="D6" s="61" t="s">
        <v>45</v>
      </c>
      <c r="E6" s="59" t="s">
        <v>46</v>
      </c>
      <c r="F6" s="70">
        <v>79812016</v>
      </c>
      <c r="G6" s="54" t="s">
        <v>37</v>
      </c>
      <c r="H6" s="54">
        <v>33903017</v>
      </c>
      <c r="I6" s="42">
        <v>70.59</v>
      </c>
      <c r="J6" s="17"/>
      <c r="K6" s="23">
        <f t="shared" si="0"/>
        <v>0</v>
      </c>
      <c r="L6" s="24" t="str">
        <f t="shared" si="1"/>
        <v>OK</v>
      </c>
      <c r="M6" s="46"/>
      <c r="N6" s="50"/>
      <c r="O6" s="46"/>
      <c r="P6" s="47"/>
      <c r="Q6" s="47"/>
      <c r="R6" s="47"/>
      <c r="S6" s="47"/>
      <c r="T6" s="46"/>
      <c r="U6" s="46"/>
      <c r="V6" s="46"/>
      <c r="W6" s="46"/>
      <c r="X6" s="46"/>
      <c r="Y6" s="47"/>
      <c r="Z6" s="47"/>
      <c r="AA6" s="47"/>
      <c r="AB6" s="47"/>
      <c r="AC6" s="47"/>
      <c r="AD6" s="47"/>
    </row>
    <row r="7" spans="1:30" ht="39.950000000000003" customHeight="1" x14ac:dyDescent="0.25">
      <c r="A7" s="55">
        <v>4</v>
      </c>
      <c r="B7" s="56" t="s">
        <v>47</v>
      </c>
      <c r="C7" s="68" t="s">
        <v>48</v>
      </c>
      <c r="D7" s="69" t="s">
        <v>49</v>
      </c>
      <c r="E7" s="65">
        <v>2401</v>
      </c>
      <c r="F7" s="65" t="s">
        <v>50</v>
      </c>
      <c r="G7" s="54" t="s">
        <v>37</v>
      </c>
      <c r="H7" s="54" t="s">
        <v>51</v>
      </c>
      <c r="I7" s="42">
        <v>2050</v>
      </c>
      <c r="J7" s="17"/>
      <c r="K7" s="23">
        <f t="shared" si="0"/>
        <v>0</v>
      </c>
      <c r="L7" s="24" t="str">
        <f t="shared" si="1"/>
        <v>OK</v>
      </c>
      <c r="M7" s="46"/>
      <c r="N7" s="50"/>
      <c r="O7" s="46"/>
      <c r="P7" s="47"/>
      <c r="Q7" s="47"/>
      <c r="R7" s="47"/>
      <c r="S7" s="47"/>
      <c r="T7" s="46"/>
      <c r="U7" s="46"/>
      <c r="V7" s="46"/>
      <c r="W7" s="46"/>
      <c r="X7" s="46"/>
      <c r="Y7" s="47"/>
      <c r="Z7" s="47"/>
      <c r="AA7" s="47"/>
      <c r="AB7" s="47"/>
      <c r="AC7" s="47"/>
      <c r="AD7" s="47"/>
    </row>
    <row r="8" spans="1:30" ht="39.950000000000003" customHeight="1" x14ac:dyDescent="0.25">
      <c r="A8" s="55">
        <v>5</v>
      </c>
      <c r="B8" s="56" t="s">
        <v>43</v>
      </c>
      <c r="C8" s="60" t="s">
        <v>52</v>
      </c>
      <c r="D8" s="61" t="s">
        <v>53</v>
      </c>
      <c r="E8" s="62" t="s">
        <v>46</v>
      </c>
      <c r="F8" s="62" t="s">
        <v>54</v>
      </c>
      <c r="G8" s="54" t="s">
        <v>37</v>
      </c>
      <c r="H8" s="62" t="s">
        <v>51</v>
      </c>
      <c r="I8" s="42">
        <v>1426.25</v>
      </c>
      <c r="J8" s="17"/>
      <c r="K8" s="23">
        <f t="shared" si="0"/>
        <v>0</v>
      </c>
      <c r="L8" s="24" t="str">
        <f t="shared" si="1"/>
        <v>OK</v>
      </c>
      <c r="M8" s="46"/>
      <c r="N8" s="50"/>
      <c r="O8" s="46"/>
      <c r="P8" s="47"/>
      <c r="Q8" s="47"/>
      <c r="R8" s="47"/>
      <c r="S8" s="47"/>
      <c r="T8" s="46"/>
      <c r="U8" s="46"/>
      <c r="V8" s="46"/>
      <c r="W8" s="46"/>
      <c r="X8" s="46"/>
      <c r="Y8" s="47"/>
      <c r="Z8" s="47"/>
      <c r="AA8" s="47"/>
      <c r="AB8" s="47"/>
      <c r="AC8" s="47"/>
      <c r="AD8" s="47"/>
    </row>
    <row r="9" spans="1:30" ht="39.950000000000003" customHeight="1" x14ac:dyDescent="0.25">
      <c r="A9" s="55">
        <v>6</v>
      </c>
      <c r="B9" s="56" t="s">
        <v>55</v>
      </c>
      <c r="C9" s="66" t="s">
        <v>56</v>
      </c>
      <c r="D9" s="67" t="s">
        <v>57</v>
      </c>
      <c r="E9" s="59" t="s">
        <v>58</v>
      </c>
      <c r="F9" s="54" t="s">
        <v>59</v>
      </c>
      <c r="G9" s="54" t="s">
        <v>37</v>
      </c>
      <c r="H9" s="54">
        <v>33903030</v>
      </c>
      <c r="I9" s="42">
        <v>12556.89</v>
      </c>
      <c r="J9" s="17"/>
      <c r="K9" s="23">
        <f t="shared" si="0"/>
        <v>0</v>
      </c>
      <c r="L9" s="24" t="str">
        <f t="shared" si="1"/>
        <v>OK</v>
      </c>
      <c r="M9" s="46"/>
      <c r="N9" s="50"/>
      <c r="O9" s="46"/>
      <c r="P9" s="47"/>
      <c r="Q9" s="47"/>
      <c r="R9" s="47"/>
      <c r="S9" s="47"/>
      <c r="T9" s="46"/>
      <c r="U9" s="46"/>
      <c r="V9" s="46"/>
      <c r="W9" s="46"/>
      <c r="X9" s="46"/>
      <c r="Y9" s="47"/>
      <c r="Z9" s="47"/>
      <c r="AA9" s="47"/>
      <c r="AB9" s="47"/>
      <c r="AC9" s="47"/>
      <c r="AD9" s="47"/>
    </row>
    <row r="10" spans="1:30" ht="39.950000000000003" customHeight="1" x14ac:dyDescent="0.25">
      <c r="A10" s="55">
        <v>7</v>
      </c>
      <c r="B10" s="56" t="s">
        <v>38</v>
      </c>
      <c r="C10" s="66" t="s">
        <v>60</v>
      </c>
      <c r="D10" s="67" t="s">
        <v>61</v>
      </c>
      <c r="E10" s="59" t="s">
        <v>62</v>
      </c>
      <c r="F10" s="54" t="s">
        <v>63</v>
      </c>
      <c r="G10" s="54" t="s">
        <v>37</v>
      </c>
      <c r="H10" s="54">
        <v>44905233</v>
      </c>
      <c r="I10" s="42">
        <v>1170</v>
      </c>
      <c r="J10" s="17"/>
      <c r="K10" s="23">
        <f t="shared" si="0"/>
        <v>0</v>
      </c>
      <c r="L10" s="24" t="str">
        <f t="shared" si="1"/>
        <v>OK</v>
      </c>
      <c r="M10" s="46"/>
      <c r="N10" s="50"/>
      <c r="O10" s="46"/>
      <c r="P10" s="47"/>
      <c r="Q10" s="47"/>
      <c r="R10" s="47"/>
      <c r="S10" s="47"/>
      <c r="T10" s="46"/>
      <c r="U10" s="46"/>
      <c r="V10" s="46"/>
      <c r="W10" s="46"/>
      <c r="X10" s="46"/>
      <c r="Y10" s="47"/>
      <c r="Z10" s="47"/>
      <c r="AA10" s="47"/>
      <c r="AB10" s="47"/>
      <c r="AC10" s="47"/>
      <c r="AD10" s="47"/>
    </row>
    <row r="11" spans="1:30" ht="39.950000000000003" customHeight="1" x14ac:dyDescent="0.25">
      <c r="A11" s="55">
        <v>8</v>
      </c>
      <c r="B11" s="56" t="s">
        <v>64</v>
      </c>
      <c r="C11" s="68" t="s">
        <v>65</v>
      </c>
      <c r="D11" s="69" t="s">
        <v>66</v>
      </c>
      <c r="E11" s="62">
        <v>2402</v>
      </c>
      <c r="F11" s="82" t="s">
        <v>67</v>
      </c>
      <c r="G11" s="54" t="s">
        <v>37</v>
      </c>
      <c r="H11" s="54" t="s">
        <v>51</v>
      </c>
      <c r="I11" s="42">
        <v>1617</v>
      </c>
      <c r="J11" s="17"/>
      <c r="K11" s="23">
        <f t="shared" si="0"/>
        <v>0</v>
      </c>
      <c r="L11" s="24" t="str">
        <f t="shared" si="1"/>
        <v>OK</v>
      </c>
      <c r="M11" s="46"/>
      <c r="N11" s="50"/>
      <c r="O11" s="46"/>
      <c r="P11" s="47"/>
      <c r="Q11" s="47"/>
      <c r="R11" s="47"/>
      <c r="S11" s="50"/>
      <c r="T11" s="46"/>
      <c r="U11" s="46"/>
      <c r="V11" s="46"/>
      <c r="W11" s="46"/>
      <c r="X11" s="46"/>
      <c r="Y11" s="47"/>
      <c r="Z11" s="47"/>
      <c r="AA11" s="47"/>
      <c r="AB11" s="47"/>
      <c r="AC11" s="47"/>
      <c r="AD11" s="47"/>
    </row>
    <row r="12" spans="1:30" ht="39.950000000000003" customHeight="1" x14ac:dyDescent="0.25">
      <c r="A12" s="55">
        <v>10</v>
      </c>
      <c r="B12" s="56" t="s">
        <v>33</v>
      </c>
      <c r="C12" s="60" t="s">
        <v>68</v>
      </c>
      <c r="D12" s="61" t="s">
        <v>69</v>
      </c>
      <c r="E12" s="62">
        <v>5506</v>
      </c>
      <c r="F12" s="62" t="s">
        <v>70</v>
      </c>
      <c r="G12" s="54" t="s">
        <v>37</v>
      </c>
      <c r="H12" s="62" t="s">
        <v>25</v>
      </c>
      <c r="I12" s="42">
        <v>134.99</v>
      </c>
      <c r="J12" s="17"/>
      <c r="K12" s="23">
        <f t="shared" si="0"/>
        <v>0</v>
      </c>
      <c r="L12" s="24" t="str">
        <f t="shared" si="1"/>
        <v>OK</v>
      </c>
      <c r="M12" s="46"/>
      <c r="N12" s="50"/>
      <c r="O12" s="46"/>
      <c r="P12" s="47"/>
      <c r="Q12" s="47"/>
      <c r="R12" s="47"/>
      <c r="S12" s="47"/>
      <c r="T12" s="46"/>
      <c r="U12" s="46"/>
      <c r="V12" s="46"/>
      <c r="W12" s="46"/>
      <c r="X12" s="46"/>
      <c r="Y12" s="47"/>
      <c r="Z12" s="47"/>
      <c r="AA12" s="47"/>
      <c r="AB12" s="47"/>
      <c r="AC12" s="47"/>
      <c r="AD12" s="47"/>
    </row>
    <row r="13" spans="1:30" ht="39.950000000000003" customHeight="1" x14ac:dyDescent="0.25">
      <c r="A13" s="55">
        <v>11</v>
      </c>
      <c r="B13" s="56" t="s">
        <v>71</v>
      </c>
      <c r="C13" s="60" t="s">
        <v>72</v>
      </c>
      <c r="D13" s="61" t="s">
        <v>73</v>
      </c>
      <c r="E13" s="53" t="s">
        <v>41</v>
      </c>
      <c r="F13" s="54" t="s">
        <v>74</v>
      </c>
      <c r="G13" s="54" t="s">
        <v>37</v>
      </c>
      <c r="H13" s="54" t="s">
        <v>75</v>
      </c>
      <c r="I13" s="42">
        <v>860.99</v>
      </c>
      <c r="J13" s="17"/>
      <c r="K13" s="23">
        <f t="shared" si="0"/>
        <v>0</v>
      </c>
      <c r="L13" s="24" t="str">
        <f t="shared" si="1"/>
        <v>OK</v>
      </c>
      <c r="M13" s="46"/>
      <c r="N13" s="50"/>
      <c r="O13" s="46"/>
      <c r="P13" s="47"/>
      <c r="Q13" s="47"/>
      <c r="R13" s="47"/>
      <c r="S13" s="47"/>
      <c r="T13" s="46"/>
      <c r="U13" s="46"/>
      <c r="V13" s="46"/>
      <c r="W13" s="46"/>
      <c r="X13" s="46"/>
      <c r="Y13" s="47"/>
      <c r="Z13" s="47"/>
      <c r="AA13" s="47"/>
      <c r="AB13" s="47"/>
      <c r="AC13" s="47"/>
      <c r="AD13" s="47"/>
    </row>
    <row r="14" spans="1:30" ht="90" x14ac:dyDescent="0.25">
      <c r="A14" s="55">
        <v>12</v>
      </c>
      <c r="B14" s="56" t="s">
        <v>76</v>
      </c>
      <c r="C14" s="60" t="s">
        <v>77</v>
      </c>
      <c r="D14" s="61" t="s">
        <v>78</v>
      </c>
      <c r="E14" s="62" t="s">
        <v>79</v>
      </c>
      <c r="F14" s="62" t="s">
        <v>80</v>
      </c>
      <c r="G14" s="54" t="s">
        <v>37</v>
      </c>
      <c r="H14" s="62" t="s">
        <v>81</v>
      </c>
      <c r="I14" s="42">
        <v>350</v>
      </c>
      <c r="J14" s="17"/>
      <c r="K14" s="23">
        <f t="shared" si="0"/>
        <v>0</v>
      </c>
      <c r="L14" s="24" t="str">
        <f t="shared" si="1"/>
        <v>OK</v>
      </c>
      <c r="M14" s="46"/>
      <c r="N14" s="50"/>
      <c r="O14" s="46"/>
      <c r="P14" s="47"/>
      <c r="Q14" s="49"/>
      <c r="R14" s="48"/>
      <c r="S14" s="47"/>
      <c r="T14" s="46"/>
      <c r="U14" s="46"/>
      <c r="V14" s="46"/>
      <c r="W14" s="46"/>
      <c r="X14" s="46"/>
      <c r="Y14" s="47"/>
      <c r="Z14" s="47"/>
      <c r="AA14" s="47"/>
      <c r="AB14" s="47"/>
      <c r="AC14" s="47"/>
      <c r="AD14" s="47"/>
    </row>
    <row r="15" spans="1:30" ht="39.950000000000003" customHeight="1" x14ac:dyDescent="0.25">
      <c r="A15" s="55">
        <v>14</v>
      </c>
      <c r="B15" s="56" t="s">
        <v>33</v>
      </c>
      <c r="C15" s="60" t="s">
        <v>82</v>
      </c>
      <c r="D15" s="61" t="s">
        <v>83</v>
      </c>
      <c r="E15" s="62" t="s">
        <v>84</v>
      </c>
      <c r="F15" s="62" t="s">
        <v>85</v>
      </c>
      <c r="G15" s="54" t="s">
        <v>37</v>
      </c>
      <c r="H15" s="62" t="s">
        <v>81</v>
      </c>
      <c r="I15" s="42">
        <v>108.63</v>
      </c>
      <c r="J15" s="17"/>
      <c r="K15" s="23">
        <f t="shared" si="0"/>
        <v>0</v>
      </c>
      <c r="L15" s="24" t="str">
        <f t="shared" si="1"/>
        <v>OK</v>
      </c>
      <c r="M15" s="46"/>
      <c r="N15" s="50"/>
      <c r="O15" s="46"/>
      <c r="P15" s="47"/>
      <c r="Q15" s="49"/>
      <c r="R15" s="48"/>
      <c r="S15" s="47"/>
      <c r="T15" s="46"/>
      <c r="U15" s="46"/>
      <c r="V15" s="46"/>
      <c r="W15" s="46"/>
      <c r="X15" s="46"/>
      <c r="Y15" s="47"/>
      <c r="Z15" s="47"/>
      <c r="AA15" s="47"/>
      <c r="AB15" s="47"/>
      <c r="AC15" s="47"/>
      <c r="AD15" s="47"/>
    </row>
    <row r="16" spans="1:30" ht="39.950000000000003" customHeight="1" x14ac:dyDescent="0.25">
      <c r="A16" s="55">
        <v>15</v>
      </c>
      <c r="B16" s="56" t="s">
        <v>86</v>
      </c>
      <c r="C16" s="83" t="s">
        <v>87</v>
      </c>
      <c r="D16" s="54" t="s">
        <v>88</v>
      </c>
      <c r="E16" s="59" t="s">
        <v>41</v>
      </c>
      <c r="F16" s="54" t="s">
        <v>89</v>
      </c>
      <c r="G16" s="54" t="s">
        <v>37</v>
      </c>
      <c r="H16" s="54" t="s">
        <v>81</v>
      </c>
      <c r="I16" s="42">
        <v>112.33</v>
      </c>
      <c r="J16" s="17"/>
      <c r="K16" s="23">
        <f t="shared" si="0"/>
        <v>0</v>
      </c>
      <c r="L16" s="24" t="str">
        <f t="shared" si="1"/>
        <v>OK</v>
      </c>
      <c r="M16" s="46"/>
      <c r="N16" s="50"/>
      <c r="O16" s="46"/>
      <c r="P16" s="47"/>
      <c r="Q16" s="49"/>
      <c r="R16" s="48"/>
      <c r="S16" s="47"/>
      <c r="T16" s="46"/>
      <c r="U16" s="46"/>
      <c r="V16" s="46"/>
      <c r="W16" s="46"/>
      <c r="X16" s="46"/>
      <c r="Y16" s="47"/>
      <c r="Z16" s="47"/>
      <c r="AA16" s="47"/>
      <c r="AB16" s="47"/>
      <c r="AC16" s="47"/>
      <c r="AD16" s="47"/>
    </row>
    <row r="17" spans="1:30" ht="39.950000000000003" customHeight="1" x14ac:dyDescent="0.25">
      <c r="A17" s="55">
        <v>16</v>
      </c>
      <c r="B17" s="56" t="s">
        <v>55</v>
      </c>
      <c r="C17" s="60" t="s">
        <v>90</v>
      </c>
      <c r="D17" s="61" t="s">
        <v>91</v>
      </c>
      <c r="E17" s="59" t="s">
        <v>92</v>
      </c>
      <c r="F17" s="70">
        <v>105570006</v>
      </c>
      <c r="G17" s="54" t="s">
        <v>37</v>
      </c>
      <c r="H17" s="54">
        <v>33903017</v>
      </c>
      <c r="I17" s="42">
        <v>256</v>
      </c>
      <c r="J17" s="17"/>
      <c r="K17" s="23">
        <f t="shared" si="0"/>
        <v>0</v>
      </c>
      <c r="L17" s="24" t="str">
        <f t="shared" si="1"/>
        <v>OK</v>
      </c>
      <c r="M17" s="46"/>
      <c r="N17" s="50"/>
      <c r="O17" s="46"/>
      <c r="P17" s="47"/>
      <c r="Q17" s="49"/>
      <c r="R17" s="48"/>
      <c r="S17" s="47"/>
      <c r="T17" s="46"/>
      <c r="U17" s="46"/>
      <c r="V17" s="46"/>
      <c r="W17" s="46"/>
      <c r="X17" s="46"/>
      <c r="Y17" s="47"/>
      <c r="Z17" s="47"/>
      <c r="AA17" s="47"/>
      <c r="AB17" s="47"/>
      <c r="AC17" s="47"/>
      <c r="AD17" s="47"/>
    </row>
    <row r="18" spans="1:30" ht="39.950000000000003" customHeight="1" x14ac:dyDescent="0.25">
      <c r="A18" s="55">
        <v>17</v>
      </c>
      <c r="B18" s="56" t="s">
        <v>93</v>
      </c>
      <c r="C18" s="68" t="s">
        <v>94</v>
      </c>
      <c r="D18" s="69" t="s">
        <v>95</v>
      </c>
      <c r="E18" s="65">
        <v>2401</v>
      </c>
      <c r="F18" s="65" t="s">
        <v>96</v>
      </c>
      <c r="G18" s="54" t="s">
        <v>37</v>
      </c>
      <c r="H18" s="62" t="s">
        <v>81</v>
      </c>
      <c r="I18" s="42">
        <v>91.9</v>
      </c>
      <c r="J18" s="17"/>
      <c r="K18" s="23">
        <f t="shared" si="0"/>
        <v>0</v>
      </c>
      <c r="L18" s="24" t="str">
        <f t="shared" si="1"/>
        <v>OK</v>
      </c>
      <c r="M18" s="46"/>
      <c r="N18" s="50"/>
      <c r="O18" s="46"/>
      <c r="P18" s="47"/>
      <c r="Q18" s="49"/>
      <c r="R18" s="48"/>
      <c r="S18" s="47"/>
      <c r="T18" s="46"/>
      <c r="U18" s="46"/>
      <c r="V18" s="46"/>
      <c r="W18" s="46"/>
      <c r="X18" s="46"/>
      <c r="Y18" s="47"/>
      <c r="Z18" s="47"/>
      <c r="AA18" s="47"/>
      <c r="AB18" s="47"/>
      <c r="AC18" s="47"/>
      <c r="AD18" s="47"/>
    </row>
    <row r="19" spans="1:30" ht="39.950000000000003" customHeight="1" x14ac:dyDescent="0.25">
      <c r="A19" s="55">
        <v>19</v>
      </c>
      <c r="B19" s="56" t="s">
        <v>43</v>
      </c>
      <c r="C19" s="60" t="s">
        <v>97</v>
      </c>
      <c r="D19" s="61" t="s">
        <v>98</v>
      </c>
      <c r="E19" s="59" t="s">
        <v>62</v>
      </c>
      <c r="F19" s="70">
        <v>104159010</v>
      </c>
      <c r="G19" s="54" t="s">
        <v>37</v>
      </c>
      <c r="H19" s="54">
        <v>33903029</v>
      </c>
      <c r="I19" s="42">
        <v>37.5</v>
      </c>
      <c r="J19" s="17"/>
      <c r="K19" s="23">
        <f t="shared" si="0"/>
        <v>0</v>
      </c>
      <c r="L19" s="24" t="str">
        <f t="shared" si="1"/>
        <v>OK</v>
      </c>
      <c r="M19" s="46"/>
      <c r="N19" s="50"/>
      <c r="O19" s="46"/>
      <c r="P19" s="47"/>
      <c r="Q19" s="49"/>
      <c r="R19" s="48"/>
      <c r="S19" s="47"/>
      <c r="T19" s="46"/>
      <c r="U19" s="46"/>
      <c r="V19" s="46"/>
      <c r="W19" s="46"/>
      <c r="X19" s="46"/>
      <c r="Y19" s="47"/>
      <c r="Z19" s="47"/>
      <c r="AA19" s="47"/>
      <c r="AB19" s="47"/>
      <c r="AC19" s="47"/>
      <c r="AD19" s="47"/>
    </row>
    <row r="20" spans="1:30" ht="39.950000000000003" customHeight="1" x14ac:dyDescent="0.25">
      <c r="A20" s="55">
        <v>23</v>
      </c>
      <c r="B20" s="56" t="s">
        <v>93</v>
      </c>
      <c r="C20" s="60" t="s">
        <v>99</v>
      </c>
      <c r="D20" s="61" t="s">
        <v>100</v>
      </c>
      <c r="E20" s="62" t="s">
        <v>101</v>
      </c>
      <c r="F20" s="62" t="s">
        <v>102</v>
      </c>
      <c r="G20" s="54" t="s">
        <v>37</v>
      </c>
      <c r="H20" s="62" t="s">
        <v>81</v>
      </c>
      <c r="I20" s="42">
        <v>75</v>
      </c>
      <c r="J20" s="17"/>
      <c r="K20" s="23">
        <f t="shared" si="0"/>
        <v>0</v>
      </c>
      <c r="L20" s="24" t="str">
        <f t="shared" si="1"/>
        <v>OK</v>
      </c>
      <c r="M20" s="46"/>
      <c r="N20" s="50"/>
      <c r="O20" s="46"/>
      <c r="P20" s="47"/>
      <c r="Q20" s="49"/>
      <c r="R20" s="48"/>
      <c r="S20" s="47"/>
      <c r="T20" s="46"/>
      <c r="U20" s="46"/>
      <c r="V20" s="46"/>
      <c r="W20" s="46"/>
      <c r="X20" s="46"/>
      <c r="Y20" s="47"/>
      <c r="Z20" s="47"/>
      <c r="AA20" s="47"/>
      <c r="AB20" s="47"/>
      <c r="AC20" s="47"/>
      <c r="AD20" s="47"/>
    </row>
    <row r="21" spans="1:30" ht="39.950000000000003" customHeight="1" x14ac:dyDescent="0.25">
      <c r="A21" s="55">
        <v>24</v>
      </c>
      <c r="B21" s="56" t="s">
        <v>43</v>
      </c>
      <c r="C21" s="68" t="s">
        <v>103</v>
      </c>
      <c r="D21" s="69" t="s">
        <v>104</v>
      </c>
      <c r="E21" s="65">
        <v>1305</v>
      </c>
      <c r="F21" s="65" t="s">
        <v>105</v>
      </c>
      <c r="G21" s="54" t="s">
        <v>37</v>
      </c>
      <c r="H21" s="62" t="s">
        <v>22</v>
      </c>
      <c r="I21" s="42">
        <v>247.5</v>
      </c>
      <c r="J21" s="17"/>
      <c r="K21" s="23">
        <f t="shared" si="0"/>
        <v>0</v>
      </c>
      <c r="L21" s="24" t="str">
        <f t="shared" si="1"/>
        <v>OK</v>
      </c>
      <c r="M21" s="46"/>
      <c r="N21" s="50"/>
      <c r="O21" s="46"/>
      <c r="P21" s="47"/>
      <c r="Q21" s="49"/>
      <c r="R21" s="48"/>
      <c r="S21" s="47"/>
      <c r="T21" s="46"/>
      <c r="U21" s="46"/>
      <c r="V21" s="46"/>
      <c r="W21" s="46"/>
      <c r="X21" s="46"/>
      <c r="Y21" s="47"/>
      <c r="Z21" s="47"/>
      <c r="AA21" s="47"/>
      <c r="AB21" s="47"/>
      <c r="AC21" s="47"/>
      <c r="AD21" s="47"/>
    </row>
    <row r="22" spans="1:30" ht="39.950000000000003" customHeight="1" x14ac:dyDescent="0.25">
      <c r="A22" s="55">
        <v>25</v>
      </c>
      <c r="B22" s="56" t="s">
        <v>24</v>
      </c>
      <c r="C22" s="60" t="s">
        <v>106</v>
      </c>
      <c r="D22" s="61" t="s">
        <v>107</v>
      </c>
      <c r="E22" s="59" t="s">
        <v>108</v>
      </c>
      <c r="F22" s="62" t="s">
        <v>109</v>
      </c>
      <c r="G22" s="54" t="s">
        <v>37</v>
      </c>
      <c r="H22" s="62" t="s">
        <v>110</v>
      </c>
      <c r="I22" s="42">
        <v>2088</v>
      </c>
      <c r="J22" s="17">
        <v>1</v>
      </c>
      <c r="K22" s="23">
        <f t="shared" si="0"/>
        <v>1</v>
      </c>
      <c r="L22" s="24" t="str">
        <f t="shared" si="1"/>
        <v>OK</v>
      </c>
      <c r="M22" s="46"/>
      <c r="N22" s="50"/>
      <c r="O22" s="46"/>
      <c r="P22" s="47"/>
      <c r="Q22" s="49"/>
      <c r="R22" s="48"/>
      <c r="S22" s="47"/>
      <c r="T22" s="46"/>
      <c r="U22" s="46"/>
      <c r="V22" s="46"/>
      <c r="W22" s="46"/>
      <c r="X22" s="46"/>
      <c r="Y22" s="47"/>
      <c r="Z22" s="47"/>
      <c r="AA22" s="47"/>
      <c r="AB22" s="47"/>
      <c r="AC22" s="47"/>
      <c r="AD22" s="47"/>
    </row>
    <row r="23" spans="1:30" ht="39.950000000000003" customHeight="1" x14ac:dyDescent="0.25">
      <c r="A23" s="55">
        <v>26</v>
      </c>
      <c r="B23" s="56" t="s">
        <v>38</v>
      </c>
      <c r="C23" s="68" t="s">
        <v>111</v>
      </c>
      <c r="D23" s="69" t="s">
        <v>112</v>
      </c>
      <c r="E23" s="65">
        <v>2407</v>
      </c>
      <c r="F23" s="65" t="s">
        <v>113</v>
      </c>
      <c r="G23" s="54" t="s">
        <v>37</v>
      </c>
      <c r="H23" s="54" t="s">
        <v>51</v>
      </c>
      <c r="I23" s="42">
        <v>910.8</v>
      </c>
      <c r="J23" s="17"/>
      <c r="K23" s="23">
        <f t="shared" si="0"/>
        <v>0</v>
      </c>
      <c r="L23" s="24" t="str">
        <f t="shared" si="1"/>
        <v>OK</v>
      </c>
      <c r="M23" s="46"/>
      <c r="N23" s="50"/>
      <c r="O23" s="46"/>
      <c r="P23" s="47"/>
      <c r="Q23" s="49"/>
      <c r="R23" s="48"/>
      <c r="S23" s="47"/>
      <c r="T23" s="46"/>
      <c r="U23" s="46"/>
      <c r="V23" s="46"/>
      <c r="W23" s="46"/>
      <c r="X23" s="46"/>
      <c r="Y23" s="47"/>
      <c r="Z23" s="47"/>
      <c r="AA23" s="47"/>
      <c r="AB23" s="47"/>
      <c r="AC23" s="47"/>
      <c r="AD23" s="47"/>
    </row>
    <row r="24" spans="1:30" ht="39.950000000000003" customHeight="1" x14ac:dyDescent="0.25">
      <c r="A24" s="55">
        <v>27</v>
      </c>
      <c r="B24" s="56" t="s">
        <v>114</v>
      </c>
      <c r="C24" s="68" t="s">
        <v>115</v>
      </c>
      <c r="D24" s="69" t="s">
        <v>116</v>
      </c>
      <c r="E24" s="65">
        <v>2407</v>
      </c>
      <c r="F24" s="65" t="s">
        <v>113</v>
      </c>
      <c r="G24" s="54" t="s">
        <v>37</v>
      </c>
      <c r="H24" s="54" t="s">
        <v>51</v>
      </c>
      <c r="I24" s="42">
        <v>2240</v>
      </c>
      <c r="J24" s="17"/>
      <c r="K24" s="23">
        <f t="shared" si="0"/>
        <v>0</v>
      </c>
      <c r="L24" s="24" t="str">
        <f t="shared" si="1"/>
        <v>OK</v>
      </c>
      <c r="M24" s="46"/>
      <c r="N24" s="50"/>
      <c r="O24" s="46"/>
      <c r="P24" s="47"/>
      <c r="Q24" s="49"/>
      <c r="R24" s="48"/>
      <c r="S24" s="47"/>
      <c r="T24" s="46"/>
      <c r="U24" s="46"/>
      <c r="V24" s="46"/>
      <c r="W24" s="46"/>
      <c r="X24" s="46"/>
      <c r="Y24" s="47"/>
      <c r="Z24" s="47"/>
      <c r="AA24" s="47"/>
      <c r="AB24" s="47"/>
      <c r="AC24" s="47"/>
      <c r="AD24" s="47"/>
    </row>
    <row r="25" spans="1:30" ht="141.94999999999999" customHeight="1" x14ac:dyDescent="0.25">
      <c r="A25" s="55">
        <v>28</v>
      </c>
      <c r="B25" s="56" t="s">
        <v>117</v>
      </c>
      <c r="C25" s="60" t="s">
        <v>118</v>
      </c>
      <c r="D25" s="61" t="s">
        <v>119</v>
      </c>
      <c r="E25" s="59" t="s">
        <v>108</v>
      </c>
      <c r="F25" s="62" t="s">
        <v>109</v>
      </c>
      <c r="G25" s="54" t="s">
        <v>37</v>
      </c>
      <c r="H25" s="62" t="s">
        <v>110</v>
      </c>
      <c r="I25" s="84">
        <v>810</v>
      </c>
      <c r="J25" s="17">
        <f>1-1</f>
        <v>0</v>
      </c>
      <c r="K25" s="23">
        <f t="shared" si="0"/>
        <v>0</v>
      </c>
      <c r="L25" s="24" t="str">
        <f t="shared" si="1"/>
        <v>OK</v>
      </c>
      <c r="M25" s="46"/>
      <c r="N25" s="50"/>
      <c r="O25" s="46"/>
      <c r="P25" s="47"/>
      <c r="Q25" s="49"/>
      <c r="R25" s="48"/>
      <c r="S25" s="47"/>
      <c r="T25" s="46"/>
      <c r="U25" s="46"/>
      <c r="V25" s="46"/>
      <c r="W25" s="46"/>
      <c r="X25" s="46"/>
      <c r="Y25" s="47"/>
      <c r="Z25" s="47"/>
      <c r="AA25" s="47"/>
      <c r="AB25" s="47"/>
      <c r="AC25" s="47"/>
      <c r="AD25" s="47"/>
    </row>
    <row r="26" spans="1:30" ht="70.7" customHeight="1" x14ac:dyDescent="0.25">
      <c r="A26" s="55">
        <v>29</v>
      </c>
      <c r="B26" s="56" t="s">
        <v>24</v>
      </c>
      <c r="C26" s="60" t="s">
        <v>120</v>
      </c>
      <c r="D26" s="61" t="s">
        <v>121</v>
      </c>
      <c r="E26" s="62">
        <v>2411</v>
      </c>
      <c r="F26" s="62" t="s">
        <v>109</v>
      </c>
      <c r="G26" s="54" t="s">
        <v>37</v>
      </c>
      <c r="H26" s="62" t="s">
        <v>110</v>
      </c>
      <c r="I26" s="42">
        <v>4998</v>
      </c>
      <c r="J26" s="17">
        <v>1</v>
      </c>
      <c r="K26" s="23">
        <f t="shared" si="0"/>
        <v>1</v>
      </c>
      <c r="L26" s="24" t="str">
        <f t="shared" si="1"/>
        <v>OK</v>
      </c>
      <c r="M26" s="46"/>
      <c r="N26" s="50"/>
      <c r="O26" s="46"/>
      <c r="P26" s="47"/>
      <c r="Q26" s="49"/>
      <c r="R26" s="48"/>
      <c r="S26" s="47"/>
      <c r="T26" s="46"/>
      <c r="U26" s="46"/>
      <c r="V26" s="46"/>
      <c r="W26" s="46"/>
      <c r="X26" s="46"/>
      <c r="Y26" s="47"/>
      <c r="Z26" s="47"/>
      <c r="AA26" s="47"/>
      <c r="AB26" s="47"/>
      <c r="AC26" s="47"/>
      <c r="AD26" s="47"/>
    </row>
    <row r="27" spans="1:30" ht="57.2" customHeight="1" x14ac:dyDescent="0.25">
      <c r="A27" s="55">
        <v>30</v>
      </c>
      <c r="B27" s="56" t="s">
        <v>38</v>
      </c>
      <c r="C27" s="60" t="s">
        <v>122</v>
      </c>
      <c r="D27" s="61" t="s">
        <v>123</v>
      </c>
      <c r="E27" s="62" t="s">
        <v>124</v>
      </c>
      <c r="F27" s="62" t="s">
        <v>125</v>
      </c>
      <c r="G27" s="54" t="s">
        <v>37</v>
      </c>
      <c r="H27" s="62" t="s">
        <v>51</v>
      </c>
      <c r="I27" s="42">
        <v>495</v>
      </c>
      <c r="J27" s="17"/>
      <c r="K27" s="23">
        <f t="shared" si="0"/>
        <v>0</v>
      </c>
      <c r="L27" s="24" t="str">
        <f t="shared" si="1"/>
        <v>OK</v>
      </c>
      <c r="M27" s="46"/>
      <c r="N27" s="50"/>
      <c r="O27" s="46"/>
      <c r="P27" s="49"/>
      <c r="Q27" s="47"/>
      <c r="R27" s="47"/>
      <c r="S27" s="47"/>
      <c r="T27" s="46"/>
      <c r="U27" s="46"/>
      <c r="V27" s="46"/>
      <c r="W27" s="46"/>
      <c r="X27" s="46"/>
      <c r="Y27" s="47"/>
      <c r="Z27" s="47"/>
      <c r="AA27" s="47"/>
      <c r="AB27" s="47"/>
      <c r="AC27" s="47"/>
      <c r="AD27" s="47"/>
    </row>
    <row r="28" spans="1:30" ht="57.2" customHeight="1" x14ac:dyDescent="0.25">
      <c r="A28" s="55">
        <v>31</v>
      </c>
      <c r="B28" s="56" t="s">
        <v>126</v>
      </c>
      <c r="C28" s="51" t="s">
        <v>127</v>
      </c>
      <c r="D28" s="52" t="s">
        <v>128</v>
      </c>
      <c r="E28" s="53" t="s">
        <v>129</v>
      </c>
      <c r="F28" s="54" t="s">
        <v>130</v>
      </c>
      <c r="G28" s="54" t="s">
        <v>37</v>
      </c>
      <c r="H28" s="54" t="s">
        <v>51</v>
      </c>
      <c r="I28" s="42">
        <v>2360</v>
      </c>
      <c r="J28" s="17"/>
      <c r="K28" s="23">
        <f t="shared" si="0"/>
        <v>0</v>
      </c>
      <c r="L28" s="24" t="str">
        <f t="shared" si="1"/>
        <v>OK</v>
      </c>
      <c r="M28" s="46"/>
      <c r="N28" s="50"/>
      <c r="O28" s="46"/>
      <c r="P28" s="49"/>
      <c r="Q28" s="47"/>
      <c r="R28" s="47"/>
      <c r="S28" s="47"/>
      <c r="T28" s="46"/>
      <c r="U28" s="46"/>
      <c r="V28" s="46"/>
      <c r="W28" s="46"/>
      <c r="X28" s="46"/>
      <c r="Y28" s="47"/>
      <c r="Z28" s="47"/>
      <c r="AA28" s="47"/>
      <c r="AB28" s="47"/>
      <c r="AC28" s="47"/>
      <c r="AD28" s="47"/>
    </row>
    <row r="29" spans="1:30" ht="57.2" customHeight="1" x14ac:dyDescent="0.25">
      <c r="A29" s="55">
        <v>32</v>
      </c>
      <c r="B29" s="56" t="s">
        <v>47</v>
      </c>
      <c r="C29" s="57" t="s">
        <v>131</v>
      </c>
      <c r="D29" s="58" t="s">
        <v>132</v>
      </c>
      <c r="E29" s="59" t="s">
        <v>133</v>
      </c>
      <c r="F29" s="54" t="s">
        <v>134</v>
      </c>
      <c r="G29" s="54" t="s">
        <v>37</v>
      </c>
      <c r="H29" s="54" t="s">
        <v>51</v>
      </c>
      <c r="I29" s="42">
        <v>290</v>
      </c>
      <c r="J29" s="17"/>
      <c r="K29" s="23">
        <f t="shared" si="0"/>
        <v>0</v>
      </c>
      <c r="L29" s="24" t="str">
        <f t="shared" si="1"/>
        <v>OK</v>
      </c>
      <c r="M29" s="46"/>
      <c r="N29" s="50"/>
      <c r="O29" s="46"/>
      <c r="P29" s="49"/>
      <c r="Q29" s="47"/>
      <c r="R29" s="47"/>
      <c r="S29" s="47"/>
      <c r="T29" s="46"/>
      <c r="U29" s="46"/>
      <c r="V29" s="46"/>
      <c r="W29" s="46"/>
      <c r="X29" s="46"/>
      <c r="Y29" s="47"/>
      <c r="Z29" s="47"/>
      <c r="AA29" s="47"/>
      <c r="AB29" s="47"/>
      <c r="AC29" s="47"/>
      <c r="AD29" s="47"/>
    </row>
    <row r="30" spans="1:30" ht="69" customHeight="1" x14ac:dyDescent="0.25">
      <c r="A30" s="55">
        <v>33</v>
      </c>
      <c r="B30" s="56" t="s">
        <v>135</v>
      </c>
      <c r="C30" s="60" t="s">
        <v>136</v>
      </c>
      <c r="D30" s="61" t="s">
        <v>137</v>
      </c>
      <c r="E30" s="62">
        <v>2402</v>
      </c>
      <c r="F30" s="62" t="s">
        <v>138</v>
      </c>
      <c r="G30" s="54" t="s">
        <v>37</v>
      </c>
      <c r="H30" s="62" t="s">
        <v>51</v>
      </c>
      <c r="I30" s="42">
        <v>5700</v>
      </c>
      <c r="J30" s="17"/>
      <c r="K30" s="23">
        <f t="shared" si="0"/>
        <v>0</v>
      </c>
      <c r="L30" s="24" t="str">
        <f t="shared" si="1"/>
        <v>OK</v>
      </c>
      <c r="M30" s="46"/>
      <c r="N30" s="50"/>
      <c r="O30" s="46"/>
      <c r="P30" s="47"/>
      <c r="Q30" s="47"/>
      <c r="R30" s="47"/>
      <c r="S30" s="47"/>
      <c r="T30" s="46"/>
      <c r="U30" s="46"/>
      <c r="V30" s="46"/>
      <c r="W30" s="46"/>
      <c r="X30" s="46"/>
      <c r="Y30" s="47"/>
      <c r="Z30" s="47"/>
      <c r="AA30" s="47"/>
      <c r="AB30" s="47"/>
      <c r="AC30" s="47"/>
      <c r="AD30" s="47"/>
    </row>
    <row r="31" spans="1:30" ht="39.950000000000003" customHeight="1" x14ac:dyDescent="0.25">
      <c r="A31" s="55">
        <v>34</v>
      </c>
      <c r="B31" s="56" t="s">
        <v>93</v>
      </c>
      <c r="C31" s="63" t="s">
        <v>139</v>
      </c>
      <c r="D31" s="64" t="s">
        <v>140</v>
      </c>
      <c r="E31" s="65">
        <v>2402</v>
      </c>
      <c r="F31" s="65" t="s">
        <v>141</v>
      </c>
      <c r="G31" s="54" t="s">
        <v>37</v>
      </c>
      <c r="H31" s="54" t="s">
        <v>51</v>
      </c>
      <c r="I31" s="42">
        <v>2180</v>
      </c>
      <c r="J31" s="17"/>
      <c r="K31" s="23">
        <f t="shared" si="0"/>
        <v>0</v>
      </c>
      <c r="L31" s="24" t="str">
        <f t="shared" si="1"/>
        <v>OK</v>
      </c>
      <c r="M31" s="46"/>
      <c r="N31" s="50"/>
      <c r="O31" s="46"/>
      <c r="P31" s="47"/>
      <c r="Q31" s="47"/>
      <c r="R31" s="47"/>
      <c r="S31" s="47"/>
      <c r="T31" s="46"/>
      <c r="U31" s="46"/>
      <c r="V31" s="46"/>
      <c r="W31" s="46"/>
      <c r="X31" s="46"/>
      <c r="Y31" s="47"/>
      <c r="Z31" s="47"/>
      <c r="AA31" s="47"/>
      <c r="AB31" s="47"/>
      <c r="AC31" s="47"/>
      <c r="AD31" s="47"/>
    </row>
    <row r="32" spans="1:30" ht="39.950000000000003" customHeight="1" x14ac:dyDescent="0.25">
      <c r="A32" s="55">
        <v>35</v>
      </c>
      <c r="B32" s="56" t="s">
        <v>93</v>
      </c>
      <c r="C32" s="66" t="s">
        <v>142</v>
      </c>
      <c r="D32" s="67" t="s">
        <v>143</v>
      </c>
      <c r="E32" s="59" t="s">
        <v>41</v>
      </c>
      <c r="F32" s="54" t="s">
        <v>138</v>
      </c>
      <c r="G32" s="54" t="s">
        <v>37</v>
      </c>
      <c r="H32" s="54">
        <v>44905233</v>
      </c>
      <c r="I32" s="42">
        <v>4785</v>
      </c>
      <c r="J32" s="17"/>
      <c r="K32" s="23">
        <f t="shared" si="0"/>
        <v>0</v>
      </c>
      <c r="L32" s="24" t="str">
        <f t="shared" si="1"/>
        <v>OK</v>
      </c>
      <c r="M32" s="46"/>
      <c r="N32" s="50"/>
      <c r="O32" s="46"/>
      <c r="P32" s="47"/>
      <c r="Q32" s="47"/>
      <c r="R32" s="47"/>
      <c r="S32" s="47"/>
      <c r="T32" s="46"/>
      <c r="U32" s="46"/>
      <c r="V32" s="46"/>
      <c r="W32" s="46"/>
      <c r="X32" s="46"/>
      <c r="Y32" s="47"/>
      <c r="Z32" s="47"/>
      <c r="AA32" s="47"/>
      <c r="AB32" s="47"/>
      <c r="AC32" s="47"/>
      <c r="AD32" s="47"/>
    </row>
    <row r="33" spans="1:30" ht="39.950000000000003" customHeight="1" x14ac:dyDescent="0.25">
      <c r="A33" s="55">
        <v>36</v>
      </c>
      <c r="B33" s="56" t="s">
        <v>93</v>
      </c>
      <c r="C33" s="60" t="s">
        <v>144</v>
      </c>
      <c r="D33" s="61" t="s">
        <v>145</v>
      </c>
      <c r="E33" s="62">
        <v>2402</v>
      </c>
      <c r="F33" s="62" t="s">
        <v>138</v>
      </c>
      <c r="G33" s="54" t="s">
        <v>37</v>
      </c>
      <c r="H33" s="62" t="s">
        <v>51</v>
      </c>
      <c r="I33" s="42">
        <v>3150</v>
      </c>
      <c r="J33" s="17"/>
      <c r="K33" s="23">
        <f t="shared" si="0"/>
        <v>0</v>
      </c>
      <c r="L33" s="24" t="str">
        <f t="shared" si="1"/>
        <v>OK</v>
      </c>
      <c r="M33" s="46"/>
      <c r="N33" s="50"/>
      <c r="O33" s="46"/>
      <c r="P33" s="47"/>
      <c r="Q33" s="47"/>
      <c r="R33" s="47"/>
      <c r="S33" s="47"/>
      <c r="T33" s="46"/>
      <c r="U33" s="46"/>
      <c r="V33" s="46"/>
      <c r="W33" s="46"/>
      <c r="X33" s="46"/>
      <c r="Y33" s="47"/>
      <c r="Z33" s="47"/>
      <c r="AA33" s="47"/>
      <c r="AB33" s="47"/>
      <c r="AC33" s="47"/>
      <c r="AD33" s="47"/>
    </row>
    <row r="34" spans="1:30" ht="39.950000000000003" customHeight="1" x14ac:dyDescent="0.25">
      <c r="A34" s="55">
        <v>37</v>
      </c>
      <c r="B34" s="56" t="s">
        <v>71</v>
      </c>
      <c r="C34" s="68" t="s">
        <v>146</v>
      </c>
      <c r="D34" s="69" t="s">
        <v>147</v>
      </c>
      <c r="E34" s="54">
        <v>2402</v>
      </c>
      <c r="F34" s="54" t="s">
        <v>148</v>
      </c>
      <c r="G34" s="54" t="s">
        <v>37</v>
      </c>
      <c r="H34" s="54" t="s">
        <v>51</v>
      </c>
      <c r="I34" s="42">
        <v>8890.2000000000007</v>
      </c>
      <c r="J34" s="17"/>
      <c r="K34" s="23">
        <f t="shared" si="0"/>
        <v>0</v>
      </c>
      <c r="L34" s="24" t="str">
        <f t="shared" si="1"/>
        <v>OK</v>
      </c>
      <c r="M34" s="46"/>
      <c r="N34" s="50"/>
      <c r="O34" s="46"/>
      <c r="P34" s="47"/>
      <c r="Q34" s="47"/>
      <c r="R34" s="47"/>
      <c r="S34" s="47"/>
      <c r="T34" s="46"/>
      <c r="U34" s="46"/>
      <c r="V34" s="46"/>
      <c r="W34" s="46"/>
      <c r="X34" s="46"/>
      <c r="Y34" s="47"/>
      <c r="Z34" s="47"/>
      <c r="AA34" s="47"/>
      <c r="AB34" s="47"/>
      <c r="AC34" s="47"/>
      <c r="AD34" s="47"/>
    </row>
    <row r="35" spans="1:30" ht="39.950000000000003" customHeight="1" x14ac:dyDescent="0.25">
      <c r="A35" s="55">
        <v>39</v>
      </c>
      <c r="B35" s="56" t="s">
        <v>38</v>
      </c>
      <c r="C35" s="57" t="s">
        <v>149</v>
      </c>
      <c r="D35" s="58" t="s">
        <v>150</v>
      </c>
      <c r="E35" s="53" t="s">
        <v>41</v>
      </c>
      <c r="F35" s="54" t="s">
        <v>138</v>
      </c>
      <c r="G35" s="54" t="s">
        <v>37</v>
      </c>
      <c r="H35" s="54" t="s">
        <v>51</v>
      </c>
      <c r="I35" s="42">
        <v>4920</v>
      </c>
      <c r="J35" s="17"/>
      <c r="K35" s="23">
        <f t="shared" si="0"/>
        <v>0</v>
      </c>
      <c r="L35" s="24" t="str">
        <f t="shared" si="1"/>
        <v>OK</v>
      </c>
      <c r="M35" s="46"/>
      <c r="N35" s="50"/>
      <c r="O35" s="46"/>
      <c r="P35" s="47"/>
      <c r="Q35" s="47"/>
      <c r="R35" s="47"/>
      <c r="S35" s="47"/>
      <c r="T35" s="46"/>
      <c r="U35" s="46"/>
      <c r="V35" s="46"/>
      <c r="W35" s="46"/>
      <c r="X35" s="46"/>
      <c r="Y35" s="47"/>
      <c r="Z35" s="47"/>
      <c r="AA35" s="47"/>
      <c r="AB35" s="47"/>
      <c r="AC35" s="47"/>
      <c r="AD35" s="47"/>
    </row>
    <row r="36" spans="1:30" ht="39.950000000000003" customHeight="1" x14ac:dyDescent="0.25">
      <c r="A36" s="55">
        <v>40</v>
      </c>
      <c r="B36" s="56" t="s">
        <v>151</v>
      </c>
      <c r="C36" s="60" t="s">
        <v>152</v>
      </c>
      <c r="D36" s="61" t="s">
        <v>153</v>
      </c>
      <c r="E36" s="59" t="s">
        <v>41</v>
      </c>
      <c r="F36" s="54" t="s">
        <v>138</v>
      </c>
      <c r="G36" s="54" t="s">
        <v>37</v>
      </c>
      <c r="H36" s="54" t="s">
        <v>154</v>
      </c>
      <c r="I36" s="42">
        <v>10035</v>
      </c>
      <c r="J36" s="17"/>
      <c r="K36" s="23">
        <f t="shared" si="0"/>
        <v>0</v>
      </c>
      <c r="L36" s="24" t="str">
        <f t="shared" si="1"/>
        <v>OK</v>
      </c>
      <c r="M36" s="46"/>
      <c r="N36" s="50"/>
      <c r="O36" s="46"/>
      <c r="P36" s="47"/>
      <c r="Q36" s="47"/>
      <c r="R36" s="47"/>
      <c r="S36" s="47"/>
      <c r="T36" s="46"/>
      <c r="U36" s="46"/>
      <c r="V36" s="46"/>
      <c r="W36" s="46"/>
      <c r="X36" s="46"/>
      <c r="Y36" s="47"/>
      <c r="Z36" s="47"/>
      <c r="AA36" s="47"/>
      <c r="AB36" s="47"/>
      <c r="AC36" s="47"/>
      <c r="AD36" s="47"/>
    </row>
    <row r="37" spans="1:30" ht="39.950000000000003" customHeight="1" x14ac:dyDescent="0.25">
      <c r="A37" s="55">
        <v>41</v>
      </c>
      <c r="B37" s="56" t="s">
        <v>24</v>
      </c>
      <c r="C37" s="60" t="s">
        <v>155</v>
      </c>
      <c r="D37" s="61" t="s">
        <v>156</v>
      </c>
      <c r="E37" s="62" t="s">
        <v>157</v>
      </c>
      <c r="F37" s="62" t="s">
        <v>158</v>
      </c>
      <c r="G37" s="54" t="s">
        <v>37</v>
      </c>
      <c r="H37" s="62" t="s">
        <v>81</v>
      </c>
      <c r="I37" s="42">
        <v>40</v>
      </c>
      <c r="J37" s="17"/>
      <c r="K37" s="23">
        <f t="shared" si="0"/>
        <v>0</v>
      </c>
      <c r="L37" s="24" t="str">
        <f t="shared" si="1"/>
        <v>OK</v>
      </c>
      <c r="M37" s="46"/>
      <c r="N37" s="50"/>
      <c r="O37" s="46"/>
      <c r="P37" s="47"/>
      <c r="Q37" s="47"/>
      <c r="R37" s="47"/>
      <c r="S37" s="47"/>
      <c r="T37" s="46"/>
      <c r="U37" s="46"/>
      <c r="V37" s="46"/>
      <c r="W37" s="46"/>
      <c r="X37" s="46"/>
      <c r="Y37" s="47"/>
      <c r="Z37" s="47"/>
      <c r="AA37" s="47"/>
      <c r="AB37" s="47"/>
      <c r="AC37" s="47"/>
      <c r="AD37" s="47"/>
    </row>
    <row r="38" spans="1:30" ht="104.65" customHeight="1" x14ac:dyDescent="0.25">
      <c r="A38" s="55">
        <v>42</v>
      </c>
      <c r="B38" s="56" t="s">
        <v>71</v>
      </c>
      <c r="C38" s="60" t="s">
        <v>159</v>
      </c>
      <c r="D38" s="61" t="s">
        <v>160</v>
      </c>
      <c r="E38" s="62" t="s">
        <v>157</v>
      </c>
      <c r="F38" s="62" t="s">
        <v>161</v>
      </c>
      <c r="G38" s="54" t="s">
        <v>37</v>
      </c>
      <c r="H38" s="62" t="s">
        <v>81</v>
      </c>
      <c r="I38" s="84">
        <v>84.99</v>
      </c>
      <c r="J38" s="17">
        <f>2-2</f>
        <v>0</v>
      </c>
      <c r="K38" s="23">
        <f t="shared" si="0"/>
        <v>0</v>
      </c>
      <c r="L38" s="24" t="str">
        <f t="shared" si="1"/>
        <v>OK</v>
      </c>
      <c r="M38" s="45"/>
      <c r="N38" s="50"/>
      <c r="O38" s="46"/>
      <c r="P38" s="47"/>
      <c r="Q38" s="47"/>
      <c r="R38" s="49"/>
      <c r="S38" s="48"/>
      <c r="T38" s="46"/>
      <c r="U38" s="46"/>
      <c r="V38" s="46"/>
      <c r="W38" s="46"/>
      <c r="X38" s="46"/>
      <c r="Y38" s="47"/>
      <c r="Z38" s="47"/>
      <c r="AA38" s="47"/>
      <c r="AB38" s="47"/>
      <c r="AC38" s="47"/>
      <c r="AD38" s="47"/>
    </row>
    <row r="39" spans="1:30" ht="39.950000000000003" customHeight="1" x14ac:dyDescent="0.25">
      <c r="A39" s="55">
        <v>43</v>
      </c>
      <c r="B39" s="56" t="s">
        <v>24</v>
      </c>
      <c r="C39" s="60" t="s">
        <v>162</v>
      </c>
      <c r="D39" s="61" t="s">
        <v>163</v>
      </c>
      <c r="E39" s="59" t="s">
        <v>164</v>
      </c>
      <c r="F39" s="70">
        <v>28738071</v>
      </c>
      <c r="G39" s="54" t="s">
        <v>37</v>
      </c>
      <c r="H39" s="54">
        <v>33903017</v>
      </c>
      <c r="I39" s="42">
        <v>350</v>
      </c>
      <c r="J39" s="17"/>
      <c r="K39" s="23">
        <f t="shared" si="0"/>
        <v>0</v>
      </c>
      <c r="L39" s="24" t="str">
        <f t="shared" si="1"/>
        <v>OK</v>
      </c>
      <c r="M39" s="45"/>
      <c r="N39" s="50"/>
      <c r="O39" s="46"/>
      <c r="P39" s="47"/>
      <c r="Q39" s="47"/>
      <c r="R39" s="49"/>
      <c r="S39" s="48"/>
      <c r="T39" s="46"/>
      <c r="U39" s="46"/>
      <c r="V39" s="46"/>
      <c r="W39" s="46"/>
      <c r="X39" s="46"/>
      <c r="Y39" s="47"/>
      <c r="Z39" s="47"/>
      <c r="AA39" s="47"/>
      <c r="AB39" s="47"/>
      <c r="AC39" s="47"/>
      <c r="AD39" s="47"/>
    </row>
    <row r="40" spans="1:30" ht="39.950000000000003" customHeight="1" x14ac:dyDescent="0.25">
      <c r="A40" s="55">
        <v>44</v>
      </c>
      <c r="B40" s="56" t="s">
        <v>114</v>
      </c>
      <c r="C40" s="68" t="s">
        <v>165</v>
      </c>
      <c r="D40" s="69" t="s">
        <v>166</v>
      </c>
      <c r="E40" s="65">
        <v>2103</v>
      </c>
      <c r="F40" s="65" t="s">
        <v>167</v>
      </c>
      <c r="G40" s="54" t="s">
        <v>37</v>
      </c>
      <c r="H40" s="54" t="s">
        <v>168</v>
      </c>
      <c r="I40" s="42">
        <v>3000</v>
      </c>
      <c r="J40" s="17"/>
      <c r="K40" s="23">
        <f t="shared" si="0"/>
        <v>0</v>
      </c>
      <c r="L40" s="24" t="str">
        <f t="shared" si="1"/>
        <v>OK</v>
      </c>
      <c r="M40" s="45"/>
      <c r="N40" s="50"/>
      <c r="O40" s="46"/>
      <c r="P40" s="47"/>
      <c r="Q40" s="47"/>
      <c r="R40" s="49"/>
      <c r="S40" s="48"/>
      <c r="T40" s="46"/>
      <c r="U40" s="46"/>
      <c r="V40" s="46"/>
      <c r="W40" s="46"/>
      <c r="X40" s="46"/>
      <c r="Y40" s="47"/>
      <c r="Z40" s="47"/>
      <c r="AA40" s="47"/>
      <c r="AB40" s="47"/>
      <c r="AC40" s="47"/>
      <c r="AD40" s="47"/>
    </row>
    <row r="41" spans="1:30" ht="39.950000000000003" customHeight="1" x14ac:dyDescent="0.25">
      <c r="A41" s="55">
        <v>46</v>
      </c>
      <c r="B41" s="56" t="s">
        <v>93</v>
      </c>
      <c r="C41" s="60" t="s">
        <v>169</v>
      </c>
      <c r="D41" s="61" t="s">
        <v>170</v>
      </c>
      <c r="E41" s="62" t="s">
        <v>171</v>
      </c>
      <c r="F41" s="62" t="s">
        <v>172</v>
      </c>
      <c r="G41" s="54" t="s">
        <v>37</v>
      </c>
      <c r="H41" s="62" t="s">
        <v>173</v>
      </c>
      <c r="I41" s="42">
        <v>2150</v>
      </c>
      <c r="J41" s="17"/>
      <c r="K41" s="23">
        <f t="shared" si="0"/>
        <v>0</v>
      </c>
      <c r="L41" s="24" t="str">
        <f t="shared" si="1"/>
        <v>OK</v>
      </c>
      <c r="M41" s="45"/>
      <c r="N41" s="50"/>
      <c r="O41" s="46"/>
      <c r="P41" s="47"/>
      <c r="Q41" s="47"/>
      <c r="R41" s="49"/>
      <c r="S41" s="48"/>
      <c r="T41" s="46"/>
      <c r="U41" s="46"/>
      <c r="V41" s="46"/>
      <c r="W41" s="46"/>
      <c r="X41" s="46"/>
      <c r="Y41" s="47"/>
      <c r="Z41" s="47"/>
      <c r="AA41" s="47"/>
      <c r="AB41" s="47"/>
      <c r="AC41" s="47"/>
      <c r="AD41" s="47"/>
    </row>
    <row r="42" spans="1:30" ht="39.950000000000003" customHeight="1" x14ac:dyDescent="0.25">
      <c r="A42" s="55">
        <v>48</v>
      </c>
      <c r="B42" s="56" t="s">
        <v>114</v>
      </c>
      <c r="C42" s="60" t="s">
        <v>174</v>
      </c>
      <c r="D42" s="61" t="s">
        <v>175</v>
      </c>
      <c r="E42" s="59" t="s">
        <v>62</v>
      </c>
      <c r="F42" s="70">
        <v>12629002</v>
      </c>
      <c r="G42" s="54" t="s">
        <v>37</v>
      </c>
      <c r="H42" s="54">
        <v>44905233</v>
      </c>
      <c r="I42" s="42">
        <v>90</v>
      </c>
      <c r="J42" s="17"/>
      <c r="K42" s="23">
        <f t="shared" si="0"/>
        <v>0</v>
      </c>
      <c r="L42" s="24" t="str">
        <f t="shared" si="1"/>
        <v>OK</v>
      </c>
      <c r="M42" s="45"/>
      <c r="N42" s="50"/>
      <c r="O42" s="46"/>
      <c r="P42" s="47"/>
      <c r="Q42" s="47"/>
      <c r="R42" s="49"/>
      <c r="S42" s="48"/>
      <c r="T42" s="46"/>
      <c r="U42" s="46"/>
      <c r="V42" s="46"/>
      <c r="W42" s="46"/>
      <c r="X42" s="46"/>
      <c r="Y42" s="47"/>
      <c r="Z42" s="47"/>
      <c r="AA42" s="47"/>
      <c r="AB42" s="47"/>
      <c r="AC42" s="47"/>
      <c r="AD42" s="47"/>
    </row>
    <row r="43" spans="1:30" ht="39.950000000000003" customHeight="1" x14ac:dyDescent="0.25">
      <c r="A43" s="55">
        <v>49</v>
      </c>
      <c r="B43" s="56" t="s">
        <v>176</v>
      </c>
      <c r="C43" s="60" t="s">
        <v>177</v>
      </c>
      <c r="D43" s="61" t="s">
        <v>178</v>
      </c>
      <c r="E43" s="53" t="s">
        <v>179</v>
      </c>
      <c r="F43" s="54" t="s">
        <v>180</v>
      </c>
      <c r="G43" s="54" t="s">
        <v>37</v>
      </c>
      <c r="H43" s="54" t="s">
        <v>21</v>
      </c>
      <c r="I43" s="42">
        <v>4423</v>
      </c>
      <c r="J43" s="17"/>
      <c r="K43" s="23">
        <f t="shared" si="0"/>
        <v>0</v>
      </c>
      <c r="L43" s="24" t="str">
        <f t="shared" si="1"/>
        <v>OK</v>
      </c>
      <c r="M43" s="45"/>
      <c r="N43" s="50"/>
      <c r="O43" s="46"/>
      <c r="P43" s="47"/>
      <c r="Q43" s="47"/>
      <c r="R43" s="49"/>
      <c r="S43" s="48"/>
      <c r="T43" s="46"/>
      <c r="U43" s="46"/>
      <c r="V43" s="46"/>
      <c r="W43" s="46"/>
      <c r="X43" s="46"/>
      <c r="Y43" s="47"/>
      <c r="Z43" s="47"/>
      <c r="AA43" s="47"/>
      <c r="AB43" s="47"/>
      <c r="AC43" s="47"/>
      <c r="AD43" s="47"/>
    </row>
    <row r="44" spans="1:30" ht="39.950000000000003" customHeight="1" x14ac:dyDescent="0.25">
      <c r="A44" s="55">
        <v>51</v>
      </c>
      <c r="B44" s="56" t="s">
        <v>24</v>
      </c>
      <c r="C44" s="60" t="s">
        <v>181</v>
      </c>
      <c r="D44" s="61" t="s">
        <v>182</v>
      </c>
      <c r="E44" s="53" t="s">
        <v>183</v>
      </c>
      <c r="F44" s="54" t="s">
        <v>184</v>
      </c>
      <c r="G44" s="54" t="s">
        <v>37</v>
      </c>
      <c r="H44" s="54" t="s">
        <v>185</v>
      </c>
      <c r="I44" s="42">
        <v>5500</v>
      </c>
      <c r="J44" s="17"/>
      <c r="K44" s="23">
        <f t="shared" si="0"/>
        <v>0</v>
      </c>
      <c r="L44" s="24" t="str">
        <f t="shared" si="1"/>
        <v>OK</v>
      </c>
      <c r="M44" s="45"/>
      <c r="N44" s="50"/>
      <c r="O44" s="46"/>
      <c r="P44" s="47"/>
      <c r="Q44" s="47"/>
      <c r="R44" s="49"/>
      <c r="S44" s="48"/>
      <c r="T44" s="46"/>
      <c r="U44" s="46"/>
      <c r="V44" s="46"/>
      <c r="W44" s="46"/>
      <c r="X44" s="46"/>
      <c r="Y44" s="47"/>
      <c r="Z44" s="47"/>
      <c r="AA44" s="47"/>
      <c r="AB44" s="47"/>
      <c r="AC44" s="47"/>
      <c r="AD44" s="47"/>
    </row>
    <row r="45" spans="1:30" ht="39.950000000000003" customHeight="1" x14ac:dyDescent="0.25">
      <c r="A45" s="55">
        <v>52</v>
      </c>
      <c r="B45" s="56" t="s">
        <v>186</v>
      </c>
      <c r="C45" s="60" t="s">
        <v>187</v>
      </c>
      <c r="D45" s="61" t="s">
        <v>188</v>
      </c>
      <c r="E45" s="59" t="s">
        <v>189</v>
      </c>
      <c r="F45" s="70">
        <v>122238001</v>
      </c>
      <c r="G45" s="54" t="s">
        <v>37</v>
      </c>
      <c r="H45" s="54">
        <v>44905202</v>
      </c>
      <c r="I45" s="42">
        <v>23199</v>
      </c>
      <c r="J45" s="17"/>
      <c r="K45" s="23">
        <f t="shared" si="0"/>
        <v>0</v>
      </c>
      <c r="L45" s="24" t="str">
        <f t="shared" si="1"/>
        <v>OK</v>
      </c>
      <c r="M45" s="45"/>
      <c r="N45" s="50"/>
      <c r="O45" s="46"/>
      <c r="P45" s="47"/>
      <c r="Q45" s="47"/>
      <c r="R45" s="49"/>
      <c r="S45" s="48"/>
      <c r="T45" s="46"/>
      <c r="U45" s="46"/>
      <c r="V45" s="46"/>
      <c r="W45" s="46"/>
      <c r="X45" s="46"/>
      <c r="Y45" s="47"/>
      <c r="Z45" s="47"/>
      <c r="AA45" s="47"/>
      <c r="AB45" s="47"/>
      <c r="AC45" s="47"/>
      <c r="AD45" s="47"/>
    </row>
    <row r="46" spans="1:30" ht="39.950000000000003" customHeight="1" x14ac:dyDescent="0.25">
      <c r="A46" s="55">
        <v>53</v>
      </c>
      <c r="B46" s="56" t="s">
        <v>43</v>
      </c>
      <c r="C46" s="71" t="s">
        <v>190</v>
      </c>
      <c r="D46" s="72" t="s">
        <v>191</v>
      </c>
      <c r="E46" s="59" t="s">
        <v>192</v>
      </c>
      <c r="F46" s="62" t="s">
        <v>193</v>
      </c>
      <c r="G46" s="54" t="s">
        <v>37</v>
      </c>
      <c r="H46" s="62" t="s">
        <v>81</v>
      </c>
      <c r="I46" s="42">
        <v>170</v>
      </c>
      <c r="J46" s="17"/>
      <c r="K46" s="23">
        <f t="shared" si="0"/>
        <v>0</v>
      </c>
      <c r="L46" s="24" t="str">
        <f t="shared" si="1"/>
        <v>OK</v>
      </c>
      <c r="M46" s="45"/>
      <c r="N46" s="50"/>
      <c r="O46" s="46"/>
      <c r="P46" s="47"/>
      <c r="Q46" s="47"/>
      <c r="R46" s="49"/>
      <c r="S46" s="48"/>
      <c r="T46" s="46"/>
      <c r="U46" s="46"/>
      <c r="V46" s="46"/>
      <c r="W46" s="46"/>
      <c r="X46" s="46"/>
      <c r="Y46" s="47"/>
      <c r="Z46" s="47"/>
      <c r="AA46" s="47"/>
      <c r="AB46" s="47"/>
      <c r="AC46" s="47"/>
      <c r="AD46" s="47"/>
    </row>
    <row r="47" spans="1:30" ht="39.950000000000003" customHeight="1" x14ac:dyDescent="0.25">
      <c r="A47" s="55">
        <v>54</v>
      </c>
      <c r="B47" s="56" t="s">
        <v>55</v>
      </c>
      <c r="C47" s="73" t="s">
        <v>194</v>
      </c>
      <c r="D47" s="74" t="s">
        <v>195</v>
      </c>
      <c r="E47" s="74">
        <v>4104</v>
      </c>
      <c r="F47" s="74" t="s">
        <v>196</v>
      </c>
      <c r="G47" s="74" t="s">
        <v>37</v>
      </c>
      <c r="H47" s="74" t="s">
        <v>197</v>
      </c>
      <c r="I47" s="42">
        <v>499</v>
      </c>
      <c r="J47" s="17"/>
      <c r="K47" s="23">
        <f t="shared" si="0"/>
        <v>0</v>
      </c>
      <c r="L47" s="24" t="str">
        <f t="shared" si="1"/>
        <v>OK</v>
      </c>
      <c r="M47" s="45"/>
      <c r="N47" s="50"/>
      <c r="O47" s="46"/>
      <c r="P47" s="47"/>
      <c r="Q47" s="47"/>
      <c r="R47" s="49"/>
      <c r="S47" s="48"/>
      <c r="T47" s="46"/>
      <c r="U47" s="46"/>
      <c r="V47" s="46"/>
      <c r="W47" s="46"/>
      <c r="X47" s="46"/>
      <c r="Y47" s="47"/>
      <c r="Z47" s="47"/>
      <c r="AA47" s="47"/>
      <c r="AB47" s="47"/>
      <c r="AC47" s="47"/>
      <c r="AD47" s="47"/>
    </row>
    <row r="48" spans="1:30" ht="39.950000000000003" customHeight="1" x14ac:dyDescent="0.25">
      <c r="A48" s="55">
        <v>55</v>
      </c>
      <c r="B48" s="56" t="s">
        <v>38</v>
      </c>
      <c r="C48" s="73" t="s">
        <v>198</v>
      </c>
      <c r="D48" s="74" t="s">
        <v>199</v>
      </c>
      <c r="E48" s="75" t="s">
        <v>129</v>
      </c>
      <c r="F48" s="74" t="s">
        <v>200</v>
      </c>
      <c r="G48" s="74" t="s">
        <v>37</v>
      </c>
      <c r="H48" s="74" t="s">
        <v>201</v>
      </c>
      <c r="I48" s="42">
        <v>1943</v>
      </c>
      <c r="J48" s="17"/>
      <c r="K48" s="23">
        <f t="shared" si="0"/>
        <v>0</v>
      </c>
      <c r="L48" s="24" t="str">
        <f t="shared" si="1"/>
        <v>OK</v>
      </c>
      <c r="M48" s="45"/>
      <c r="N48" s="50"/>
      <c r="O48" s="46"/>
      <c r="P48" s="47"/>
      <c r="Q48" s="47"/>
      <c r="R48" s="49"/>
      <c r="S48" s="48"/>
      <c r="T48" s="46"/>
      <c r="U48" s="46"/>
      <c r="V48" s="46"/>
      <c r="W48" s="46"/>
      <c r="X48" s="46"/>
      <c r="Y48" s="47"/>
      <c r="Z48" s="47"/>
      <c r="AA48" s="47"/>
      <c r="AB48" s="47"/>
      <c r="AC48" s="47"/>
      <c r="AD48" s="47"/>
    </row>
    <row r="49" spans="1:30" ht="39.950000000000003" customHeight="1" x14ac:dyDescent="0.25">
      <c r="A49" s="55">
        <v>56</v>
      </c>
      <c r="B49" s="56" t="s">
        <v>202</v>
      </c>
      <c r="C49" s="66" t="s">
        <v>203</v>
      </c>
      <c r="D49" s="67" t="s">
        <v>204</v>
      </c>
      <c r="E49" s="53" t="s">
        <v>41</v>
      </c>
      <c r="F49" s="54" t="s">
        <v>205</v>
      </c>
      <c r="G49" s="54" t="s">
        <v>37</v>
      </c>
      <c r="H49" s="54" t="s">
        <v>51</v>
      </c>
      <c r="I49" s="42">
        <v>20700</v>
      </c>
      <c r="J49" s="17"/>
      <c r="K49" s="23">
        <f t="shared" si="0"/>
        <v>0</v>
      </c>
      <c r="L49" s="24" t="str">
        <f t="shared" si="1"/>
        <v>OK</v>
      </c>
      <c r="M49" s="45"/>
      <c r="N49" s="50"/>
      <c r="O49" s="46"/>
      <c r="P49" s="47"/>
      <c r="Q49" s="47"/>
      <c r="R49" s="49"/>
      <c r="S49" s="48"/>
      <c r="T49" s="46"/>
      <c r="U49" s="46"/>
      <c r="V49" s="46"/>
      <c r="W49" s="46"/>
      <c r="X49" s="46"/>
      <c r="Y49" s="47"/>
      <c r="Z49" s="47"/>
      <c r="AA49" s="47"/>
      <c r="AB49" s="47"/>
      <c r="AC49" s="47"/>
      <c r="AD49" s="47"/>
    </row>
    <row r="50" spans="1:30" ht="39.950000000000003" customHeight="1" x14ac:dyDescent="0.25">
      <c r="A50" s="55">
        <v>57</v>
      </c>
      <c r="B50" s="56" t="s">
        <v>135</v>
      </c>
      <c r="C50" s="60" t="s">
        <v>206</v>
      </c>
      <c r="D50" s="61" t="s">
        <v>207</v>
      </c>
      <c r="E50" s="62" t="s">
        <v>208</v>
      </c>
      <c r="F50" s="62" t="s">
        <v>209</v>
      </c>
      <c r="G50" s="54" t="s">
        <v>37</v>
      </c>
      <c r="H50" s="62" t="s">
        <v>51</v>
      </c>
      <c r="I50" s="42">
        <v>9385</v>
      </c>
      <c r="J50" s="17"/>
      <c r="K50" s="23">
        <f t="shared" si="0"/>
        <v>0</v>
      </c>
      <c r="L50" s="24" t="str">
        <f t="shared" si="1"/>
        <v>OK</v>
      </c>
      <c r="M50" s="45"/>
      <c r="N50" s="50"/>
      <c r="O50" s="46"/>
      <c r="P50" s="47"/>
      <c r="Q50" s="47"/>
      <c r="R50" s="49"/>
      <c r="S50" s="48"/>
      <c r="T50" s="46"/>
      <c r="U50" s="46"/>
      <c r="V50" s="46"/>
      <c r="W50" s="46"/>
      <c r="X50" s="46"/>
      <c r="Y50" s="47"/>
      <c r="Z50" s="47"/>
      <c r="AA50" s="47"/>
      <c r="AB50" s="47"/>
      <c r="AC50" s="47"/>
      <c r="AD50" s="47"/>
    </row>
    <row r="51" spans="1:30" ht="39.950000000000003" customHeight="1" x14ac:dyDescent="0.25">
      <c r="A51" s="55">
        <v>59</v>
      </c>
      <c r="B51" s="56" t="s">
        <v>93</v>
      </c>
      <c r="C51" s="66" t="s">
        <v>210</v>
      </c>
      <c r="D51" s="67" t="s">
        <v>211</v>
      </c>
      <c r="E51" s="59" t="s">
        <v>212</v>
      </c>
      <c r="F51" s="62" t="s">
        <v>213</v>
      </c>
      <c r="G51" s="54" t="s">
        <v>37</v>
      </c>
      <c r="H51" s="62" t="s">
        <v>81</v>
      </c>
      <c r="I51" s="42">
        <v>1140</v>
      </c>
      <c r="J51" s="17"/>
      <c r="K51" s="23">
        <f t="shared" si="0"/>
        <v>0</v>
      </c>
      <c r="L51" s="24" t="str">
        <f t="shared" si="1"/>
        <v>OK</v>
      </c>
      <c r="M51" s="45"/>
      <c r="N51" s="50"/>
      <c r="O51" s="46"/>
      <c r="P51" s="47"/>
      <c r="Q51" s="47"/>
      <c r="R51" s="49"/>
      <c r="S51" s="48"/>
      <c r="T51" s="46"/>
      <c r="U51" s="46"/>
      <c r="V51" s="46"/>
      <c r="W51" s="46"/>
      <c r="X51" s="46"/>
      <c r="Y51" s="47"/>
      <c r="Z51" s="47"/>
      <c r="AA51" s="47"/>
      <c r="AB51" s="47"/>
      <c r="AC51" s="47"/>
      <c r="AD51" s="47"/>
    </row>
    <row r="52" spans="1:30" ht="39.950000000000003" customHeight="1" x14ac:dyDescent="0.25">
      <c r="A52" s="55">
        <v>60</v>
      </c>
      <c r="B52" s="56" t="s">
        <v>93</v>
      </c>
      <c r="C52" s="66" t="s">
        <v>214</v>
      </c>
      <c r="D52" s="67" t="s">
        <v>215</v>
      </c>
      <c r="E52" s="59" t="s">
        <v>212</v>
      </c>
      <c r="F52" s="62" t="s">
        <v>213</v>
      </c>
      <c r="G52" s="54" t="s">
        <v>37</v>
      </c>
      <c r="H52" s="62" t="s">
        <v>81</v>
      </c>
      <c r="I52" s="42">
        <v>685</v>
      </c>
      <c r="J52" s="17"/>
      <c r="K52" s="23">
        <f t="shared" si="0"/>
        <v>0</v>
      </c>
      <c r="L52" s="24" t="str">
        <f t="shared" si="1"/>
        <v>OK</v>
      </c>
      <c r="M52" s="45"/>
      <c r="N52" s="50"/>
      <c r="O52" s="46"/>
      <c r="P52" s="47"/>
      <c r="Q52" s="47"/>
      <c r="R52" s="49"/>
      <c r="S52" s="48"/>
      <c r="T52" s="46"/>
      <c r="U52" s="46"/>
      <c r="V52" s="46"/>
      <c r="W52" s="46"/>
      <c r="X52" s="46"/>
      <c r="Y52" s="47"/>
      <c r="Z52" s="47"/>
      <c r="AA52" s="47"/>
      <c r="AB52" s="47"/>
      <c r="AC52" s="47"/>
      <c r="AD52" s="47"/>
    </row>
    <row r="53" spans="1:30" ht="39.950000000000003" customHeight="1" x14ac:dyDescent="0.25">
      <c r="A53" s="55">
        <v>61</v>
      </c>
      <c r="B53" s="56" t="s">
        <v>71</v>
      </c>
      <c r="C53" s="66" t="s">
        <v>216</v>
      </c>
      <c r="D53" s="67" t="s">
        <v>217</v>
      </c>
      <c r="E53" s="59" t="s">
        <v>212</v>
      </c>
      <c r="F53" s="76" t="s">
        <v>218</v>
      </c>
      <c r="G53" s="54" t="s">
        <v>37</v>
      </c>
      <c r="H53" s="76" t="s">
        <v>81</v>
      </c>
      <c r="I53" s="42">
        <v>2296.8000000000002</v>
      </c>
      <c r="J53" s="17"/>
      <c r="K53" s="23">
        <f t="shared" si="0"/>
        <v>0</v>
      </c>
      <c r="L53" s="24" t="str">
        <f t="shared" si="1"/>
        <v>OK</v>
      </c>
      <c r="M53" s="45"/>
      <c r="N53" s="50"/>
      <c r="O53" s="46"/>
      <c r="P53" s="47"/>
      <c r="Q53" s="47"/>
      <c r="R53" s="49"/>
      <c r="S53" s="48"/>
      <c r="T53" s="46"/>
      <c r="U53" s="46"/>
      <c r="V53" s="46"/>
      <c r="W53" s="46"/>
      <c r="X53" s="46"/>
      <c r="Y53" s="47"/>
      <c r="Z53" s="47"/>
      <c r="AA53" s="47"/>
      <c r="AB53" s="47"/>
      <c r="AC53" s="47"/>
      <c r="AD53" s="47"/>
    </row>
    <row r="54" spans="1:30" ht="39.950000000000003" customHeight="1" x14ac:dyDescent="0.25">
      <c r="A54" s="55">
        <v>62</v>
      </c>
      <c r="B54" s="56" t="s">
        <v>43</v>
      </c>
      <c r="C54" s="60" t="s">
        <v>219</v>
      </c>
      <c r="D54" s="61" t="s">
        <v>220</v>
      </c>
      <c r="E54" s="62" t="s">
        <v>221</v>
      </c>
      <c r="F54" s="62" t="s">
        <v>222</v>
      </c>
      <c r="G54" s="54" t="s">
        <v>37</v>
      </c>
      <c r="H54" s="62" t="s">
        <v>25</v>
      </c>
      <c r="I54" s="42">
        <v>1291</v>
      </c>
      <c r="J54" s="17"/>
      <c r="K54" s="23">
        <f t="shared" si="0"/>
        <v>0</v>
      </c>
      <c r="L54" s="24" t="str">
        <f t="shared" si="1"/>
        <v>OK</v>
      </c>
      <c r="M54" s="45"/>
      <c r="N54" s="50"/>
      <c r="O54" s="46"/>
      <c r="P54" s="47"/>
      <c r="Q54" s="47"/>
      <c r="R54" s="49"/>
      <c r="S54" s="48"/>
      <c r="T54" s="46"/>
      <c r="U54" s="46"/>
      <c r="V54" s="46"/>
      <c r="W54" s="46"/>
      <c r="X54" s="46"/>
      <c r="Y54" s="47"/>
      <c r="Z54" s="47"/>
      <c r="AA54" s="47"/>
      <c r="AB54" s="47"/>
      <c r="AC54" s="47"/>
      <c r="AD54" s="47"/>
    </row>
    <row r="55" spans="1:30" ht="39.950000000000003" customHeight="1" x14ac:dyDescent="0.25">
      <c r="A55" s="55">
        <v>63</v>
      </c>
      <c r="B55" s="56" t="s">
        <v>55</v>
      </c>
      <c r="C55" s="60" t="s">
        <v>223</v>
      </c>
      <c r="D55" s="61" t="s">
        <v>224</v>
      </c>
      <c r="E55" s="62" t="s">
        <v>225</v>
      </c>
      <c r="F55" s="62" t="s">
        <v>226</v>
      </c>
      <c r="G55" s="54" t="s">
        <v>37</v>
      </c>
      <c r="H55" s="62" t="s">
        <v>227</v>
      </c>
      <c r="I55" s="42">
        <v>1785</v>
      </c>
      <c r="J55" s="17"/>
      <c r="K55" s="23">
        <f t="shared" si="0"/>
        <v>0</v>
      </c>
      <c r="L55" s="24" t="str">
        <f t="shared" si="1"/>
        <v>OK</v>
      </c>
      <c r="M55" s="45"/>
      <c r="N55" s="50"/>
      <c r="O55" s="46"/>
      <c r="P55" s="47"/>
      <c r="Q55" s="47"/>
      <c r="R55" s="49"/>
      <c r="S55" s="48"/>
      <c r="T55" s="46"/>
      <c r="U55" s="46"/>
      <c r="V55" s="46"/>
      <c r="W55" s="46"/>
      <c r="X55" s="46"/>
      <c r="Y55" s="47"/>
      <c r="Z55" s="47"/>
      <c r="AA55" s="47"/>
      <c r="AB55" s="47"/>
      <c r="AC55" s="47"/>
      <c r="AD55" s="47"/>
    </row>
    <row r="56" spans="1:30" ht="39.950000000000003" customHeight="1" x14ac:dyDescent="0.25">
      <c r="A56" s="55">
        <v>65</v>
      </c>
      <c r="B56" s="56" t="s">
        <v>86</v>
      </c>
      <c r="C56" s="60" t="s">
        <v>228</v>
      </c>
      <c r="D56" s="61" t="s">
        <v>229</v>
      </c>
      <c r="E56" s="62" t="s">
        <v>230</v>
      </c>
      <c r="F56" s="62" t="s">
        <v>231</v>
      </c>
      <c r="G56" s="54" t="s">
        <v>37</v>
      </c>
      <c r="H56" s="62" t="s">
        <v>232</v>
      </c>
      <c r="I56" s="42">
        <v>2649.99</v>
      </c>
      <c r="J56" s="17"/>
      <c r="K56" s="23">
        <f t="shared" si="0"/>
        <v>0</v>
      </c>
      <c r="L56" s="24" t="str">
        <f t="shared" si="1"/>
        <v>OK</v>
      </c>
      <c r="M56" s="45"/>
      <c r="N56" s="50"/>
      <c r="O56" s="46"/>
      <c r="P56" s="47"/>
      <c r="Q56" s="47"/>
      <c r="R56" s="49"/>
      <c r="S56" s="48"/>
      <c r="T56" s="46"/>
      <c r="U56" s="46"/>
      <c r="V56" s="46"/>
      <c r="W56" s="46"/>
      <c r="X56" s="46"/>
      <c r="Y56" s="47"/>
      <c r="Z56" s="47"/>
      <c r="AA56" s="47"/>
      <c r="AB56" s="47"/>
      <c r="AC56" s="47"/>
      <c r="AD56" s="47"/>
    </row>
    <row r="57" spans="1:30" ht="39.950000000000003" customHeight="1" x14ac:dyDescent="0.25">
      <c r="A57" s="55">
        <v>66</v>
      </c>
      <c r="B57" s="56" t="s">
        <v>176</v>
      </c>
      <c r="C57" s="66" t="s">
        <v>233</v>
      </c>
      <c r="D57" s="67" t="s">
        <v>234</v>
      </c>
      <c r="E57" s="59" t="s">
        <v>62</v>
      </c>
      <c r="F57" s="54" t="s">
        <v>235</v>
      </c>
      <c r="G57" s="54" t="s">
        <v>37</v>
      </c>
      <c r="H57" s="54">
        <v>44900533</v>
      </c>
      <c r="I57" s="42">
        <v>4765</v>
      </c>
      <c r="J57" s="17"/>
      <c r="K57" s="23">
        <f t="shared" si="0"/>
        <v>0</v>
      </c>
      <c r="L57" s="24" t="str">
        <f t="shared" si="1"/>
        <v>OK</v>
      </c>
      <c r="M57" s="45"/>
      <c r="N57" s="50"/>
      <c r="O57" s="46"/>
      <c r="P57" s="47"/>
      <c r="Q57" s="47"/>
      <c r="R57" s="49"/>
      <c r="S57" s="48"/>
      <c r="T57" s="46"/>
      <c r="U57" s="46"/>
      <c r="V57" s="46"/>
      <c r="W57" s="46"/>
      <c r="X57" s="46"/>
      <c r="Y57" s="47"/>
      <c r="Z57" s="47"/>
      <c r="AA57" s="47"/>
      <c r="AB57" s="47"/>
      <c r="AC57" s="47"/>
      <c r="AD57" s="47"/>
    </row>
    <row r="58" spans="1:30" ht="39.950000000000003" customHeight="1" x14ac:dyDescent="0.25">
      <c r="A58" s="55">
        <v>68</v>
      </c>
      <c r="B58" s="56" t="s">
        <v>38</v>
      </c>
      <c r="C58" s="66" t="s">
        <v>236</v>
      </c>
      <c r="D58" s="67" t="s">
        <v>237</v>
      </c>
      <c r="E58" s="53" t="s">
        <v>238</v>
      </c>
      <c r="F58" s="54" t="s">
        <v>239</v>
      </c>
      <c r="G58" s="54" t="s">
        <v>37</v>
      </c>
      <c r="H58" s="54" t="s">
        <v>51</v>
      </c>
      <c r="I58" s="42">
        <v>673</v>
      </c>
      <c r="J58" s="17"/>
      <c r="K58" s="23">
        <f t="shared" si="0"/>
        <v>0</v>
      </c>
      <c r="L58" s="24" t="str">
        <f t="shared" si="1"/>
        <v>OK</v>
      </c>
      <c r="M58" s="45"/>
      <c r="N58" s="50"/>
      <c r="O58" s="46"/>
      <c r="P58" s="47"/>
      <c r="Q58" s="47"/>
      <c r="R58" s="49"/>
      <c r="S58" s="48"/>
      <c r="T58" s="46"/>
      <c r="U58" s="46"/>
      <c r="V58" s="46"/>
      <c r="W58" s="46"/>
      <c r="X58" s="46"/>
      <c r="Y58" s="47"/>
      <c r="Z58" s="47"/>
      <c r="AA58" s="47"/>
      <c r="AB58" s="47"/>
      <c r="AC58" s="47"/>
      <c r="AD58" s="47"/>
    </row>
    <row r="59" spans="1:30" ht="39.950000000000003" customHeight="1" x14ac:dyDescent="0.25">
      <c r="A59" s="55">
        <v>69</v>
      </c>
      <c r="B59" s="56" t="s">
        <v>71</v>
      </c>
      <c r="C59" s="60" t="s">
        <v>240</v>
      </c>
      <c r="D59" s="61" t="s">
        <v>241</v>
      </c>
      <c r="E59" s="62" t="s">
        <v>242</v>
      </c>
      <c r="F59" s="62" t="s">
        <v>239</v>
      </c>
      <c r="G59" s="54" t="s">
        <v>37</v>
      </c>
      <c r="H59" s="62" t="s">
        <v>51</v>
      </c>
      <c r="I59" s="42">
        <v>2128.5</v>
      </c>
      <c r="J59" s="17"/>
      <c r="K59" s="23">
        <f t="shared" si="0"/>
        <v>0</v>
      </c>
      <c r="L59" s="24" t="str">
        <f t="shared" si="1"/>
        <v>OK</v>
      </c>
      <c r="M59" s="45"/>
      <c r="N59" s="50"/>
      <c r="O59" s="46"/>
      <c r="P59" s="47"/>
      <c r="Q59" s="47"/>
      <c r="R59" s="49"/>
      <c r="S59" s="48"/>
      <c r="T59" s="46"/>
      <c r="U59" s="46"/>
      <c r="V59" s="46"/>
      <c r="W59" s="46"/>
      <c r="X59" s="46"/>
      <c r="Y59" s="47"/>
      <c r="Z59" s="47"/>
      <c r="AA59" s="47"/>
      <c r="AB59" s="47"/>
      <c r="AC59" s="47"/>
      <c r="AD59" s="47"/>
    </row>
    <row r="60" spans="1:30" ht="39.950000000000003" customHeight="1" x14ac:dyDescent="0.25">
      <c r="A60" s="55">
        <v>70</v>
      </c>
      <c r="B60" s="56" t="s">
        <v>243</v>
      </c>
      <c r="C60" s="60" t="s">
        <v>244</v>
      </c>
      <c r="D60" s="61" t="s">
        <v>245</v>
      </c>
      <c r="E60" s="62" t="s">
        <v>124</v>
      </c>
      <c r="F60" s="62" t="s">
        <v>246</v>
      </c>
      <c r="G60" s="54" t="s">
        <v>37</v>
      </c>
      <c r="H60" s="62" t="s">
        <v>81</v>
      </c>
      <c r="I60" s="42">
        <v>3800</v>
      </c>
      <c r="J60" s="17"/>
      <c r="K60" s="23">
        <f t="shared" si="0"/>
        <v>0</v>
      </c>
      <c r="L60" s="24" t="str">
        <f t="shared" si="1"/>
        <v>OK</v>
      </c>
      <c r="M60" s="45"/>
      <c r="N60" s="50"/>
      <c r="O60" s="46"/>
      <c r="P60" s="47"/>
      <c r="Q60" s="47"/>
      <c r="R60" s="49"/>
      <c r="S60" s="48"/>
      <c r="T60" s="46"/>
      <c r="U60" s="46"/>
      <c r="V60" s="46"/>
      <c r="W60" s="46"/>
      <c r="X60" s="46"/>
      <c r="Y60" s="47"/>
      <c r="Z60" s="47"/>
      <c r="AA60" s="47"/>
      <c r="AB60" s="47"/>
      <c r="AC60" s="47"/>
      <c r="AD60" s="47"/>
    </row>
    <row r="61" spans="1:30" ht="39.950000000000003" customHeight="1" x14ac:dyDescent="0.25">
      <c r="A61" s="55">
        <v>71</v>
      </c>
      <c r="B61" s="56" t="s">
        <v>64</v>
      </c>
      <c r="C61" s="60" t="s">
        <v>247</v>
      </c>
      <c r="D61" s="61" t="s">
        <v>248</v>
      </c>
      <c r="E61" s="62" t="s">
        <v>124</v>
      </c>
      <c r="F61" s="62" t="s">
        <v>246</v>
      </c>
      <c r="G61" s="54" t="s">
        <v>37</v>
      </c>
      <c r="H61" s="62" t="s">
        <v>81</v>
      </c>
      <c r="I61" s="42">
        <v>5700</v>
      </c>
      <c r="J61" s="17"/>
      <c r="K61" s="23">
        <f t="shared" si="0"/>
        <v>0</v>
      </c>
      <c r="L61" s="24" t="str">
        <f t="shared" si="1"/>
        <v>OK</v>
      </c>
      <c r="M61" s="45"/>
      <c r="N61" s="50"/>
      <c r="O61" s="46"/>
      <c r="P61" s="47"/>
      <c r="Q61" s="47"/>
      <c r="R61" s="49"/>
      <c r="S61" s="48"/>
      <c r="T61" s="46"/>
      <c r="U61" s="46"/>
      <c r="V61" s="46"/>
      <c r="W61" s="46"/>
      <c r="X61" s="46"/>
      <c r="Y61" s="47"/>
      <c r="Z61" s="47"/>
      <c r="AA61" s="47"/>
      <c r="AB61" s="47"/>
      <c r="AC61" s="47"/>
      <c r="AD61" s="47"/>
    </row>
    <row r="62" spans="1:30" ht="39.950000000000003" customHeight="1" x14ac:dyDescent="0.25">
      <c r="A62" s="55">
        <v>73</v>
      </c>
      <c r="B62" s="56" t="s">
        <v>126</v>
      </c>
      <c r="C62" s="60" t="s">
        <v>249</v>
      </c>
      <c r="D62" s="61" t="s">
        <v>250</v>
      </c>
      <c r="E62" s="59" t="s">
        <v>62</v>
      </c>
      <c r="F62" s="70">
        <v>17418028</v>
      </c>
      <c r="G62" s="54" t="s">
        <v>37</v>
      </c>
      <c r="H62" s="54" t="s">
        <v>251</v>
      </c>
      <c r="I62" s="42">
        <v>2825</v>
      </c>
      <c r="J62" s="17"/>
      <c r="K62" s="23">
        <f t="shared" si="0"/>
        <v>0</v>
      </c>
      <c r="L62" s="24" t="str">
        <f t="shared" si="1"/>
        <v>OK</v>
      </c>
      <c r="M62" s="45"/>
      <c r="N62" s="50"/>
      <c r="O62" s="46"/>
      <c r="P62" s="47"/>
      <c r="Q62" s="47"/>
      <c r="R62" s="49"/>
      <c r="S62" s="48"/>
      <c r="T62" s="46"/>
      <c r="U62" s="46"/>
      <c r="V62" s="46"/>
      <c r="W62" s="46"/>
      <c r="X62" s="46"/>
      <c r="Y62" s="47"/>
      <c r="Z62" s="47"/>
      <c r="AA62" s="47"/>
      <c r="AB62" s="47"/>
      <c r="AC62" s="47"/>
      <c r="AD62" s="47"/>
    </row>
    <row r="63" spans="1:30" ht="39.950000000000003" customHeight="1" x14ac:dyDescent="0.25">
      <c r="A63" s="55">
        <v>74</v>
      </c>
      <c r="B63" s="56" t="s">
        <v>126</v>
      </c>
      <c r="C63" s="57" t="s">
        <v>252</v>
      </c>
      <c r="D63" s="58" t="s">
        <v>253</v>
      </c>
      <c r="E63" s="59" t="s">
        <v>46</v>
      </c>
      <c r="F63" s="54" t="s">
        <v>254</v>
      </c>
      <c r="G63" s="54" t="s">
        <v>37</v>
      </c>
      <c r="H63" s="54">
        <v>44905235</v>
      </c>
      <c r="I63" s="42">
        <v>5480</v>
      </c>
      <c r="J63" s="17"/>
      <c r="K63" s="23">
        <f t="shared" si="0"/>
        <v>0</v>
      </c>
      <c r="L63" s="24" t="str">
        <f t="shared" si="1"/>
        <v>OK</v>
      </c>
      <c r="M63" s="45"/>
      <c r="N63" s="50"/>
      <c r="O63" s="46"/>
      <c r="P63" s="47"/>
      <c r="Q63" s="47"/>
      <c r="R63" s="49"/>
      <c r="S63" s="48"/>
      <c r="T63" s="46"/>
      <c r="U63" s="46"/>
      <c r="V63" s="46"/>
      <c r="W63" s="46"/>
      <c r="X63" s="46"/>
      <c r="Y63" s="47"/>
      <c r="Z63" s="47"/>
      <c r="AA63" s="47"/>
      <c r="AB63" s="47"/>
      <c r="AC63" s="47"/>
      <c r="AD63" s="47"/>
    </row>
    <row r="64" spans="1:30" ht="39.950000000000003" customHeight="1" x14ac:dyDescent="0.25">
      <c r="A64" s="55">
        <v>75</v>
      </c>
      <c r="B64" s="56" t="s">
        <v>71</v>
      </c>
      <c r="C64" s="60" t="s">
        <v>255</v>
      </c>
      <c r="D64" s="61" t="s">
        <v>256</v>
      </c>
      <c r="E64" s="62" t="s">
        <v>129</v>
      </c>
      <c r="F64" s="62" t="s">
        <v>257</v>
      </c>
      <c r="G64" s="54" t="s">
        <v>37</v>
      </c>
      <c r="H64" s="62" t="s">
        <v>81</v>
      </c>
      <c r="I64" s="42">
        <v>1373.13</v>
      </c>
      <c r="J64" s="17"/>
      <c r="K64" s="23">
        <f t="shared" si="0"/>
        <v>0</v>
      </c>
      <c r="L64" s="24" t="str">
        <f t="shared" si="1"/>
        <v>OK</v>
      </c>
      <c r="M64" s="45"/>
      <c r="N64" s="50"/>
      <c r="O64" s="46"/>
      <c r="P64" s="47"/>
      <c r="Q64" s="47"/>
      <c r="R64" s="49"/>
      <c r="S64" s="48"/>
      <c r="T64" s="46"/>
      <c r="U64" s="46"/>
      <c r="V64" s="46"/>
      <c r="W64" s="46"/>
      <c r="X64" s="46"/>
      <c r="Y64" s="47"/>
      <c r="Z64" s="47"/>
      <c r="AA64" s="47"/>
      <c r="AB64" s="47"/>
      <c r="AC64" s="47"/>
      <c r="AD64" s="47"/>
    </row>
    <row r="65" spans="1:30" ht="39.950000000000003" customHeight="1" x14ac:dyDescent="0.25">
      <c r="A65" s="55">
        <v>76</v>
      </c>
      <c r="B65" s="56" t="s">
        <v>38</v>
      </c>
      <c r="C65" s="60" t="s">
        <v>258</v>
      </c>
      <c r="D65" s="61" t="s">
        <v>259</v>
      </c>
      <c r="E65" s="53" t="s">
        <v>129</v>
      </c>
      <c r="F65" s="54" t="s">
        <v>260</v>
      </c>
      <c r="G65" s="54" t="s">
        <v>37</v>
      </c>
      <c r="H65" s="54" t="s">
        <v>261</v>
      </c>
      <c r="I65" s="42">
        <v>1946.5</v>
      </c>
      <c r="J65" s="17"/>
      <c r="K65" s="23">
        <f t="shared" si="0"/>
        <v>0</v>
      </c>
      <c r="L65" s="24" t="str">
        <f t="shared" si="1"/>
        <v>OK</v>
      </c>
      <c r="M65" s="45"/>
      <c r="N65" s="50"/>
      <c r="O65" s="46"/>
      <c r="P65" s="47"/>
      <c r="Q65" s="47"/>
      <c r="R65" s="49"/>
      <c r="S65" s="48"/>
      <c r="T65" s="46"/>
      <c r="U65" s="46"/>
      <c r="V65" s="46"/>
      <c r="W65" s="46"/>
      <c r="X65" s="46"/>
      <c r="Y65" s="47"/>
      <c r="Z65" s="47"/>
      <c r="AA65" s="47"/>
      <c r="AB65" s="47"/>
      <c r="AC65" s="47"/>
      <c r="AD65" s="47"/>
    </row>
    <row r="66" spans="1:30" ht="39.950000000000003" customHeight="1" x14ac:dyDescent="0.25">
      <c r="A66" s="55">
        <v>78</v>
      </c>
      <c r="B66" s="56" t="s">
        <v>55</v>
      </c>
      <c r="C66" s="68" t="s">
        <v>262</v>
      </c>
      <c r="D66" s="69" t="s">
        <v>263</v>
      </c>
      <c r="E66" s="65">
        <v>1301</v>
      </c>
      <c r="F66" s="65" t="s">
        <v>264</v>
      </c>
      <c r="G66" s="54" t="s">
        <v>37</v>
      </c>
      <c r="H66" s="54" t="s">
        <v>21</v>
      </c>
      <c r="I66" s="42">
        <v>169</v>
      </c>
      <c r="J66" s="17"/>
      <c r="K66" s="23">
        <f t="shared" si="0"/>
        <v>0</v>
      </c>
      <c r="L66" s="24" t="str">
        <f t="shared" si="1"/>
        <v>OK</v>
      </c>
      <c r="M66" s="45"/>
      <c r="N66" s="50"/>
      <c r="O66" s="46"/>
      <c r="P66" s="47"/>
      <c r="Q66" s="47"/>
      <c r="R66" s="49"/>
      <c r="S66" s="48"/>
      <c r="T66" s="46"/>
      <c r="U66" s="46"/>
      <c r="V66" s="46"/>
      <c r="W66" s="46"/>
      <c r="X66" s="46"/>
      <c r="Y66" s="47"/>
      <c r="Z66" s="47"/>
      <c r="AA66" s="47"/>
      <c r="AB66" s="47"/>
      <c r="AC66" s="47"/>
      <c r="AD66" s="47"/>
    </row>
    <row r="67" spans="1:30" ht="39.950000000000003" customHeight="1" x14ac:dyDescent="0.25">
      <c r="A67" s="55">
        <v>79</v>
      </c>
      <c r="B67" s="56" t="s">
        <v>93</v>
      </c>
      <c r="C67" s="60" t="s">
        <v>265</v>
      </c>
      <c r="D67" s="61" t="s">
        <v>266</v>
      </c>
      <c r="E67" s="62" t="s">
        <v>267</v>
      </c>
      <c r="F67" s="62" t="s">
        <v>268</v>
      </c>
      <c r="G67" s="54" t="s">
        <v>37</v>
      </c>
      <c r="H67" s="62" t="s">
        <v>81</v>
      </c>
      <c r="I67" s="42">
        <v>795</v>
      </c>
      <c r="J67" s="17"/>
      <c r="K67" s="23">
        <f t="shared" si="0"/>
        <v>0</v>
      </c>
      <c r="L67" s="24" t="str">
        <f t="shared" si="1"/>
        <v>OK</v>
      </c>
      <c r="M67" s="45"/>
      <c r="N67" s="50"/>
      <c r="O67" s="46"/>
      <c r="P67" s="47"/>
      <c r="Q67" s="47"/>
      <c r="R67" s="49"/>
      <c r="S67" s="48"/>
      <c r="T67" s="46"/>
      <c r="U67" s="46"/>
      <c r="V67" s="46"/>
      <c r="W67" s="46"/>
      <c r="X67" s="46"/>
      <c r="Y67" s="47"/>
      <c r="Z67" s="47"/>
      <c r="AA67" s="47"/>
      <c r="AB67" s="47"/>
      <c r="AC67" s="47"/>
      <c r="AD67" s="47"/>
    </row>
    <row r="68" spans="1:30" ht="39.950000000000003" customHeight="1" x14ac:dyDescent="0.25">
      <c r="A68" s="55">
        <v>80</v>
      </c>
      <c r="B68" s="56" t="s">
        <v>71</v>
      </c>
      <c r="C68" s="68" t="s">
        <v>269</v>
      </c>
      <c r="D68" s="69" t="s">
        <v>270</v>
      </c>
      <c r="E68" s="54">
        <v>2407</v>
      </c>
      <c r="F68" s="54" t="s">
        <v>271</v>
      </c>
      <c r="G68" s="54" t="s">
        <v>37</v>
      </c>
      <c r="H68" s="54" t="s">
        <v>51</v>
      </c>
      <c r="I68" s="42">
        <v>12721.5</v>
      </c>
      <c r="J68" s="17"/>
      <c r="K68" s="23">
        <f t="shared" ref="K68:K131" si="2">J68-(SUM(M68:AD68))</f>
        <v>0</v>
      </c>
      <c r="L68" s="24" t="str">
        <f t="shared" ref="L68:L131" si="3">IF(K68&lt;0,"ATENÇÃO","OK")</f>
        <v>OK</v>
      </c>
      <c r="M68" s="45"/>
      <c r="N68" s="50"/>
      <c r="O68" s="46"/>
      <c r="P68" s="47"/>
      <c r="Q68" s="47"/>
      <c r="R68" s="49"/>
      <c r="S68" s="48"/>
      <c r="T68" s="46"/>
      <c r="U68" s="46"/>
      <c r="V68" s="46"/>
      <c r="W68" s="46"/>
      <c r="X68" s="46"/>
      <c r="Y68" s="47"/>
      <c r="Z68" s="47"/>
      <c r="AA68" s="47"/>
      <c r="AB68" s="47"/>
      <c r="AC68" s="47"/>
      <c r="AD68" s="47"/>
    </row>
    <row r="69" spans="1:30" ht="39.950000000000003" customHeight="1" x14ac:dyDescent="0.25">
      <c r="A69" s="55">
        <v>81</v>
      </c>
      <c r="B69" s="56" t="s">
        <v>151</v>
      </c>
      <c r="C69" s="60" t="s">
        <v>272</v>
      </c>
      <c r="D69" s="61" t="s">
        <v>273</v>
      </c>
      <c r="E69" s="53" t="s">
        <v>129</v>
      </c>
      <c r="F69" s="54" t="s">
        <v>274</v>
      </c>
      <c r="G69" s="54" t="s">
        <v>37</v>
      </c>
      <c r="H69" s="54" t="s">
        <v>275</v>
      </c>
      <c r="I69" s="42">
        <v>1537</v>
      </c>
      <c r="J69" s="17"/>
      <c r="K69" s="23">
        <f t="shared" si="2"/>
        <v>0</v>
      </c>
      <c r="L69" s="24" t="str">
        <f t="shared" si="3"/>
        <v>OK</v>
      </c>
      <c r="M69" s="45"/>
      <c r="N69" s="50"/>
      <c r="O69" s="46"/>
      <c r="P69" s="47"/>
      <c r="Q69" s="47"/>
      <c r="R69" s="49"/>
      <c r="S69" s="48"/>
      <c r="T69" s="46"/>
      <c r="U69" s="46"/>
      <c r="V69" s="46"/>
      <c r="W69" s="46"/>
      <c r="X69" s="46"/>
      <c r="Y69" s="47"/>
      <c r="Z69" s="47"/>
      <c r="AA69" s="47"/>
      <c r="AB69" s="47"/>
      <c r="AC69" s="47"/>
      <c r="AD69" s="47"/>
    </row>
    <row r="70" spans="1:30" ht="39.950000000000003" customHeight="1" x14ac:dyDescent="0.25">
      <c r="A70" s="55">
        <v>82</v>
      </c>
      <c r="B70" s="56" t="s">
        <v>176</v>
      </c>
      <c r="C70" s="73" t="s">
        <v>276</v>
      </c>
      <c r="D70" s="74" t="s">
        <v>277</v>
      </c>
      <c r="E70" s="59" t="s">
        <v>62</v>
      </c>
      <c r="F70" s="54" t="s">
        <v>278</v>
      </c>
      <c r="G70" s="54" t="s">
        <v>37</v>
      </c>
      <c r="H70" s="54">
        <v>44905233</v>
      </c>
      <c r="I70" s="42">
        <v>19125.66</v>
      </c>
      <c r="J70" s="17"/>
      <c r="K70" s="23">
        <f t="shared" si="2"/>
        <v>0</v>
      </c>
      <c r="L70" s="24" t="str">
        <f t="shared" si="3"/>
        <v>OK</v>
      </c>
      <c r="M70" s="45"/>
      <c r="N70" s="50"/>
      <c r="O70" s="46"/>
      <c r="P70" s="47"/>
      <c r="Q70" s="47"/>
      <c r="R70" s="49"/>
      <c r="S70" s="48"/>
      <c r="T70" s="46"/>
      <c r="U70" s="46"/>
      <c r="V70" s="46"/>
      <c r="W70" s="46"/>
      <c r="X70" s="46"/>
      <c r="Y70" s="47"/>
      <c r="Z70" s="47"/>
      <c r="AA70" s="47"/>
      <c r="AB70" s="47"/>
      <c r="AC70" s="47"/>
      <c r="AD70" s="47"/>
    </row>
    <row r="71" spans="1:30" ht="39.950000000000003" customHeight="1" x14ac:dyDescent="0.25">
      <c r="A71" s="55">
        <v>84</v>
      </c>
      <c r="B71" s="56" t="s">
        <v>47</v>
      </c>
      <c r="C71" s="60" t="s">
        <v>279</v>
      </c>
      <c r="D71" s="61" t="s">
        <v>280</v>
      </c>
      <c r="E71" s="62" t="s">
        <v>101</v>
      </c>
      <c r="F71" s="62" t="s">
        <v>281</v>
      </c>
      <c r="G71" s="54" t="s">
        <v>37</v>
      </c>
      <c r="H71" s="62" t="s">
        <v>51</v>
      </c>
      <c r="I71" s="42">
        <v>1350</v>
      </c>
      <c r="J71" s="17"/>
      <c r="K71" s="23">
        <f t="shared" si="2"/>
        <v>0</v>
      </c>
      <c r="L71" s="24" t="str">
        <f t="shared" si="3"/>
        <v>OK</v>
      </c>
      <c r="M71" s="45"/>
      <c r="N71" s="50"/>
      <c r="O71" s="46"/>
      <c r="P71" s="47"/>
      <c r="Q71" s="47"/>
      <c r="R71" s="49"/>
      <c r="S71" s="48"/>
      <c r="T71" s="46"/>
      <c r="U71" s="46"/>
      <c r="V71" s="46"/>
      <c r="W71" s="46"/>
      <c r="X71" s="46"/>
      <c r="Y71" s="47"/>
      <c r="Z71" s="47"/>
      <c r="AA71" s="47"/>
      <c r="AB71" s="47"/>
      <c r="AC71" s="47"/>
      <c r="AD71" s="47"/>
    </row>
    <row r="72" spans="1:30" ht="39.950000000000003" customHeight="1" x14ac:dyDescent="0.25">
      <c r="A72" s="55">
        <v>85</v>
      </c>
      <c r="B72" s="56" t="s">
        <v>126</v>
      </c>
      <c r="C72" s="66" t="s">
        <v>282</v>
      </c>
      <c r="D72" s="67" t="s">
        <v>283</v>
      </c>
      <c r="E72" s="59" t="s">
        <v>238</v>
      </c>
      <c r="F72" s="54" t="s">
        <v>284</v>
      </c>
      <c r="G72" s="54" t="s">
        <v>37</v>
      </c>
      <c r="H72" s="54">
        <v>44905233</v>
      </c>
      <c r="I72" s="42">
        <v>3700</v>
      </c>
      <c r="J72" s="17"/>
      <c r="K72" s="23">
        <f t="shared" si="2"/>
        <v>0</v>
      </c>
      <c r="L72" s="24" t="str">
        <f t="shared" si="3"/>
        <v>OK</v>
      </c>
      <c r="M72" s="45"/>
      <c r="N72" s="50"/>
      <c r="O72" s="46"/>
      <c r="P72" s="47"/>
      <c r="Q72" s="47"/>
      <c r="R72" s="49"/>
      <c r="S72" s="48"/>
      <c r="T72" s="46"/>
      <c r="U72" s="46"/>
      <c r="V72" s="46"/>
      <c r="W72" s="46"/>
      <c r="X72" s="46"/>
      <c r="Y72" s="47"/>
      <c r="Z72" s="47"/>
      <c r="AA72" s="47"/>
      <c r="AB72" s="47"/>
      <c r="AC72" s="47"/>
      <c r="AD72" s="47"/>
    </row>
    <row r="73" spans="1:30" ht="39.950000000000003" customHeight="1" x14ac:dyDescent="0.25">
      <c r="A73" s="55">
        <v>86</v>
      </c>
      <c r="B73" s="56" t="s">
        <v>47</v>
      </c>
      <c r="C73" s="60" t="s">
        <v>285</v>
      </c>
      <c r="D73" s="61" t="s">
        <v>286</v>
      </c>
      <c r="E73" s="62" t="s">
        <v>101</v>
      </c>
      <c r="F73" s="62" t="s">
        <v>281</v>
      </c>
      <c r="G73" s="54" t="s">
        <v>37</v>
      </c>
      <c r="H73" s="62" t="s">
        <v>51</v>
      </c>
      <c r="I73" s="42">
        <v>4900</v>
      </c>
      <c r="J73" s="17"/>
      <c r="K73" s="23">
        <f t="shared" si="2"/>
        <v>0</v>
      </c>
      <c r="L73" s="24" t="str">
        <f t="shared" si="3"/>
        <v>OK</v>
      </c>
      <c r="M73" s="45"/>
      <c r="N73" s="50"/>
      <c r="O73" s="46"/>
      <c r="P73" s="47"/>
      <c r="Q73" s="47"/>
      <c r="R73" s="49"/>
      <c r="S73" s="48"/>
      <c r="T73" s="46"/>
      <c r="U73" s="46"/>
      <c r="V73" s="46"/>
      <c r="W73" s="46"/>
      <c r="X73" s="46"/>
      <c r="Y73" s="47"/>
      <c r="Z73" s="47"/>
      <c r="AA73" s="47"/>
      <c r="AB73" s="47"/>
      <c r="AC73" s="47"/>
      <c r="AD73" s="47"/>
    </row>
    <row r="74" spans="1:30" ht="39.950000000000003" customHeight="1" x14ac:dyDescent="0.25">
      <c r="A74" s="55">
        <v>88</v>
      </c>
      <c r="B74" s="56" t="s">
        <v>47</v>
      </c>
      <c r="C74" s="51" t="s">
        <v>287</v>
      </c>
      <c r="D74" s="52" t="s">
        <v>288</v>
      </c>
      <c r="E74" s="53" t="s">
        <v>129</v>
      </c>
      <c r="F74" s="54" t="s">
        <v>289</v>
      </c>
      <c r="G74" s="54" t="s">
        <v>37</v>
      </c>
      <c r="H74" s="54" t="s">
        <v>81</v>
      </c>
      <c r="I74" s="42">
        <v>600</v>
      </c>
      <c r="J74" s="17"/>
      <c r="K74" s="23">
        <f t="shared" si="2"/>
        <v>0</v>
      </c>
      <c r="L74" s="24" t="str">
        <f t="shared" si="3"/>
        <v>OK</v>
      </c>
      <c r="M74" s="45"/>
      <c r="N74" s="50"/>
      <c r="O74" s="46"/>
      <c r="P74" s="47"/>
      <c r="Q74" s="47"/>
      <c r="R74" s="49"/>
      <c r="S74" s="48"/>
      <c r="T74" s="46"/>
      <c r="U74" s="46"/>
      <c r="V74" s="46"/>
      <c r="W74" s="46"/>
      <c r="X74" s="46"/>
      <c r="Y74" s="47"/>
      <c r="Z74" s="47"/>
      <c r="AA74" s="47"/>
      <c r="AB74" s="47"/>
      <c r="AC74" s="47"/>
      <c r="AD74" s="47"/>
    </row>
    <row r="75" spans="1:30" ht="39.950000000000003" customHeight="1" x14ac:dyDescent="0.25">
      <c r="A75" s="55">
        <v>89</v>
      </c>
      <c r="B75" s="56" t="s">
        <v>71</v>
      </c>
      <c r="C75" s="60" t="s">
        <v>290</v>
      </c>
      <c r="D75" s="61" t="s">
        <v>291</v>
      </c>
      <c r="E75" s="62" t="s">
        <v>292</v>
      </c>
      <c r="F75" s="62" t="s">
        <v>293</v>
      </c>
      <c r="G75" s="54" t="s">
        <v>37</v>
      </c>
      <c r="H75" s="62" t="s">
        <v>81</v>
      </c>
      <c r="I75" s="42">
        <v>3316.5</v>
      </c>
      <c r="J75" s="17"/>
      <c r="K75" s="23">
        <f t="shared" si="2"/>
        <v>0</v>
      </c>
      <c r="L75" s="24" t="str">
        <f t="shared" si="3"/>
        <v>OK</v>
      </c>
      <c r="M75" s="45"/>
      <c r="N75" s="50"/>
      <c r="O75" s="46"/>
      <c r="P75" s="47"/>
      <c r="Q75" s="47"/>
      <c r="R75" s="49"/>
      <c r="S75" s="48"/>
      <c r="T75" s="46"/>
      <c r="U75" s="46"/>
      <c r="V75" s="46"/>
      <c r="W75" s="46"/>
      <c r="X75" s="46"/>
      <c r="Y75" s="47"/>
      <c r="Z75" s="47"/>
      <c r="AA75" s="47"/>
      <c r="AB75" s="47"/>
      <c r="AC75" s="47"/>
      <c r="AD75" s="47"/>
    </row>
    <row r="76" spans="1:30" ht="39.950000000000003" customHeight="1" x14ac:dyDescent="0.25">
      <c r="A76" s="55">
        <v>90</v>
      </c>
      <c r="B76" s="56" t="s">
        <v>151</v>
      </c>
      <c r="C76" s="60" t="s">
        <v>294</v>
      </c>
      <c r="D76" s="61" t="s">
        <v>295</v>
      </c>
      <c r="E76" s="62" t="s">
        <v>124</v>
      </c>
      <c r="F76" s="62" t="s">
        <v>296</v>
      </c>
      <c r="G76" s="54" t="s">
        <v>37</v>
      </c>
      <c r="H76" s="62" t="s">
        <v>81</v>
      </c>
      <c r="I76" s="42">
        <v>3100</v>
      </c>
      <c r="J76" s="17"/>
      <c r="K76" s="23">
        <f t="shared" si="2"/>
        <v>0</v>
      </c>
      <c r="L76" s="24" t="str">
        <f t="shared" si="3"/>
        <v>OK</v>
      </c>
      <c r="M76" s="45"/>
      <c r="N76" s="50"/>
      <c r="O76" s="46"/>
      <c r="P76" s="47"/>
      <c r="Q76" s="47"/>
      <c r="R76" s="49"/>
      <c r="S76" s="48"/>
      <c r="T76" s="46"/>
      <c r="U76" s="46"/>
      <c r="V76" s="46"/>
      <c r="W76" s="46"/>
      <c r="X76" s="46"/>
      <c r="Y76" s="47"/>
      <c r="Z76" s="47"/>
      <c r="AA76" s="47"/>
      <c r="AB76" s="47"/>
      <c r="AC76" s="47"/>
      <c r="AD76" s="47"/>
    </row>
    <row r="77" spans="1:30" ht="39.950000000000003" customHeight="1" x14ac:dyDescent="0.25">
      <c r="A77" s="55">
        <v>91</v>
      </c>
      <c r="B77" s="56" t="s">
        <v>93</v>
      </c>
      <c r="C77" s="66" t="s">
        <v>297</v>
      </c>
      <c r="D77" s="67" t="s">
        <v>298</v>
      </c>
      <c r="E77" s="53" t="s">
        <v>192</v>
      </c>
      <c r="F77" s="54" t="s">
        <v>299</v>
      </c>
      <c r="G77" s="54" t="s">
        <v>37</v>
      </c>
      <c r="H77" s="54" t="s">
        <v>51</v>
      </c>
      <c r="I77" s="42">
        <v>400</v>
      </c>
      <c r="J77" s="17"/>
      <c r="K77" s="23">
        <f t="shared" si="2"/>
        <v>0</v>
      </c>
      <c r="L77" s="24" t="str">
        <f t="shared" si="3"/>
        <v>OK</v>
      </c>
      <c r="M77" s="45"/>
      <c r="N77" s="50"/>
      <c r="O77" s="46"/>
      <c r="P77" s="47"/>
      <c r="Q77" s="47"/>
      <c r="R77" s="49"/>
      <c r="S77" s="48"/>
      <c r="T77" s="46"/>
      <c r="U77" s="46"/>
      <c r="V77" s="46"/>
      <c r="W77" s="46"/>
      <c r="X77" s="46"/>
      <c r="Y77" s="47"/>
      <c r="Z77" s="47"/>
      <c r="AA77" s="47"/>
      <c r="AB77" s="47"/>
      <c r="AC77" s="47"/>
      <c r="AD77" s="47"/>
    </row>
    <row r="78" spans="1:30" ht="39.950000000000003" customHeight="1" x14ac:dyDescent="0.25">
      <c r="A78" s="55">
        <v>92</v>
      </c>
      <c r="B78" s="56" t="s">
        <v>243</v>
      </c>
      <c r="C78" s="60" t="s">
        <v>300</v>
      </c>
      <c r="D78" s="61" t="s">
        <v>301</v>
      </c>
      <c r="E78" s="62" t="s">
        <v>292</v>
      </c>
      <c r="F78" s="62" t="s">
        <v>293</v>
      </c>
      <c r="G78" s="54" t="s">
        <v>37</v>
      </c>
      <c r="H78" s="62" t="s">
        <v>81</v>
      </c>
      <c r="I78" s="42">
        <v>2438</v>
      </c>
      <c r="J78" s="17"/>
      <c r="K78" s="23">
        <f t="shared" si="2"/>
        <v>0</v>
      </c>
      <c r="L78" s="24" t="str">
        <f t="shared" si="3"/>
        <v>OK</v>
      </c>
      <c r="M78" s="45"/>
      <c r="N78" s="50"/>
      <c r="O78" s="46"/>
      <c r="P78" s="47"/>
      <c r="Q78" s="47"/>
      <c r="R78" s="49"/>
      <c r="S78" s="48"/>
      <c r="T78" s="46"/>
      <c r="U78" s="46"/>
      <c r="V78" s="46"/>
      <c r="W78" s="46"/>
      <c r="X78" s="46"/>
      <c r="Y78" s="47"/>
      <c r="Z78" s="47"/>
      <c r="AA78" s="47"/>
      <c r="AB78" s="47"/>
      <c r="AC78" s="47"/>
      <c r="AD78" s="47"/>
    </row>
    <row r="79" spans="1:30" ht="39.950000000000003" customHeight="1" x14ac:dyDescent="0.25">
      <c r="A79" s="55">
        <v>93</v>
      </c>
      <c r="B79" s="56" t="s">
        <v>93</v>
      </c>
      <c r="C79" s="60" t="s">
        <v>302</v>
      </c>
      <c r="D79" s="61" t="s">
        <v>303</v>
      </c>
      <c r="E79" s="62" t="s">
        <v>292</v>
      </c>
      <c r="F79" s="62" t="s">
        <v>293</v>
      </c>
      <c r="G79" s="54" t="s">
        <v>37</v>
      </c>
      <c r="H79" s="62" t="s">
        <v>81</v>
      </c>
      <c r="I79" s="42">
        <v>715</v>
      </c>
      <c r="J79" s="17"/>
      <c r="K79" s="23">
        <f t="shared" si="2"/>
        <v>0</v>
      </c>
      <c r="L79" s="24" t="str">
        <f t="shared" si="3"/>
        <v>OK</v>
      </c>
      <c r="M79" s="45"/>
      <c r="N79" s="50"/>
      <c r="O79" s="46"/>
      <c r="P79" s="47"/>
      <c r="Q79" s="47"/>
      <c r="R79" s="49"/>
      <c r="S79" s="48"/>
      <c r="T79" s="46"/>
      <c r="U79" s="46"/>
      <c r="V79" s="46"/>
      <c r="W79" s="46"/>
      <c r="X79" s="46"/>
      <c r="Y79" s="47"/>
      <c r="Z79" s="47"/>
      <c r="AA79" s="47"/>
      <c r="AB79" s="47"/>
      <c r="AC79" s="47"/>
      <c r="AD79" s="47"/>
    </row>
    <row r="80" spans="1:30" ht="39.950000000000003" customHeight="1" x14ac:dyDescent="0.25">
      <c r="A80" s="55">
        <v>94</v>
      </c>
      <c r="B80" s="56" t="s">
        <v>93</v>
      </c>
      <c r="C80" s="60" t="s">
        <v>304</v>
      </c>
      <c r="D80" s="61" t="s">
        <v>305</v>
      </c>
      <c r="E80" s="62" t="s">
        <v>292</v>
      </c>
      <c r="F80" s="62" t="s">
        <v>293</v>
      </c>
      <c r="G80" s="54" t="s">
        <v>37</v>
      </c>
      <c r="H80" s="62" t="s">
        <v>81</v>
      </c>
      <c r="I80" s="42">
        <v>2850</v>
      </c>
      <c r="J80" s="17"/>
      <c r="K80" s="23">
        <f t="shared" si="2"/>
        <v>0</v>
      </c>
      <c r="L80" s="24" t="str">
        <f t="shared" si="3"/>
        <v>OK</v>
      </c>
      <c r="M80" s="45"/>
      <c r="N80" s="50"/>
      <c r="O80" s="46"/>
      <c r="P80" s="47"/>
      <c r="Q80" s="47"/>
      <c r="R80" s="49"/>
      <c r="S80" s="48"/>
      <c r="T80" s="46"/>
      <c r="U80" s="46"/>
      <c r="V80" s="46"/>
      <c r="W80" s="46"/>
      <c r="X80" s="46"/>
      <c r="Y80" s="47"/>
      <c r="Z80" s="47"/>
      <c r="AA80" s="47"/>
      <c r="AB80" s="47"/>
      <c r="AC80" s="47"/>
      <c r="AD80" s="47"/>
    </row>
    <row r="81" spans="1:30" ht="39.950000000000003" customHeight="1" x14ac:dyDescent="0.25">
      <c r="A81" s="55">
        <v>96</v>
      </c>
      <c r="B81" s="56" t="s">
        <v>47</v>
      </c>
      <c r="C81" s="60" t="s">
        <v>306</v>
      </c>
      <c r="D81" s="61" t="s">
        <v>307</v>
      </c>
      <c r="E81" s="53" t="s">
        <v>129</v>
      </c>
      <c r="F81" s="54" t="s">
        <v>308</v>
      </c>
      <c r="G81" s="54" t="s">
        <v>37</v>
      </c>
      <c r="H81" s="54" t="s">
        <v>81</v>
      </c>
      <c r="I81" s="42">
        <v>2300</v>
      </c>
      <c r="J81" s="17"/>
      <c r="K81" s="23">
        <f t="shared" si="2"/>
        <v>0</v>
      </c>
      <c r="L81" s="24" t="str">
        <f t="shared" si="3"/>
        <v>OK</v>
      </c>
      <c r="M81" s="45"/>
      <c r="N81" s="50"/>
      <c r="O81" s="46"/>
      <c r="P81" s="47"/>
      <c r="Q81" s="47"/>
      <c r="R81" s="49"/>
      <c r="S81" s="48"/>
      <c r="T81" s="46"/>
      <c r="U81" s="46"/>
      <c r="V81" s="46"/>
      <c r="W81" s="46"/>
      <c r="X81" s="46"/>
      <c r="Y81" s="47"/>
      <c r="Z81" s="47"/>
      <c r="AA81" s="47"/>
      <c r="AB81" s="47"/>
      <c r="AC81" s="47"/>
      <c r="AD81" s="47"/>
    </row>
    <row r="82" spans="1:30" ht="39.950000000000003" customHeight="1" x14ac:dyDescent="0.25">
      <c r="A82" s="55">
        <v>97</v>
      </c>
      <c r="B82" s="56" t="s">
        <v>47</v>
      </c>
      <c r="C82" s="60" t="s">
        <v>309</v>
      </c>
      <c r="D82" s="61" t="s">
        <v>310</v>
      </c>
      <c r="E82" s="53" t="s">
        <v>192</v>
      </c>
      <c r="F82" s="70">
        <v>13080064</v>
      </c>
      <c r="G82" s="54" t="s">
        <v>37</v>
      </c>
      <c r="H82" s="54" t="s">
        <v>51</v>
      </c>
      <c r="I82" s="42">
        <v>2280</v>
      </c>
      <c r="J82" s="17"/>
      <c r="K82" s="23">
        <f t="shared" si="2"/>
        <v>0</v>
      </c>
      <c r="L82" s="24" t="str">
        <f t="shared" si="3"/>
        <v>OK</v>
      </c>
      <c r="M82" s="45"/>
      <c r="N82" s="50"/>
      <c r="O82" s="46"/>
      <c r="P82" s="47"/>
      <c r="Q82" s="47"/>
      <c r="R82" s="49"/>
      <c r="S82" s="48"/>
      <c r="T82" s="46"/>
      <c r="U82" s="46"/>
      <c r="V82" s="46"/>
      <c r="W82" s="46"/>
      <c r="X82" s="46"/>
      <c r="Y82" s="47"/>
      <c r="Z82" s="47"/>
      <c r="AA82" s="47"/>
      <c r="AB82" s="47"/>
      <c r="AC82" s="47"/>
      <c r="AD82" s="47"/>
    </row>
    <row r="83" spans="1:30" ht="39.950000000000003" customHeight="1" x14ac:dyDescent="0.25">
      <c r="A83" s="55">
        <v>98</v>
      </c>
      <c r="B83" s="56" t="s">
        <v>135</v>
      </c>
      <c r="C83" s="60" t="s">
        <v>311</v>
      </c>
      <c r="D83" s="61" t="s">
        <v>312</v>
      </c>
      <c r="E83" s="62" t="s">
        <v>124</v>
      </c>
      <c r="F83" s="62" t="s">
        <v>296</v>
      </c>
      <c r="G83" s="54" t="s">
        <v>37</v>
      </c>
      <c r="H83" s="62" t="s">
        <v>81</v>
      </c>
      <c r="I83" s="42">
        <v>3180</v>
      </c>
      <c r="J83" s="17"/>
      <c r="K83" s="23">
        <f t="shared" si="2"/>
        <v>0</v>
      </c>
      <c r="L83" s="24" t="str">
        <f t="shared" si="3"/>
        <v>OK</v>
      </c>
      <c r="M83" s="45"/>
      <c r="N83" s="50"/>
      <c r="O83" s="46"/>
      <c r="P83" s="47"/>
      <c r="Q83" s="47"/>
      <c r="R83" s="49"/>
      <c r="S83" s="48"/>
      <c r="T83" s="46"/>
      <c r="U83" s="46"/>
      <c r="V83" s="46"/>
      <c r="W83" s="46"/>
      <c r="X83" s="46"/>
      <c r="Y83" s="47"/>
      <c r="Z83" s="47"/>
      <c r="AA83" s="47"/>
      <c r="AB83" s="47"/>
      <c r="AC83" s="47"/>
      <c r="AD83" s="47"/>
    </row>
    <row r="84" spans="1:30" ht="39.950000000000003" customHeight="1" x14ac:dyDescent="0.25">
      <c r="A84" s="55">
        <v>99</v>
      </c>
      <c r="B84" s="56" t="s">
        <v>24</v>
      </c>
      <c r="C84" s="68" t="s">
        <v>313</v>
      </c>
      <c r="D84" s="69" t="s">
        <v>314</v>
      </c>
      <c r="E84" s="65">
        <v>2407</v>
      </c>
      <c r="F84" s="65" t="s">
        <v>315</v>
      </c>
      <c r="G84" s="54" t="s">
        <v>37</v>
      </c>
      <c r="H84" s="62" t="s">
        <v>81</v>
      </c>
      <c r="I84" s="42">
        <v>850</v>
      </c>
      <c r="J84" s="17"/>
      <c r="K84" s="23">
        <f t="shared" si="2"/>
        <v>0</v>
      </c>
      <c r="L84" s="24" t="str">
        <f t="shared" si="3"/>
        <v>OK</v>
      </c>
      <c r="M84" s="45"/>
      <c r="N84" s="50"/>
      <c r="O84" s="46"/>
      <c r="P84" s="47"/>
      <c r="Q84" s="47"/>
      <c r="R84" s="49"/>
      <c r="S84" s="48"/>
      <c r="T84" s="46"/>
      <c r="U84" s="46"/>
      <c r="V84" s="46"/>
      <c r="W84" s="46"/>
      <c r="X84" s="46"/>
      <c r="Y84" s="47"/>
      <c r="Z84" s="47"/>
      <c r="AA84" s="47"/>
      <c r="AB84" s="47"/>
      <c r="AC84" s="47"/>
      <c r="AD84" s="47"/>
    </row>
    <row r="85" spans="1:30" ht="39.950000000000003" customHeight="1" x14ac:dyDescent="0.25">
      <c r="A85" s="55">
        <v>100</v>
      </c>
      <c r="B85" s="56" t="s">
        <v>47</v>
      </c>
      <c r="C85" s="60" t="s">
        <v>316</v>
      </c>
      <c r="D85" s="61" t="s">
        <v>317</v>
      </c>
      <c r="E85" s="62" t="s">
        <v>101</v>
      </c>
      <c r="F85" s="62" t="s">
        <v>281</v>
      </c>
      <c r="G85" s="54" t="s">
        <v>37</v>
      </c>
      <c r="H85" s="62" t="s">
        <v>51</v>
      </c>
      <c r="I85" s="42">
        <v>2300</v>
      </c>
      <c r="J85" s="17"/>
      <c r="K85" s="23">
        <f t="shared" si="2"/>
        <v>0</v>
      </c>
      <c r="L85" s="24" t="str">
        <f t="shared" si="3"/>
        <v>OK</v>
      </c>
      <c r="M85" s="45"/>
      <c r="N85" s="50"/>
      <c r="O85" s="46"/>
      <c r="P85" s="47"/>
      <c r="Q85" s="47"/>
      <c r="R85" s="49"/>
      <c r="S85" s="48"/>
      <c r="T85" s="46"/>
      <c r="U85" s="46"/>
      <c r="V85" s="46"/>
      <c r="W85" s="46"/>
      <c r="X85" s="46"/>
      <c r="Y85" s="47"/>
      <c r="Z85" s="47"/>
      <c r="AA85" s="47"/>
      <c r="AB85" s="47"/>
      <c r="AC85" s="47"/>
      <c r="AD85" s="47"/>
    </row>
    <row r="86" spans="1:30" ht="39.950000000000003" customHeight="1" x14ac:dyDescent="0.25">
      <c r="A86" s="55">
        <v>101</v>
      </c>
      <c r="B86" s="56" t="s">
        <v>151</v>
      </c>
      <c r="C86" s="60" t="s">
        <v>318</v>
      </c>
      <c r="D86" s="61" t="s">
        <v>319</v>
      </c>
      <c r="E86" s="62" t="s">
        <v>46</v>
      </c>
      <c r="F86" s="62" t="s">
        <v>54</v>
      </c>
      <c r="G86" s="54" t="s">
        <v>37</v>
      </c>
      <c r="H86" s="62" t="s">
        <v>51</v>
      </c>
      <c r="I86" s="42">
        <v>1900</v>
      </c>
      <c r="J86" s="17"/>
      <c r="K86" s="23">
        <f t="shared" si="2"/>
        <v>0</v>
      </c>
      <c r="L86" s="24" t="str">
        <f t="shared" si="3"/>
        <v>OK</v>
      </c>
      <c r="M86" s="45"/>
      <c r="N86" s="50"/>
      <c r="O86" s="46"/>
      <c r="P86" s="47"/>
      <c r="Q86" s="47"/>
      <c r="R86" s="49"/>
      <c r="S86" s="48"/>
      <c r="T86" s="46"/>
      <c r="U86" s="46"/>
      <c r="V86" s="46"/>
      <c r="W86" s="46"/>
      <c r="X86" s="46"/>
      <c r="Y86" s="47"/>
      <c r="Z86" s="47"/>
      <c r="AA86" s="47"/>
      <c r="AB86" s="47"/>
      <c r="AC86" s="47"/>
      <c r="AD86" s="47"/>
    </row>
    <row r="87" spans="1:30" ht="39.950000000000003" customHeight="1" x14ac:dyDescent="0.25">
      <c r="A87" s="55">
        <v>102</v>
      </c>
      <c r="B87" s="56" t="s">
        <v>114</v>
      </c>
      <c r="C87" s="66" t="s">
        <v>320</v>
      </c>
      <c r="D87" s="67" t="s">
        <v>321</v>
      </c>
      <c r="E87" s="59" t="s">
        <v>62</v>
      </c>
      <c r="F87" s="54" t="s">
        <v>322</v>
      </c>
      <c r="G87" s="54" t="s">
        <v>37</v>
      </c>
      <c r="H87" s="54">
        <v>44905233</v>
      </c>
      <c r="I87" s="42">
        <v>5366</v>
      </c>
      <c r="J87" s="17"/>
      <c r="K87" s="23">
        <f t="shared" si="2"/>
        <v>0</v>
      </c>
      <c r="L87" s="24" t="str">
        <f t="shared" si="3"/>
        <v>OK</v>
      </c>
      <c r="M87" s="45"/>
      <c r="N87" s="50"/>
      <c r="O87" s="46"/>
      <c r="P87" s="47"/>
      <c r="Q87" s="47"/>
      <c r="R87" s="49"/>
      <c r="S87" s="48"/>
      <c r="T87" s="46"/>
      <c r="U87" s="46"/>
      <c r="V87" s="46"/>
      <c r="W87" s="46"/>
      <c r="X87" s="46"/>
      <c r="Y87" s="47"/>
      <c r="Z87" s="47"/>
      <c r="AA87" s="47"/>
      <c r="AB87" s="47"/>
      <c r="AC87" s="47"/>
      <c r="AD87" s="47"/>
    </row>
    <row r="88" spans="1:30" ht="39.950000000000003" customHeight="1" x14ac:dyDescent="0.25">
      <c r="A88" s="55">
        <v>103</v>
      </c>
      <c r="B88" s="56" t="s">
        <v>114</v>
      </c>
      <c r="C88" s="77" t="s">
        <v>323</v>
      </c>
      <c r="D88" s="61" t="s">
        <v>321</v>
      </c>
      <c r="E88" s="59" t="s">
        <v>238</v>
      </c>
      <c r="F88" s="62" t="s">
        <v>324</v>
      </c>
      <c r="G88" s="54" t="s">
        <v>37</v>
      </c>
      <c r="H88" s="62" t="s">
        <v>51</v>
      </c>
      <c r="I88" s="42">
        <v>6900</v>
      </c>
      <c r="J88" s="17"/>
      <c r="K88" s="23">
        <f t="shared" si="2"/>
        <v>0</v>
      </c>
      <c r="L88" s="24" t="str">
        <f t="shared" si="3"/>
        <v>OK</v>
      </c>
      <c r="M88" s="45"/>
      <c r="N88" s="50"/>
      <c r="O88" s="46"/>
      <c r="P88" s="47"/>
      <c r="Q88" s="47"/>
      <c r="R88" s="49"/>
      <c r="S88" s="48"/>
      <c r="T88" s="46"/>
      <c r="U88" s="46"/>
      <c r="V88" s="46"/>
      <c r="W88" s="46"/>
      <c r="X88" s="46"/>
      <c r="Y88" s="47"/>
      <c r="Z88" s="47"/>
      <c r="AA88" s="47"/>
      <c r="AB88" s="47"/>
      <c r="AC88" s="47"/>
      <c r="AD88" s="47"/>
    </row>
    <row r="89" spans="1:30" ht="39.950000000000003" customHeight="1" x14ac:dyDescent="0.25">
      <c r="A89" s="55">
        <v>104</v>
      </c>
      <c r="B89" s="56" t="s">
        <v>126</v>
      </c>
      <c r="C89" s="60" t="s">
        <v>325</v>
      </c>
      <c r="D89" s="61" t="s">
        <v>326</v>
      </c>
      <c r="E89" s="62" t="s">
        <v>124</v>
      </c>
      <c r="F89" s="62" t="s">
        <v>327</v>
      </c>
      <c r="G89" s="54" t="s">
        <v>37</v>
      </c>
      <c r="H89" s="62" t="s">
        <v>51</v>
      </c>
      <c r="I89" s="42">
        <v>2100</v>
      </c>
      <c r="J89" s="17"/>
      <c r="K89" s="23">
        <f t="shared" si="2"/>
        <v>0</v>
      </c>
      <c r="L89" s="24" t="str">
        <f t="shared" si="3"/>
        <v>OK</v>
      </c>
      <c r="M89" s="45"/>
      <c r="N89" s="50"/>
      <c r="O89" s="46"/>
      <c r="P89" s="47"/>
      <c r="Q89" s="47"/>
      <c r="R89" s="49"/>
      <c r="S89" s="48"/>
      <c r="T89" s="46"/>
      <c r="U89" s="46"/>
      <c r="V89" s="46"/>
      <c r="W89" s="46"/>
      <c r="X89" s="46"/>
      <c r="Y89" s="47"/>
      <c r="Z89" s="47"/>
      <c r="AA89" s="47"/>
      <c r="AB89" s="47"/>
      <c r="AC89" s="47"/>
      <c r="AD89" s="47"/>
    </row>
    <row r="90" spans="1:30" ht="39.950000000000003" customHeight="1" x14ac:dyDescent="0.25">
      <c r="A90" s="55">
        <v>105</v>
      </c>
      <c r="B90" s="56" t="s">
        <v>71</v>
      </c>
      <c r="C90" s="60" t="s">
        <v>328</v>
      </c>
      <c r="D90" s="61" t="s">
        <v>329</v>
      </c>
      <c r="E90" s="53" t="s">
        <v>238</v>
      </c>
      <c r="F90" s="54" t="s">
        <v>330</v>
      </c>
      <c r="G90" s="54" t="s">
        <v>37</v>
      </c>
      <c r="H90" s="54" t="s">
        <v>331</v>
      </c>
      <c r="I90" s="42">
        <v>2351.25</v>
      </c>
      <c r="J90" s="17"/>
      <c r="K90" s="23">
        <f t="shared" si="2"/>
        <v>0</v>
      </c>
      <c r="L90" s="24" t="str">
        <f t="shared" si="3"/>
        <v>OK</v>
      </c>
      <c r="M90" s="45"/>
      <c r="N90" s="50"/>
      <c r="O90" s="46"/>
      <c r="P90" s="47"/>
      <c r="Q90" s="47"/>
      <c r="R90" s="49"/>
      <c r="S90" s="48"/>
      <c r="T90" s="46"/>
      <c r="U90" s="46"/>
      <c r="V90" s="46"/>
      <c r="W90" s="46"/>
      <c r="X90" s="46"/>
      <c r="Y90" s="47"/>
      <c r="Z90" s="47"/>
      <c r="AA90" s="47"/>
      <c r="AB90" s="47"/>
      <c r="AC90" s="47"/>
      <c r="AD90" s="47"/>
    </row>
    <row r="91" spans="1:30" ht="39.950000000000003" customHeight="1" x14ac:dyDescent="0.25">
      <c r="A91" s="55">
        <v>106</v>
      </c>
      <c r="B91" s="56" t="s">
        <v>332</v>
      </c>
      <c r="C91" s="73" t="s">
        <v>333</v>
      </c>
      <c r="D91" s="74" t="s">
        <v>334</v>
      </c>
      <c r="E91" s="70" t="s">
        <v>335</v>
      </c>
      <c r="F91" s="62" t="s">
        <v>336</v>
      </c>
      <c r="G91" s="54" t="s">
        <v>37</v>
      </c>
      <c r="H91" s="62" t="s">
        <v>21</v>
      </c>
      <c r="I91" s="42">
        <v>19008</v>
      </c>
      <c r="J91" s="17"/>
      <c r="K91" s="23">
        <f t="shared" si="2"/>
        <v>0</v>
      </c>
      <c r="L91" s="24" t="str">
        <f t="shared" si="3"/>
        <v>OK</v>
      </c>
      <c r="M91" s="45"/>
      <c r="N91" s="50"/>
      <c r="O91" s="46"/>
      <c r="P91" s="47"/>
      <c r="Q91" s="47"/>
      <c r="R91" s="49"/>
      <c r="S91" s="48"/>
      <c r="T91" s="46"/>
      <c r="U91" s="46"/>
      <c r="V91" s="46"/>
      <c r="W91" s="46"/>
      <c r="X91" s="46"/>
      <c r="Y91" s="47"/>
      <c r="Z91" s="47"/>
      <c r="AA91" s="47"/>
      <c r="AB91" s="47"/>
      <c r="AC91" s="47"/>
      <c r="AD91" s="47"/>
    </row>
    <row r="92" spans="1:30" ht="39.950000000000003" customHeight="1" x14ac:dyDescent="0.25">
      <c r="A92" s="55">
        <v>107</v>
      </c>
      <c r="B92" s="56" t="s">
        <v>135</v>
      </c>
      <c r="C92" s="60" t="s">
        <v>337</v>
      </c>
      <c r="D92" s="61" t="s">
        <v>338</v>
      </c>
      <c r="E92" s="62" t="s">
        <v>335</v>
      </c>
      <c r="F92" s="62" t="s">
        <v>336</v>
      </c>
      <c r="G92" s="54" t="s">
        <v>37</v>
      </c>
      <c r="H92" s="62" t="s">
        <v>21</v>
      </c>
      <c r="I92" s="42">
        <v>2370</v>
      </c>
      <c r="J92" s="17"/>
      <c r="K92" s="23">
        <f t="shared" si="2"/>
        <v>0</v>
      </c>
      <c r="L92" s="24" t="str">
        <f t="shared" si="3"/>
        <v>OK</v>
      </c>
      <c r="M92" s="45"/>
      <c r="N92" s="50"/>
      <c r="O92" s="46"/>
      <c r="P92" s="47"/>
      <c r="Q92" s="47"/>
      <c r="R92" s="49"/>
      <c r="S92" s="48"/>
      <c r="T92" s="46"/>
      <c r="U92" s="46"/>
      <c r="V92" s="46"/>
      <c r="W92" s="46"/>
      <c r="X92" s="46"/>
      <c r="Y92" s="47"/>
      <c r="Z92" s="47"/>
      <c r="AA92" s="47"/>
      <c r="AB92" s="47"/>
      <c r="AC92" s="47"/>
      <c r="AD92" s="47"/>
    </row>
    <row r="93" spans="1:30" ht="39.950000000000003" customHeight="1" x14ac:dyDescent="0.25">
      <c r="A93" s="55">
        <v>110</v>
      </c>
      <c r="B93" s="56" t="s">
        <v>86</v>
      </c>
      <c r="C93" s="77" t="s">
        <v>339</v>
      </c>
      <c r="D93" s="61" t="s">
        <v>340</v>
      </c>
      <c r="E93" s="59" t="s">
        <v>238</v>
      </c>
      <c r="F93" s="62" t="s">
        <v>341</v>
      </c>
      <c r="G93" s="54" t="s">
        <v>37</v>
      </c>
      <c r="H93" s="62" t="s">
        <v>51</v>
      </c>
      <c r="I93" s="42">
        <v>20278</v>
      </c>
      <c r="J93" s="17"/>
      <c r="K93" s="23">
        <f t="shared" si="2"/>
        <v>0</v>
      </c>
      <c r="L93" s="24" t="str">
        <f t="shared" si="3"/>
        <v>OK</v>
      </c>
      <c r="M93" s="45"/>
      <c r="N93" s="50"/>
      <c r="O93" s="46"/>
      <c r="P93" s="47"/>
      <c r="Q93" s="47"/>
      <c r="R93" s="49"/>
      <c r="S93" s="48"/>
      <c r="T93" s="46"/>
      <c r="U93" s="46"/>
      <c r="V93" s="46"/>
      <c r="W93" s="46"/>
      <c r="X93" s="46"/>
      <c r="Y93" s="47"/>
      <c r="Z93" s="47"/>
      <c r="AA93" s="47"/>
      <c r="AB93" s="47"/>
      <c r="AC93" s="47"/>
      <c r="AD93" s="47"/>
    </row>
    <row r="94" spans="1:30" ht="39.950000000000003" customHeight="1" x14ac:dyDescent="0.25">
      <c r="A94" s="55">
        <v>111</v>
      </c>
      <c r="B94" s="56" t="s">
        <v>43</v>
      </c>
      <c r="C94" s="60" t="s">
        <v>342</v>
      </c>
      <c r="D94" s="61" t="s">
        <v>343</v>
      </c>
      <c r="E94" s="62" t="s">
        <v>124</v>
      </c>
      <c r="F94" s="62" t="s">
        <v>246</v>
      </c>
      <c r="G94" s="54" t="s">
        <v>37</v>
      </c>
      <c r="H94" s="62" t="s">
        <v>81</v>
      </c>
      <c r="I94" s="42">
        <v>1474.8</v>
      </c>
      <c r="J94" s="17"/>
      <c r="K94" s="23">
        <f t="shared" si="2"/>
        <v>0</v>
      </c>
      <c r="L94" s="24" t="str">
        <f t="shared" si="3"/>
        <v>OK</v>
      </c>
      <c r="M94" s="45"/>
      <c r="N94" s="50"/>
      <c r="O94" s="46"/>
      <c r="P94" s="47"/>
      <c r="Q94" s="47"/>
      <c r="R94" s="49"/>
      <c r="S94" s="48"/>
      <c r="T94" s="46"/>
      <c r="U94" s="46"/>
      <c r="V94" s="46"/>
      <c r="W94" s="46"/>
      <c r="X94" s="46"/>
      <c r="Y94" s="47"/>
      <c r="Z94" s="47"/>
      <c r="AA94" s="47"/>
      <c r="AB94" s="47"/>
      <c r="AC94" s="47"/>
      <c r="AD94" s="47"/>
    </row>
    <row r="95" spans="1:30" ht="39.950000000000003" customHeight="1" x14ac:dyDescent="0.25">
      <c r="A95" s="55">
        <v>112</v>
      </c>
      <c r="B95" s="56" t="s">
        <v>43</v>
      </c>
      <c r="C95" s="60" t="s">
        <v>344</v>
      </c>
      <c r="D95" s="61" t="s">
        <v>345</v>
      </c>
      <c r="E95" s="62" t="s">
        <v>124</v>
      </c>
      <c r="F95" s="62" t="s">
        <v>246</v>
      </c>
      <c r="G95" s="54" t="s">
        <v>37</v>
      </c>
      <c r="H95" s="62" t="s">
        <v>81</v>
      </c>
      <c r="I95" s="42">
        <v>845.2</v>
      </c>
      <c r="J95" s="17"/>
      <c r="K95" s="23">
        <f t="shared" si="2"/>
        <v>0</v>
      </c>
      <c r="L95" s="24" t="str">
        <f t="shared" si="3"/>
        <v>OK</v>
      </c>
      <c r="M95" s="45"/>
      <c r="N95" s="50"/>
      <c r="O95" s="46"/>
      <c r="P95" s="47"/>
      <c r="Q95" s="47"/>
      <c r="R95" s="49"/>
      <c r="S95" s="48"/>
      <c r="T95" s="46"/>
      <c r="U95" s="46"/>
      <c r="V95" s="46"/>
      <c r="W95" s="46"/>
      <c r="X95" s="46"/>
      <c r="Y95" s="47"/>
      <c r="Z95" s="47"/>
      <c r="AA95" s="47"/>
      <c r="AB95" s="47"/>
      <c r="AC95" s="47"/>
      <c r="AD95" s="47"/>
    </row>
    <row r="96" spans="1:30" ht="39.950000000000003" customHeight="1" x14ac:dyDescent="0.25">
      <c r="A96" s="55">
        <v>113</v>
      </c>
      <c r="B96" s="56" t="s">
        <v>151</v>
      </c>
      <c r="C96" s="60" t="s">
        <v>346</v>
      </c>
      <c r="D96" s="61" t="s">
        <v>347</v>
      </c>
      <c r="E96" s="62" t="s">
        <v>124</v>
      </c>
      <c r="F96" s="62" t="s">
        <v>246</v>
      </c>
      <c r="G96" s="54" t="s">
        <v>37</v>
      </c>
      <c r="H96" s="62" t="s">
        <v>81</v>
      </c>
      <c r="I96" s="42">
        <v>2000</v>
      </c>
      <c r="J96" s="17"/>
      <c r="K96" s="23">
        <f t="shared" si="2"/>
        <v>0</v>
      </c>
      <c r="L96" s="24" t="str">
        <f t="shared" si="3"/>
        <v>OK</v>
      </c>
      <c r="M96" s="45"/>
      <c r="N96" s="50"/>
      <c r="O96" s="46"/>
      <c r="P96" s="47"/>
      <c r="Q96" s="47"/>
      <c r="R96" s="49"/>
      <c r="S96" s="48"/>
      <c r="T96" s="46"/>
      <c r="U96" s="46"/>
      <c r="V96" s="46"/>
      <c r="W96" s="46"/>
      <c r="X96" s="46"/>
      <c r="Y96" s="47"/>
      <c r="Z96" s="47"/>
      <c r="AA96" s="47"/>
      <c r="AB96" s="47"/>
      <c r="AC96" s="47"/>
      <c r="AD96" s="47"/>
    </row>
    <row r="97" spans="1:30" ht="39.950000000000003" customHeight="1" x14ac:dyDescent="0.25">
      <c r="A97" s="55">
        <v>114</v>
      </c>
      <c r="B97" s="56" t="s">
        <v>38</v>
      </c>
      <c r="C97" s="60" t="s">
        <v>348</v>
      </c>
      <c r="D97" s="61" t="s">
        <v>349</v>
      </c>
      <c r="E97" s="62" t="s">
        <v>124</v>
      </c>
      <c r="F97" s="62" t="s">
        <v>246</v>
      </c>
      <c r="G97" s="54" t="s">
        <v>37</v>
      </c>
      <c r="H97" s="62" t="s">
        <v>81</v>
      </c>
      <c r="I97" s="42">
        <v>856</v>
      </c>
      <c r="J97" s="17"/>
      <c r="K97" s="23">
        <f t="shared" si="2"/>
        <v>0</v>
      </c>
      <c r="L97" s="24" t="str">
        <f t="shared" si="3"/>
        <v>OK</v>
      </c>
      <c r="M97" s="45"/>
      <c r="N97" s="50"/>
      <c r="O97" s="46"/>
      <c r="P97" s="47"/>
      <c r="Q97" s="47"/>
      <c r="R97" s="49"/>
      <c r="S97" s="48"/>
      <c r="T97" s="46"/>
      <c r="U97" s="46"/>
      <c r="V97" s="46"/>
      <c r="W97" s="46"/>
      <c r="X97" s="46"/>
      <c r="Y97" s="47"/>
      <c r="Z97" s="47"/>
      <c r="AA97" s="47"/>
      <c r="AB97" s="47"/>
      <c r="AC97" s="47"/>
      <c r="AD97" s="47"/>
    </row>
    <row r="98" spans="1:30" ht="39.950000000000003" customHeight="1" x14ac:dyDescent="0.25">
      <c r="A98" s="55">
        <v>115</v>
      </c>
      <c r="B98" s="56" t="s">
        <v>38</v>
      </c>
      <c r="C98" s="60" t="s">
        <v>350</v>
      </c>
      <c r="D98" s="61" t="s">
        <v>351</v>
      </c>
      <c r="E98" s="62" t="s">
        <v>124</v>
      </c>
      <c r="F98" s="62" t="s">
        <v>246</v>
      </c>
      <c r="G98" s="54" t="s">
        <v>37</v>
      </c>
      <c r="H98" s="62" t="s">
        <v>81</v>
      </c>
      <c r="I98" s="42">
        <v>866.2</v>
      </c>
      <c r="J98" s="17"/>
      <c r="K98" s="23">
        <f t="shared" si="2"/>
        <v>0</v>
      </c>
      <c r="L98" s="24" t="str">
        <f t="shared" si="3"/>
        <v>OK</v>
      </c>
      <c r="M98" s="45"/>
      <c r="N98" s="50"/>
      <c r="O98" s="46"/>
      <c r="P98" s="47"/>
      <c r="Q98" s="47"/>
      <c r="R98" s="49"/>
      <c r="S98" s="48"/>
      <c r="T98" s="46"/>
      <c r="U98" s="46"/>
      <c r="V98" s="46"/>
      <c r="W98" s="46"/>
      <c r="X98" s="46"/>
      <c r="Y98" s="47"/>
      <c r="Z98" s="47"/>
      <c r="AA98" s="47"/>
      <c r="AB98" s="47"/>
      <c r="AC98" s="47"/>
      <c r="AD98" s="47"/>
    </row>
    <row r="99" spans="1:30" ht="39.950000000000003" customHeight="1" x14ac:dyDescent="0.25">
      <c r="A99" s="55">
        <v>116</v>
      </c>
      <c r="B99" s="56" t="s">
        <v>151</v>
      </c>
      <c r="C99" s="60" t="s">
        <v>352</v>
      </c>
      <c r="D99" s="61" t="s">
        <v>353</v>
      </c>
      <c r="E99" s="62" t="s">
        <v>124</v>
      </c>
      <c r="F99" s="62" t="s">
        <v>246</v>
      </c>
      <c r="G99" s="54" t="s">
        <v>37</v>
      </c>
      <c r="H99" s="62" t="s">
        <v>81</v>
      </c>
      <c r="I99" s="42">
        <v>1180</v>
      </c>
      <c r="J99" s="17"/>
      <c r="K99" s="23">
        <f t="shared" si="2"/>
        <v>0</v>
      </c>
      <c r="L99" s="24" t="str">
        <f t="shared" si="3"/>
        <v>OK</v>
      </c>
      <c r="M99" s="45"/>
      <c r="N99" s="50"/>
      <c r="O99" s="46"/>
      <c r="P99" s="47"/>
      <c r="Q99" s="47"/>
      <c r="R99" s="49"/>
      <c r="S99" s="48"/>
      <c r="T99" s="46"/>
      <c r="U99" s="46"/>
      <c r="V99" s="46"/>
      <c r="W99" s="46"/>
      <c r="X99" s="46"/>
      <c r="Y99" s="47"/>
      <c r="Z99" s="47"/>
      <c r="AA99" s="47"/>
      <c r="AB99" s="47"/>
      <c r="AC99" s="47"/>
      <c r="AD99" s="47"/>
    </row>
    <row r="100" spans="1:30" ht="39.950000000000003" customHeight="1" x14ac:dyDescent="0.25">
      <c r="A100" s="55">
        <v>117</v>
      </c>
      <c r="B100" s="56" t="s">
        <v>33</v>
      </c>
      <c r="C100" s="78" t="s">
        <v>354</v>
      </c>
      <c r="D100" s="79" t="s">
        <v>355</v>
      </c>
      <c r="E100" s="59" t="s">
        <v>356</v>
      </c>
      <c r="F100" s="62" t="s">
        <v>357</v>
      </c>
      <c r="G100" s="54" t="s">
        <v>37</v>
      </c>
      <c r="H100" s="62" t="s">
        <v>81</v>
      </c>
      <c r="I100" s="42">
        <v>2020</v>
      </c>
      <c r="J100" s="17"/>
      <c r="K100" s="23">
        <f t="shared" si="2"/>
        <v>0</v>
      </c>
      <c r="L100" s="24" t="str">
        <f t="shared" si="3"/>
        <v>OK</v>
      </c>
      <c r="M100" s="45"/>
      <c r="N100" s="50"/>
      <c r="O100" s="46"/>
      <c r="P100" s="47"/>
      <c r="Q100" s="47"/>
      <c r="R100" s="49"/>
      <c r="S100" s="48"/>
      <c r="T100" s="46"/>
      <c r="U100" s="46"/>
      <c r="V100" s="46"/>
      <c r="W100" s="46"/>
      <c r="X100" s="46"/>
      <c r="Y100" s="47"/>
      <c r="Z100" s="47"/>
      <c r="AA100" s="47"/>
      <c r="AB100" s="47"/>
      <c r="AC100" s="47"/>
      <c r="AD100" s="47"/>
    </row>
    <row r="101" spans="1:30" ht="39.950000000000003" customHeight="1" x14ac:dyDescent="0.25">
      <c r="A101" s="55">
        <v>118</v>
      </c>
      <c r="B101" s="56" t="s">
        <v>126</v>
      </c>
      <c r="C101" s="60" t="s">
        <v>358</v>
      </c>
      <c r="D101" s="61" t="s">
        <v>359</v>
      </c>
      <c r="E101" s="62" t="s">
        <v>292</v>
      </c>
      <c r="F101" s="62" t="s">
        <v>360</v>
      </c>
      <c r="G101" s="54" t="s">
        <v>37</v>
      </c>
      <c r="H101" s="62" t="s">
        <v>81</v>
      </c>
      <c r="I101" s="42">
        <v>200</v>
      </c>
      <c r="J101" s="17"/>
      <c r="K101" s="23">
        <f t="shared" si="2"/>
        <v>0</v>
      </c>
      <c r="L101" s="24" t="str">
        <f t="shared" si="3"/>
        <v>OK</v>
      </c>
      <c r="M101" s="45"/>
      <c r="N101" s="50"/>
      <c r="O101" s="46"/>
      <c r="P101" s="47"/>
      <c r="Q101" s="47"/>
      <c r="R101" s="49"/>
      <c r="S101" s="48"/>
      <c r="T101" s="46"/>
      <c r="U101" s="46"/>
      <c r="V101" s="46"/>
      <c r="W101" s="46"/>
      <c r="X101" s="46"/>
      <c r="Y101" s="47"/>
      <c r="Z101" s="47"/>
      <c r="AA101" s="47"/>
      <c r="AB101" s="47"/>
      <c r="AC101" s="47"/>
      <c r="AD101" s="47"/>
    </row>
    <row r="102" spans="1:30" ht="39.950000000000003" customHeight="1" x14ac:dyDescent="0.25">
      <c r="A102" s="55">
        <v>120</v>
      </c>
      <c r="B102" s="56" t="s">
        <v>126</v>
      </c>
      <c r="C102" s="68" t="s">
        <v>361</v>
      </c>
      <c r="D102" s="69" t="s">
        <v>362</v>
      </c>
      <c r="E102" s="65">
        <v>5607</v>
      </c>
      <c r="F102" s="65" t="s">
        <v>363</v>
      </c>
      <c r="G102" s="54" t="s">
        <v>37</v>
      </c>
      <c r="H102" s="62" t="s">
        <v>25</v>
      </c>
      <c r="I102" s="42">
        <v>14.3</v>
      </c>
      <c r="J102" s="17"/>
      <c r="K102" s="23">
        <f t="shared" si="2"/>
        <v>0</v>
      </c>
      <c r="L102" s="24" t="str">
        <f t="shared" si="3"/>
        <v>OK</v>
      </c>
      <c r="M102" s="45"/>
      <c r="N102" s="50"/>
      <c r="O102" s="46"/>
      <c r="P102" s="47"/>
      <c r="Q102" s="47"/>
      <c r="R102" s="49"/>
      <c r="S102" s="48"/>
      <c r="T102" s="46"/>
      <c r="U102" s="46"/>
      <c r="V102" s="46"/>
      <c r="W102" s="46"/>
      <c r="X102" s="46"/>
      <c r="Y102" s="47"/>
      <c r="Z102" s="47"/>
      <c r="AA102" s="47"/>
      <c r="AB102" s="47"/>
      <c r="AC102" s="47"/>
      <c r="AD102" s="47"/>
    </row>
    <row r="103" spans="1:30" ht="39.950000000000003" customHeight="1" x14ac:dyDescent="0.25">
      <c r="A103" s="55">
        <v>121</v>
      </c>
      <c r="B103" s="56" t="s">
        <v>126</v>
      </c>
      <c r="C103" s="68" t="s">
        <v>364</v>
      </c>
      <c r="D103" s="69" t="s">
        <v>365</v>
      </c>
      <c r="E103" s="65">
        <v>5607</v>
      </c>
      <c r="F103" s="65" t="s">
        <v>366</v>
      </c>
      <c r="G103" s="54" t="s">
        <v>37</v>
      </c>
      <c r="H103" s="62" t="s">
        <v>25</v>
      </c>
      <c r="I103" s="42">
        <v>21</v>
      </c>
      <c r="J103" s="17"/>
      <c r="K103" s="23">
        <f t="shared" si="2"/>
        <v>0</v>
      </c>
      <c r="L103" s="24" t="str">
        <f t="shared" si="3"/>
        <v>OK</v>
      </c>
      <c r="M103" s="45"/>
      <c r="N103" s="50"/>
      <c r="O103" s="46"/>
      <c r="P103" s="47"/>
      <c r="Q103" s="47"/>
      <c r="R103" s="49"/>
      <c r="S103" s="48"/>
      <c r="T103" s="46"/>
      <c r="U103" s="46"/>
      <c r="V103" s="46"/>
      <c r="W103" s="46"/>
      <c r="X103" s="46"/>
      <c r="Y103" s="47"/>
      <c r="Z103" s="47"/>
      <c r="AA103" s="47"/>
      <c r="AB103" s="47"/>
      <c r="AC103" s="47"/>
      <c r="AD103" s="47"/>
    </row>
    <row r="104" spans="1:30" ht="39.950000000000003" customHeight="1" x14ac:dyDescent="0.25">
      <c r="A104" s="55">
        <v>122</v>
      </c>
      <c r="B104" s="56" t="s">
        <v>126</v>
      </c>
      <c r="C104" s="68" t="s">
        <v>367</v>
      </c>
      <c r="D104" s="69" t="s">
        <v>368</v>
      </c>
      <c r="E104" s="65">
        <v>5607</v>
      </c>
      <c r="F104" s="65" t="s">
        <v>369</v>
      </c>
      <c r="G104" s="54" t="s">
        <v>37</v>
      </c>
      <c r="H104" s="62" t="s">
        <v>25</v>
      </c>
      <c r="I104" s="42">
        <v>21</v>
      </c>
      <c r="J104" s="17"/>
      <c r="K104" s="23">
        <f t="shared" si="2"/>
        <v>0</v>
      </c>
      <c r="L104" s="24" t="str">
        <f t="shared" si="3"/>
        <v>OK</v>
      </c>
      <c r="M104" s="45"/>
      <c r="N104" s="50"/>
      <c r="O104" s="46"/>
      <c r="P104" s="47"/>
      <c r="Q104" s="47"/>
      <c r="R104" s="49"/>
      <c r="S104" s="48"/>
      <c r="T104" s="46"/>
      <c r="U104" s="46"/>
      <c r="V104" s="46"/>
      <c r="W104" s="46"/>
      <c r="X104" s="46"/>
      <c r="Y104" s="47"/>
      <c r="Z104" s="47"/>
      <c r="AA104" s="47"/>
      <c r="AB104" s="47"/>
      <c r="AC104" s="47"/>
      <c r="AD104" s="47"/>
    </row>
    <row r="105" spans="1:30" ht="39.950000000000003" customHeight="1" x14ac:dyDescent="0.25">
      <c r="A105" s="55">
        <v>123</v>
      </c>
      <c r="B105" s="56" t="s">
        <v>370</v>
      </c>
      <c r="C105" s="66" t="s">
        <v>371</v>
      </c>
      <c r="D105" s="67" t="s">
        <v>372</v>
      </c>
      <c r="E105" s="59" t="s">
        <v>238</v>
      </c>
      <c r="F105" s="54" t="s">
        <v>373</v>
      </c>
      <c r="G105" s="54" t="s">
        <v>37</v>
      </c>
      <c r="H105" s="54">
        <v>44905233</v>
      </c>
      <c r="I105" s="42">
        <v>113000</v>
      </c>
      <c r="J105" s="17"/>
      <c r="K105" s="23">
        <f t="shared" si="2"/>
        <v>0</v>
      </c>
      <c r="L105" s="24" t="str">
        <f t="shared" si="3"/>
        <v>OK</v>
      </c>
      <c r="M105" s="45"/>
      <c r="N105" s="50"/>
      <c r="O105" s="46"/>
      <c r="P105" s="47"/>
      <c r="Q105" s="47"/>
      <c r="R105" s="49"/>
      <c r="S105" s="48"/>
      <c r="T105" s="46"/>
      <c r="U105" s="46"/>
      <c r="V105" s="46"/>
      <c r="W105" s="46"/>
      <c r="X105" s="46"/>
      <c r="Y105" s="47"/>
      <c r="Z105" s="47"/>
      <c r="AA105" s="47"/>
      <c r="AB105" s="47"/>
      <c r="AC105" s="47"/>
      <c r="AD105" s="47"/>
    </row>
    <row r="106" spans="1:30" ht="39.950000000000003" customHeight="1" x14ac:dyDescent="0.25">
      <c r="A106" s="55">
        <v>124</v>
      </c>
      <c r="B106" s="56" t="s">
        <v>71</v>
      </c>
      <c r="C106" s="66" t="s">
        <v>374</v>
      </c>
      <c r="D106" s="67" t="s">
        <v>375</v>
      </c>
      <c r="E106" s="53" t="s">
        <v>376</v>
      </c>
      <c r="F106" s="54" t="s">
        <v>377</v>
      </c>
      <c r="G106" s="54" t="s">
        <v>378</v>
      </c>
      <c r="H106" s="54" t="s">
        <v>26</v>
      </c>
      <c r="I106" s="42">
        <v>990</v>
      </c>
      <c r="J106" s="17"/>
      <c r="K106" s="23">
        <f t="shared" si="2"/>
        <v>0</v>
      </c>
      <c r="L106" s="24" t="str">
        <f t="shared" si="3"/>
        <v>OK</v>
      </c>
      <c r="M106" s="45"/>
      <c r="N106" s="50"/>
      <c r="O106" s="46"/>
      <c r="P106" s="47"/>
      <c r="Q106" s="47"/>
      <c r="R106" s="49"/>
      <c r="S106" s="48"/>
      <c r="T106" s="46"/>
      <c r="U106" s="46"/>
      <c r="V106" s="46"/>
      <c r="W106" s="46"/>
      <c r="X106" s="46"/>
      <c r="Y106" s="47"/>
      <c r="Z106" s="47"/>
      <c r="AA106" s="47"/>
      <c r="AB106" s="47"/>
      <c r="AC106" s="47"/>
      <c r="AD106" s="47"/>
    </row>
    <row r="107" spans="1:30" ht="39.950000000000003" customHeight="1" x14ac:dyDescent="0.25">
      <c r="A107" s="55">
        <v>125</v>
      </c>
      <c r="B107" s="56" t="s">
        <v>151</v>
      </c>
      <c r="C107" s="60" t="s">
        <v>379</v>
      </c>
      <c r="D107" s="67" t="s">
        <v>380</v>
      </c>
      <c r="E107" s="62" t="s">
        <v>62</v>
      </c>
      <c r="F107" s="62" t="s">
        <v>381</v>
      </c>
      <c r="G107" s="54" t="s">
        <v>37</v>
      </c>
      <c r="H107" s="62" t="s">
        <v>201</v>
      </c>
      <c r="I107" s="42">
        <v>7999.99</v>
      </c>
      <c r="J107" s="17"/>
      <c r="K107" s="23">
        <f t="shared" si="2"/>
        <v>0</v>
      </c>
      <c r="L107" s="24" t="str">
        <f t="shared" si="3"/>
        <v>OK</v>
      </c>
      <c r="M107" s="45"/>
      <c r="N107" s="50"/>
      <c r="O107" s="46"/>
      <c r="P107" s="47"/>
      <c r="Q107" s="47"/>
      <c r="R107" s="49"/>
      <c r="S107" s="48"/>
      <c r="T107" s="46"/>
      <c r="U107" s="46"/>
      <c r="V107" s="46"/>
      <c r="W107" s="46"/>
      <c r="X107" s="46"/>
      <c r="Y107" s="47"/>
      <c r="Z107" s="47"/>
      <c r="AA107" s="47"/>
      <c r="AB107" s="47"/>
      <c r="AC107" s="47"/>
      <c r="AD107" s="47"/>
    </row>
    <row r="108" spans="1:30" ht="39.950000000000003" customHeight="1" x14ac:dyDescent="0.25">
      <c r="A108" s="55">
        <v>126</v>
      </c>
      <c r="B108" s="56" t="s">
        <v>151</v>
      </c>
      <c r="C108" s="60" t="s">
        <v>382</v>
      </c>
      <c r="D108" s="61" t="s">
        <v>383</v>
      </c>
      <c r="E108" s="62" t="s">
        <v>62</v>
      </c>
      <c r="F108" s="62" t="s">
        <v>381</v>
      </c>
      <c r="G108" s="54" t="s">
        <v>37</v>
      </c>
      <c r="H108" s="62" t="s">
        <v>201</v>
      </c>
      <c r="I108" s="42">
        <v>9400</v>
      </c>
      <c r="J108" s="17"/>
      <c r="K108" s="23">
        <f t="shared" si="2"/>
        <v>0</v>
      </c>
      <c r="L108" s="24" t="str">
        <f t="shared" si="3"/>
        <v>OK</v>
      </c>
      <c r="M108" s="45"/>
      <c r="N108" s="50"/>
      <c r="O108" s="46"/>
      <c r="P108" s="47"/>
      <c r="Q108" s="47"/>
      <c r="R108" s="49"/>
      <c r="S108" s="48"/>
      <c r="T108" s="46"/>
      <c r="U108" s="46"/>
      <c r="V108" s="46"/>
      <c r="W108" s="46"/>
      <c r="X108" s="46"/>
      <c r="Y108" s="47"/>
      <c r="Z108" s="47"/>
      <c r="AA108" s="47"/>
      <c r="AB108" s="47"/>
      <c r="AC108" s="47"/>
      <c r="AD108" s="47"/>
    </row>
    <row r="109" spans="1:30" ht="39.950000000000003" customHeight="1" x14ac:dyDescent="0.25">
      <c r="A109" s="55">
        <v>127</v>
      </c>
      <c r="B109" s="56" t="s">
        <v>47</v>
      </c>
      <c r="C109" s="60" t="s">
        <v>384</v>
      </c>
      <c r="D109" s="61" t="s">
        <v>385</v>
      </c>
      <c r="E109" s="53" t="s">
        <v>386</v>
      </c>
      <c r="F109" s="54" t="s">
        <v>387</v>
      </c>
      <c r="G109" s="54" t="s">
        <v>37</v>
      </c>
      <c r="H109" s="54" t="s">
        <v>25</v>
      </c>
      <c r="I109" s="42">
        <v>479</v>
      </c>
      <c r="J109" s="17"/>
      <c r="K109" s="23">
        <f t="shared" si="2"/>
        <v>0</v>
      </c>
      <c r="L109" s="24" t="str">
        <f t="shared" si="3"/>
        <v>OK</v>
      </c>
      <c r="M109" s="45"/>
      <c r="N109" s="50"/>
      <c r="O109" s="46"/>
      <c r="P109" s="47"/>
      <c r="Q109" s="47"/>
      <c r="R109" s="49"/>
      <c r="S109" s="48"/>
      <c r="T109" s="46"/>
      <c r="U109" s="46"/>
      <c r="V109" s="46"/>
      <c r="W109" s="46"/>
      <c r="X109" s="46"/>
      <c r="Y109" s="47"/>
      <c r="Z109" s="47"/>
      <c r="AA109" s="47"/>
      <c r="AB109" s="47"/>
      <c r="AC109" s="47"/>
      <c r="AD109" s="47"/>
    </row>
    <row r="110" spans="1:30" ht="39.950000000000003" customHeight="1" x14ac:dyDescent="0.25">
      <c r="A110" s="55">
        <v>129</v>
      </c>
      <c r="B110" s="56" t="s">
        <v>86</v>
      </c>
      <c r="C110" s="60" t="s">
        <v>388</v>
      </c>
      <c r="D110" s="61" t="s">
        <v>389</v>
      </c>
      <c r="E110" s="62" t="s">
        <v>390</v>
      </c>
      <c r="F110" s="62" t="s">
        <v>391</v>
      </c>
      <c r="G110" s="54" t="s">
        <v>37</v>
      </c>
      <c r="H110" s="62" t="s">
        <v>81</v>
      </c>
      <c r="I110" s="42">
        <v>500.42</v>
      </c>
      <c r="J110" s="17"/>
      <c r="K110" s="23">
        <f t="shared" si="2"/>
        <v>0</v>
      </c>
      <c r="L110" s="24" t="str">
        <f t="shared" si="3"/>
        <v>OK</v>
      </c>
      <c r="M110" s="45"/>
      <c r="N110" s="50"/>
      <c r="O110" s="46"/>
      <c r="P110" s="47"/>
      <c r="Q110" s="47"/>
      <c r="R110" s="49"/>
      <c r="S110" s="48"/>
      <c r="T110" s="46"/>
      <c r="U110" s="46"/>
      <c r="V110" s="46"/>
      <c r="W110" s="46"/>
      <c r="X110" s="46"/>
      <c r="Y110" s="47"/>
      <c r="Z110" s="47"/>
      <c r="AA110" s="47"/>
      <c r="AB110" s="47"/>
      <c r="AC110" s="47"/>
      <c r="AD110" s="47"/>
    </row>
    <row r="111" spans="1:30" ht="39.950000000000003" customHeight="1" x14ac:dyDescent="0.25">
      <c r="A111" s="55">
        <v>130</v>
      </c>
      <c r="B111" s="56" t="s">
        <v>55</v>
      </c>
      <c r="C111" s="78" t="s">
        <v>392</v>
      </c>
      <c r="D111" s="79" t="s">
        <v>393</v>
      </c>
      <c r="E111" s="59" t="s">
        <v>192</v>
      </c>
      <c r="F111" s="62" t="s">
        <v>394</v>
      </c>
      <c r="G111" s="54" t="s">
        <v>37</v>
      </c>
      <c r="H111" s="62" t="s">
        <v>81</v>
      </c>
      <c r="I111" s="42">
        <v>730</v>
      </c>
      <c r="J111" s="17"/>
      <c r="K111" s="23">
        <f t="shared" si="2"/>
        <v>0</v>
      </c>
      <c r="L111" s="24" t="str">
        <f t="shared" si="3"/>
        <v>OK</v>
      </c>
      <c r="M111" s="45"/>
      <c r="N111" s="50"/>
      <c r="O111" s="46"/>
      <c r="P111" s="47"/>
      <c r="Q111" s="47"/>
      <c r="R111" s="49"/>
      <c r="S111" s="48"/>
      <c r="T111" s="46"/>
      <c r="U111" s="46"/>
      <c r="V111" s="46"/>
      <c r="W111" s="46"/>
      <c r="X111" s="46"/>
      <c r="Y111" s="47"/>
      <c r="Z111" s="47"/>
      <c r="AA111" s="47"/>
      <c r="AB111" s="47"/>
      <c r="AC111" s="47"/>
      <c r="AD111" s="47"/>
    </row>
    <row r="112" spans="1:30" ht="39.950000000000003" customHeight="1" x14ac:dyDescent="0.25">
      <c r="A112" s="55">
        <v>131</v>
      </c>
      <c r="B112" s="56" t="s">
        <v>55</v>
      </c>
      <c r="C112" s="60" t="s">
        <v>395</v>
      </c>
      <c r="D112" s="61" t="s">
        <v>396</v>
      </c>
      <c r="E112" s="53" t="s">
        <v>179</v>
      </c>
      <c r="F112" s="54" t="s">
        <v>397</v>
      </c>
      <c r="G112" s="54" t="s">
        <v>37</v>
      </c>
      <c r="H112" s="54" t="s">
        <v>21</v>
      </c>
      <c r="I112" s="42">
        <v>11498</v>
      </c>
      <c r="J112" s="17"/>
      <c r="K112" s="23">
        <f t="shared" si="2"/>
        <v>0</v>
      </c>
      <c r="L112" s="24" t="str">
        <f t="shared" si="3"/>
        <v>OK</v>
      </c>
      <c r="M112" s="45"/>
      <c r="N112" s="50"/>
      <c r="O112" s="46"/>
      <c r="P112" s="47"/>
      <c r="Q112" s="47"/>
      <c r="R112" s="49"/>
      <c r="S112" s="48"/>
      <c r="T112" s="46"/>
      <c r="U112" s="46"/>
      <c r="V112" s="46"/>
      <c r="W112" s="46"/>
      <c r="X112" s="46"/>
      <c r="Y112" s="47"/>
      <c r="Z112" s="47"/>
      <c r="AA112" s="47"/>
      <c r="AB112" s="47"/>
      <c r="AC112" s="47"/>
      <c r="AD112" s="47"/>
    </row>
    <row r="113" spans="1:30" ht="39.950000000000003" customHeight="1" x14ac:dyDescent="0.25">
      <c r="A113" s="55">
        <v>132</v>
      </c>
      <c r="B113" s="56" t="s">
        <v>151</v>
      </c>
      <c r="C113" s="60" t="s">
        <v>398</v>
      </c>
      <c r="D113" s="61" t="s">
        <v>399</v>
      </c>
      <c r="E113" s="53" t="s">
        <v>192</v>
      </c>
      <c r="F113" s="54" t="s">
        <v>299</v>
      </c>
      <c r="G113" s="54" t="s">
        <v>37</v>
      </c>
      <c r="H113" s="54" t="s">
        <v>51</v>
      </c>
      <c r="I113" s="42">
        <v>2200</v>
      </c>
      <c r="J113" s="17"/>
      <c r="K113" s="23">
        <f t="shared" si="2"/>
        <v>0</v>
      </c>
      <c r="L113" s="24" t="str">
        <f t="shared" si="3"/>
        <v>OK</v>
      </c>
      <c r="M113" s="45"/>
      <c r="N113" s="50"/>
      <c r="O113" s="46"/>
      <c r="P113" s="47"/>
      <c r="Q113" s="47"/>
      <c r="R113" s="49"/>
      <c r="S113" s="48"/>
      <c r="T113" s="46"/>
      <c r="U113" s="46"/>
      <c r="V113" s="46"/>
      <c r="W113" s="46"/>
      <c r="X113" s="46"/>
      <c r="Y113" s="47"/>
      <c r="Z113" s="47"/>
      <c r="AA113" s="47"/>
      <c r="AB113" s="47"/>
      <c r="AC113" s="47"/>
      <c r="AD113" s="47"/>
    </row>
    <row r="114" spans="1:30" ht="39.950000000000003" customHeight="1" x14ac:dyDescent="0.25">
      <c r="A114" s="55">
        <v>133</v>
      </c>
      <c r="B114" s="56" t="s">
        <v>71</v>
      </c>
      <c r="C114" s="68" t="s">
        <v>400</v>
      </c>
      <c r="D114" s="69" t="s">
        <v>401</v>
      </c>
      <c r="E114" s="65">
        <v>2401</v>
      </c>
      <c r="F114" s="65" t="s">
        <v>402</v>
      </c>
      <c r="G114" s="54" t="s">
        <v>37</v>
      </c>
      <c r="H114" s="54" t="s">
        <v>51</v>
      </c>
      <c r="I114" s="42">
        <v>4731.21</v>
      </c>
      <c r="J114" s="17"/>
      <c r="K114" s="23">
        <f t="shared" si="2"/>
        <v>0</v>
      </c>
      <c r="L114" s="24" t="str">
        <f t="shared" si="3"/>
        <v>OK</v>
      </c>
      <c r="M114" s="45"/>
      <c r="N114" s="50"/>
      <c r="O114" s="46"/>
      <c r="P114" s="47"/>
      <c r="Q114" s="47"/>
      <c r="R114" s="49"/>
      <c r="S114" s="48"/>
      <c r="T114" s="46"/>
      <c r="U114" s="46"/>
      <c r="V114" s="46"/>
      <c r="W114" s="46"/>
      <c r="X114" s="46"/>
      <c r="Y114" s="47"/>
      <c r="Z114" s="47"/>
      <c r="AA114" s="47"/>
      <c r="AB114" s="47"/>
      <c r="AC114" s="47"/>
      <c r="AD114" s="47"/>
    </row>
    <row r="115" spans="1:30" ht="39.950000000000003" customHeight="1" x14ac:dyDescent="0.25">
      <c r="A115" s="55">
        <v>134</v>
      </c>
      <c r="B115" s="56" t="s">
        <v>24</v>
      </c>
      <c r="C115" s="57" t="s">
        <v>403</v>
      </c>
      <c r="D115" s="58" t="s">
        <v>404</v>
      </c>
      <c r="E115" s="53" t="s">
        <v>238</v>
      </c>
      <c r="F115" s="80" t="s">
        <v>405</v>
      </c>
      <c r="G115" s="54" t="s">
        <v>37</v>
      </c>
      <c r="H115" s="54" t="s">
        <v>51</v>
      </c>
      <c r="I115" s="42">
        <v>4340</v>
      </c>
      <c r="J115" s="17"/>
      <c r="K115" s="23">
        <f t="shared" si="2"/>
        <v>0</v>
      </c>
      <c r="L115" s="24" t="str">
        <f t="shared" si="3"/>
        <v>OK</v>
      </c>
      <c r="M115" s="45"/>
      <c r="N115" s="50"/>
      <c r="O115" s="46"/>
      <c r="P115" s="47"/>
      <c r="Q115" s="47"/>
      <c r="R115" s="49"/>
      <c r="S115" s="48"/>
      <c r="T115" s="46"/>
      <c r="U115" s="46"/>
      <c r="V115" s="46"/>
      <c r="W115" s="46"/>
      <c r="X115" s="46"/>
      <c r="Y115" s="47"/>
      <c r="Z115" s="47"/>
      <c r="AA115" s="47"/>
      <c r="AB115" s="47"/>
      <c r="AC115" s="47"/>
      <c r="AD115" s="47"/>
    </row>
    <row r="116" spans="1:30" ht="39.950000000000003" customHeight="1" x14ac:dyDescent="0.25">
      <c r="A116" s="55">
        <v>135</v>
      </c>
      <c r="B116" s="56" t="s">
        <v>93</v>
      </c>
      <c r="C116" s="60" t="s">
        <v>406</v>
      </c>
      <c r="D116" s="61" t="s">
        <v>407</v>
      </c>
      <c r="E116" s="59" t="s">
        <v>62</v>
      </c>
      <c r="F116" s="70">
        <v>12360053</v>
      </c>
      <c r="G116" s="54" t="s">
        <v>37</v>
      </c>
      <c r="H116" s="54">
        <v>44905233</v>
      </c>
      <c r="I116" s="42">
        <v>3500</v>
      </c>
      <c r="J116" s="17"/>
      <c r="K116" s="23">
        <f t="shared" si="2"/>
        <v>0</v>
      </c>
      <c r="L116" s="24" t="str">
        <f t="shared" si="3"/>
        <v>OK</v>
      </c>
      <c r="M116" s="45"/>
      <c r="N116" s="50"/>
      <c r="O116" s="46"/>
      <c r="P116" s="47"/>
      <c r="Q116" s="47"/>
      <c r="R116" s="49"/>
      <c r="S116" s="48"/>
      <c r="T116" s="46"/>
      <c r="U116" s="46"/>
      <c r="V116" s="46"/>
      <c r="W116" s="46"/>
      <c r="X116" s="46"/>
      <c r="Y116" s="47"/>
      <c r="Z116" s="47"/>
      <c r="AA116" s="47"/>
      <c r="AB116" s="47"/>
      <c r="AC116" s="47"/>
      <c r="AD116" s="47"/>
    </row>
    <row r="117" spans="1:30" ht="39.950000000000003" customHeight="1" x14ac:dyDescent="0.25">
      <c r="A117" s="55">
        <v>136</v>
      </c>
      <c r="B117" s="56" t="s">
        <v>24</v>
      </c>
      <c r="C117" s="60" t="s">
        <v>408</v>
      </c>
      <c r="D117" s="61" t="s">
        <v>409</v>
      </c>
      <c r="E117" s="59" t="s">
        <v>62</v>
      </c>
      <c r="F117" s="70">
        <v>114332019</v>
      </c>
      <c r="G117" s="54" t="s">
        <v>37</v>
      </c>
      <c r="H117" s="54">
        <v>44905233</v>
      </c>
      <c r="I117" s="42">
        <v>4990</v>
      </c>
      <c r="J117" s="17"/>
      <c r="K117" s="23">
        <f t="shared" si="2"/>
        <v>0</v>
      </c>
      <c r="L117" s="24" t="str">
        <f t="shared" si="3"/>
        <v>OK</v>
      </c>
      <c r="M117" s="45"/>
      <c r="N117" s="50"/>
      <c r="O117" s="46"/>
      <c r="P117" s="47"/>
      <c r="Q117" s="47"/>
      <c r="R117" s="49"/>
      <c r="S117" s="48"/>
      <c r="T117" s="46"/>
      <c r="U117" s="46"/>
      <c r="V117" s="46"/>
      <c r="W117" s="46"/>
      <c r="X117" s="46"/>
      <c r="Y117" s="47"/>
      <c r="Z117" s="47"/>
      <c r="AA117" s="47"/>
      <c r="AB117" s="47"/>
      <c r="AC117" s="47"/>
      <c r="AD117" s="47"/>
    </row>
    <row r="118" spans="1:30" ht="39.950000000000003" customHeight="1" x14ac:dyDescent="0.25">
      <c r="A118" s="55">
        <v>137</v>
      </c>
      <c r="B118" s="56" t="s">
        <v>370</v>
      </c>
      <c r="C118" s="60" t="s">
        <v>410</v>
      </c>
      <c r="D118" s="61" t="s">
        <v>411</v>
      </c>
      <c r="E118" s="62" t="s">
        <v>242</v>
      </c>
      <c r="F118" s="62" t="s">
        <v>412</v>
      </c>
      <c r="G118" s="54" t="s">
        <v>37</v>
      </c>
      <c r="H118" s="62" t="s">
        <v>51</v>
      </c>
      <c r="I118" s="42">
        <v>7000</v>
      </c>
      <c r="J118" s="17"/>
      <c r="K118" s="23">
        <f t="shared" si="2"/>
        <v>0</v>
      </c>
      <c r="L118" s="24" t="str">
        <f t="shared" si="3"/>
        <v>OK</v>
      </c>
      <c r="M118" s="45"/>
      <c r="N118" s="50"/>
      <c r="O118" s="46"/>
      <c r="P118" s="47"/>
      <c r="Q118" s="47"/>
      <c r="R118" s="49"/>
      <c r="S118" s="48"/>
      <c r="T118" s="46"/>
      <c r="U118" s="46"/>
      <c r="V118" s="46"/>
      <c r="W118" s="46"/>
      <c r="X118" s="46"/>
      <c r="Y118" s="47"/>
      <c r="Z118" s="47"/>
      <c r="AA118" s="47"/>
      <c r="AB118" s="47"/>
      <c r="AC118" s="47"/>
      <c r="AD118" s="47"/>
    </row>
    <row r="119" spans="1:30" ht="39.950000000000003" customHeight="1" x14ac:dyDescent="0.25">
      <c r="A119" s="55">
        <v>138</v>
      </c>
      <c r="B119" s="56" t="s">
        <v>93</v>
      </c>
      <c r="C119" s="60" t="s">
        <v>413</v>
      </c>
      <c r="D119" s="61" t="s">
        <v>414</v>
      </c>
      <c r="E119" s="59" t="s">
        <v>62</v>
      </c>
      <c r="F119" s="70">
        <v>114332024</v>
      </c>
      <c r="G119" s="54" t="s">
        <v>37</v>
      </c>
      <c r="H119" s="54">
        <v>44905233</v>
      </c>
      <c r="I119" s="42">
        <v>2720</v>
      </c>
      <c r="J119" s="17"/>
      <c r="K119" s="23">
        <f t="shared" si="2"/>
        <v>0</v>
      </c>
      <c r="L119" s="24" t="str">
        <f t="shared" si="3"/>
        <v>OK</v>
      </c>
      <c r="M119" s="45"/>
      <c r="N119" s="50"/>
      <c r="O119" s="46"/>
      <c r="P119" s="47"/>
      <c r="Q119" s="47"/>
      <c r="R119" s="49"/>
      <c r="S119" s="48"/>
      <c r="T119" s="46"/>
      <c r="U119" s="46"/>
      <c r="V119" s="46"/>
      <c r="W119" s="46"/>
      <c r="X119" s="46"/>
      <c r="Y119" s="47"/>
      <c r="Z119" s="47"/>
      <c r="AA119" s="47"/>
      <c r="AB119" s="47"/>
      <c r="AC119" s="47"/>
      <c r="AD119" s="47"/>
    </row>
    <row r="120" spans="1:30" ht="39.950000000000003" customHeight="1" x14ac:dyDescent="0.25">
      <c r="A120" s="55">
        <v>139</v>
      </c>
      <c r="B120" s="56" t="s">
        <v>55</v>
      </c>
      <c r="C120" s="57" t="s">
        <v>415</v>
      </c>
      <c r="D120" s="58" t="s">
        <v>416</v>
      </c>
      <c r="E120" s="53" t="s">
        <v>238</v>
      </c>
      <c r="F120" s="80" t="s">
        <v>417</v>
      </c>
      <c r="G120" s="54" t="s">
        <v>37</v>
      </c>
      <c r="H120" s="54" t="s">
        <v>51</v>
      </c>
      <c r="I120" s="42">
        <v>1970</v>
      </c>
      <c r="J120" s="17"/>
      <c r="K120" s="23">
        <f t="shared" si="2"/>
        <v>0</v>
      </c>
      <c r="L120" s="24" t="str">
        <f t="shared" si="3"/>
        <v>OK</v>
      </c>
      <c r="M120" s="45"/>
      <c r="N120" s="50"/>
      <c r="O120" s="46"/>
      <c r="P120" s="47"/>
      <c r="Q120" s="47"/>
      <c r="R120" s="49"/>
      <c r="S120" s="48"/>
      <c r="T120" s="46"/>
      <c r="U120" s="46"/>
      <c r="V120" s="46"/>
      <c r="W120" s="46"/>
      <c r="X120" s="46"/>
      <c r="Y120" s="47"/>
      <c r="Z120" s="47"/>
      <c r="AA120" s="47"/>
      <c r="AB120" s="47"/>
      <c r="AC120" s="47"/>
      <c r="AD120" s="47"/>
    </row>
    <row r="121" spans="1:30" ht="39.950000000000003" customHeight="1" x14ac:dyDescent="0.25">
      <c r="A121" s="55">
        <v>140</v>
      </c>
      <c r="B121" s="56" t="s">
        <v>24</v>
      </c>
      <c r="C121" s="66" t="s">
        <v>418</v>
      </c>
      <c r="D121" s="67" t="s">
        <v>419</v>
      </c>
      <c r="E121" s="53" t="s">
        <v>238</v>
      </c>
      <c r="F121" s="54" t="s">
        <v>417</v>
      </c>
      <c r="G121" s="54" t="s">
        <v>37</v>
      </c>
      <c r="H121" s="54" t="s">
        <v>51</v>
      </c>
      <c r="I121" s="42">
        <v>5099</v>
      </c>
      <c r="J121" s="17"/>
      <c r="K121" s="23">
        <f t="shared" si="2"/>
        <v>0</v>
      </c>
      <c r="L121" s="24" t="str">
        <f t="shared" si="3"/>
        <v>OK</v>
      </c>
      <c r="M121" s="45"/>
      <c r="N121" s="50"/>
      <c r="O121" s="46"/>
      <c r="P121" s="47"/>
      <c r="Q121" s="47"/>
      <c r="R121" s="49"/>
      <c r="S121" s="48"/>
      <c r="T121" s="46"/>
      <c r="U121" s="46"/>
      <c r="V121" s="46"/>
      <c r="W121" s="46"/>
      <c r="X121" s="46"/>
      <c r="Y121" s="47"/>
      <c r="Z121" s="47"/>
      <c r="AA121" s="47"/>
      <c r="AB121" s="47"/>
      <c r="AC121" s="47"/>
      <c r="AD121" s="47"/>
    </row>
    <row r="122" spans="1:30" ht="39.950000000000003" customHeight="1" x14ac:dyDescent="0.25">
      <c r="A122" s="55">
        <v>141</v>
      </c>
      <c r="B122" s="56" t="s">
        <v>186</v>
      </c>
      <c r="C122" s="81" t="s">
        <v>420</v>
      </c>
      <c r="D122" s="67" t="s">
        <v>421</v>
      </c>
      <c r="E122" s="53" t="s">
        <v>238</v>
      </c>
      <c r="F122" s="54" t="s">
        <v>417</v>
      </c>
      <c r="G122" s="54" t="s">
        <v>37</v>
      </c>
      <c r="H122" s="54" t="s">
        <v>51</v>
      </c>
      <c r="I122" s="42">
        <v>1875</v>
      </c>
      <c r="J122" s="17"/>
      <c r="K122" s="23">
        <f t="shared" si="2"/>
        <v>0</v>
      </c>
      <c r="L122" s="24" t="str">
        <f t="shared" si="3"/>
        <v>OK</v>
      </c>
      <c r="M122" s="45"/>
      <c r="N122" s="50"/>
      <c r="O122" s="46"/>
      <c r="P122" s="47"/>
      <c r="Q122" s="47"/>
      <c r="R122" s="49"/>
      <c r="S122" s="48"/>
      <c r="T122" s="46"/>
      <c r="U122" s="46"/>
      <c r="V122" s="46"/>
      <c r="W122" s="46"/>
      <c r="X122" s="46"/>
      <c r="Y122" s="47"/>
      <c r="Z122" s="47"/>
      <c r="AA122" s="47"/>
      <c r="AB122" s="47"/>
      <c r="AC122" s="47"/>
      <c r="AD122" s="47"/>
    </row>
    <row r="123" spans="1:30" ht="39.950000000000003" customHeight="1" x14ac:dyDescent="0.25">
      <c r="A123" s="55">
        <v>142</v>
      </c>
      <c r="B123" s="56" t="s">
        <v>86</v>
      </c>
      <c r="C123" s="60" t="s">
        <v>422</v>
      </c>
      <c r="D123" s="61" t="s">
        <v>423</v>
      </c>
      <c r="E123" s="62" t="s">
        <v>424</v>
      </c>
      <c r="F123" s="62" t="s">
        <v>425</v>
      </c>
      <c r="G123" s="54" t="s">
        <v>37</v>
      </c>
      <c r="H123" s="62" t="s">
        <v>81</v>
      </c>
      <c r="I123" s="42">
        <v>1289.94</v>
      </c>
      <c r="J123" s="17"/>
      <c r="K123" s="23">
        <f t="shared" si="2"/>
        <v>0</v>
      </c>
      <c r="L123" s="24" t="str">
        <f t="shared" si="3"/>
        <v>OK</v>
      </c>
      <c r="M123" s="45"/>
      <c r="N123" s="50"/>
      <c r="O123" s="46"/>
      <c r="P123" s="47"/>
      <c r="Q123" s="47"/>
      <c r="R123" s="49"/>
      <c r="S123" s="48"/>
      <c r="T123" s="46"/>
      <c r="U123" s="46"/>
      <c r="V123" s="46"/>
      <c r="W123" s="46"/>
      <c r="X123" s="46"/>
      <c r="Y123" s="47"/>
      <c r="Z123" s="47"/>
      <c r="AA123" s="47"/>
      <c r="AB123" s="47"/>
      <c r="AC123" s="47"/>
      <c r="AD123" s="47"/>
    </row>
    <row r="124" spans="1:30" ht="39.950000000000003" customHeight="1" x14ac:dyDescent="0.25">
      <c r="A124" s="55">
        <v>143</v>
      </c>
      <c r="B124" s="56" t="s">
        <v>86</v>
      </c>
      <c r="C124" s="60" t="s">
        <v>426</v>
      </c>
      <c r="D124" s="61" t="s">
        <v>427</v>
      </c>
      <c r="E124" s="62" t="s">
        <v>424</v>
      </c>
      <c r="F124" s="62" t="s">
        <v>425</v>
      </c>
      <c r="G124" s="54" t="s">
        <v>37</v>
      </c>
      <c r="H124" s="62" t="s">
        <v>81</v>
      </c>
      <c r="I124" s="42">
        <v>387.82</v>
      </c>
      <c r="J124" s="17"/>
      <c r="K124" s="23">
        <f t="shared" si="2"/>
        <v>0</v>
      </c>
      <c r="L124" s="24" t="str">
        <f t="shared" si="3"/>
        <v>OK</v>
      </c>
      <c r="M124" s="45"/>
      <c r="N124" s="50"/>
      <c r="O124" s="46"/>
      <c r="P124" s="47"/>
      <c r="Q124" s="47"/>
      <c r="R124" s="49"/>
      <c r="S124" s="48"/>
      <c r="T124" s="46"/>
      <c r="U124" s="46"/>
      <c r="V124" s="46"/>
      <c r="W124" s="46"/>
      <c r="X124" s="46"/>
      <c r="Y124" s="47"/>
      <c r="Z124" s="47"/>
      <c r="AA124" s="47"/>
      <c r="AB124" s="47"/>
      <c r="AC124" s="47"/>
      <c r="AD124" s="47"/>
    </row>
    <row r="125" spans="1:30" ht="39.950000000000003" customHeight="1" x14ac:dyDescent="0.25">
      <c r="A125" s="55">
        <v>145</v>
      </c>
      <c r="B125" s="56" t="s">
        <v>126</v>
      </c>
      <c r="C125" s="60" t="s">
        <v>428</v>
      </c>
      <c r="D125" s="61" t="s">
        <v>429</v>
      </c>
      <c r="E125" s="62" t="s">
        <v>124</v>
      </c>
      <c r="F125" s="62" t="s">
        <v>125</v>
      </c>
      <c r="G125" s="54" t="s">
        <v>37</v>
      </c>
      <c r="H125" s="62" t="s">
        <v>51</v>
      </c>
      <c r="I125" s="42">
        <v>5100</v>
      </c>
      <c r="J125" s="17"/>
      <c r="K125" s="23">
        <f t="shared" si="2"/>
        <v>0</v>
      </c>
      <c r="L125" s="24" t="str">
        <f t="shared" si="3"/>
        <v>OK</v>
      </c>
      <c r="M125" s="45"/>
      <c r="N125" s="50"/>
      <c r="O125" s="46"/>
      <c r="P125" s="47"/>
      <c r="Q125" s="47"/>
      <c r="R125" s="49"/>
      <c r="S125" s="48"/>
      <c r="T125" s="46"/>
      <c r="U125" s="46"/>
      <c r="V125" s="46"/>
      <c r="W125" s="46"/>
      <c r="X125" s="46"/>
      <c r="Y125" s="47"/>
      <c r="Z125" s="47"/>
      <c r="AA125" s="47"/>
      <c r="AB125" s="47"/>
      <c r="AC125" s="47"/>
      <c r="AD125" s="47"/>
    </row>
    <row r="126" spans="1:30" ht="39.950000000000003" customHeight="1" x14ac:dyDescent="0.25">
      <c r="A126" s="55">
        <v>146</v>
      </c>
      <c r="B126" s="56" t="s">
        <v>86</v>
      </c>
      <c r="C126" s="51" t="s">
        <v>430</v>
      </c>
      <c r="D126" s="61" t="s">
        <v>431</v>
      </c>
      <c r="E126" s="53" t="s">
        <v>432</v>
      </c>
      <c r="F126" s="54" t="s">
        <v>433</v>
      </c>
      <c r="G126" s="54" t="s">
        <v>37</v>
      </c>
      <c r="H126" s="54" t="s">
        <v>168</v>
      </c>
      <c r="I126" s="42">
        <v>338.6</v>
      </c>
      <c r="J126" s="17"/>
      <c r="K126" s="23">
        <f t="shared" si="2"/>
        <v>0</v>
      </c>
      <c r="L126" s="24" t="str">
        <f t="shared" si="3"/>
        <v>OK</v>
      </c>
      <c r="M126" s="45"/>
      <c r="N126" s="50"/>
      <c r="O126" s="46"/>
      <c r="P126" s="47"/>
      <c r="Q126" s="47"/>
      <c r="R126" s="49"/>
      <c r="S126" s="48"/>
      <c r="T126" s="46"/>
      <c r="U126" s="46"/>
      <c r="V126" s="46"/>
      <c r="W126" s="46"/>
      <c r="X126" s="46"/>
      <c r="Y126" s="47"/>
      <c r="Z126" s="47"/>
      <c r="AA126" s="47"/>
      <c r="AB126" s="47"/>
      <c r="AC126" s="47"/>
      <c r="AD126" s="47"/>
    </row>
    <row r="127" spans="1:30" ht="39.950000000000003" customHeight="1" x14ac:dyDescent="0.25">
      <c r="A127" s="55">
        <v>147</v>
      </c>
      <c r="B127" s="56" t="s">
        <v>126</v>
      </c>
      <c r="C127" s="51" t="s">
        <v>434</v>
      </c>
      <c r="D127" s="52" t="s">
        <v>435</v>
      </c>
      <c r="E127" s="53" t="s">
        <v>129</v>
      </c>
      <c r="F127" s="54" t="s">
        <v>436</v>
      </c>
      <c r="G127" s="54" t="s">
        <v>37</v>
      </c>
      <c r="H127" s="54" t="s">
        <v>51</v>
      </c>
      <c r="I127" s="42">
        <v>130</v>
      </c>
      <c r="J127" s="17"/>
      <c r="K127" s="23">
        <f t="shared" si="2"/>
        <v>0</v>
      </c>
      <c r="L127" s="24" t="str">
        <f t="shared" si="3"/>
        <v>OK</v>
      </c>
      <c r="M127" s="45"/>
      <c r="N127" s="50"/>
      <c r="O127" s="46"/>
      <c r="P127" s="47"/>
      <c r="Q127" s="47"/>
      <c r="R127" s="49"/>
      <c r="S127" s="48"/>
      <c r="T127" s="46"/>
      <c r="U127" s="46"/>
      <c r="V127" s="46"/>
      <c r="W127" s="46"/>
      <c r="X127" s="46"/>
      <c r="Y127" s="47"/>
      <c r="Z127" s="47"/>
      <c r="AA127" s="47"/>
      <c r="AB127" s="47"/>
      <c r="AC127" s="47"/>
      <c r="AD127" s="47"/>
    </row>
    <row r="128" spans="1:30" ht="39.950000000000003" customHeight="1" x14ac:dyDescent="0.25">
      <c r="A128" s="55">
        <v>150</v>
      </c>
      <c r="B128" s="56" t="s">
        <v>86</v>
      </c>
      <c r="C128" s="73" t="s">
        <v>437</v>
      </c>
      <c r="D128" s="74" t="s">
        <v>438</v>
      </c>
      <c r="E128" s="53" t="s">
        <v>439</v>
      </c>
      <c r="F128" s="62" t="s">
        <v>440</v>
      </c>
      <c r="G128" s="54" t="s">
        <v>37</v>
      </c>
      <c r="H128" s="62" t="s">
        <v>168</v>
      </c>
      <c r="I128" s="42">
        <v>549.99</v>
      </c>
      <c r="J128" s="17"/>
      <c r="K128" s="23">
        <f t="shared" si="2"/>
        <v>0</v>
      </c>
      <c r="L128" s="24" t="str">
        <f t="shared" si="3"/>
        <v>OK</v>
      </c>
      <c r="M128" s="45"/>
      <c r="N128" s="50"/>
      <c r="O128" s="46"/>
      <c r="P128" s="47"/>
      <c r="Q128" s="47"/>
      <c r="R128" s="49"/>
      <c r="S128" s="48"/>
      <c r="T128" s="46"/>
      <c r="U128" s="46"/>
      <c r="V128" s="46"/>
      <c r="W128" s="46"/>
      <c r="X128" s="46"/>
      <c r="Y128" s="47"/>
      <c r="Z128" s="47"/>
      <c r="AA128" s="47"/>
      <c r="AB128" s="47"/>
      <c r="AC128" s="47"/>
      <c r="AD128" s="47"/>
    </row>
    <row r="129" spans="1:30" ht="39.950000000000003" customHeight="1" x14ac:dyDescent="0.25">
      <c r="A129" s="55">
        <v>152</v>
      </c>
      <c r="B129" s="56" t="s">
        <v>86</v>
      </c>
      <c r="C129" s="60" t="s">
        <v>441</v>
      </c>
      <c r="D129" s="61" t="s">
        <v>442</v>
      </c>
      <c r="E129" s="59" t="s">
        <v>292</v>
      </c>
      <c r="F129" s="70" t="s">
        <v>391</v>
      </c>
      <c r="G129" s="54" t="s">
        <v>37</v>
      </c>
      <c r="H129" s="54">
        <v>44905233</v>
      </c>
      <c r="I129" s="42">
        <v>1354.16</v>
      </c>
      <c r="J129" s="17"/>
      <c r="K129" s="23">
        <f t="shared" si="2"/>
        <v>0</v>
      </c>
      <c r="L129" s="24" t="str">
        <f t="shared" si="3"/>
        <v>OK</v>
      </c>
      <c r="M129" s="45"/>
      <c r="N129" s="50"/>
      <c r="O129" s="46"/>
      <c r="P129" s="47"/>
      <c r="Q129" s="47"/>
      <c r="R129" s="49"/>
      <c r="S129" s="48"/>
      <c r="T129" s="46"/>
      <c r="U129" s="46"/>
      <c r="V129" s="46"/>
      <c r="W129" s="46"/>
      <c r="X129" s="46"/>
      <c r="Y129" s="47"/>
      <c r="Z129" s="47"/>
      <c r="AA129" s="47"/>
      <c r="AB129" s="47"/>
      <c r="AC129" s="47"/>
      <c r="AD129" s="47"/>
    </row>
    <row r="130" spans="1:30" ht="39.950000000000003" customHeight="1" x14ac:dyDescent="0.25">
      <c r="A130" s="55">
        <v>153</v>
      </c>
      <c r="B130" s="56" t="s">
        <v>443</v>
      </c>
      <c r="C130" s="60" t="s">
        <v>444</v>
      </c>
      <c r="D130" s="61" t="s">
        <v>445</v>
      </c>
      <c r="E130" s="59" t="s">
        <v>164</v>
      </c>
      <c r="F130" s="70" t="s">
        <v>446</v>
      </c>
      <c r="G130" s="54" t="s">
        <v>37</v>
      </c>
      <c r="H130" s="54">
        <v>44905235</v>
      </c>
      <c r="I130" s="42">
        <v>19484</v>
      </c>
      <c r="J130" s="17"/>
      <c r="K130" s="23">
        <f t="shared" si="2"/>
        <v>0</v>
      </c>
      <c r="L130" s="24" t="str">
        <f t="shared" si="3"/>
        <v>OK</v>
      </c>
      <c r="M130" s="45"/>
      <c r="N130" s="50"/>
      <c r="O130" s="46"/>
      <c r="P130" s="47"/>
      <c r="Q130" s="47"/>
      <c r="R130" s="49"/>
      <c r="S130" s="48"/>
      <c r="T130" s="46"/>
      <c r="U130" s="46"/>
      <c r="V130" s="46"/>
      <c r="W130" s="46"/>
      <c r="X130" s="46"/>
      <c r="Y130" s="47"/>
      <c r="Z130" s="47"/>
      <c r="AA130" s="47"/>
      <c r="AB130" s="47"/>
      <c r="AC130" s="47"/>
      <c r="AD130" s="47"/>
    </row>
    <row r="131" spans="1:30" ht="39.950000000000003" customHeight="1" x14ac:dyDescent="0.25">
      <c r="A131" s="55">
        <v>154</v>
      </c>
      <c r="B131" s="56" t="s">
        <v>86</v>
      </c>
      <c r="C131" s="60" t="s">
        <v>447</v>
      </c>
      <c r="D131" s="61" t="s">
        <v>448</v>
      </c>
      <c r="E131" s="59" t="s">
        <v>62</v>
      </c>
      <c r="F131" s="62" t="s">
        <v>449</v>
      </c>
      <c r="G131" s="54" t="s">
        <v>37</v>
      </c>
      <c r="H131" s="62" t="s">
        <v>51</v>
      </c>
      <c r="I131" s="42">
        <v>2498.19</v>
      </c>
      <c r="J131" s="17"/>
      <c r="K131" s="23">
        <f t="shared" si="2"/>
        <v>0</v>
      </c>
      <c r="L131" s="24" t="str">
        <f t="shared" si="3"/>
        <v>OK</v>
      </c>
      <c r="M131" s="45"/>
      <c r="N131" s="50"/>
      <c r="O131" s="46"/>
      <c r="P131" s="47"/>
      <c r="Q131" s="47"/>
      <c r="R131" s="49"/>
      <c r="S131" s="48"/>
      <c r="T131" s="46"/>
      <c r="U131" s="46"/>
      <c r="V131" s="46"/>
      <c r="W131" s="46"/>
      <c r="X131" s="46"/>
      <c r="Y131" s="47"/>
      <c r="Z131" s="47"/>
      <c r="AA131" s="47"/>
      <c r="AB131" s="47"/>
      <c r="AC131" s="47"/>
      <c r="AD131" s="47"/>
    </row>
    <row r="132" spans="1:30" ht="39.950000000000003" customHeight="1" x14ac:dyDescent="0.25">
      <c r="A132" s="55">
        <v>155</v>
      </c>
      <c r="B132" s="56" t="s">
        <v>450</v>
      </c>
      <c r="C132" s="77" t="s">
        <v>451</v>
      </c>
      <c r="D132" s="61" t="s">
        <v>452</v>
      </c>
      <c r="E132" s="59" t="s">
        <v>238</v>
      </c>
      <c r="F132" s="62" t="s">
        <v>453</v>
      </c>
      <c r="G132" s="54" t="s">
        <v>37</v>
      </c>
      <c r="H132" s="62" t="s">
        <v>51</v>
      </c>
      <c r="I132" s="42">
        <v>38300</v>
      </c>
      <c r="J132" s="17"/>
      <c r="K132" s="23">
        <f t="shared" ref="K132:K135" si="4">J132-(SUM(M132:AD132))</f>
        <v>0</v>
      </c>
      <c r="L132" s="24" t="str">
        <f t="shared" ref="L132:L136" si="5">IF(K132&lt;0,"ATENÇÃO","OK")</f>
        <v>OK</v>
      </c>
      <c r="M132" s="45"/>
      <c r="N132" s="50"/>
      <c r="O132" s="46"/>
      <c r="P132" s="47"/>
      <c r="Q132" s="47"/>
      <c r="R132" s="49"/>
      <c r="S132" s="48"/>
      <c r="T132" s="46"/>
      <c r="U132" s="46"/>
      <c r="V132" s="46"/>
      <c r="W132" s="46"/>
      <c r="X132" s="46"/>
      <c r="Y132" s="47"/>
      <c r="Z132" s="47"/>
      <c r="AA132" s="47"/>
      <c r="AB132" s="47"/>
      <c r="AC132" s="47"/>
      <c r="AD132" s="47"/>
    </row>
    <row r="133" spans="1:30" ht="39.950000000000003" customHeight="1" x14ac:dyDescent="0.25">
      <c r="A133" s="55">
        <v>156</v>
      </c>
      <c r="B133" s="56" t="s">
        <v>114</v>
      </c>
      <c r="C133" s="60" t="s">
        <v>454</v>
      </c>
      <c r="D133" s="61" t="s">
        <v>455</v>
      </c>
      <c r="E133" s="62" t="s">
        <v>129</v>
      </c>
      <c r="F133" s="62" t="s">
        <v>456</v>
      </c>
      <c r="G133" s="54" t="s">
        <v>37</v>
      </c>
      <c r="H133" s="62" t="s">
        <v>81</v>
      </c>
      <c r="I133" s="42">
        <v>327.5</v>
      </c>
      <c r="J133" s="17"/>
      <c r="K133" s="23">
        <f t="shared" si="4"/>
        <v>0</v>
      </c>
      <c r="L133" s="24" t="str">
        <f t="shared" si="5"/>
        <v>OK</v>
      </c>
      <c r="M133" s="45"/>
      <c r="N133" s="50"/>
      <c r="O133" s="46"/>
      <c r="P133" s="47"/>
      <c r="Q133" s="47"/>
      <c r="R133" s="49"/>
      <c r="S133" s="48"/>
      <c r="T133" s="46"/>
      <c r="U133" s="46"/>
      <c r="V133" s="46"/>
      <c r="W133" s="46"/>
      <c r="X133" s="46"/>
      <c r="Y133" s="47"/>
      <c r="Z133" s="47"/>
      <c r="AA133" s="47"/>
      <c r="AB133" s="47"/>
      <c r="AC133" s="47"/>
      <c r="AD133" s="47"/>
    </row>
    <row r="134" spans="1:30" ht="39.950000000000003" customHeight="1" x14ac:dyDescent="0.25">
      <c r="A134" s="55">
        <v>158</v>
      </c>
      <c r="B134" s="56" t="s">
        <v>38</v>
      </c>
      <c r="C134" s="60" t="s">
        <v>457</v>
      </c>
      <c r="D134" s="61" t="s">
        <v>458</v>
      </c>
      <c r="E134" s="62">
        <v>2407</v>
      </c>
      <c r="F134" s="62" t="s">
        <v>459</v>
      </c>
      <c r="G134" s="54" t="s">
        <v>37</v>
      </c>
      <c r="H134" s="62" t="s">
        <v>81</v>
      </c>
      <c r="I134" s="42">
        <v>1240</v>
      </c>
      <c r="J134" s="17"/>
      <c r="K134" s="23">
        <f t="shared" si="4"/>
        <v>0</v>
      </c>
      <c r="L134" s="24" t="str">
        <f t="shared" si="5"/>
        <v>OK</v>
      </c>
      <c r="M134" s="45"/>
      <c r="N134" s="50"/>
      <c r="O134" s="46"/>
      <c r="P134" s="47"/>
      <c r="Q134" s="47"/>
      <c r="R134" s="49"/>
      <c r="S134" s="48"/>
      <c r="T134" s="46"/>
      <c r="U134" s="46"/>
      <c r="V134" s="46"/>
      <c r="W134" s="46"/>
      <c r="X134" s="46"/>
      <c r="Y134" s="47"/>
      <c r="Z134" s="47"/>
      <c r="AA134" s="47"/>
      <c r="AB134" s="47"/>
      <c r="AC134" s="47"/>
      <c r="AD134" s="47"/>
    </row>
    <row r="135" spans="1:30" ht="39.950000000000003" customHeight="1" x14ac:dyDescent="0.25">
      <c r="A135" s="55">
        <v>159</v>
      </c>
      <c r="B135" s="56" t="s">
        <v>86</v>
      </c>
      <c r="C135" s="60" t="s">
        <v>460</v>
      </c>
      <c r="D135" s="61" t="s">
        <v>461</v>
      </c>
      <c r="E135" s="62">
        <v>2407</v>
      </c>
      <c r="F135" s="62" t="s">
        <v>459</v>
      </c>
      <c r="G135" s="54" t="s">
        <v>37</v>
      </c>
      <c r="H135" s="62" t="s">
        <v>81</v>
      </c>
      <c r="I135" s="42">
        <v>376.13</v>
      </c>
      <c r="J135" s="17"/>
      <c r="K135" s="23">
        <f t="shared" si="4"/>
        <v>0</v>
      </c>
      <c r="L135" s="24" t="str">
        <f t="shared" si="5"/>
        <v>OK</v>
      </c>
      <c r="M135" s="45"/>
      <c r="N135" s="50"/>
      <c r="O135" s="46"/>
      <c r="P135" s="47"/>
      <c r="Q135" s="47"/>
      <c r="R135" s="49"/>
      <c r="S135" s="48"/>
      <c r="T135" s="46"/>
      <c r="U135" s="46"/>
      <c r="V135" s="46"/>
      <c r="W135" s="46"/>
      <c r="X135" s="46"/>
      <c r="Y135" s="47"/>
      <c r="Z135" s="47"/>
      <c r="AA135" s="47"/>
      <c r="AB135" s="47"/>
      <c r="AC135" s="47"/>
      <c r="AD135" s="47"/>
    </row>
    <row r="136" spans="1:30" ht="39.950000000000003" customHeight="1" x14ac:dyDescent="0.25">
      <c r="A136" s="55">
        <v>161</v>
      </c>
      <c r="B136" s="56" t="s">
        <v>38</v>
      </c>
      <c r="C136" s="60" t="s">
        <v>462</v>
      </c>
      <c r="D136" s="61" t="s">
        <v>463</v>
      </c>
      <c r="E136" s="62" t="s">
        <v>292</v>
      </c>
      <c r="F136" s="62" t="s">
        <v>464</v>
      </c>
      <c r="G136" s="54" t="s">
        <v>37</v>
      </c>
      <c r="H136" s="62" t="s">
        <v>81</v>
      </c>
      <c r="I136" s="42">
        <v>485.5</v>
      </c>
      <c r="J136" s="17"/>
      <c r="K136" s="23">
        <f>J136-(SUM(M136:AD136))</f>
        <v>0</v>
      </c>
      <c r="L136" s="24" t="str">
        <f t="shared" si="5"/>
        <v>OK</v>
      </c>
      <c r="M136" s="45"/>
      <c r="N136" s="50"/>
      <c r="O136" s="46"/>
      <c r="P136" s="47"/>
      <c r="Q136" s="47"/>
      <c r="R136" s="49"/>
      <c r="S136" s="48"/>
      <c r="T136" s="46"/>
      <c r="U136" s="46"/>
      <c r="V136" s="46"/>
      <c r="W136" s="46"/>
      <c r="X136" s="46"/>
      <c r="Y136" s="47"/>
      <c r="Z136" s="47"/>
      <c r="AA136" s="47"/>
      <c r="AB136" s="47"/>
      <c r="AC136" s="47"/>
      <c r="AD136" s="47"/>
    </row>
  </sheetData>
  <mergeCells count="22">
    <mergeCell ref="Q1:Q2"/>
    <mergeCell ref="R1:R2"/>
    <mergeCell ref="S1:S2"/>
    <mergeCell ref="AD1:AD2"/>
    <mergeCell ref="AB1:AB2"/>
    <mergeCell ref="AC1:AC2"/>
    <mergeCell ref="A2:L2"/>
    <mergeCell ref="AA1:AA2"/>
    <mergeCell ref="T1:T2"/>
    <mergeCell ref="N1:N2"/>
    <mergeCell ref="J1:L1"/>
    <mergeCell ref="U1:U2"/>
    <mergeCell ref="V1:V2"/>
    <mergeCell ref="W1:W2"/>
    <mergeCell ref="X1:X2"/>
    <mergeCell ref="Y1:Y2"/>
    <mergeCell ref="M1:M2"/>
    <mergeCell ref="A1:B1"/>
    <mergeCell ref="C1:I1"/>
    <mergeCell ref="O1:O2"/>
    <mergeCell ref="P1:P2"/>
    <mergeCell ref="Z1:Z2"/>
  </mergeCells>
  <conditionalFormatting sqref="S4:X136 M4:O136">
    <cfRule type="cellIs" dxfId="83" priority="1" stopIfTrue="1" operator="greaterThan">
      <formula>0</formula>
    </cfRule>
    <cfRule type="cellIs" dxfId="82" priority="2" stopIfTrue="1" operator="greaterThan">
      <formula>0</formula>
    </cfRule>
    <cfRule type="cellIs" dxfId="81" priority="3" stopIfTrue="1" operator="greaterThan">
      <formula>0</formula>
    </cfRule>
  </conditionalFormatting>
  <hyperlinks>
    <hyperlink ref="D577" r:id="rId1" display="https://www.havan.com.br/mangueira-para-gas-de-cozinha-glp-1-20m-durin-05207.html" xr:uid="{BEACF2B4-2C36-4D9A-A239-5061B220AC56}"/>
  </hyperlinks>
  <pageMargins left="0.511811024" right="0.511811024" top="0.78740157499999996" bottom="0.78740157499999996" header="0.31496062000000002" footer="0.31496062000000002"/>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4C325D-617C-4C76-A395-A9AE10CE2724}">
  <sheetPr>
    <tabColor rgb="FFFFFF00"/>
  </sheetPr>
  <dimension ref="A1:AD136"/>
  <sheetViews>
    <sheetView topLeftCell="A136" zoomScale="78" zoomScaleNormal="78" workbookViewId="0">
      <selection activeCell="A116" sqref="A116"/>
    </sheetView>
  </sheetViews>
  <sheetFormatPr defaultColWidth="9.7109375" defaultRowHeight="39.950000000000003" customHeight="1" x14ac:dyDescent="0.25"/>
  <cols>
    <col min="1" max="1" width="7" style="31" customWidth="1"/>
    <col min="2" max="2" width="38.5703125" style="1" customWidth="1"/>
    <col min="3" max="3" width="55.28515625" style="35" customWidth="1"/>
    <col min="4" max="4" width="34.85546875" style="36" bestFit="1" customWidth="1"/>
    <col min="5" max="5" width="19.42578125" style="36" customWidth="1"/>
    <col min="6" max="7" width="10" style="1" customWidth="1"/>
    <col min="8" max="8" width="16.7109375" style="1" customWidth="1"/>
    <col min="9" max="9" width="16.140625" style="27" bestFit="1" customWidth="1"/>
    <col min="10" max="10" width="13.85546875" style="4" customWidth="1"/>
    <col min="11" max="11" width="13.28515625" style="26" customWidth="1"/>
    <col min="12" max="12" width="12.5703125" style="5" customWidth="1"/>
    <col min="13" max="24" width="13.7109375" style="6" customWidth="1"/>
    <col min="25" max="30" width="13.7109375" style="2" customWidth="1"/>
    <col min="31" max="16384" width="9.7109375" style="2"/>
  </cols>
  <sheetData>
    <row r="1" spans="1:30" ht="39.950000000000003" customHeight="1" x14ac:dyDescent="0.25">
      <c r="A1" s="236" t="s">
        <v>27</v>
      </c>
      <c r="B1" s="236"/>
      <c r="C1" s="236" t="s">
        <v>28</v>
      </c>
      <c r="D1" s="236"/>
      <c r="E1" s="236"/>
      <c r="F1" s="236"/>
      <c r="G1" s="236"/>
      <c r="H1" s="236"/>
      <c r="I1" s="236"/>
      <c r="J1" s="230" t="s">
        <v>492</v>
      </c>
      <c r="K1" s="230"/>
      <c r="L1" s="230"/>
      <c r="M1" s="231" t="s">
        <v>29</v>
      </c>
      <c r="N1" s="231" t="s">
        <v>29</v>
      </c>
      <c r="O1" s="231" t="s">
        <v>29</v>
      </c>
      <c r="P1" s="231" t="s">
        <v>29</v>
      </c>
      <c r="Q1" s="231" t="s">
        <v>29</v>
      </c>
      <c r="R1" s="231" t="s">
        <v>29</v>
      </c>
      <c r="S1" s="231" t="s">
        <v>29</v>
      </c>
      <c r="T1" s="231" t="s">
        <v>29</v>
      </c>
      <c r="U1" s="231" t="s">
        <v>29</v>
      </c>
      <c r="V1" s="231" t="s">
        <v>29</v>
      </c>
      <c r="W1" s="231" t="s">
        <v>29</v>
      </c>
      <c r="X1" s="231" t="s">
        <v>29</v>
      </c>
      <c r="Y1" s="231" t="s">
        <v>29</v>
      </c>
      <c r="Z1" s="231" t="s">
        <v>29</v>
      </c>
      <c r="AA1" s="231" t="s">
        <v>29</v>
      </c>
      <c r="AB1" s="231" t="s">
        <v>29</v>
      </c>
      <c r="AC1" s="231" t="s">
        <v>29</v>
      </c>
      <c r="AD1" s="231" t="s">
        <v>29</v>
      </c>
    </row>
    <row r="2" spans="1:30" ht="39.950000000000003" customHeight="1" x14ac:dyDescent="0.25">
      <c r="A2" s="236" t="s">
        <v>12</v>
      </c>
      <c r="B2" s="236"/>
      <c r="C2" s="236"/>
      <c r="D2" s="236"/>
      <c r="E2" s="236"/>
      <c r="F2" s="236"/>
      <c r="G2" s="236"/>
      <c r="H2" s="236"/>
      <c r="I2" s="236"/>
      <c r="J2" s="236"/>
      <c r="K2" s="236"/>
      <c r="L2" s="236"/>
      <c r="M2" s="231"/>
      <c r="N2" s="231"/>
      <c r="O2" s="231"/>
      <c r="P2" s="231"/>
      <c r="Q2" s="231"/>
      <c r="R2" s="231"/>
      <c r="S2" s="231"/>
      <c r="T2" s="231"/>
      <c r="U2" s="231"/>
      <c r="V2" s="231"/>
      <c r="W2" s="231"/>
      <c r="X2" s="231"/>
      <c r="Y2" s="231"/>
      <c r="Z2" s="231"/>
      <c r="AA2" s="231"/>
      <c r="AB2" s="231"/>
      <c r="AC2" s="231"/>
      <c r="AD2" s="231"/>
    </row>
    <row r="3" spans="1:30" s="3" customFormat="1" ht="57.2" customHeight="1" x14ac:dyDescent="0.2">
      <c r="A3" s="32" t="s">
        <v>18</v>
      </c>
      <c r="B3" s="33" t="s">
        <v>13</v>
      </c>
      <c r="C3" s="32" t="s">
        <v>14</v>
      </c>
      <c r="D3" s="32" t="s">
        <v>23</v>
      </c>
      <c r="E3" s="33" t="s">
        <v>30</v>
      </c>
      <c r="F3" s="33" t="s">
        <v>31</v>
      </c>
      <c r="G3" s="33" t="s">
        <v>32</v>
      </c>
      <c r="H3" s="33" t="s">
        <v>15</v>
      </c>
      <c r="I3" s="34" t="s">
        <v>19</v>
      </c>
      <c r="J3" s="33" t="s">
        <v>20</v>
      </c>
      <c r="K3" s="37" t="s">
        <v>0</v>
      </c>
      <c r="L3" s="38" t="s">
        <v>2</v>
      </c>
      <c r="M3" s="44" t="s">
        <v>1</v>
      </c>
      <c r="N3" s="44" t="s">
        <v>1</v>
      </c>
      <c r="O3" s="44" t="s">
        <v>1</v>
      </c>
      <c r="P3" s="44" t="s">
        <v>1</v>
      </c>
      <c r="Q3" s="44" t="s">
        <v>1</v>
      </c>
      <c r="R3" s="44" t="s">
        <v>1</v>
      </c>
      <c r="S3" s="44" t="s">
        <v>1</v>
      </c>
      <c r="T3" s="44" t="s">
        <v>1</v>
      </c>
      <c r="U3" s="44" t="s">
        <v>1</v>
      </c>
      <c r="V3" s="44" t="s">
        <v>1</v>
      </c>
      <c r="W3" s="44" t="s">
        <v>1</v>
      </c>
      <c r="X3" s="44" t="s">
        <v>1</v>
      </c>
      <c r="Y3" s="44" t="s">
        <v>1</v>
      </c>
      <c r="Z3" s="44" t="s">
        <v>1</v>
      </c>
      <c r="AA3" s="44" t="s">
        <v>1</v>
      </c>
      <c r="AB3" s="44" t="s">
        <v>1</v>
      </c>
      <c r="AC3" s="44" t="s">
        <v>1</v>
      </c>
      <c r="AD3" s="44" t="s">
        <v>1</v>
      </c>
    </row>
    <row r="4" spans="1:30" ht="39.950000000000003" customHeight="1" x14ac:dyDescent="0.25">
      <c r="A4" s="55">
        <v>1</v>
      </c>
      <c r="B4" s="56" t="s">
        <v>33</v>
      </c>
      <c r="C4" s="60" t="s">
        <v>34</v>
      </c>
      <c r="D4" s="61" t="s">
        <v>35</v>
      </c>
      <c r="E4" s="59" t="s">
        <v>36</v>
      </c>
      <c r="F4" s="70">
        <v>117366023</v>
      </c>
      <c r="G4" s="54" t="s">
        <v>37</v>
      </c>
      <c r="H4" s="54">
        <v>33903035</v>
      </c>
      <c r="I4" s="42">
        <v>54</v>
      </c>
      <c r="J4" s="17"/>
      <c r="K4" s="23">
        <f t="shared" ref="K4:K67" si="0">J4-(SUM(M4:AD4))</f>
        <v>0</v>
      </c>
      <c r="L4" s="24" t="str">
        <f t="shared" ref="L4:L67" si="1">IF(K4&lt;0,"ATENÇÃO","OK")</f>
        <v>OK</v>
      </c>
      <c r="M4" s="46"/>
      <c r="N4" s="50"/>
      <c r="O4" s="46"/>
      <c r="P4" s="47"/>
      <c r="Q4" s="47"/>
      <c r="R4" s="47"/>
      <c r="S4" s="47"/>
      <c r="T4" s="46"/>
      <c r="U4" s="46"/>
      <c r="V4" s="46"/>
      <c r="W4" s="46"/>
      <c r="X4" s="46"/>
      <c r="Y4" s="47"/>
      <c r="Z4" s="47"/>
      <c r="AA4" s="47"/>
      <c r="AB4" s="47"/>
      <c r="AC4" s="47"/>
      <c r="AD4" s="47"/>
    </row>
    <row r="5" spans="1:30" ht="39.950000000000003" customHeight="1" x14ac:dyDescent="0.25">
      <c r="A5" s="55">
        <v>2</v>
      </c>
      <c r="B5" s="56" t="s">
        <v>38</v>
      </c>
      <c r="C5" s="60" t="s">
        <v>39</v>
      </c>
      <c r="D5" s="61" t="s">
        <v>40</v>
      </c>
      <c r="E5" s="53" t="s">
        <v>41</v>
      </c>
      <c r="F5" s="54" t="s">
        <v>42</v>
      </c>
      <c r="G5" s="54" t="s">
        <v>37</v>
      </c>
      <c r="H5" s="54">
        <v>33903029</v>
      </c>
      <c r="I5" s="42">
        <v>1262.5999999999999</v>
      </c>
      <c r="J5" s="17"/>
      <c r="K5" s="23">
        <f t="shared" si="0"/>
        <v>0</v>
      </c>
      <c r="L5" s="24" t="str">
        <f t="shared" si="1"/>
        <v>OK</v>
      </c>
      <c r="M5" s="46"/>
      <c r="N5" s="50"/>
      <c r="O5" s="46"/>
      <c r="P5" s="47"/>
      <c r="Q5" s="47"/>
      <c r="R5" s="47"/>
      <c r="S5" s="47"/>
      <c r="T5" s="46"/>
      <c r="U5" s="46"/>
      <c r="V5" s="46"/>
      <c r="W5" s="46"/>
      <c r="X5" s="46"/>
      <c r="Y5" s="47"/>
      <c r="Z5" s="47"/>
      <c r="AA5" s="47"/>
      <c r="AB5" s="47"/>
      <c r="AC5" s="47"/>
      <c r="AD5" s="47"/>
    </row>
    <row r="6" spans="1:30" ht="39.950000000000003" customHeight="1" x14ac:dyDescent="0.25">
      <c r="A6" s="55">
        <v>3</v>
      </c>
      <c r="B6" s="56" t="s">
        <v>43</v>
      </c>
      <c r="C6" s="60" t="s">
        <v>44</v>
      </c>
      <c r="D6" s="61" t="s">
        <v>45</v>
      </c>
      <c r="E6" s="59" t="s">
        <v>46</v>
      </c>
      <c r="F6" s="70">
        <v>79812016</v>
      </c>
      <c r="G6" s="54" t="s">
        <v>37</v>
      </c>
      <c r="H6" s="54">
        <v>33903017</v>
      </c>
      <c r="I6" s="42">
        <v>70.59</v>
      </c>
      <c r="J6" s="17"/>
      <c r="K6" s="23">
        <f t="shared" si="0"/>
        <v>0</v>
      </c>
      <c r="L6" s="24" t="str">
        <f t="shared" si="1"/>
        <v>OK</v>
      </c>
      <c r="M6" s="46"/>
      <c r="N6" s="50"/>
      <c r="O6" s="46"/>
      <c r="P6" s="47"/>
      <c r="Q6" s="47"/>
      <c r="R6" s="47"/>
      <c r="S6" s="47"/>
      <c r="T6" s="46"/>
      <c r="U6" s="46"/>
      <c r="V6" s="46"/>
      <c r="W6" s="46"/>
      <c r="X6" s="46"/>
      <c r="Y6" s="47"/>
      <c r="Z6" s="47"/>
      <c r="AA6" s="47"/>
      <c r="AB6" s="47"/>
      <c r="AC6" s="47"/>
      <c r="AD6" s="47"/>
    </row>
    <row r="7" spans="1:30" ht="39.950000000000003" customHeight="1" x14ac:dyDescent="0.25">
      <c r="A7" s="55">
        <v>4</v>
      </c>
      <c r="B7" s="56" t="s">
        <v>47</v>
      </c>
      <c r="C7" s="68" t="s">
        <v>48</v>
      </c>
      <c r="D7" s="69" t="s">
        <v>49</v>
      </c>
      <c r="E7" s="65">
        <v>2401</v>
      </c>
      <c r="F7" s="65" t="s">
        <v>50</v>
      </c>
      <c r="G7" s="54" t="s">
        <v>37</v>
      </c>
      <c r="H7" s="54" t="s">
        <v>51</v>
      </c>
      <c r="I7" s="42">
        <v>2050</v>
      </c>
      <c r="J7" s="17"/>
      <c r="K7" s="23">
        <f t="shared" si="0"/>
        <v>0</v>
      </c>
      <c r="L7" s="24" t="str">
        <f t="shared" si="1"/>
        <v>OK</v>
      </c>
      <c r="M7" s="46"/>
      <c r="N7" s="50"/>
      <c r="O7" s="46"/>
      <c r="P7" s="47"/>
      <c r="Q7" s="47"/>
      <c r="R7" s="47"/>
      <c r="S7" s="47"/>
      <c r="T7" s="46"/>
      <c r="U7" s="46"/>
      <c r="V7" s="46"/>
      <c r="W7" s="46"/>
      <c r="X7" s="46"/>
      <c r="Y7" s="47"/>
      <c r="Z7" s="47"/>
      <c r="AA7" s="47"/>
      <c r="AB7" s="47"/>
      <c r="AC7" s="47"/>
      <c r="AD7" s="47"/>
    </row>
    <row r="8" spans="1:30" ht="39.950000000000003" customHeight="1" x14ac:dyDescent="0.25">
      <c r="A8" s="55">
        <v>5</v>
      </c>
      <c r="B8" s="56" t="s">
        <v>43</v>
      </c>
      <c r="C8" s="60" t="s">
        <v>52</v>
      </c>
      <c r="D8" s="61" t="s">
        <v>53</v>
      </c>
      <c r="E8" s="62" t="s">
        <v>46</v>
      </c>
      <c r="F8" s="62" t="s">
        <v>54</v>
      </c>
      <c r="G8" s="54" t="s">
        <v>37</v>
      </c>
      <c r="H8" s="62" t="s">
        <v>51</v>
      </c>
      <c r="I8" s="42">
        <v>1426.25</v>
      </c>
      <c r="J8" s="17"/>
      <c r="K8" s="23">
        <f t="shared" si="0"/>
        <v>0</v>
      </c>
      <c r="L8" s="24" t="str">
        <f t="shared" si="1"/>
        <v>OK</v>
      </c>
      <c r="M8" s="46"/>
      <c r="N8" s="50"/>
      <c r="O8" s="46"/>
      <c r="P8" s="47"/>
      <c r="Q8" s="47"/>
      <c r="R8" s="47"/>
      <c r="S8" s="47"/>
      <c r="T8" s="46"/>
      <c r="U8" s="46"/>
      <c r="V8" s="46"/>
      <c r="W8" s="46"/>
      <c r="X8" s="46"/>
      <c r="Y8" s="47"/>
      <c r="Z8" s="47"/>
      <c r="AA8" s="47"/>
      <c r="AB8" s="47"/>
      <c r="AC8" s="47"/>
      <c r="AD8" s="47"/>
    </row>
    <row r="9" spans="1:30" ht="39.950000000000003" customHeight="1" x14ac:dyDescent="0.25">
      <c r="A9" s="55">
        <v>6</v>
      </c>
      <c r="B9" s="56" t="s">
        <v>55</v>
      </c>
      <c r="C9" s="66" t="s">
        <v>56</v>
      </c>
      <c r="D9" s="67" t="s">
        <v>57</v>
      </c>
      <c r="E9" s="59" t="s">
        <v>58</v>
      </c>
      <c r="F9" s="54" t="s">
        <v>59</v>
      </c>
      <c r="G9" s="54" t="s">
        <v>37</v>
      </c>
      <c r="H9" s="54">
        <v>33903030</v>
      </c>
      <c r="I9" s="42">
        <v>12556.89</v>
      </c>
      <c r="J9" s="17"/>
      <c r="K9" s="23">
        <f t="shared" si="0"/>
        <v>0</v>
      </c>
      <c r="L9" s="24" t="str">
        <f t="shared" si="1"/>
        <v>OK</v>
      </c>
      <c r="M9" s="46"/>
      <c r="N9" s="50"/>
      <c r="O9" s="46"/>
      <c r="P9" s="47"/>
      <c r="Q9" s="47"/>
      <c r="R9" s="47"/>
      <c r="S9" s="47"/>
      <c r="T9" s="46"/>
      <c r="U9" s="46"/>
      <c r="V9" s="46"/>
      <c r="W9" s="46"/>
      <c r="X9" s="46"/>
      <c r="Y9" s="47"/>
      <c r="Z9" s="47"/>
      <c r="AA9" s="47"/>
      <c r="AB9" s="47"/>
      <c r="AC9" s="47"/>
      <c r="AD9" s="47"/>
    </row>
    <row r="10" spans="1:30" ht="39.950000000000003" customHeight="1" x14ac:dyDescent="0.25">
      <c r="A10" s="55">
        <v>7</v>
      </c>
      <c r="B10" s="56" t="s">
        <v>38</v>
      </c>
      <c r="C10" s="66" t="s">
        <v>60</v>
      </c>
      <c r="D10" s="67" t="s">
        <v>61</v>
      </c>
      <c r="E10" s="59" t="s">
        <v>62</v>
      </c>
      <c r="F10" s="54" t="s">
        <v>63</v>
      </c>
      <c r="G10" s="54" t="s">
        <v>37</v>
      </c>
      <c r="H10" s="54">
        <v>44905233</v>
      </c>
      <c r="I10" s="42">
        <v>1170</v>
      </c>
      <c r="J10" s="17"/>
      <c r="K10" s="23">
        <f t="shared" si="0"/>
        <v>0</v>
      </c>
      <c r="L10" s="24" t="str">
        <f t="shared" si="1"/>
        <v>OK</v>
      </c>
      <c r="M10" s="46"/>
      <c r="N10" s="50"/>
      <c r="O10" s="46"/>
      <c r="P10" s="47"/>
      <c r="Q10" s="47"/>
      <c r="R10" s="47"/>
      <c r="S10" s="47"/>
      <c r="T10" s="46"/>
      <c r="U10" s="46"/>
      <c r="V10" s="46"/>
      <c r="W10" s="46"/>
      <c r="X10" s="46"/>
      <c r="Y10" s="47"/>
      <c r="Z10" s="47"/>
      <c r="AA10" s="47"/>
      <c r="AB10" s="47"/>
      <c r="AC10" s="47"/>
      <c r="AD10" s="47"/>
    </row>
    <row r="11" spans="1:30" ht="39.950000000000003" customHeight="1" x14ac:dyDescent="0.25">
      <c r="A11" s="55">
        <v>8</v>
      </c>
      <c r="B11" s="56" t="s">
        <v>64</v>
      </c>
      <c r="C11" s="68" t="s">
        <v>65</v>
      </c>
      <c r="D11" s="69" t="s">
        <v>66</v>
      </c>
      <c r="E11" s="62">
        <v>2402</v>
      </c>
      <c r="F11" s="82" t="s">
        <v>67</v>
      </c>
      <c r="G11" s="54" t="s">
        <v>37</v>
      </c>
      <c r="H11" s="54" t="s">
        <v>51</v>
      </c>
      <c r="I11" s="42">
        <v>1617</v>
      </c>
      <c r="J11" s="17"/>
      <c r="K11" s="23">
        <f t="shared" si="0"/>
        <v>0</v>
      </c>
      <c r="L11" s="24" t="str">
        <f t="shared" si="1"/>
        <v>OK</v>
      </c>
      <c r="M11" s="46"/>
      <c r="N11" s="50"/>
      <c r="O11" s="46"/>
      <c r="P11" s="47"/>
      <c r="Q11" s="47"/>
      <c r="R11" s="47"/>
      <c r="S11" s="50"/>
      <c r="T11" s="46"/>
      <c r="U11" s="46"/>
      <c r="V11" s="46"/>
      <c r="W11" s="46"/>
      <c r="X11" s="46"/>
      <c r="Y11" s="47"/>
      <c r="Z11" s="47"/>
      <c r="AA11" s="47"/>
      <c r="AB11" s="47"/>
      <c r="AC11" s="47"/>
      <c r="AD11" s="47"/>
    </row>
    <row r="12" spans="1:30" ht="39.950000000000003" customHeight="1" x14ac:dyDescent="0.25">
      <c r="A12" s="55">
        <v>10</v>
      </c>
      <c r="B12" s="56" t="s">
        <v>33</v>
      </c>
      <c r="C12" s="60" t="s">
        <v>68</v>
      </c>
      <c r="D12" s="61" t="s">
        <v>69</v>
      </c>
      <c r="E12" s="62">
        <v>5506</v>
      </c>
      <c r="F12" s="62" t="s">
        <v>70</v>
      </c>
      <c r="G12" s="54" t="s">
        <v>37</v>
      </c>
      <c r="H12" s="62" t="s">
        <v>25</v>
      </c>
      <c r="I12" s="42">
        <v>134.99</v>
      </c>
      <c r="J12" s="17"/>
      <c r="K12" s="23">
        <f t="shared" si="0"/>
        <v>0</v>
      </c>
      <c r="L12" s="24" t="str">
        <f t="shared" si="1"/>
        <v>OK</v>
      </c>
      <c r="M12" s="46"/>
      <c r="N12" s="50"/>
      <c r="O12" s="46"/>
      <c r="P12" s="47"/>
      <c r="Q12" s="47"/>
      <c r="R12" s="47"/>
      <c r="S12" s="47"/>
      <c r="T12" s="46"/>
      <c r="U12" s="46"/>
      <c r="V12" s="46"/>
      <c r="W12" s="46"/>
      <c r="X12" s="46"/>
      <c r="Y12" s="47"/>
      <c r="Z12" s="47"/>
      <c r="AA12" s="47"/>
      <c r="AB12" s="47"/>
      <c r="AC12" s="47"/>
      <c r="AD12" s="47"/>
    </row>
    <row r="13" spans="1:30" ht="39.950000000000003" customHeight="1" x14ac:dyDescent="0.25">
      <c r="A13" s="55">
        <v>11</v>
      </c>
      <c r="B13" s="56" t="s">
        <v>71</v>
      </c>
      <c r="C13" s="60" t="s">
        <v>72</v>
      </c>
      <c r="D13" s="61" t="s">
        <v>73</v>
      </c>
      <c r="E13" s="53" t="s">
        <v>41</v>
      </c>
      <c r="F13" s="54" t="s">
        <v>74</v>
      </c>
      <c r="G13" s="54" t="s">
        <v>37</v>
      </c>
      <c r="H13" s="54" t="s">
        <v>75</v>
      </c>
      <c r="I13" s="42">
        <v>860.99</v>
      </c>
      <c r="J13" s="17"/>
      <c r="K13" s="23">
        <f t="shared" si="0"/>
        <v>0</v>
      </c>
      <c r="L13" s="24" t="str">
        <f t="shared" si="1"/>
        <v>OK</v>
      </c>
      <c r="M13" s="46"/>
      <c r="N13" s="50"/>
      <c r="O13" s="46"/>
      <c r="P13" s="47"/>
      <c r="Q13" s="47"/>
      <c r="R13" s="47"/>
      <c r="S13" s="47"/>
      <c r="T13" s="46"/>
      <c r="U13" s="46"/>
      <c r="V13" s="46"/>
      <c r="W13" s="46"/>
      <c r="X13" s="46"/>
      <c r="Y13" s="47"/>
      <c r="Z13" s="47"/>
      <c r="AA13" s="47"/>
      <c r="AB13" s="47"/>
      <c r="AC13" s="47"/>
      <c r="AD13" s="47"/>
    </row>
    <row r="14" spans="1:30" ht="105" x14ac:dyDescent="0.25">
      <c r="A14" s="55">
        <v>12</v>
      </c>
      <c r="B14" s="56" t="s">
        <v>76</v>
      </c>
      <c r="C14" s="60" t="s">
        <v>77</v>
      </c>
      <c r="D14" s="61" t="s">
        <v>78</v>
      </c>
      <c r="E14" s="62" t="s">
        <v>79</v>
      </c>
      <c r="F14" s="62" t="s">
        <v>80</v>
      </c>
      <c r="G14" s="54" t="s">
        <v>37</v>
      </c>
      <c r="H14" s="62" t="s">
        <v>81</v>
      </c>
      <c r="I14" s="42">
        <v>350</v>
      </c>
      <c r="J14" s="17"/>
      <c r="K14" s="23">
        <f t="shared" si="0"/>
        <v>0</v>
      </c>
      <c r="L14" s="24" t="str">
        <f t="shared" si="1"/>
        <v>OK</v>
      </c>
      <c r="M14" s="46"/>
      <c r="N14" s="50"/>
      <c r="O14" s="46"/>
      <c r="P14" s="47"/>
      <c r="Q14" s="49"/>
      <c r="R14" s="48"/>
      <c r="S14" s="47"/>
      <c r="T14" s="46"/>
      <c r="U14" s="46"/>
      <c r="V14" s="46"/>
      <c r="W14" s="46"/>
      <c r="X14" s="46"/>
      <c r="Y14" s="47"/>
      <c r="Z14" s="47"/>
      <c r="AA14" s="47"/>
      <c r="AB14" s="47"/>
      <c r="AC14" s="47"/>
      <c r="AD14" s="47"/>
    </row>
    <row r="15" spans="1:30" ht="39.950000000000003" customHeight="1" x14ac:dyDescent="0.25">
      <c r="A15" s="55">
        <v>14</v>
      </c>
      <c r="B15" s="56" t="s">
        <v>33</v>
      </c>
      <c r="C15" s="60" t="s">
        <v>82</v>
      </c>
      <c r="D15" s="61" t="s">
        <v>83</v>
      </c>
      <c r="E15" s="62" t="s">
        <v>84</v>
      </c>
      <c r="F15" s="62" t="s">
        <v>85</v>
      </c>
      <c r="G15" s="54" t="s">
        <v>37</v>
      </c>
      <c r="H15" s="62" t="s">
        <v>81</v>
      </c>
      <c r="I15" s="42">
        <v>108.63</v>
      </c>
      <c r="J15" s="17"/>
      <c r="K15" s="23">
        <f t="shared" si="0"/>
        <v>0</v>
      </c>
      <c r="L15" s="24" t="str">
        <f t="shared" si="1"/>
        <v>OK</v>
      </c>
      <c r="M15" s="46"/>
      <c r="N15" s="50"/>
      <c r="O15" s="46"/>
      <c r="P15" s="47"/>
      <c r="Q15" s="49"/>
      <c r="R15" s="48"/>
      <c r="S15" s="47"/>
      <c r="T15" s="46"/>
      <c r="U15" s="46"/>
      <c r="V15" s="46"/>
      <c r="W15" s="46"/>
      <c r="X15" s="46"/>
      <c r="Y15" s="47"/>
      <c r="Z15" s="47"/>
      <c r="AA15" s="47"/>
      <c r="AB15" s="47"/>
      <c r="AC15" s="47"/>
      <c r="AD15" s="47"/>
    </row>
    <row r="16" spans="1:30" ht="39.950000000000003" customHeight="1" x14ac:dyDescent="0.25">
      <c r="A16" s="55">
        <v>15</v>
      </c>
      <c r="B16" s="56" t="s">
        <v>86</v>
      </c>
      <c r="C16" s="83" t="s">
        <v>87</v>
      </c>
      <c r="D16" s="54" t="s">
        <v>88</v>
      </c>
      <c r="E16" s="59" t="s">
        <v>41</v>
      </c>
      <c r="F16" s="54" t="s">
        <v>89</v>
      </c>
      <c r="G16" s="54" t="s">
        <v>37</v>
      </c>
      <c r="H16" s="54" t="s">
        <v>81</v>
      </c>
      <c r="I16" s="42">
        <v>112.33</v>
      </c>
      <c r="J16" s="17"/>
      <c r="K16" s="23">
        <f t="shared" si="0"/>
        <v>0</v>
      </c>
      <c r="L16" s="24" t="str">
        <f t="shared" si="1"/>
        <v>OK</v>
      </c>
      <c r="M16" s="46"/>
      <c r="N16" s="50"/>
      <c r="O16" s="46"/>
      <c r="P16" s="47"/>
      <c r="Q16" s="49"/>
      <c r="R16" s="48"/>
      <c r="S16" s="47"/>
      <c r="T16" s="46"/>
      <c r="U16" s="46"/>
      <c r="V16" s="46"/>
      <c r="W16" s="46"/>
      <c r="X16" s="46"/>
      <c r="Y16" s="47"/>
      <c r="Z16" s="47"/>
      <c r="AA16" s="47"/>
      <c r="AB16" s="47"/>
      <c r="AC16" s="47"/>
      <c r="AD16" s="47"/>
    </row>
    <row r="17" spans="1:30" ht="39.950000000000003" customHeight="1" x14ac:dyDescent="0.25">
      <c r="A17" s="55">
        <v>16</v>
      </c>
      <c r="B17" s="56" t="s">
        <v>55</v>
      </c>
      <c r="C17" s="60" t="s">
        <v>90</v>
      </c>
      <c r="D17" s="61" t="s">
        <v>91</v>
      </c>
      <c r="E17" s="59" t="s">
        <v>92</v>
      </c>
      <c r="F17" s="70">
        <v>105570006</v>
      </c>
      <c r="G17" s="54" t="s">
        <v>37</v>
      </c>
      <c r="H17" s="54">
        <v>33903017</v>
      </c>
      <c r="I17" s="42">
        <v>256</v>
      </c>
      <c r="J17" s="17"/>
      <c r="K17" s="23">
        <f t="shared" si="0"/>
        <v>0</v>
      </c>
      <c r="L17" s="24" t="str">
        <f t="shared" si="1"/>
        <v>OK</v>
      </c>
      <c r="M17" s="46"/>
      <c r="N17" s="50"/>
      <c r="O17" s="46"/>
      <c r="P17" s="47"/>
      <c r="Q17" s="49"/>
      <c r="R17" s="48"/>
      <c r="S17" s="47"/>
      <c r="T17" s="46"/>
      <c r="U17" s="46"/>
      <c r="V17" s="46"/>
      <c r="W17" s="46"/>
      <c r="X17" s="46"/>
      <c r="Y17" s="47"/>
      <c r="Z17" s="47"/>
      <c r="AA17" s="47"/>
      <c r="AB17" s="47"/>
      <c r="AC17" s="47"/>
      <c r="AD17" s="47"/>
    </row>
    <row r="18" spans="1:30" ht="39.950000000000003" customHeight="1" x14ac:dyDescent="0.25">
      <c r="A18" s="55">
        <v>17</v>
      </c>
      <c r="B18" s="56" t="s">
        <v>93</v>
      </c>
      <c r="C18" s="68" t="s">
        <v>94</v>
      </c>
      <c r="D18" s="69" t="s">
        <v>95</v>
      </c>
      <c r="E18" s="65">
        <v>2401</v>
      </c>
      <c r="F18" s="65" t="s">
        <v>96</v>
      </c>
      <c r="G18" s="54" t="s">
        <v>37</v>
      </c>
      <c r="H18" s="62" t="s">
        <v>81</v>
      </c>
      <c r="I18" s="42">
        <v>91.9</v>
      </c>
      <c r="J18" s="17"/>
      <c r="K18" s="23">
        <f t="shared" si="0"/>
        <v>0</v>
      </c>
      <c r="L18" s="24" t="str">
        <f t="shared" si="1"/>
        <v>OK</v>
      </c>
      <c r="M18" s="46"/>
      <c r="N18" s="50"/>
      <c r="O18" s="46"/>
      <c r="P18" s="47"/>
      <c r="Q18" s="49"/>
      <c r="R18" s="48"/>
      <c r="S18" s="47"/>
      <c r="T18" s="46"/>
      <c r="U18" s="46"/>
      <c r="V18" s="46"/>
      <c r="W18" s="46"/>
      <c r="X18" s="46"/>
      <c r="Y18" s="47"/>
      <c r="Z18" s="47"/>
      <c r="AA18" s="47"/>
      <c r="AB18" s="47"/>
      <c r="AC18" s="47"/>
      <c r="AD18" s="47"/>
    </row>
    <row r="19" spans="1:30" ht="39.950000000000003" customHeight="1" x14ac:dyDescent="0.25">
      <c r="A19" s="55">
        <v>19</v>
      </c>
      <c r="B19" s="56" t="s">
        <v>43</v>
      </c>
      <c r="C19" s="60" t="s">
        <v>97</v>
      </c>
      <c r="D19" s="61" t="s">
        <v>98</v>
      </c>
      <c r="E19" s="59" t="s">
        <v>62</v>
      </c>
      <c r="F19" s="70">
        <v>104159010</v>
      </c>
      <c r="G19" s="54" t="s">
        <v>37</v>
      </c>
      <c r="H19" s="54">
        <v>33903029</v>
      </c>
      <c r="I19" s="42">
        <v>37.5</v>
      </c>
      <c r="J19" s="17"/>
      <c r="K19" s="23">
        <f t="shared" si="0"/>
        <v>0</v>
      </c>
      <c r="L19" s="24" t="str">
        <f t="shared" si="1"/>
        <v>OK</v>
      </c>
      <c r="M19" s="46"/>
      <c r="N19" s="50"/>
      <c r="O19" s="46"/>
      <c r="P19" s="47"/>
      <c r="Q19" s="49"/>
      <c r="R19" s="48"/>
      <c r="S19" s="47"/>
      <c r="T19" s="46"/>
      <c r="U19" s="46"/>
      <c r="V19" s="46"/>
      <c r="W19" s="46"/>
      <c r="X19" s="46"/>
      <c r="Y19" s="47"/>
      <c r="Z19" s="47"/>
      <c r="AA19" s="47"/>
      <c r="AB19" s="47"/>
      <c r="AC19" s="47"/>
      <c r="AD19" s="47"/>
    </row>
    <row r="20" spans="1:30" ht="39.950000000000003" customHeight="1" x14ac:dyDescent="0.25">
      <c r="A20" s="55">
        <v>23</v>
      </c>
      <c r="B20" s="56" t="s">
        <v>93</v>
      </c>
      <c r="C20" s="60" t="s">
        <v>99</v>
      </c>
      <c r="D20" s="61" t="s">
        <v>100</v>
      </c>
      <c r="E20" s="62" t="s">
        <v>101</v>
      </c>
      <c r="F20" s="62" t="s">
        <v>102</v>
      </c>
      <c r="G20" s="54" t="s">
        <v>37</v>
      </c>
      <c r="H20" s="62" t="s">
        <v>81</v>
      </c>
      <c r="I20" s="42">
        <v>75</v>
      </c>
      <c r="J20" s="17"/>
      <c r="K20" s="23">
        <f t="shared" si="0"/>
        <v>0</v>
      </c>
      <c r="L20" s="24" t="str">
        <f t="shared" si="1"/>
        <v>OK</v>
      </c>
      <c r="M20" s="46"/>
      <c r="N20" s="50"/>
      <c r="O20" s="46"/>
      <c r="P20" s="47"/>
      <c r="Q20" s="49"/>
      <c r="R20" s="48"/>
      <c r="S20" s="47"/>
      <c r="T20" s="46"/>
      <c r="U20" s="46"/>
      <c r="V20" s="46"/>
      <c r="W20" s="46"/>
      <c r="X20" s="46"/>
      <c r="Y20" s="47"/>
      <c r="Z20" s="47"/>
      <c r="AA20" s="47"/>
      <c r="AB20" s="47"/>
      <c r="AC20" s="47"/>
      <c r="AD20" s="47"/>
    </row>
    <row r="21" spans="1:30" ht="39.950000000000003" customHeight="1" x14ac:dyDescent="0.25">
      <c r="A21" s="55">
        <v>24</v>
      </c>
      <c r="B21" s="56" t="s">
        <v>43</v>
      </c>
      <c r="C21" s="68" t="s">
        <v>103</v>
      </c>
      <c r="D21" s="69" t="s">
        <v>104</v>
      </c>
      <c r="E21" s="65">
        <v>1305</v>
      </c>
      <c r="F21" s="65" t="s">
        <v>105</v>
      </c>
      <c r="G21" s="54" t="s">
        <v>37</v>
      </c>
      <c r="H21" s="62" t="s">
        <v>22</v>
      </c>
      <c r="I21" s="42">
        <v>247.5</v>
      </c>
      <c r="J21" s="17"/>
      <c r="K21" s="23">
        <f t="shared" si="0"/>
        <v>0</v>
      </c>
      <c r="L21" s="24" t="str">
        <f t="shared" si="1"/>
        <v>OK</v>
      </c>
      <c r="M21" s="46"/>
      <c r="N21" s="50"/>
      <c r="O21" s="46"/>
      <c r="P21" s="47"/>
      <c r="Q21" s="49"/>
      <c r="R21" s="48"/>
      <c r="S21" s="47"/>
      <c r="T21" s="46"/>
      <c r="U21" s="46"/>
      <c r="V21" s="46"/>
      <c r="W21" s="46"/>
      <c r="X21" s="46"/>
      <c r="Y21" s="47"/>
      <c r="Z21" s="47"/>
      <c r="AA21" s="47"/>
      <c r="AB21" s="47"/>
      <c r="AC21" s="47"/>
      <c r="AD21" s="47"/>
    </row>
    <row r="22" spans="1:30" ht="39.950000000000003" customHeight="1" x14ac:dyDescent="0.25">
      <c r="A22" s="55">
        <v>25</v>
      </c>
      <c r="B22" s="56" t="s">
        <v>24</v>
      </c>
      <c r="C22" s="60" t="s">
        <v>106</v>
      </c>
      <c r="D22" s="61" t="s">
        <v>107</v>
      </c>
      <c r="E22" s="59" t="s">
        <v>108</v>
      </c>
      <c r="F22" s="62" t="s">
        <v>109</v>
      </c>
      <c r="G22" s="54" t="s">
        <v>37</v>
      </c>
      <c r="H22" s="62" t="s">
        <v>110</v>
      </c>
      <c r="I22" s="42">
        <v>2088</v>
      </c>
      <c r="J22" s="17"/>
      <c r="K22" s="23">
        <f t="shared" si="0"/>
        <v>0</v>
      </c>
      <c r="L22" s="24" t="str">
        <f t="shared" si="1"/>
        <v>OK</v>
      </c>
      <c r="M22" s="46"/>
      <c r="N22" s="50"/>
      <c r="O22" s="46"/>
      <c r="P22" s="47"/>
      <c r="Q22" s="49"/>
      <c r="R22" s="48"/>
      <c r="S22" s="47"/>
      <c r="T22" s="46"/>
      <c r="U22" s="46"/>
      <c r="V22" s="46"/>
      <c r="W22" s="46"/>
      <c r="X22" s="46"/>
      <c r="Y22" s="47"/>
      <c r="Z22" s="47"/>
      <c r="AA22" s="47"/>
      <c r="AB22" s="47"/>
      <c r="AC22" s="47"/>
      <c r="AD22" s="47"/>
    </row>
    <row r="23" spans="1:30" ht="39.950000000000003" customHeight="1" x14ac:dyDescent="0.25">
      <c r="A23" s="55">
        <v>26</v>
      </c>
      <c r="B23" s="56" t="s">
        <v>38</v>
      </c>
      <c r="C23" s="68" t="s">
        <v>111</v>
      </c>
      <c r="D23" s="69" t="s">
        <v>112</v>
      </c>
      <c r="E23" s="65">
        <v>2407</v>
      </c>
      <c r="F23" s="65" t="s">
        <v>113</v>
      </c>
      <c r="G23" s="54" t="s">
        <v>37</v>
      </c>
      <c r="H23" s="54" t="s">
        <v>51</v>
      </c>
      <c r="I23" s="42">
        <v>910.8</v>
      </c>
      <c r="J23" s="17"/>
      <c r="K23" s="23">
        <f t="shared" si="0"/>
        <v>0</v>
      </c>
      <c r="L23" s="24" t="str">
        <f t="shared" si="1"/>
        <v>OK</v>
      </c>
      <c r="M23" s="46"/>
      <c r="N23" s="50"/>
      <c r="O23" s="46"/>
      <c r="P23" s="47"/>
      <c r="Q23" s="49"/>
      <c r="R23" s="48"/>
      <c r="S23" s="47"/>
      <c r="T23" s="46"/>
      <c r="U23" s="46"/>
      <c r="V23" s="46"/>
      <c r="W23" s="46"/>
      <c r="X23" s="46"/>
      <c r="Y23" s="47"/>
      <c r="Z23" s="47"/>
      <c r="AA23" s="47"/>
      <c r="AB23" s="47"/>
      <c r="AC23" s="47"/>
      <c r="AD23" s="47"/>
    </row>
    <row r="24" spans="1:30" ht="39.950000000000003" customHeight="1" x14ac:dyDescent="0.25">
      <c r="A24" s="55">
        <v>27</v>
      </c>
      <c r="B24" s="56" t="s">
        <v>114</v>
      </c>
      <c r="C24" s="68" t="s">
        <v>115</v>
      </c>
      <c r="D24" s="69" t="s">
        <v>116</v>
      </c>
      <c r="E24" s="65">
        <v>2407</v>
      </c>
      <c r="F24" s="65" t="s">
        <v>113</v>
      </c>
      <c r="G24" s="54" t="s">
        <v>37</v>
      </c>
      <c r="H24" s="54" t="s">
        <v>51</v>
      </c>
      <c r="I24" s="42">
        <v>2240</v>
      </c>
      <c r="J24" s="17"/>
      <c r="K24" s="23">
        <f t="shared" si="0"/>
        <v>0</v>
      </c>
      <c r="L24" s="24" t="str">
        <f t="shared" si="1"/>
        <v>OK</v>
      </c>
      <c r="M24" s="46"/>
      <c r="N24" s="50"/>
      <c r="O24" s="46"/>
      <c r="P24" s="47"/>
      <c r="Q24" s="49"/>
      <c r="R24" s="48"/>
      <c r="S24" s="47"/>
      <c r="T24" s="46"/>
      <c r="U24" s="46"/>
      <c r="V24" s="46"/>
      <c r="W24" s="46"/>
      <c r="X24" s="46"/>
      <c r="Y24" s="47"/>
      <c r="Z24" s="47"/>
      <c r="AA24" s="47"/>
      <c r="AB24" s="47"/>
      <c r="AC24" s="47"/>
      <c r="AD24" s="47"/>
    </row>
    <row r="25" spans="1:30" ht="39.950000000000003" customHeight="1" x14ac:dyDescent="0.25">
      <c r="A25" s="55">
        <v>28</v>
      </c>
      <c r="B25" s="56" t="s">
        <v>117</v>
      </c>
      <c r="C25" s="60" t="s">
        <v>118</v>
      </c>
      <c r="D25" s="61" t="s">
        <v>119</v>
      </c>
      <c r="E25" s="59" t="s">
        <v>108</v>
      </c>
      <c r="F25" s="62" t="s">
        <v>109</v>
      </c>
      <c r="G25" s="54" t="s">
        <v>37</v>
      </c>
      <c r="H25" s="62" t="s">
        <v>110</v>
      </c>
      <c r="I25" s="42">
        <v>810</v>
      </c>
      <c r="J25" s="17"/>
      <c r="K25" s="23">
        <f t="shared" si="0"/>
        <v>0</v>
      </c>
      <c r="L25" s="24" t="str">
        <f t="shared" si="1"/>
        <v>OK</v>
      </c>
      <c r="M25" s="46"/>
      <c r="N25" s="50"/>
      <c r="O25" s="46"/>
      <c r="P25" s="47"/>
      <c r="Q25" s="49"/>
      <c r="R25" s="48"/>
      <c r="S25" s="47"/>
      <c r="T25" s="46"/>
      <c r="U25" s="46"/>
      <c r="V25" s="46"/>
      <c r="W25" s="46"/>
      <c r="X25" s="46"/>
      <c r="Y25" s="47"/>
      <c r="Z25" s="47"/>
      <c r="AA25" s="47"/>
      <c r="AB25" s="47"/>
      <c r="AC25" s="47"/>
      <c r="AD25" s="47"/>
    </row>
    <row r="26" spans="1:30" ht="39.950000000000003" customHeight="1" x14ac:dyDescent="0.25">
      <c r="A26" s="55">
        <v>29</v>
      </c>
      <c r="B26" s="56" t="s">
        <v>24</v>
      </c>
      <c r="C26" s="60" t="s">
        <v>120</v>
      </c>
      <c r="D26" s="61" t="s">
        <v>121</v>
      </c>
      <c r="E26" s="62">
        <v>2411</v>
      </c>
      <c r="F26" s="62" t="s">
        <v>109</v>
      </c>
      <c r="G26" s="54" t="s">
        <v>37</v>
      </c>
      <c r="H26" s="62" t="s">
        <v>110</v>
      </c>
      <c r="I26" s="42">
        <v>4998</v>
      </c>
      <c r="J26" s="17">
        <v>1</v>
      </c>
      <c r="K26" s="23">
        <f t="shared" si="0"/>
        <v>1</v>
      </c>
      <c r="L26" s="24" t="str">
        <f t="shared" si="1"/>
        <v>OK</v>
      </c>
      <c r="M26" s="46"/>
      <c r="N26" s="50"/>
      <c r="O26" s="46"/>
      <c r="P26" s="47"/>
      <c r="Q26" s="49"/>
      <c r="R26" s="48"/>
      <c r="S26" s="47"/>
      <c r="T26" s="46"/>
      <c r="U26" s="46"/>
      <c r="V26" s="46"/>
      <c r="W26" s="46"/>
      <c r="X26" s="46"/>
      <c r="Y26" s="47"/>
      <c r="Z26" s="47"/>
      <c r="AA26" s="47"/>
      <c r="AB26" s="47"/>
      <c r="AC26" s="47"/>
      <c r="AD26" s="47"/>
    </row>
    <row r="27" spans="1:30" ht="57.2" customHeight="1" x14ac:dyDescent="0.25">
      <c r="A27" s="55">
        <v>30</v>
      </c>
      <c r="B27" s="56" t="s">
        <v>38</v>
      </c>
      <c r="C27" s="60" t="s">
        <v>122</v>
      </c>
      <c r="D27" s="61" t="s">
        <v>123</v>
      </c>
      <c r="E27" s="62" t="s">
        <v>124</v>
      </c>
      <c r="F27" s="62" t="s">
        <v>125</v>
      </c>
      <c r="G27" s="54" t="s">
        <v>37</v>
      </c>
      <c r="H27" s="62" t="s">
        <v>51</v>
      </c>
      <c r="I27" s="42">
        <v>495</v>
      </c>
      <c r="J27" s="17"/>
      <c r="K27" s="23">
        <f t="shared" si="0"/>
        <v>0</v>
      </c>
      <c r="L27" s="24" t="str">
        <f t="shared" si="1"/>
        <v>OK</v>
      </c>
      <c r="M27" s="46"/>
      <c r="N27" s="50"/>
      <c r="O27" s="46"/>
      <c r="P27" s="49"/>
      <c r="Q27" s="47"/>
      <c r="R27" s="47"/>
      <c r="S27" s="47"/>
      <c r="T27" s="46"/>
      <c r="U27" s="46"/>
      <c r="V27" s="46"/>
      <c r="W27" s="46"/>
      <c r="X27" s="46"/>
      <c r="Y27" s="47"/>
      <c r="Z27" s="47"/>
      <c r="AA27" s="47"/>
      <c r="AB27" s="47"/>
      <c r="AC27" s="47"/>
      <c r="AD27" s="47"/>
    </row>
    <row r="28" spans="1:30" ht="57.2" customHeight="1" x14ac:dyDescent="0.25">
      <c r="A28" s="55">
        <v>31</v>
      </c>
      <c r="B28" s="56" t="s">
        <v>126</v>
      </c>
      <c r="C28" s="51" t="s">
        <v>127</v>
      </c>
      <c r="D28" s="52" t="s">
        <v>128</v>
      </c>
      <c r="E28" s="53" t="s">
        <v>129</v>
      </c>
      <c r="F28" s="54" t="s">
        <v>130</v>
      </c>
      <c r="G28" s="54" t="s">
        <v>37</v>
      </c>
      <c r="H28" s="54" t="s">
        <v>51</v>
      </c>
      <c r="I28" s="42">
        <v>2360</v>
      </c>
      <c r="J28" s="17"/>
      <c r="K28" s="23">
        <f t="shared" si="0"/>
        <v>0</v>
      </c>
      <c r="L28" s="24" t="str">
        <f t="shared" si="1"/>
        <v>OK</v>
      </c>
      <c r="M28" s="46"/>
      <c r="N28" s="50"/>
      <c r="O28" s="46"/>
      <c r="P28" s="49"/>
      <c r="Q28" s="47"/>
      <c r="R28" s="47"/>
      <c r="S28" s="47"/>
      <c r="T28" s="46"/>
      <c r="U28" s="46"/>
      <c r="V28" s="46"/>
      <c r="W28" s="46"/>
      <c r="X28" s="46"/>
      <c r="Y28" s="47"/>
      <c r="Z28" s="47"/>
      <c r="AA28" s="47"/>
      <c r="AB28" s="47"/>
      <c r="AC28" s="47"/>
      <c r="AD28" s="47"/>
    </row>
    <row r="29" spans="1:30" ht="57.2" customHeight="1" x14ac:dyDescent="0.25">
      <c r="A29" s="55">
        <v>32</v>
      </c>
      <c r="B29" s="56" t="s">
        <v>47</v>
      </c>
      <c r="C29" s="57" t="s">
        <v>131</v>
      </c>
      <c r="D29" s="58" t="s">
        <v>132</v>
      </c>
      <c r="E29" s="59" t="s">
        <v>133</v>
      </c>
      <c r="F29" s="54" t="s">
        <v>134</v>
      </c>
      <c r="G29" s="54" t="s">
        <v>37</v>
      </c>
      <c r="H29" s="54" t="s">
        <v>51</v>
      </c>
      <c r="I29" s="42">
        <v>290</v>
      </c>
      <c r="J29" s="17"/>
      <c r="K29" s="23">
        <f t="shared" si="0"/>
        <v>0</v>
      </c>
      <c r="L29" s="24" t="str">
        <f t="shared" si="1"/>
        <v>OK</v>
      </c>
      <c r="M29" s="46"/>
      <c r="N29" s="50"/>
      <c r="O29" s="46"/>
      <c r="P29" s="49"/>
      <c r="Q29" s="47"/>
      <c r="R29" s="47"/>
      <c r="S29" s="47"/>
      <c r="T29" s="46"/>
      <c r="U29" s="46"/>
      <c r="V29" s="46"/>
      <c r="W29" s="46"/>
      <c r="X29" s="46"/>
      <c r="Y29" s="47"/>
      <c r="Z29" s="47"/>
      <c r="AA29" s="47"/>
      <c r="AB29" s="47"/>
      <c r="AC29" s="47"/>
      <c r="AD29" s="47"/>
    </row>
    <row r="30" spans="1:30" ht="69" customHeight="1" x14ac:dyDescent="0.25">
      <c r="A30" s="55">
        <v>33</v>
      </c>
      <c r="B30" s="56" t="s">
        <v>135</v>
      </c>
      <c r="C30" s="60" t="s">
        <v>136</v>
      </c>
      <c r="D30" s="61" t="s">
        <v>137</v>
      </c>
      <c r="E30" s="62">
        <v>2402</v>
      </c>
      <c r="F30" s="62" t="s">
        <v>138</v>
      </c>
      <c r="G30" s="54" t="s">
        <v>37</v>
      </c>
      <c r="H30" s="62" t="s">
        <v>51</v>
      </c>
      <c r="I30" s="42">
        <v>5700</v>
      </c>
      <c r="J30" s="17"/>
      <c r="K30" s="23">
        <f t="shared" si="0"/>
        <v>0</v>
      </c>
      <c r="L30" s="24" t="str">
        <f t="shared" si="1"/>
        <v>OK</v>
      </c>
      <c r="M30" s="46"/>
      <c r="N30" s="50"/>
      <c r="O30" s="46"/>
      <c r="P30" s="47"/>
      <c r="Q30" s="47"/>
      <c r="R30" s="47"/>
      <c r="S30" s="47"/>
      <c r="T30" s="46"/>
      <c r="U30" s="46"/>
      <c r="V30" s="46"/>
      <c r="W30" s="46"/>
      <c r="X30" s="46"/>
      <c r="Y30" s="47"/>
      <c r="Z30" s="47"/>
      <c r="AA30" s="47"/>
      <c r="AB30" s="47"/>
      <c r="AC30" s="47"/>
      <c r="AD30" s="47"/>
    </row>
    <row r="31" spans="1:30" ht="39.950000000000003" customHeight="1" x14ac:dyDescent="0.25">
      <c r="A31" s="55">
        <v>34</v>
      </c>
      <c r="B31" s="56" t="s">
        <v>93</v>
      </c>
      <c r="C31" s="63" t="s">
        <v>139</v>
      </c>
      <c r="D31" s="64" t="s">
        <v>140</v>
      </c>
      <c r="E31" s="65">
        <v>2402</v>
      </c>
      <c r="F31" s="65" t="s">
        <v>141</v>
      </c>
      <c r="G31" s="54" t="s">
        <v>37</v>
      </c>
      <c r="H31" s="54" t="s">
        <v>51</v>
      </c>
      <c r="I31" s="42">
        <v>2180</v>
      </c>
      <c r="J31" s="17"/>
      <c r="K31" s="23">
        <f t="shared" si="0"/>
        <v>0</v>
      </c>
      <c r="L31" s="24" t="str">
        <f t="shared" si="1"/>
        <v>OK</v>
      </c>
      <c r="M31" s="46"/>
      <c r="N31" s="50"/>
      <c r="O31" s="46"/>
      <c r="P31" s="47"/>
      <c r="Q31" s="47"/>
      <c r="R31" s="47"/>
      <c r="S31" s="47"/>
      <c r="T31" s="46"/>
      <c r="U31" s="46"/>
      <c r="V31" s="46"/>
      <c r="W31" s="46"/>
      <c r="X31" s="46"/>
      <c r="Y31" s="47"/>
      <c r="Z31" s="47"/>
      <c r="AA31" s="47"/>
      <c r="AB31" s="47"/>
      <c r="AC31" s="47"/>
      <c r="AD31" s="47"/>
    </row>
    <row r="32" spans="1:30" ht="39.950000000000003" customHeight="1" x14ac:dyDescent="0.25">
      <c r="A32" s="55">
        <v>35</v>
      </c>
      <c r="B32" s="56" t="s">
        <v>93</v>
      </c>
      <c r="C32" s="66" t="s">
        <v>142</v>
      </c>
      <c r="D32" s="67" t="s">
        <v>143</v>
      </c>
      <c r="E32" s="59" t="s">
        <v>41</v>
      </c>
      <c r="F32" s="54" t="s">
        <v>138</v>
      </c>
      <c r="G32" s="54" t="s">
        <v>37</v>
      </c>
      <c r="H32" s="54">
        <v>44905233</v>
      </c>
      <c r="I32" s="42">
        <v>4785</v>
      </c>
      <c r="J32" s="17"/>
      <c r="K32" s="23">
        <f t="shared" si="0"/>
        <v>0</v>
      </c>
      <c r="L32" s="24" t="str">
        <f t="shared" si="1"/>
        <v>OK</v>
      </c>
      <c r="M32" s="46"/>
      <c r="N32" s="50"/>
      <c r="O32" s="46"/>
      <c r="P32" s="47"/>
      <c r="Q32" s="47"/>
      <c r="R32" s="47"/>
      <c r="S32" s="47"/>
      <c r="T32" s="46"/>
      <c r="U32" s="46"/>
      <c r="V32" s="46"/>
      <c r="W32" s="46"/>
      <c r="X32" s="46"/>
      <c r="Y32" s="47"/>
      <c r="Z32" s="47"/>
      <c r="AA32" s="47"/>
      <c r="AB32" s="47"/>
      <c r="AC32" s="47"/>
      <c r="AD32" s="47"/>
    </row>
    <row r="33" spans="1:30" ht="39.950000000000003" customHeight="1" x14ac:dyDescent="0.25">
      <c r="A33" s="55">
        <v>36</v>
      </c>
      <c r="B33" s="56" t="s">
        <v>93</v>
      </c>
      <c r="C33" s="60" t="s">
        <v>144</v>
      </c>
      <c r="D33" s="61" t="s">
        <v>145</v>
      </c>
      <c r="E33" s="62">
        <v>2402</v>
      </c>
      <c r="F33" s="62" t="s">
        <v>138</v>
      </c>
      <c r="G33" s="54" t="s">
        <v>37</v>
      </c>
      <c r="H33" s="62" t="s">
        <v>51</v>
      </c>
      <c r="I33" s="42">
        <v>3150</v>
      </c>
      <c r="J33" s="17"/>
      <c r="K33" s="23">
        <f t="shared" si="0"/>
        <v>0</v>
      </c>
      <c r="L33" s="24" t="str">
        <f t="shared" si="1"/>
        <v>OK</v>
      </c>
      <c r="M33" s="46"/>
      <c r="N33" s="50"/>
      <c r="O33" s="46"/>
      <c r="P33" s="47"/>
      <c r="Q33" s="47"/>
      <c r="R33" s="47"/>
      <c r="S33" s="47"/>
      <c r="T33" s="46"/>
      <c r="U33" s="46"/>
      <c r="V33" s="46"/>
      <c r="W33" s="46"/>
      <c r="X33" s="46"/>
      <c r="Y33" s="47"/>
      <c r="Z33" s="47"/>
      <c r="AA33" s="47"/>
      <c r="AB33" s="47"/>
      <c r="AC33" s="47"/>
      <c r="AD33" s="47"/>
    </row>
    <row r="34" spans="1:30" ht="39.950000000000003" customHeight="1" x14ac:dyDescent="0.25">
      <c r="A34" s="55">
        <v>37</v>
      </c>
      <c r="B34" s="56" t="s">
        <v>71</v>
      </c>
      <c r="C34" s="68" t="s">
        <v>146</v>
      </c>
      <c r="D34" s="69" t="s">
        <v>147</v>
      </c>
      <c r="E34" s="54">
        <v>2402</v>
      </c>
      <c r="F34" s="54" t="s">
        <v>148</v>
      </c>
      <c r="G34" s="54" t="s">
        <v>37</v>
      </c>
      <c r="H34" s="54" t="s">
        <v>51</v>
      </c>
      <c r="I34" s="42">
        <v>8890.2000000000007</v>
      </c>
      <c r="J34" s="17"/>
      <c r="K34" s="23">
        <f t="shared" si="0"/>
        <v>0</v>
      </c>
      <c r="L34" s="24" t="str">
        <f t="shared" si="1"/>
        <v>OK</v>
      </c>
      <c r="M34" s="46"/>
      <c r="N34" s="50"/>
      <c r="O34" s="46"/>
      <c r="P34" s="47"/>
      <c r="Q34" s="47"/>
      <c r="R34" s="47"/>
      <c r="S34" s="47"/>
      <c r="T34" s="46"/>
      <c r="U34" s="46"/>
      <c r="V34" s="46"/>
      <c r="W34" s="46"/>
      <c r="X34" s="46"/>
      <c r="Y34" s="47"/>
      <c r="Z34" s="47"/>
      <c r="AA34" s="47"/>
      <c r="AB34" s="47"/>
      <c r="AC34" s="47"/>
      <c r="AD34" s="47"/>
    </row>
    <row r="35" spans="1:30" ht="39.950000000000003" customHeight="1" x14ac:dyDescent="0.25">
      <c r="A35" s="55">
        <v>39</v>
      </c>
      <c r="B35" s="56" t="s">
        <v>38</v>
      </c>
      <c r="C35" s="57" t="s">
        <v>149</v>
      </c>
      <c r="D35" s="58" t="s">
        <v>150</v>
      </c>
      <c r="E35" s="53" t="s">
        <v>41</v>
      </c>
      <c r="F35" s="54" t="s">
        <v>138</v>
      </c>
      <c r="G35" s="54" t="s">
        <v>37</v>
      </c>
      <c r="H35" s="54" t="s">
        <v>51</v>
      </c>
      <c r="I35" s="42">
        <v>4920</v>
      </c>
      <c r="J35" s="17"/>
      <c r="K35" s="23">
        <f t="shared" si="0"/>
        <v>0</v>
      </c>
      <c r="L35" s="24" t="str">
        <f t="shared" si="1"/>
        <v>OK</v>
      </c>
      <c r="M35" s="46"/>
      <c r="N35" s="50"/>
      <c r="O35" s="46"/>
      <c r="P35" s="47"/>
      <c r="Q35" s="47"/>
      <c r="R35" s="47"/>
      <c r="S35" s="47"/>
      <c r="T35" s="46"/>
      <c r="U35" s="46"/>
      <c r="V35" s="46"/>
      <c r="W35" s="46"/>
      <c r="X35" s="46"/>
      <c r="Y35" s="47"/>
      <c r="Z35" s="47"/>
      <c r="AA35" s="47"/>
      <c r="AB35" s="47"/>
      <c r="AC35" s="47"/>
      <c r="AD35" s="47"/>
    </row>
    <row r="36" spans="1:30" ht="39.950000000000003" customHeight="1" x14ac:dyDescent="0.25">
      <c r="A36" s="55">
        <v>40</v>
      </c>
      <c r="B36" s="56" t="s">
        <v>151</v>
      </c>
      <c r="C36" s="60" t="s">
        <v>152</v>
      </c>
      <c r="D36" s="61" t="s">
        <v>153</v>
      </c>
      <c r="E36" s="59" t="s">
        <v>41</v>
      </c>
      <c r="F36" s="54" t="s">
        <v>138</v>
      </c>
      <c r="G36" s="54" t="s">
        <v>37</v>
      </c>
      <c r="H36" s="54" t="s">
        <v>154</v>
      </c>
      <c r="I36" s="42">
        <v>10035</v>
      </c>
      <c r="J36" s="17"/>
      <c r="K36" s="23">
        <f t="shared" si="0"/>
        <v>0</v>
      </c>
      <c r="L36" s="24" t="str">
        <f t="shared" si="1"/>
        <v>OK</v>
      </c>
      <c r="M36" s="46"/>
      <c r="N36" s="50"/>
      <c r="O36" s="46"/>
      <c r="P36" s="47"/>
      <c r="Q36" s="47"/>
      <c r="R36" s="47"/>
      <c r="S36" s="47"/>
      <c r="T36" s="46"/>
      <c r="U36" s="46"/>
      <c r="V36" s="46"/>
      <c r="W36" s="46"/>
      <c r="X36" s="46"/>
      <c r="Y36" s="47"/>
      <c r="Z36" s="47"/>
      <c r="AA36" s="47"/>
      <c r="AB36" s="47"/>
      <c r="AC36" s="47"/>
      <c r="AD36" s="47"/>
    </row>
    <row r="37" spans="1:30" ht="39.950000000000003" customHeight="1" x14ac:dyDescent="0.25">
      <c r="A37" s="55">
        <v>41</v>
      </c>
      <c r="B37" s="56" t="s">
        <v>24</v>
      </c>
      <c r="C37" s="60" t="s">
        <v>155</v>
      </c>
      <c r="D37" s="61" t="s">
        <v>156</v>
      </c>
      <c r="E37" s="62" t="s">
        <v>157</v>
      </c>
      <c r="F37" s="62" t="s">
        <v>158</v>
      </c>
      <c r="G37" s="54" t="s">
        <v>37</v>
      </c>
      <c r="H37" s="62" t="s">
        <v>81</v>
      </c>
      <c r="I37" s="42">
        <v>40</v>
      </c>
      <c r="J37" s="17"/>
      <c r="K37" s="23">
        <f t="shared" si="0"/>
        <v>0</v>
      </c>
      <c r="L37" s="24" t="str">
        <f t="shared" si="1"/>
        <v>OK</v>
      </c>
      <c r="M37" s="46"/>
      <c r="N37" s="50"/>
      <c r="O37" s="46"/>
      <c r="P37" s="47"/>
      <c r="Q37" s="47"/>
      <c r="R37" s="47"/>
      <c r="S37" s="47"/>
      <c r="T37" s="46"/>
      <c r="U37" s="46"/>
      <c r="V37" s="46"/>
      <c r="W37" s="46"/>
      <c r="X37" s="46"/>
      <c r="Y37" s="47"/>
      <c r="Z37" s="47"/>
      <c r="AA37" s="47"/>
      <c r="AB37" s="47"/>
      <c r="AC37" s="47"/>
      <c r="AD37" s="47"/>
    </row>
    <row r="38" spans="1:30" ht="39.950000000000003" customHeight="1" x14ac:dyDescent="0.25">
      <c r="A38" s="55">
        <v>42</v>
      </c>
      <c r="B38" s="56" t="s">
        <v>71</v>
      </c>
      <c r="C38" s="60" t="s">
        <v>159</v>
      </c>
      <c r="D38" s="61" t="s">
        <v>160</v>
      </c>
      <c r="E38" s="62" t="s">
        <v>157</v>
      </c>
      <c r="F38" s="62" t="s">
        <v>161</v>
      </c>
      <c r="G38" s="54" t="s">
        <v>37</v>
      </c>
      <c r="H38" s="62" t="s">
        <v>81</v>
      </c>
      <c r="I38" s="42">
        <v>84.99</v>
      </c>
      <c r="J38" s="17"/>
      <c r="K38" s="23">
        <f t="shared" si="0"/>
        <v>0</v>
      </c>
      <c r="L38" s="24" t="str">
        <f t="shared" si="1"/>
        <v>OK</v>
      </c>
      <c r="M38" s="45"/>
      <c r="N38" s="50"/>
      <c r="O38" s="46"/>
      <c r="P38" s="47"/>
      <c r="Q38" s="47"/>
      <c r="R38" s="49"/>
      <c r="S38" s="48"/>
      <c r="T38" s="46"/>
      <c r="U38" s="46"/>
      <c r="V38" s="46"/>
      <c r="W38" s="46"/>
      <c r="X38" s="46"/>
      <c r="Y38" s="47"/>
      <c r="Z38" s="47"/>
      <c r="AA38" s="47"/>
      <c r="AB38" s="47"/>
      <c r="AC38" s="47"/>
      <c r="AD38" s="47"/>
    </row>
    <row r="39" spans="1:30" ht="39.950000000000003" customHeight="1" x14ac:dyDescent="0.25">
      <c r="A39" s="55">
        <v>43</v>
      </c>
      <c r="B39" s="56" t="s">
        <v>24</v>
      </c>
      <c r="C39" s="60" t="s">
        <v>162</v>
      </c>
      <c r="D39" s="61" t="s">
        <v>163</v>
      </c>
      <c r="E39" s="59" t="s">
        <v>164</v>
      </c>
      <c r="F39" s="70">
        <v>28738071</v>
      </c>
      <c r="G39" s="54" t="s">
        <v>37</v>
      </c>
      <c r="H39" s="54">
        <v>33903017</v>
      </c>
      <c r="I39" s="42">
        <v>350</v>
      </c>
      <c r="J39" s="17"/>
      <c r="K39" s="23">
        <f t="shared" si="0"/>
        <v>0</v>
      </c>
      <c r="L39" s="24" t="str">
        <f t="shared" si="1"/>
        <v>OK</v>
      </c>
      <c r="M39" s="45"/>
      <c r="N39" s="50"/>
      <c r="O39" s="46"/>
      <c r="P39" s="47"/>
      <c r="Q39" s="47"/>
      <c r="R39" s="49"/>
      <c r="S39" s="48"/>
      <c r="T39" s="46"/>
      <c r="U39" s="46"/>
      <c r="V39" s="46"/>
      <c r="W39" s="46"/>
      <c r="X39" s="46"/>
      <c r="Y39" s="47"/>
      <c r="Z39" s="47"/>
      <c r="AA39" s="47"/>
      <c r="AB39" s="47"/>
      <c r="AC39" s="47"/>
      <c r="AD39" s="47"/>
    </row>
    <row r="40" spans="1:30" ht="39.950000000000003" customHeight="1" x14ac:dyDescent="0.25">
      <c r="A40" s="55">
        <v>44</v>
      </c>
      <c r="B40" s="56" t="s">
        <v>114</v>
      </c>
      <c r="C40" s="68" t="s">
        <v>165</v>
      </c>
      <c r="D40" s="69" t="s">
        <v>166</v>
      </c>
      <c r="E40" s="65">
        <v>2103</v>
      </c>
      <c r="F40" s="65" t="s">
        <v>167</v>
      </c>
      <c r="G40" s="54" t="s">
        <v>37</v>
      </c>
      <c r="H40" s="54" t="s">
        <v>168</v>
      </c>
      <c r="I40" s="42">
        <v>3000</v>
      </c>
      <c r="J40" s="17"/>
      <c r="K40" s="23">
        <f t="shared" si="0"/>
        <v>0</v>
      </c>
      <c r="L40" s="24" t="str">
        <f t="shared" si="1"/>
        <v>OK</v>
      </c>
      <c r="M40" s="45"/>
      <c r="N40" s="50"/>
      <c r="O40" s="46"/>
      <c r="P40" s="47"/>
      <c r="Q40" s="47"/>
      <c r="R40" s="49"/>
      <c r="S40" s="48"/>
      <c r="T40" s="46"/>
      <c r="U40" s="46"/>
      <c r="V40" s="46"/>
      <c r="W40" s="46"/>
      <c r="X40" s="46"/>
      <c r="Y40" s="47"/>
      <c r="Z40" s="47"/>
      <c r="AA40" s="47"/>
      <c r="AB40" s="47"/>
      <c r="AC40" s="47"/>
      <c r="AD40" s="47"/>
    </row>
    <row r="41" spans="1:30" ht="39.950000000000003" customHeight="1" x14ac:dyDescent="0.25">
      <c r="A41" s="55">
        <v>46</v>
      </c>
      <c r="B41" s="56" t="s">
        <v>93</v>
      </c>
      <c r="C41" s="60" t="s">
        <v>169</v>
      </c>
      <c r="D41" s="61" t="s">
        <v>170</v>
      </c>
      <c r="E41" s="62" t="s">
        <v>171</v>
      </c>
      <c r="F41" s="62" t="s">
        <v>172</v>
      </c>
      <c r="G41" s="54" t="s">
        <v>37</v>
      </c>
      <c r="H41" s="62" t="s">
        <v>173</v>
      </c>
      <c r="I41" s="42">
        <v>2150</v>
      </c>
      <c r="J41" s="17"/>
      <c r="K41" s="23">
        <f t="shared" si="0"/>
        <v>0</v>
      </c>
      <c r="L41" s="24" t="str">
        <f t="shared" si="1"/>
        <v>OK</v>
      </c>
      <c r="M41" s="45"/>
      <c r="N41" s="50"/>
      <c r="O41" s="46"/>
      <c r="P41" s="47"/>
      <c r="Q41" s="47"/>
      <c r="R41" s="49"/>
      <c r="S41" s="48"/>
      <c r="T41" s="46"/>
      <c r="U41" s="46"/>
      <c r="V41" s="46"/>
      <c r="W41" s="46"/>
      <c r="X41" s="46"/>
      <c r="Y41" s="47"/>
      <c r="Z41" s="47"/>
      <c r="AA41" s="47"/>
      <c r="AB41" s="47"/>
      <c r="AC41" s="47"/>
      <c r="AD41" s="47"/>
    </row>
    <row r="42" spans="1:30" ht="39.950000000000003" customHeight="1" x14ac:dyDescent="0.25">
      <c r="A42" s="55">
        <v>48</v>
      </c>
      <c r="B42" s="56" t="s">
        <v>114</v>
      </c>
      <c r="C42" s="60" t="s">
        <v>174</v>
      </c>
      <c r="D42" s="61" t="s">
        <v>175</v>
      </c>
      <c r="E42" s="59" t="s">
        <v>62</v>
      </c>
      <c r="F42" s="70">
        <v>12629002</v>
      </c>
      <c r="G42" s="54" t="s">
        <v>37</v>
      </c>
      <c r="H42" s="54">
        <v>44905233</v>
      </c>
      <c r="I42" s="42">
        <v>90</v>
      </c>
      <c r="J42" s="17"/>
      <c r="K42" s="23">
        <f t="shared" si="0"/>
        <v>0</v>
      </c>
      <c r="L42" s="24" t="str">
        <f t="shared" si="1"/>
        <v>OK</v>
      </c>
      <c r="M42" s="45"/>
      <c r="N42" s="50"/>
      <c r="O42" s="46"/>
      <c r="P42" s="47"/>
      <c r="Q42" s="47"/>
      <c r="R42" s="49"/>
      <c r="S42" s="48"/>
      <c r="T42" s="46"/>
      <c r="U42" s="46"/>
      <c r="V42" s="46"/>
      <c r="W42" s="46"/>
      <c r="X42" s="46"/>
      <c r="Y42" s="47"/>
      <c r="Z42" s="47"/>
      <c r="AA42" s="47"/>
      <c r="AB42" s="47"/>
      <c r="AC42" s="47"/>
      <c r="AD42" s="47"/>
    </row>
    <row r="43" spans="1:30" ht="39.950000000000003" customHeight="1" x14ac:dyDescent="0.25">
      <c r="A43" s="55">
        <v>49</v>
      </c>
      <c r="B43" s="56" t="s">
        <v>176</v>
      </c>
      <c r="C43" s="60" t="s">
        <v>177</v>
      </c>
      <c r="D43" s="61" t="s">
        <v>178</v>
      </c>
      <c r="E43" s="53" t="s">
        <v>179</v>
      </c>
      <c r="F43" s="54" t="s">
        <v>180</v>
      </c>
      <c r="G43" s="54" t="s">
        <v>37</v>
      </c>
      <c r="H43" s="54" t="s">
        <v>21</v>
      </c>
      <c r="I43" s="42">
        <v>4423</v>
      </c>
      <c r="J43" s="17"/>
      <c r="K43" s="23">
        <f t="shared" si="0"/>
        <v>0</v>
      </c>
      <c r="L43" s="24" t="str">
        <f t="shared" si="1"/>
        <v>OK</v>
      </c>
      <c r="M43" s="45"/>
      <c r="N43" s="50"/>
      <c r="O43" s="46"/>
      <c r="P43" s="47"/>
      <c r="Q43" s="47"/>
      <c r="R43" s="49"/>
      <c r="S43" s="48"/>
      <c r="T43" s="46"/>
      <c r="U43" s="46"/>
      <c r="V43" s="46"/>
      <c r="W43" s="46"/>
      <c r="X43" s="46"/>
      <c r="Y43" s="47"/>
      <c r="Z43" s="47"/>
      <c r="AA43" s="47"/>
      <c r="AB43" s="47"/>
      <c r="AC43" s="47"/>
      <c r="AD43" s="47"/>
    </row>
    <row r="44" spans="1:30" ht="39.950000000000003" customHeight="1" x14ac:dyDescent="0.25">
      <c r="A44" s="55">
        <v>51</v>
      </c>
      <c r="B44" s="56" t="s">
        <v>24</v>
      </c>
      <c r="C44" s="60" t="s">
        <v>181</v>
      </c>
      <c r="D44" s="61" t="s">
        <v>182</v>
      </c>
      <c r="E44" s="53" t="s">
        <v>183</v>
      </c>
      <c r="F44" s="54" t="s">
        <v>184</v>
      </c>
      <c r="G44" s="54" t="s">
        <v>37</v>
      </c>
      <c r="H44" s="54" t="s">
        <v>185</v>
      </c>
      <c r="I44" s="42">
        <v>5500</v>
      </c>
      <c r="J44" s="17"/>
      <c r="K44" s="23">
        <f t="shared" si="0"/>
        <v>0</v>
      </c>
      <c r="L44" s="24" t="str">
        <f t="shared" si="1"/>
        <v>OK</v>
      </c>
      <c r="M44" s="45"/>
      <c r="N44" s="50"/>
      <c r="O44" s="46"/>
      <c r="P44" s="47"/>
      <c r="Q44" s="47"/>
      <c r="R44" s="49"/>
      <c r="S44" s="48"/>
      <c r="T44" s="46"/>
      <c r="U44" s="46"/>
      <c r="V44" s="46"/>
      <c r="W44" s="46"/>
      <c r="X44" s="46"/>
      <c r="Y44" s="47"/>
      <c r="Z44" s="47"/>
      <c r="AA44" s="47"/>
      <c r="AB44" s="47"/>
      <c r="AC44" s="47"/>
      <c r="AD44" s="47"/>
    </row>
    <row r="45" spans="1:30" ht="39.950000000000003" customHeight="1" x14ac:dyDescent="0.25">
      <c r="A45" s="55">
        <v>52</v>
      </c>
      <c r="B45" s="56" t="s">
        <v>186</v>
      </c>
      <c r="C45" s="60" t="s">
        <v>187</v>
      </c>
      <c r="D45" s="61" t="s">
        <v>188</v>
      </c>
      <c r="E45" s="59" t="s">
        <v>189</v>
      </c>
      <c r="F45" s="70">
        <v>122238001</v>
      </c>
      <c r="G45" s="54" t="s">
        <v>37</v>
      </c>
      <c r="H45" s="54">
        <v>44905202</v>
      </c>
      <c r="I45" s="42">
        <v>23199</v>
      </c>
      <c r="J45" s="17"/>
      <c r="K45" s="23">
        <f t="shared" si="0"/>
        <v>0</v>
      </c>
      <c r="L45" s="24" t="str">
        <f t="shared" si="1"/>
        <v>OK</v>
      </c>
      <c r="M45" s="45"/>
      <c r="N45" s="50"/>
      <c r="O45" s="46"/>
      <c r="P45" s="47"/>
      <c r="Q45" s="47"/>
      <c r="R45" s="49"/>
      <c r="S45" s="48"/>
      <c r="T45" s="46"/>
      <c r="U45" s="46"/>
      <c r="V45" s="46"/>
      <c r="W45" s="46"/>
      <c r="X45" s="46"/>
      <c r="Y45" s="47"/>
      <c r="Z45" s="47"/>
      <c r="AA45" s="47"/>
      <c r="AB45" s="47"/>
      <c r="AC45" s="47"/>
      <c r="AD45" s="47"/>
    </row>
    <row r="46" spans="1:30" ht="39.950000000000003" customHeight="1" x14ac:dyDescent="0.25">
      <c r="A46" s="55">
        <v>53</v>
      </c>
      <c r="B46" s="56" t="s">
        <v>43</v>
      </c>
      <c r="C46" s="71" t="s">
        <v>190</v>
      </c>
      <c r="D46" s="72" t="s">
        <v>191</v>
      </c>
      <c r="E46" s="59" t="s">
        <v>192</v>
      </c>
      <c r="F46" s="62" t="s">
        <v>193</v>
      </c>
      <c r="G46" s="54" t="s">
        <v>37</v>
      </c>
      <c r="H46" s="62" t="s">
        <v>81</v>
      </c>
      <c r="I46" s="42">
        <v>170</v>
      </c>
      <c r="J46" s="17"/>
      <c r="K46" s="23">
        <f t="shared" si="0"/>
        <v>0</v>
      </c>
      <c r="L46" s="24" t="str">
        <f t="shared" si="1"/>
        <v>OK</v>
      </c>
      <c r="M46" s="45"/>
      <c r="N46" s="50"/>
      <c r="O46" s="46"/>
      <c r="P46" s="47"/>
      <c r="Q46" s="47"/>
      <c r="R46" s="49"/>
      <c r="S46" s="48"/>
      <c r="T46" s="46"/>
      <c r="U46" s="46"/>
      <c r="V46" s="46"/>
      <c r="W46" s="46"/>
      <c r="X46" s="46"/>
      <c r="Y46" s="47"/>
      <c r="Z46" s="47"/>
      <c r="AA46" s="47"/>
      <c r="AB46" s="47"/>
      <c r="AC46" s="47"/>
      <c r="AD46" s="47"/>
    </row>
    <row r="47" spans="1:30" ht="39.950000000000003" customHeight="1" x14ac:dyDescent="0.25">
      <c r="A47" s="55">
        <v>54</v>
      </c>
      <c r="B47" s="56" t="s">
        <v>55</v>
      </c>
      <c r="C47" s="73" t="s">
        <v>194</v>
      </c>
      <c r="D47" s="74" t="s">
        <v>195</v>
      </c>
      <c r="E47" s="74">
        <v>4104</v>
      </c>
      <c r="F47" s="74" t="s">
        <v>196</v>
      </c>
      <c r="G47" s="74" t="s">
        <v>37</v>
      </c>
      <c r="H47" s="74" t="s">
        <v>197</v>
      </c>
      <c r="I47" s="42">
        <v>499</v>
      </c>
      <c r="J47" s="17"/>
      <c r="K47" s="23">
        <f t="shared" si="0"/>
        <v>0</v>
      </c>
      <c r="L47" s="24" t="str">
        <f t="shared" si="1"/>
        <v>OK</v>
      </c>
      <c r="M47" s="45"/>
      <c r="N47" s="50"/>
      <c r="O47" s="46"/>
      <c r="P47" s="47"/>
      <c r="Q47" s="47"/>
      <c r="R47" s="49"/>
      <c r="S47" s="48"/>
      <c r="T47" s="46"/>
      <c r="U47" s="46"/>
      <c r="V47" s="46"/>
      <c r="W47" s="46"/>
      <c r="X47" s="46"/>
      <c r="Y47" s="47"/>
      <c r="Z47" s="47"/>
      <c r="AA47" s="47"/>
      <c r="AB47" s="47"/>
      <c r="AC47" s="47"/>
      <c r="AD47" s="47"/>
    </row>
    <row r="48" spans="1:30" ht="39.950000000000003" customHeight="1" x14ac:dyDescent="0.25">
      <c r="A48" s="55">
        <v>55</v>
      </c>
      <c r="B48" s="56" t="s">
        <v>38</v>
      </c>
      <c r="C48" s="73" t="s">
        <v>198</v>
      </c>
      <c r="D48" s="74" t="s">
        <v>199</v>
      </c>
      <c r="E48" s="75" t="s">
        <v>129</v>
      </c>
      <c r="F48" s="74" t="s">
        <v>200</v>
      </c>
      <c r="G48" s="74" t="s">
        <v>37</v>
      </c>
      <c r="H48" s="74" t="s">
        <v>201</v>
      </c>
      <c r="I48" s="42">
        <v>1943</v>
      </c>
      <c r="J48" s="17"/>
      <c r="K48" s="23">
        <f t="shared" si="0"/>
        <v>0</v>
      </c>
      <c r="L48" s="24" t="str">
        <f t="shared" si="1"/>
        <v>OK</v>
      </c>
      <c r="M48" s="45"/>
      <c r="N48" s="50"/>
      <c r="O48" s="46"/>
      <c r="P48" s="47"/>
      <c r="Q48" s="47"/>
      <c r="R48" s="49"/>
      <c r="S48" s="48"/>
      <c r="T48" s="46"/>
      <c r="U48" s="46"/>
      <c r="V48" s="46"/>
      <c r="W48" s="46"/>
      <c r="X48" s="46"/>
      <c r="Y48" s="47"/>
      <c r="Z48" s="47"/>
      <c r="AA48" s="47"/>
      <c r="AB48" s="47"/>
      <c r="AC48" s="47"/>
      <c r="AD48" s="47"/>
    </row>
    <row r="49" spans="1:30" ht="39.950000000000003" customHeight="1" x14ac:dyDescent="0.25">
      <c r="A49" s="55">
        <v>56</v>
      </c>
      <c r="B49" s="56" t="s">
        <v>202</v>
      </c>
      <c r="C49" s="66" t="s">
        <v>203</v>
      </c>
      <c r="D49" s="67" t="s">
        <v>204</v>
      </c>
      <c r="E49" s="53" t="s">
        <v>41</v>
      </c>
      <c r="F49" s="54" t="s">
        <v>205</v>
      </c>
      <c r="G49" s="54" t="s">
        <v>37</v>
      </c>
      <c r="H49" s="54" t="s">
        <v>51</v>
      </c>
      <c r="I49" s="42">
        <v>20700</v>
      </c>
      <c r="J49" s="17"/>
      <c r="K49" s="23">
        <f t="shared" si="0"/>
        <v>0</v>
      </c>
      <c r="L49" s="24" t="str">
        <f t="shared" si="1"/>
        <v>OK</v>
      </c>
      <c r="M49" s="45"/>
      <c r="N49" s="50"/>
      <c r="O49" s="46"/>
      <c r="P49" s="47"/>
      <c r="Q49" s="47"/>
      <c r="R49" s="49"/>
      <c r="S49" s="48"/>
      <c r="T49" s="46"/>
      <c r="U49" s="46"/>
      <c r="V49" s="46"/>
      <c r="W49" s="46"/>
      <c r="X49" s="46"/>
      <c r="Y49" s="47"/>
      <c r="Z49" s="47"/>
      <c r="AA49" s="47"/>
      <c r="AB49" s="47"/>
      <c r="AC49" s="47"/>
      <c r="AD49" s="47"/>
    </row>
    <row r="50" spans="1:30" ht="39.950000000000003" customHeight="1" x14ac:dyDescent="0.25">
      <c r="A50" s="55">
        <v>57</v>
      </c>
      <c r="B50" s="56" t="s">
        <v>135</v>
      </c>
      <c r="C50" s="60" t="s">
        <v>206</v>
      </c>
      <c r="D50" s="61" t="s">
        <v>207</v>
      </c>
      <c r="E50" s="62" t="s">
        <v>208</v>
      </c>
      <c r="F50" s="62" t="s">
        <v>209</v>
      </c>
      <c r="G50" s="54" t="s">
        <v>37</v>
      </c>
      <c r="H50" s="62" t="s">
        <v>51</v>
      </c>
      <c r="I50" s="42">
        <v>9385</v>
      </c>
      <c r="J50" s="17"/>
      <c r="K50" s="23">
        <f t="shared" si="0"/>
        <v>0</v>
      </c>
      <c r="L50" s="24" t="str">
        <f t="shared" si="1"/>
        <v>OK</v>
      </c>
      <c r="M50" s="45"/>
      <c r="N50" s="50"/>
      <c r="O50" s="46"/>
      <c r="P50" s="47"/>
      <c r="Q50" s="47"/>
      <c r="R50" s="49"/>
      <c r="S50" s="48"/>
      <c r="T50" s="46"/>
      <c r="U50" s="46"/>
      <c r="V50" s="46"/>
      <c r="W50" s="46"/>
      <c r="X50" s="46"/>
      <c r="Y50" s="47"/>
      <c r="Z50" s="47"/>
      <c r="AA50" s="47"/>
      <c r="AB50" s="47"/>
      <c r="AC50" s="47"/>
      <c r="AD50" s="47"/>
    </row>
    <row r="51" spans="1:30" ht="39.950000000000003" customHeight="1" x14ac:dyDescent="0.25">
      <c r="A51" s="55">
        <v>59</v>
      </c>
      <c r="B51" s="56" t="s">
        <v>93</v>
      </c>
      <c r="C51" s="66" t="s">
        <v>210</v>
      </c>
      <c r="D51" s="67" t="s">
        <v>211</v>
      </c>
      <c r="E51" s="59" t="s">
        <v>212</v>
      </c>
      <c r="F51" s="62" t="s">
        <v>213</v>
      </c>
      <c r="G51" s="54" t="s">
        <v>37</v>
      </c>
      <c r="H51" s="62" t="s">
        <v>81</v>
      </c>
      <c r="I51" s="42">
        <v>1140</v>
      </c>
      <c r="J51" s="17"/>
      <c r="K51" s="23">
        <f t="shared" si="0"/>
        <v>0</v>
      </c>
      <c r="L51" s="24" t="str">
        <f t="shared" si="1"/>
        <v>OK</v>
      </c>
      <c r="M51" s="45"/>
      <c r="N51" s="50"/>
      <c r="O51" s="46"/>
      <c r="P51" s="47"/>
      <c r="Q51" s="47"/>
      <c r="R51" s="49"/>
      <c r="S51" s="48"/>
      <c r="T51" s="46"/>
      <c r="U51" s="46"/>
      <c r="V51" s="46"/>
      <c r="W51" s="46"/>
      <c r="X51" s="46"/>
      <c r="Y51" s="47"/>
      <c r="Z51" s="47"/>
      <c r="AA51" s="47"/>
      <c r="AB51" s="47"/>
      <c r="AC51" s="47"/>
      <c r="AD51" s="47"/>
    </row>
    <row r="52" spans="1:30" ht="39.950000000000003" customHeight="1" x14ac:dyDescent="0.25">
      <c r="A52" s="55">
        <v>60</v>
      </c>
      <c r="B52" s="56" t="s">
        <v>93</v>
      </c>
      <c r="C52" s="66" t="s">
        <v>214</v>
      </c>
      <c r="D52" s="67" t="s">
        <v>215</v>
      </c>
      <c r="E52" s="59" t="s">
        <v>212</v>
      </c>
      <c r="F52" s="62" t="s">
        <v>213</v>
      </c>
      <c r="G52" s="54" t="s">
        <v>37</v>
      </c>
      <c r="H52" s="62" t="s">
        <v>81</v>
      </c>
      <c r="I52" s="42">
        <v>685</v>
      </c>
      <c r="J52" s="17"/>
      <c r="K52" s="23">
        <f t="shared" si="0"/>
        <v>0</v>
      </c>
      <c r="L52" s="24" t="str">
        <f t="shared" si="1"/>
        <v>OK</v>
      </c>
      <c r="M52" s="45"/>
      <c r="N52" s="50"/>
      <c r="O52" s="46"/>
      <c r="P52" s="47"/>
      <c r="Q52" s="47"/>
      <c r="R52" s="49"/>
      <c r="S52" s="48"/>
      <c r="T52" s="46"/>
      <c r="U52" s="46"/>
      <c r="V52" s="46"/>
      <c r="W52" s="46"/>
      <c r="X52" s="46"/>
      <c r="Y52" s="47"/>
      <c r="Z52" s="47"/>
      <c r="AA52" s="47"/>
      <c r="AB52" s="47"/>
      <c r="AC52" s="47"/>
      <c r="AD52" s="47"/>
    </row>
    <row r="53" spans="1:30" ht="39.950000000000003" customHeight="1" x14ac:dyDescent="0.25">
      <c r="A53" s="55">
        <v>61</v>
      </c>
      <c r="B53" s="56" t="s">
        <v>71</v>
      </c>
      <c r="C53" s="66" t="s">
        <v>216</v>
      </c>
      <c r="D53" s="67" t="s">
        <v>217</v>
      </c>
      <c r="E53" s="59" t="s">
        <v>212</v>
      </c>
      <c r="F53" s="76" t="s">
        <v>218</v>
      </c>
      <c r="G53" s="54" t="s">
        <v>37</v>
      </c>
      <c r="H53" s="76" t="s">
        <v>81</v>
      </c>
      <c r="I53" s="42">
        <v>2296.8000000000002</v>
      </c>
      <c r="J53" s="17"/>
      <c r="K53" s="23">
        <f t="shared" si="0"/>
        <v>0</v>
      </c>
      <c r="L53" s="24" t="str">
        <f t="shared" si="1"/>
        <v>OK</v>
      </c>
      <c r="M53" s="45"/>
      <c r="N53" s="50"/>
      <c r="O53" s="46"/>
      <c r="P53" s="47"/>
      <c r="Q53" s="47"/>
      <c r="R53" s="49"/>
      <c r="S53" s="48"/>
      <c r="T53" s="46"/>
      <c r="U53" s="46"/>
      <c r="V53" s="46"/>
      <c r="W53" s="46"/>
      <c r="X53" s="46"/>
      <c r="Y53" s="47"/>
      <c r="Z53" s="47"/>
      <c r="AA53" s="47"/>
      <c r="AB53" s="47"/>
      <c r="AC53" s="47"/>
      <c r="AD53" s="47"/>
    </row>
    <row r="54" spans="1:30" ht="39.950000000000003" customHeight="1" x14ac:dyDescent="0.25">
      <c r="A54" s="55">
        <v>62</v>
      </c>
      <c r="B54" s="56" t="s">
        <v>43</v>
      </c>
      <c r="C54" s="60" t="s">
        <v>219</v>
      </c>
      <c r="D54" s="61" t="s">
        <v>220</v>
      </c>
      <c r="E54" s="62" t="s">
        <v>221</v>
      </c>
      <c r="F54" s="62" t="s">
        <v>222</v>
      </c>
      <c r="G54" s="54" t="s">
        <v>37</v>
      </c>
      <c r="H54" s="62" t="s">
        <v>25</v>
      </c>
      <c r="I54" s="42">
        <v>1291</v>
      </c>
      <c r="J54" s="17"/>
      <c r="K54" s="23">
        <f t="shared" si="0"/>
        <v>0</v>
      </c>
      <c r="L54" s="24" t="str">
        <f t="shared" si="1"/>
        <v>OK</v>
      </c>
      <c r="M54" s="45"/>
      <c r="N54" s="50"/>
      <c r="O54" s="46"/>
      <c r="P54" s="47"/>
      <c r="Q54" s="47"/>
      <c r="R54" s="49"/>
      <c r="S54" s="48"/>
      <c r="T54" s="46"/>
      <c r="U54" s="46"/>
      <c r="V54" s="46"/>
      <c r="W54" s="46"/>
      <c r="X54" s="46"/>
      <c r="Y54" s="47"/>
      <c r="Z54" s="47"/>
      <c r="AA54" s="47"/>
      <c r="AB54" s="47"/>
      <c r="AC54" s="47"/>
      <c r="AD54" s="47"/>
    </row>
    <row r="55" spans="1:30" ht="39.950000000000003" customHeight="1" x14ac:dyDescent="0.25">
      <c r="A55" s="55">
        <v>63</v>
      </c>
      <c r="B55" s="56" t="s">
        <v>55</v>
      </c>
      <c r="C55" s="60" t="s">
        <v>223</v>
      </c>
      <c r="D55" s="61" t="s">
        <v>224</v>
      </c>
      <c r="E55" s="62" t="s">
        <v>225</v>
      </c>
      <c r="F55" s="62" t="s">
        <v>226</v>
      </c>
      <c r="G55" s="54" t="s">
        <v>37</v>
      </c>
      <c r="H55" s="62" t="s">
        <v>227</v>
      </c>
      <c r="I55" s="42">
        <v>1785</v>
      </c>
      <c r="J55" s="17"/>
      <c r="K55" s="23">
        <f t="shared" si="0"/>
        <v>0</v>
      </c>
      <c r="L55" s="24" t="str">
        <f t="shared" si="1"/>
        <v>OK</v>
      </c>
      <c r="M55" s="45"/>
      <c r="N55" s="50"/>
      <c r="O55" s="46"/>
      <c r="P55" s="47"/>
      <c r="Q55" s="47"/>
      <c r="R55" s="49"/>
      <c r="S55" s="48"/>
      <c r="T55" s="46"/>
      <c r="U55" s="46"/>
      <c r="V55" s="46"/>
      <c r="W55" s="46"/>
      <c r="X55" s="46"/>
      <c r="Y55" s="47"/>
      <c r="Z55" s="47"/>
      <c r="AA55" s="47"/>
      <c r="AB55" s="47"/>
      <c r="AC55" s="47"/>
      <c r="AD55" s="47"/>
    </row>
    <row r="56" spans="1:30" ht="39.950000000000003" customHeight="1" x14ac:dyDescent="0.25">
      <c r="A56" s="55">
        <v>65</v>
      </c>
      <c r="B56" s="56" t="s">
        <v>86</v>
      </c>
      <c r="C56" s="60" t="s">
        <v>228</v>
      </c>
      <c r="D56" s="61" t="s">
        <v>229</v>
      </c>
      <c r="E56" s="62" t="s">
        <v>230</v>
      </c>
      <c r="F56" s="62" t="s">
        <v>231</v>
      </c>
      <c r="G56" s="54" t="s">
        <v>37</v>
      </c>
      <c r="H56" s="62" t="s">
        <v>232</v>
      </c>
      <c r="I56" s="42">
        <v>2649.99</v>
      </c>
      <c r="J56" s="17"/>
      <c r="K56" s="23">
        <f t="shared" si="0"/>
        <v>0</v>
      </c>
      <c r="L56" s="24" t="str">
        <f t="shared" si="1"/>
        <v>OK</v>
      </c>
      <c r="M56" s="45"/>
      <c r="N56" s="50"/>
      <c r="O56" s="46"/>
      <c r="P56" s="47"/>
      <c r="Q56" s="47"/>
      <c r="R56" s="49"/>
      <c r="S56" s="48"/>
      <c r="T56" s="46"/>
      <c r="U56" s="46"/>
      <c r="V56" s="46"/>
      <c r="W56" s="46"/>
      <c r="X56" s="46"/>
      <c r="Y56" s="47"/>
      <c r="Z56" s="47"/>
      <c r="AA56" s="47"/>
      <c r="AB56" s="47"/>
      <c r="AC56" s="47"/>
      <c r="AD56" s="47"/>
    </row>
    <row r="57" spans="1:30" ht="39.950000000000003" customHeight="1" x14ac:dyDescent="0.25">
      <c r="A57" s="55">
        <v>66</v>
      </c>
      <c r="B57" s="56" t="s">
        <v>176</v>
      </c>
      <c r="C57" s="66" t="s">
        <v>233</v>
      </c>
      <c r="D57" s="67" t="s">
        <v>234</v>
      </c>
      <c r="E57" s="59" t="s">
        <v>62</v>
      </c>
      <c r="F57" s="54" t="s">
        <v>235</v>
      </c>
      <c r="G57" s="54" t="s">
        <v>37</v>
      </c>
      <c r="H57" s="54">
        <v>44900533</v>
      </c>
      <c r="I57" s="42">
        <v>4765</v>
      </c>
      <c r="J57" s="17"/>
      <c r="K57" s="23">
        <f t="shared" si="0"/>
        <v>0</v>
      </c>
      <c r="L57" s="24" t="str">
        <f t="shared" si="1"/>
        <v>OK</v>
      </c>
      <c r="M57" s="45"/>
      <c r="N57" s="50"/>
      <c r="O57" s="46"/>
      <c r="P57" s="47"/>
      <c r="Q57" s="47"/>
      <c r="R57" s="49"/>
      <c r="S57" s="48"/>
      <c r="T57" s="46"/>
      <c r="U57" s="46"/>
      <c r="V57" s="46"/>
      <c r="W57" s="46"/>
      <c r="X57" s="46"/>
      <c r="Y57" s="47"/>
      <c r="Z57" s="47"/>
      <c r="AA57" s="47"/>
      <c r="AB57" s="47"/>
      <c r="AC57" s="47"/>
      <c r="AD57" s="47"/>
    </row>
    <row r="58" spans="1:30" ht="39.950000000000003" customHeight="1" x14ac:dyDescent="0.25">
      <c r="A58" s="55">
        <v>68</v>
      </c>
      <c r="B58" s="56" t="s">
        <v>38</v>
      </c>
      <c r="C58" s="66" t="s">
        <v>236</v>
      </c>
      <c r="D58" s="67" t="s">
        <v>237</v>
      </c>
      <c r="E58" s="53" t="s">
        <v>238</v>
      </c>
      <c r="F58" s="54" t="s">
        <v>239</v>
      </c>
      <c r="G58" s="54" t="s">
        <v>37</v>
      </c>
      <c r="H58" s="54" t="s">
        <v>51</v>
      </c>
      <c r="I58" s="42">
        <v>673</v>
      </c>
      <c r="J58" s="17"/>
      <c r="K58" s="23">
        <f t="shared" si="0"/>
        <v>0</v>
      </c>
      <c r="L58" s="24" t="str">
        <f t="shared" si="1"/>
        <v>OK</v>
      </c>
      <c r="M58" s="45"/>
      <c r="N58" s="50"/>
      <c r="O58" s="46"/>
      <c r="P58" s="47"/>
      <c r="Q58" s="47"/>
      <c r="R58" s="49"/>
      <c r="S58" s="48"/>
      <c r="T58" s="46"/>
      <c r="U58" s="46"/>
      <c r="V58" s="46"/>
      <c r="W58" s="46"/>
      <c r="X58" s="46"/>
      <c r="Y58" s="47"/>
      <c r="Z58" s="47"/>
      <c r="AA58" s="47"/>
      <c r="AB58" s="47"/>
      <c r="AC58" s="47"/>
      <c r="AD58" s="47"/>
    </row>
    <row r="59" spans="1:30" ht="39.950000000000003" customHeight="1" x14ac:dyDescent="0.25">
      <c r="A59" s="55">
        <v>69</v>
      </c>
      <c r="B59" s="56" t="s">
        <v>71</v>
      </c>
      <c r="C59" s="60" t="s">
        <v>240</v>
      </c>
      <c r="D59" s="61" t="s">
        <v>241</v>
      </c>
      <c r="E59" s="62" t="s">
        <v>242</v>
      </c>
      <c r="F59" s="62" t="s">
        <v>239</v>
      </c>
      <c r="G59" s="54" t="s">
        <v>37</v>
      </c>
      <c r="H59" s="62" t="s">
        <v>51</v>
      </c>
      <c r="I59" s="42">
        <v>2128.5</v>
      </c>
      <c r="J59" s="17"/>
      <c r="K59" s="23">
        <f t="shared" si="0"/>
        <v>0</v>
      </c>
      <c r="L59" s="24" t="str">
        <f t="shared" si="1"/>
        <v>OK</v>
      </c>
      <c r="M59" s="45"/>
      <c r="N59" s="50"/>
      <c r="O59" s="46"/>
      <c r="P59" s="47"/>
      <c r="Q59" s="47"/>
      <c r="R59" s="49"/>
      <c r="S59" s="48"/>
      <c r="T59" s="46"/>
      <c r="U59" s="46"/>
      <c r="V59" s="46"/>
      <c r="W59" s="46"/>
      <c r="X59" s="46"/>
      <c r="Y59" s="47"/>
      <c r="Z59" s="47"/>
      <c r="AA59" s="47"/>
      <c r="AB59" s="47"/>
      <c r="AC59" s="47"/>
      <c r="AD59" s="47"/>
    </row>
    <row r="60" spans="1:30" ht="39.950000000000003" customHeight="1" x14ac:dyDescent="0.25">
      <c r="A60" s="55">
        <v>70</v>
      </c>
      <c r="B60" s="56" t="s">
        <v>243</v>
      </c>
      <c r="C60" s="60" t="s">
        <v>244</v>
      </c>
      <c r="D60" s="61" t="s">
        <v>245</v>
      </c>
      <c r="E60" s="62" t="s">
        <v>124</v>
      </c>
      <c r="F60" s="62" t="s">
        <v>246</v>
      </c>
      <c r="G60" s="54" t="s">
        <v>37</v>
      </c>
      <c r="H60" s="62" t="s">
        <v>81</v>
      </c>
      <c r="I60" s="42">
        <v>3800</v>
      </c>
      <c r="J60" s="17"/>
      <c r="K60" s="23">
        <f t="shared" si="0"/>
        <v>0</v>
      </c>
      <c r="L60" s="24" t="str">
        <f t="shared" si="1"/>
        <v>OK</v>
      </c>
      <c r="M60" s="45"/>
      <c r="N60" s="50"/>
      <c r="O60" s="46"/>
      <c r="P60" s="47"/>
      <c r="Q60" s="47"/>
      <c r="R60" s="49"/>
      <c r="S60" s="48"/>
      <c r="T60" s="46"/>
      <c r="U60" s="46"/>
      <c r="V60" s="46"/>
      <c r="W60" s="46"/>
      <c r="X60" s="46"/>
      <c r="Y60" s="47"/>
      <c r="Z60" s="47"/>
      <c r="AA60" s="47"/>
      <c r="AB60" s="47"/>
      <c r="AC60" s="47"/>
      <c r="AD60" s="47"/>
    </row>
    <row r="61" spans="1:30" ht="39.950000000000003" customHeight="1" x14ac:dyDescent="0.25">
      <c r="A61" s="55">
        <v>71</v>
      </c>
      <c r="B61" s="56" t="s">
        <v>64</v>
      </c>
      <c r="C61" s="60" t="s">
        <v>247</v>
      </c>
      <c r="D61" s="61" t="s">
        <v>248</v>
      </c>
      <c r="E61" s="62" t="s">
        <v>124</v>
      </c>
      <c r="F61" s="62" t="s">
        <v>246</v>
      </c>
      <c r="G61" s="54" t="s">
        <v>37</v>
      </c>
      <c r="H61" s="62" t="s">
        <v>81</v>
      </c>
      <c r="I61" s="42">
        <v>5700</v>
      </c>
      <c r="J61" s="17"/>
      <c r="K61" s="23">
        <f t="shared" si="0"/>
        <v>0</v>
      </c>
      <c r="L61" s="24" t="str">
        <f t="shared" si="1"/>
        <v>OK</v>
      </c>
      <c r="M61" s="45"/>
      <c r="N61" s="50"/>
      <c r="O61" s="46"/>
      <c r="P61" s="47"/>
      <c r="Q61" s="47"/>
      <c r="R61" s="49"/>
      <c r="S61" s="48"/>
      <c r="T61" s="46"/>
      <c r="U61" s="46"/>
      <c r="V61" s="46"/>
      <c r="W61" s="46"/>
      <c r="X61" s="46"/>
      <c r="Y61" s="47"/>
      <c r="Z61" s="47"/>
      <c r="AA61" s="47"/>
      <c r="AB61" s="47"/>
      <c r="AC61" s="47"/>
      <c r="AD61" s="47"/>
    </row>
    <row r="62" spans="1:30" ht="39.950000000000003" customHeight="1" x14ac:dyDescent="0.25">
      <c r="A62" s="55">
        <v>73</v>
      </c>
      <c r="B62" s="56" t="s">
        <v>126</v>
      </c>
      <c r="C62" s="60" t="s">
        <v>249</v>
      </c>
      <c r="D62" s="61" t="s">
        <v>250</v>
      </c>
      <c r="E62" s="59" t="s">
        <v>62</v>
      </c>
      <c r="F62" s="70">
        <v>17418028</v>
      </c>
      <c r="G62" s="54" t="s">
        <v>37</v>
      </c>
      <c r="H62" s="54" t="s">
        <v>251</v>
      </c>
      <c r="I62" s="42">
        <v>2825</v>
      </c>
      <c r="J62" s="17"/>
      <c r="K62" s="23">
        <f t="shared" si="0"/>
        <v>0</v>
      </c>
      <c r="L62" s="24" t="str">
        <f t="shared" si="1"/>
        <v>OK</v>
      </c>
      <c r="M62" s="45"/>
      <c r="N62" s="50"/>
      <c r="O62" s="46"/>
      <c r="P62" s="47"/>
      <c r="Q62" s="47"/>
      <c r="R62" s="49"/>
      <c r="S62" s="48"/>
      <c r="T62" s="46"/>
      <c r="U62" s="46"/>
      <c r="V62" s="46"/>
      <c r="W62" s="46"/>
      <c r="X62" s="46"/>
      <c r="Y62" s="47"/>
      <c r="Z62" s="47"/>
      <c r="AA62" s="47"/>
      <c r="AB62" s="47"/>
      <c r="AC62" s="47"/>
      <c r="AD62" s="47"/>
    </row>
    <row r="63" spans="1:30" ht="39.950000000000003" customHeight="1" x14ac:dyDescent="0.25">
      <c r="A63" s="55">
        <v>74</v>
      </c>
      <c r="B63" s="56" t="s">
        <v>126</v>
      </c>
      <c r="C63" s="57" t="s">
        <v>252</v>
      </c>
      <c r="D63" s="58" t="s">
        <v>253</v>
      </c>
      <c r="E63" s="59" t="s">
        <v>46</v>
      </c>
      <c r="F63" s="54" t="s">
        <v>254</v>
      </c>
      <c r="G63" s="54" t="s">
        <v>37</v>
      </c>
      <c r="H63" s="54">
        <v>44905235</v>
      </c>
      <c r="I63" s="42">
        <v>5480</v>
      </c>
      <c r="J63" s="17"/>
      <c r="K63" s="23">
        <f t="shared" si="0"/>
        <v>0</v>
      </c>
      <c r="L63" s="24" t="str">
        <f t="shared" si="1"/>
        <v>OK</v>
      </c>
      <c r="M63" s="45"/>
      <c r="N63" s="50"/>
      <c r="O63" s="46"/>
      <c r="P63" s="47"/>
      <c r="Q63" s="47"/>
      <c r="R63" s="49"/>
      <c r="S63" s="48"/>
      <c r="T63" s="46"/>
      <c r="U63" s="46"/>
      <c r="V63" s="46"/>
      <c r="W63" s="46"/>
      <c r="X63" s="46"/>
      <c r="Y63" s="47"/>
      <c r="Z63" s="47"/>
      <c r="AA63" s="47"/>
      <c r="AB63" s="47"/>
      <c r="AC63" s="47"/>
      <c r="AD63" s="47"/>
    </row>
    <row r="64" spans="1:30" ht="39.950000000000003" customHeight="1" x14ac:dyDescent="0.25">
      <c r="A64" s="55">
        <v>75</v>
      </c>
      <c r="B64" s="56" t="s">
        <v>71</v>
      </c>
      <c r="C64" s="60" t="s">
        <v>255</v>
      </c>
      <c r="D64" s="61" t="s">
        <v>256</v>
      </c>
      <c r="E64" s="62" t="s">
        <v>129</v>
      </c>
      <c r="F64" s="62" t="s">
        <v>257</v>
      </c>
      <c r="G64" s="54" t="s">
        <v>37</v>
      </c>
      <c r="H64" s="62" t="s">
        <v>81</v>
      </c>
      <c r="I64" s="42">
        <v>1373.13</v>
      </c>
      <c r="J64" s="17"/>
      <c r="K64" s="23">
        <f t="shared" si="0"/>
        <v>0</v>
      </c>
      <c r="L64" s="24" t="str">
        <f t="shared" si="1"/>
        <v>OK</v>
      </c>
      <c r="M64" s="45"/>
      <c r="N64" s="50"/>
      <c r="O64" s="46"/>
      <c r="P64" s="47"/>
      <c r="Q64" s="47"/>
      <c r="R64" s="49"/>
      <c r="S64" s="48"/>
      <c r="T64" s="46"/>
      <c r="U64" s="46"/>
      <c r="V64" s="46"/>
      <c r="W64" s="46"/>
      <c r="X64" s="46"/>
      <c r="Y64" s="47"/>
      <c r="Z64" s="47"/>
      <c r="AA64" s="47"/>
      <c r="AB64" s="47"/>
      <c r="AC64" s="47"/>
      <c r="AD64" s="47"/>
    </row>
    <row r="65" spans="1:30" ht="39.950000000000003" customHeight="1" x14ac:dyDescent="0.25">
      <c r="A65" s="55">
        <v>76</v>
      </c>
      <c r="B65" s="56" t="s">
        <v>38</v>
      </c>
      <c r="C65" s="60" t="s">
        <v>258</v>
      </c>
      <c r="D65" s="61" t="s">
        <v>259</v>
      </c>
      <c r="E65" s="53" t="s">
        <v>129</v>
      </c>
      <c r="F65" s="54" t="s">
        <v>260</v>
      </c>
      <c r="G65" s="54" t="s">
        <v>37</v>
      </c>
      <c r="H65" s="54" t="s">
        <v>261</v>
      </c>
      <c r="I65" s="42">
        <v>1946.5</v>
      </c>
      <c r="J65" s="17"/>
      <c r="K65" s="23">
        <f t="shared" si="0"/>
        <v>0</v>
      </c>
      <c r="L65" s="24" t="str">
        <f t="shared" si="1"/>
        <v>OK</v>
      </c>
      <c r="M65" s="45"/>
      <c r="N65" s="50"/>
      <c r="O65" s="46"/>
      <c r="P65" s="47"/>
      <c r="Q65" s="47"/>
      <c r="R65" s="49"/>
      <c r="S65" s="48"/>
      <c r="T65" s="46"/>
      <c r="U65" s="46"/>
      <c r="V65" s="46"/>
      <c r="W65" s="46"/>
      <c r="X65" s="46"/>
      <c r="Y65" s="47"/>
      <c r="Z65" s="47"/>
      <c r="AA65" s="47"/>
      <c r="AB65" s="47"/>
      <c r="AC65" s="47"/>
      <c r="AD65" s="47"/>
    </row>
    <row r="66" spans="1:30" ht="39.950000000000003" customHeight="1" x14ac:dyDescent="0.25">
      <c r="A66" s="55">
        <v>78</v>
      </c>
      <c r="B66" s="56" t="s">
        <v>55</v>
      </c>
      <c r="C66" s="68" t="s">
        <v>262</v>
      </c>
      <c r="D66" s="69" t="s">
        <v>263</v>
      </c>
      <c r="E66" s="65">
        <v>1301</v>
      </c>
      <c r="F66" s="65" t="s">
        <v>264</v>
      </c>
      <c r="G66" s="54" t="s">
        <v>37</v>
      </c>
      <c r="H66" s="54" t="s">
        <v>21</v>
      </c>
      <c r="I66" s="42">
        <v>169</v>
      </c>
      <c r="J66" s="17"/>
      <c r="K66" s="23">
        <f t="shared" si="0"/>
        <v>0</v>
      </c>
      <c r="L66" s="24" t="str">
        <f t="shared" si="1"/>
        <v>OK</v>
      </c>
      <c r="M66" s="45"/>
      <c r="N66" s="50"/>
      <c r="O66" s="46"/>
      <c r="P66" s="47"/>
      <c r="Q66" s="47"/>
      <c r="R66" s="49"/>
      <c r="S66" s="48"/>
      <c r="T66" s="46"/>
      <c r="U66" s="46"/>
      <c r="V66" s="46"/>
      <c r="W66" s="46"/>
      <c r="X66" s="46"/>
      <c r="Y66" s="47"/>
      <c r="Z66" s="47"/>
      <c r="AA66" s="47"/>
      <c r="AB66" s="47"/>
      <c r="AC66" s="47"/>
      <c r="AD66" s="47"/>
    </row>
    <row r="67" spans="1:30" ht="39.950000000000003" customHeight="1" x14ac:dyDescent="0.25">
      <c r="A67" s="55">
        <v>79</v>
      </c>
      <c r="B67" s="56" t="s">
        <v>93</v>
      </c>
      <c r="C67" s="60" t="s">
        <v>265</v>
      </c>
      <c r="D67" s="61" t="s">
        <v>266</v>
      </c>
      <c r="E67" s="62" t="s">
        <v>267</v>
      </c>
      <c r="F67" s="62" t="s">
        <v>268</v>
      </c>
      <c r="G67" s="54" t="s">
        <v>37</v>
      </c>
      <c r="H67" s="62" t="s">
        <v>81</v>
      </c>
      <c r="I67" s="42">
        <v>795</v>
      </c>
      <c r="J67" s="17"/>
      <c r="K67" s="23">
        <f t="shared" si="0"/>
        <v>0</v>
      </c>
      <c r="L67" s="24" t="str">
        <f t="shared" si="1"/>
        <v>OK</v>
      </c>
      <c r="M67" s="45"/>
      <c r="N67" s="50"/>
      <c r="O67" s="46"/>
      <c r="P67" s="47"/>
      <c r="Q67" s="47"/>
      <c r="R67" s="49"/>
      <c r="S67" s="48"/>
      <c r="T67" s="46"/>
      <c r="U67" s="46"/>
      <c r="V67" s="46"/>
      <c r="W67" s="46"/>
      <c r="X67" s="46"/>
      <c r="Y67" s="47"/>
      <c r="Z67" s="47"/>
      <c r="AA67" s="47"/>
      <c r="AB67" s="47"/>
      <c r="AC67" s="47"/>
      <c r="AD67" s="47"/>
    </row>
    <row r="68" spans="1:30" ht="39.950000000000003" customHeight="1" x14ac:dyDescent="0.25">
      <c r="A68" s="55">
        <v>80</v>
      </c>
      <c r="B68" s="56" t="s">
        <v>71</v>
      </c>
      <c r="C68" s="68" t="s">
        <v>269</v>
      </c>
      <c r="D68" s="69" t="s">
        <v>270</v>
      </c>
      <c r="E68" s="54">
        <v>2407</v>
      </c>
      <c r="F68" s="54" t="s">
        <v>271</v>
      </c>
      <c r="G68" s="54" t="s">
        <v>37</v>
      </c>
      <c r="H68" s="54" t="s">
        <v>51</v>
      </c>
      <c r="I68" s="42">
        <v>12721.5</v>
      </c>
      <c r="J68" s="17"/>
      <c r="K68" s="23">
        <f t="shared" ref="K68:K131" si="2">J68-(SUM(M68:AD68))</f>
        <v>0</v>
      </c>
      <c r="L68" s="24" t="str">
        <f t="shared" ref="L68:L131" si="3">IF(K68&lt;0,"ATENÇÃO","OK")</f>
        <v>OK</v>
      </c>
      <c r="M68" s="45"/>
      <c r="N68" s="50"/>
      <c r="O68" s="46"/>
      <c r="P68" s="47"/>
      <c r="Q68" s="47"/>
      <c r="R68" s="49"/>
      <c r="S68" s="48"/>
      <c r="T68" s="46"/>
      <c r="U68" s="46"/>
      <c r="V68" s="46"/>
      <c r="W68" s="46"/>
      <c r="X68" s="46"/>
      <c r="Y68" s="47"/>
      <c r="Z68" s="47"/>
      <c r="AA68" s="47"/>
      <c r="AB68" s="47"/>
      <c r="AC68" s="47"/>
      <c r="AD68" s="47"/>
    </row>
    <row r="69" spans="1:30" ht="39.950000000000003" customHeight="1" x14ac:dyDescent="0.25">
      <c r="A69" s="55">
        <v>81</v>
      </c>
      <c r="B69" s="56" t="s">
        <v>151</v>
      </c>
      <c r="C69" s="60" t="s">
        <v>272</v>
      </c>
      <c r="D69" s="61" t="s">
        <v>273</v>
      </c>
      <c r="E69" s="53" t="s">
        <v>129</v>
      </c>
      <c r="F69" s="54" t="s">
        <v>274</v>
      </c>
      <c r="G69" s="54" t="s">
        <v>37</v>
      </c>
      <c r="H69" s="54" t="s">
        <v>275</v>
      </c>
      <c r="I69" s="42">
        <v>1537</v>
      </c>
      <c r="J69" s="17"/>
      <c r="K69" s="23">
        <f t="shared" si="2"/>
        <v>0</v>
      </c>
      <c r="L69" s="24" t="str">
        <f t="shared" si="3"/>
        <v>OK</v>
      </c>
      <c r="M69" s="45"/>
      <c r="N69" s="50"/>
      <c r="O69" s="46"/>
      <c r="P69" s="47"/>
      <c r="Q69" s="47"/>
      <c r="R69" s="49"/>
      <c r="S69" s="48"/>
      <c r="T69" s="46"/>
      <c r="U69" s="46"/>
      <c r="V69" s="46"/>
      <c r="W69" s="46"/>
      <c r="X69" s="46"/>
      <c r="Y69" s="47"/>
      <c r="Z69" s="47"/>
      <c r="AA69" s="47"/>
      <c r="AB69" s="47"/>
      <c r="AC69" s="47"/>
      <c r="AD69" s="47"/>
    </row>
    <row r="70" spans="1:30" ht="39.950000000000003" customHeight="1" x14ac:dyDescent="0.25">
      <c r="A70" s="55">
        <v>82</v>
      </c>
      <c r="B70" s="56" t="s">
        <v>176</v>
      </c>
      <c r="C70" s="73" t="s">
        <v>276</v>
      </c>
      <c r="D70" s="74" t="s">
        <v>277</v>
      </c>
      <c r="E70" s="59" t="s">
        <v>62</v>
      </c>
      <c r="F70" s="54" t="s">
        <v>278</v>
      </c>
      <c r="G70" s="54" t="s">
        <v>37</v>
      </c>
      <c r="H70" s="54">
        <v>44905233</v>
      </c>
      <c r="I70" s="42">
        <v>19125.66</v>
      </c>
      <c r="J70" s="17"/>
      <c r="K70" s="23">
        <f t="shared" si="2"/>
        <v>0</v>
      </c>
      <c r="L70" s="24" t="str">
        <f t="shared" si="3"/>
        <v>OK</v>
      </c>
      <c r="M70" s="45"/>
      <c r="N70" s="50"/>
      <c r="O70" s="46"/>
      <c r="P70" s="47"/>
      <c r="Q70" s="47"/>
      <c r="R70" s="49"/>
      <c r="S70" s="48"/>
      <c r="T70" s="46"/>
      <c r="U70" s="46"/>
      <c r="V70" s="46"/>
      <c r="W70" s="46"/>
      <c r="X70" s="46"/>
      <c r="Y70" s="47"/>
      <c r="Z70" s="47"/>
      <c r="AA70" s="47"/>
      <c r="AB70" s="47"/>
      <c r="AC70" s="47"/>
      <c r="AD70" s="47"/>
    </row>
    <row r="71" spans="1:30" ht="39.950000000000003" customHeight="1" x14ac:dyDescent="0.25">
      <c r="A71" s="55">
        <v>84</v>
      </c>
      <c r="B71" s="56" t="s">
        <v>47</v>
      </c>
      <c r="C71" s="60" t="s">
        <v>279</v>
      </c>
      <c r="D71" s="61" t="s">
        <v>280</v>
      </c>
      <c r="E71" s="62" t="s">
        <v>101</v>
      </c>
      <c r="F71" s="62" t="s">
        <v>281</v>
      </c>
      <c r="G71" s="54" t="s">
        <v>37</v>
      </c>
      <c r="H71" s="62" t="s">
        <v>51</v>
      </c>
      <c r="I71" s="42">
        <v>1350</v>
      </c>
      <c r="J71" s="17"/>
      <c r="K71" s="23">
        <f t="shared" si="2"/>
        <v>0</v>
      </c>
      <c r="L71" s="24" t="str">
        <f t="shared" si="3"/>
        <v>OK</v>
      </c>
      <c r="M71" s="45"/>
      <c r="N71" s="50"/>
      <c r="O71" s="46"/>
      <c r="P71" s="47"/>
      <c r="Q71" s="47"/>
      <c r="R71" s="49"/>
      <c r="S71" s="48"/>
      <c r="T71" s="46"/>
      <c r="U71" s="46"/>
      <c r="V71" s="46"/>
      <c r="W71" s="46"/>
      <c r="X71" s="46"/>
      <c r="Y71" s="47"/>
      <c r="Z71" s="47"/>
      <c r="AA71" s="47"/>
      <c r="AB71" s="47"/>
      <c r="AC71" s="47"/>
      <c r="AD71" s="47"/>
    </row>
    <row r="72" spans="1:30" ht="39.950000000000003" customHeight="1" x14ac:dyDescent="0.25">
      <c r="A72" s="55">
        <v>85</v>
      </c>
      <c r="B72" s="56" t="s">
        <v>126</v>
      </c>
      <c r="C72" s="66" t="s">
        <v>282</v>
      </c>
      <c r="D72" s="67" t="s">
        <v>283</v>
      </c>
      <c r="E72" s="59" t="s">
        <v>238</v>
      </c>
      <c r="F72" s="54" t="s">
        <v>284</v>
      </c>
      <c r="G72" s="54" t="s">
        <v>37</v>
      </c>
      <c r="H72" s="54">
        <v>44905233</v>
      </c>
      <c r="I72" s="42">
        <v>3700</v>
      </c>
      <c r="J72" s="17"/>
      <c r="K72" s="23">
        <f t="shared" si="2"/>
        <v>0</v>
      </c>
      <c r="L72" s="24" t="str">
        <f t="shared" si="3"/>
        <v>OK</v>
      </c>
      <c r="M72" s="45"/>
      <c r="N72" s="50"/>
      <c r="O72" s="46"/>
      <c r="P72" s="47"/>
      <c r="Q72" s="47"/>
      <c r="R72" s="49"/>
      <c r="S72" s="48"/>
      <c r="T72" s="46"/>
      <c r="U72" s="46"/>
      <c r="V72" s="46"/>
      <c r="W72" s="46"/>
      <c r="X72" s="46"/>
      <c r="Y72" s="47"/>
      <c r="Z72" s="47"/>
      <c r="AA72" s="47"/>
      <c r="AB72" s="47"/>
      <c r="AC72" s="47"/>
      <c r="AD72" s="47"/>
    </row>
    <row r="73" spans="1:30" ht="39.950000000000003" customHeight="1" x14ac:dyDescent="0.25">
      <c r="A73" s="55">
        <v>86</v>
      </c>
      <c r="B73" s="56" t="s">
        <v>47</v>
      </c>
      <c r="C73" s="60" t="s">
        <v>285</v>
      </c>
      <c r="D73" s="61" t="s">
        <v>286</v>
      </c>
      <c r="E73" s="62" t="s">
        <v>101</v>
      </c>
      <c r="F73" s="62" t="s">
        <v>281</v>
      </c>
      <c r="G73" s="54" t="s">
        <v>37</v>
      </c>
      <c r="H73" s="62" t="s">
        <v>51</v>
      </c>
      <c r="I73" s="42">
        <v>4900</v>
      </c>
      <c r="J73" s="17"/>
      <c r="K73" s="23">
        <f t="shared" si="2"/>
        <v>0</v>
      </c>
      <c r="L73" s="24" t="str">
        <f t="shared" si="3"/>
        <v>OK</v>
      </c>
      <c r="M73" s="45"/>
      <c r="N73" s="50"/>
      <c r="O73" s="46"/>
      <c r="P73" s="47"/>
      <c r="Q73" s="47"/>
      <c r="R73" s="49"/>
      <c r="S73" s="48"/>
      <c r="T73" s="46"/>
      <c r="U73" s="46"/>
      <c r="V73" s="46"/>
      <c r="W73" s="46"/>
      <c r="X73" s="46"/>
      <c r="Y73" s="47"/>
      <c r="Z73" s="47"/>
      <c r="AA73" s="47"/>
      <c r="AB73" s="47"/>
      <c r="AC73" s="47"/>
      <c r="AD73" s="47"/>
    </row>
    <row r="74" spans="1:30" ht="39.950000000000003" customHeight="1" x14ac:dyDescent="0.25">
      <c r="A74" s="55">
        <v>88</v>
      </c>
      <c r="B74" s="56" t="s">
        <v>47</v>
      </c>
      <c r="C74" s="51" t="s">
        <v>287</v>
      </c>
      <c r="D74" s="52" t="s">
        <v>288</v>
      </c>
      <c r="E74" s="53" t="s">
        <v>129</v>
      </c>
      <c r="F74" s="54" t="s">
        <v>289</v>
      </c>
      <c r="G74" s="54" t="s">
        <v>37</v>
      </c>
      <c r="H74" s="54" t="s">
        <v>81</v>
      </c>
      <c r="I74" s="42">
        <v>600</v>
      </c>
      <c r="J74" s="17"/>
      <c r="K74" s="23">
        <f t="shared" si="2"/>
        <v>0</v>
      </c>
      <c r="L74" s="24" t="str">
        <f t="shared" si="3"/>
        <v>OK</v>
      </c>
      <c r="M74" s="45"/>
      <c r="N74" s="50"/>
      <c r="O74" s="46"/>
      <c r="P74" s="47"/>
      <c r="Q74" s="47"/>
      <c r="R74" s="49"/>
      <c r="S74" s="48"/>
      <c r="T74" s="46"/>
      <c r="U74" s="46"/>
      <c r="V74" s="46"/>
      <c r="W74" s="46"/>
      <c r="X74" s="46"/>
      <c r="Y74" s="47"/>
      <c r="Z74" s="47"/>
      <c r="AA74" s="47"/>
      <c r="AB74" s="47"/>
      <c r="AC74" s="47"/>
      <c r="AD74" s="47"/>
    </row>
    <row r="75" spans="1:30" ht="39.950000000000003" customHeight="1" x14ac:dyDescent="0.25">
      <c r="A75" s="55">
        <v>89</v>
      </c>
      <c r="B75" s="56" t="s">
        <v>71</v>
      </c>
      <c r="C75" s="60" t="s">
        <v>290</v>
      </c>
      <c r="D75" s="61" t="s">
        <v>291</v>
      </c>
      <c r="E75" s="62" t="s">
        <v>292</v>
      </c>
      <c r="F75" s="62" t="s">
        <v>293</v>
      </c>
      <c r="G75" s="54" t="s">
        <v>37</v>
      </c>
      <c r="H75" s="62" t="s">
        <v>81</v>
      </c>
      <c r="I75" s="42">
        <v>3316.5</v>
      </c>
      <c r="J75" s="17"/>
      <c r="K75" s="23">
        <f t="shared" si="2"/>
        <v>0</v>
      </c>
      <c r="L75" s="24" t="str">
        <f t="shared" si="3"/>
        <v>OK</v>
      </c>
      <c r="M75" s="45"/>
      <c r="N75" s="50"/>
      <c r="O75" s="46"/>
      <c r="P75" s="47"/>
      <c r="Q75" s="47"/>
      <c r="R75" s="49"/>
      <c r="S75" s="48"/>
      <c r="T75" s="46"/>
      <c r="U75" s="46"/>
      <c r="V75" s="46"/>
      <c r="W75" s="46"/>
      <c r="X75" s="46"/>
      <c r="Y75" s="47"/>
      <c r="Z75" s="47"/>
      <c r="AA75" s="47"/>
      <c r="AB75" s="47"/>
      <c r="AC75" s="47"/>
      <c r="AD75" s="47"/>
    </row>
    <row r="76" spans="1:30" ht="39.950000000000003" customHeight="1" x14ac:dyDescent="0.25">
      <c r="A76" s="55">
        <v>90</v>
      </c>
      <c r="B76" s="56" t="s">
        <v>151</v>
      </c>
      <c r="C76" s="60" t="s">
        <v>294</v>
      </c>
      <c r="D76" s="61" t="s">
        <v>295</v>
      </c>
      <c r="E76" s="62" t="s">
        <v>124</v>
      </c>
      <c r="F76" s="62" t="s">
        <v>296</v>
      </c>
      <c r="G76" s="54" t="s">
        <v>37</v>
      </c>
      <c r="H76" s="62" t="s">
        <v>81</v>
      </c>
      <c r="I76" s="42">
        <v>3100</v>
      </c>
      <c r="J76" s="17"/>
      <c r="K76" s="23">
        <f t="shared" si="2"/>
        <v>0</v>
      </c>
      <c r="L76" s="24" t="str">
        <f t="shared" si="3"/>
        <v>OK</v>
      </c>
      <c r="M76" s="45"/>
      <c r="N76" s="50"/>
      <c r="O76" s="46"/>
      <c r="P76" s="47"/>
      <c r="Q76" s="47"/>
      <c r="R76" s="49"/>
      <c r="S76" s="48"/>
      <c r="T76" s="46"/>
      <c r="U76" s="46"/>
      <c r="V76" s="46"/>
      <c r="W76" s="46"/>
      <c r="X76" s="46"/>
      <c r="Y76" s="47"/>
      <c r="Z76" s="47"/>
      <c r="AA76" s="47"/>
      <c r="AB76" s="47"/>
      <c r="AC76" s="47"/>
      <c r="AD76" s="47"/>
    </row>
    <row r="77" spans="1:30" ht="39.950000000000003" customHeight="1" x14ac:dyDescent="0.25">
      <c r="A77" s="55">
        <v>91</v>
      </c>
      <c r="B77" s="56" t="s">
        <v>93</v>
      </c>
      <c r="C77" s="66" t="s">
        <v>297</v>
      </c>
      <c r="D77" s="67" t="s">
        <v>298</v>
      </c>
      <c r="E77" s="53" t="s">
        <v>192</v>
      </c>
      <c r="F77" s="54" t="s">
        <v>299</v>
      </c>
      <c r="G77" s="54" t="s">
        <v>37</v>
      </c>
      <c r="H77" s="54" t="s">
        <v>51</v>
      </c>
      <c r="I77" s="42">
        <v>400</v>
      </c>
      <c r="J77" s="17"/>
      <c r="K77" s="23">
        <f t="shared" si="2"/>
        <v>0</v>
      </c>
      <c r="L77" s="24" t="str">
        <f t="shared" si="3"/>
        <v>OK</v>
      </c>
      <c r="M77" s="45"/>
      <c r="N77" s="50"/>
      <c r="O77" s="46"/>
      <c r="P77" s="47"/>
      <c r="Q77" s="47"/>
      <c r="R77" s="49"/>
      <c r="S77" s="48"/>
      <c r="T77" s="46"/>
      <c r="U77" s="46"/>
      <c r="V77" s="46"/>
      <c r="W77" s="46"/>
      <c r="X77" s="46"/>
      <c r="Y77" s="47"/>
      <c r="Z77" s="47"/>
      <c r="AA77" s="47"/>
      <c r="AB77" s="47"/>
      <c r="AC77" s="47"/>
      <c r="AD77" s="47"/>
    </row>
    <row r="78" spans="1:30" ht="39.950000000000003" customHeight="1" x14ac:dyDescent="0.25">
      <c r="A78" s="55">
        <v>92</v>
      </c>
      <c r="B78" s="56" t="s">
        <v>243</v>
      </c>
      <c r="C78" s="60" t="s">
        <v>300</v>
      </c>
      <c r="D78" s="61" t="s">
        <v>301</v>
      </c>
      <c r="E78" s="62" t="s">
        <v>292</v>
      </c>
      <c r="F78" s="62" t="s">
        <v>293</v>
      </c>
      <c r="G78" s="54" t="s">
        <v>37</v>
      </c>
      <c r="H78" s="62" t="s">
        <v>81</v>
      </c>
      <c r="I78" s="42">
        <v>2438</v>
      </c>
      <c r="J78" s="17"/>
      <c r="K78" s="23">
        <f t="shared" si="2"/>
        <v>0</v>
      </c>
      <c r="L78" s="24" t="str">
        <f t="shared" si="3"/>
        <v>OK</v>
      </c>
      <c r="M78" s="45"/>
      <c r="N78" s="50"/>
      <c r="O78" s="46"/>
      <c r="P78" s="47"/>
      <c r="Q78" s="47"/>
      <c r="R78" s="49"/>
      <c r="S78" s="48"/>
      <c r="T78" s="46"/>
      <c r="U78" s="46"/>
      <c r="V78" s="46"/>
      <c r="W78" s="46"/>
      <c r="X78" s="46"/>
      <c r="Y78" s="47"/>
      <c r="Z78" s="47"/>
      <c r="AA78" s="47"/>
      <c r="AB78" s="47"/>
      <c r="AC78" s="47"/>
      <c r="AD78" s="47"/>
    </row>
    <row r="79" spans="1:30" ht="39.950000000000003" customHeight="1" x14ac:dyDescent="0.25">
      <c r="A79" s="55">
        <v>93</v>
      </c>
      <c r="B79" s="56" t="s">
        <v>93</v>
      </c>
      <c r="C79" s="60" t="s">
        <v>302</v>
      </c>
      <c r="D79" s="61" t="s">
        <v>303</v>
      </c>
      <c r="E79" s="62" t="s">
        <v>292</v>
      </c>
      <c r="F79" s="62" t="s">
        <v>293</v>
      </c>
      <c r="G79" s="54" t="s">
        <v>37</v>
      </c>
      <c r="H79" s="62" t="s">
        <v>81</v>
      </c>
      <c r="I79" s="42">
        <v>715</v>
      </c>
      <c r="J79" s="17"/>
      <c r="K79" s="23">
        <f t="shared" si="2"/>
        <v>0</v>
      </c>
      <c r="L79" s="24" t="str">
        <f t="shared" si="3"/>
        <v>OK</v>
      </c>
      <c r="M79" s="45"/>
      <c r="N79" s="50"/>
      <c r="O79" s="46"/>
      <c r="P79" s="47"/>
      <c r="Q79" s="47"/>
      <c r="R79" s="49"/>
      <c r="S79" s="48"/>
      <c r="T79" s="46"/>
      <c r="U79" s="46"/>
      <c r="V79" s="46"/>
      <c r="W79" s="46"/>
      <c r="X79" s="46"/>
      <c r="Y79" s="47"/>
      <c r="Z79" s="47"/>
      <c r="AA79" s="47"/>
      <c r="AB79" s="47"/>
      <c r="AC79" s="47"/>
      <c r="AD79" s="47"/>
    </row>
    <row r="80" spans="1:30" ht="39.950000000000003" customHeight="1" x14ac:dyDescent="0.25">
      <c r="A80" s="55">
        <v>94</v>
      </c>
      <c r="B80" s="56" t="s">
        <v>93</v>
      </c>
      <c r="C80" s="60" t="s">
        <v>304</v>
      </c>
      <c r="D80" s="61" t="s">
        <v>305</v>
      </c>
      <c r="E80" s="62" t="s">
        <v>292</v>
      </c>
      <c r="F80" s="62" t="s">
        <v>293</v>
      </c>
      <c r="G80" s="54" t="s">
        <v>37</v>
      </c>
      <c r="H80" s="62" t="s">
        <v>81</v>
      </c>
      <c r="I80" s="42">
        <v>2850</v>
      </c>
      <c r="J80" s="17"/>
      <c r="K80" s="23">
        <f t="shared" si="2"/>
        <v>0</v>
      </c>
      <c r="L80" s="24" t="str">
        <f t="shared" si="3"/>
        <v>OK</v>
      </c>
      <c r="M80" s="45"/>
      <c r="N80" s="50"/>
      <c r="O80" s="46"/>
      <c r="P80" s="47"/>
      <c r="Q80" s="47"/>
      <c r="R80" s="49"/>
      <c r="S80" s="48"/>
      <c r="T80" s="46"/>
      <c r="U80" s="46"/>
      <c r="V80" s="46"/>
      <c r="W80" s="46"/>
      <c r="X80" s="46"/>
      <c r="Y80" s="47"/>
      <c r="Z80" s="47"/>
      <c r="AA80" s="47"/>
      <c r="AB80" s="47"/>
      <c r="AC80" s="47"/>
      <c r="AD80" s="47"/>
    </row>
    <row r="81" spans="1:30" ht="39.950000000000003" customHeight="1" x14ac:dyDescent="0.25">
      <c r="A81" s="55">
        <v>96</v>
      </c>
      <c r="B81" s="56" t="s">
        <v>47</v>
      </c>
      <c r="C81" s="60" t="s">
        <v>306</v>
      </c>
      <c r="D81" s="61" t="s">
        <v>307</v>
      </c>
      <c r="E81" s="53" t="s">
        <v>129</v>
      </c>
      <c r="F81" s="54" t="s">
        <v>308</v>
      </c>
      <c r="G81" s="54" t="s">
        <v>37</v>
      </c>
      <c r="H81" s="54" t="s">
        <v>81</v>
      </c>
      <c r="I81" s="42">
        <v>2300</v>
      </c>
      <c r="J81" s="17"/>
      <c r="K81" s="23">
        <f t="shared" si="2"/>
        <v>0</v>
      </c>
      <c r="L81" s="24" t="str">
        <f t="shared" si="3"/>
        <v>OK</v>
      </c>
      <c r="M81" s="45"/>
      <c r="N81" s="50"/>
      <c r="O81" s="46"/>
      <c r="P81" s="47"/>
      <c r="Q81" s="47"/>
      <c r="R81" s="49"/>
      <c r="S81" s="48"/>
      <c r="T81" s="46"/>
      <c r="U81" s="46"/>
      <c r="V81" s="46"/>
      <c r="W81" s="46"/>
      <c r="X81" s="46"/>
      <c r="Y81" s="47"/>
      <c r="Z81" s="47"/>
      <c r="AA81" s="47"/>
      <c r="AB81" s="47"/>
      <c r="AC81" s="47"/>
      <c r="AD81" s="47"/>
    </row>
    <row r="82" spans="1:30" ht="39.950000000000003" customHeight="1" x14ac:dyDescent="0.25">
      <c r="A82" s="55">
        <v>97</v>
      </c>
      <c r="B82" s="56" t="s">
        <v>47</v>
      </c>
      <c r="C82" s="60" t="s">
        <v>309</v>
      </c>
      <c r="D82" s="61" t="s">
        <v>310</v>
      </c>
      <c r="E82" s="53" t="s">
        <v>192</v>
      </c>
      <c r="F82" s="70">
        <v>13080064</v>
      </c>
      <c r="G82" s="54" t="s">
        <v>37</v>
      </c>
      <c r="H82" s="54" t="s">
        <v>51</v>
      </c>
      <c r="I82" s="42">
        <v>2280</v>
      </c>
      <c r="J82" s="17"/>
      <c r="K82" s="23">
        <f t="shared" si="2"/>
        <v>0</v>
      </c>
      <c r="L82" s="24" t="str">
        <f t="shared" si="3"/>
        <v>OK</v>
      </c>
      <c r="M82" s="45"/>
      <c r="N82" s="50"/>
      <c r="O82" s="46"/>
      <c r="P82" s="47"/>
      <c r="Q82" s="47"/>
      <c r="R82" s="49"/>
      <c r="S82" s="48"/>
      <c r="T82" s="46"/>
      <c r="U82" s="46"/>
      <c r="V82" s="46"/>
      <c r="W82" s="46"/>
      <c r="X82" s="46"/>
      <c r="Y82" s="47"/>
      <c r="Z82" s="47"/>
      <c r="AA82" s="47"/>
      <c r="AB82" s="47"/>
      <c r="AC82" s="47"/>
      <c r="AD82" s="47"/>
    </row>
    <row r="83" spans="1:30" ht="39.950000000000003" customHeight="1" x14ac:dyDescent="0.25">
      <c r="A83" s="55">
        <v>98</v>
      </c>
      <c r="B83" s="56" t="s">
        <v>135</v>
      </c>
      <c r="C83" s="60" t="s">
        <v>311</v>
      </c>
      <c r="D83" s="61" t="s">
        <v>312</v>
      </c>
      <c r="E83" s="62" t="s">
        <v>124</v>
      </c>
      <c r="F83" s="62" t="s">
        <v>296</v>
      </c>
      <c r="G83" s="54" t="s">
        <v>37</v>
      </c>
      <c r="H83" s="62" t="s">
        <v>81</v>
      </c>
      <c r="I83" s="42">
        <v>3180</v>
      </c>
      <c r="J83" s="17"/>
      <c r="K83" s="23">
        <f t="shared" si="2"/>
        <v>0</v>
      </c>
      <c r="L83" s="24" t="str">
        <f t="shared" si="3"/>
        <v>OK</v>
      </c>
      <c r="M83" s="45"/>
      <c r="N83" s="50"/>
      <c r="O83" s="46"/>
      <c r="P83" s="47"/>
      <c r="Q83" s="47"/>
      <c r="R83" s="49"/>
      <c r="S83" s="48"/>
      <c r="T83" s="46"/>
      <c r="U83" s="46"/>
      <c r="V83" s="46"/>
      <c r="W83" s="46"/>
      <c r="X83" s="46"/>
      <c r="Y83" s="47"/>
      <c r="Z83" s="47"/>
      <c r="AA83" s="47"/>
      <c r="AB83" s="47"/>
      <c r="AC83" s="47"/>
      <c r="AD83" s="47"/>
    </row>
    <row r="84" spans="1:30" ht="39.950000000000003" customHeight="1" x14ac:dyDescent="0.25">
      <c r="A84" s="55">
        <v>99</v>
      </c>
      <c r="B84" s="56" t="s">
        <v>24</v>
      </c>
      <c r="C84" s="68" t="s">
        <v>313</v>
      </c>
      <c r="D84" s="69" t="s">
        <v>314</v>
      </c>
      <c r="E84" s="65">
        <v>2407</v>
      </c>
      <c r="F84" s="65" t="s">
        <v>315</v>
      </c>
      <c r="G84" s="54" t="s">
        <v>37</v>
      </c>
      <c r="H84" s="62" t="s">
        <v>81</v>
      </c>
      <c r="I84" s="42">
        <v>850</v>
      </c>
      <c r="J84" s="17"/>
      <c r="K84" s="23">
        <f t="shared" si="2"/>
        <v>0</v>
      </c>
      <c r="L84" s="24" t="str">
        <f t="shared" si="3"/>
        <v>OK</v>
      </c>
      <c r="M84" s="45"/>
      <c r="N84" s="50"/>
      <c r="O84" s="46"/>
      <c r="P84" s="47"/>
      <c r="Q84" s="47"/>
      <c r="R84" s="49"/>
      <c r="S84" s="48"/>
      <c r="T84" s="46"/>
      <c r="U84" s="46"/>
      <c r="V84" s="46"/>
      <c r="W84" s="46"/>
      <c r="X84" s="46"/>
      <c r="Y84" s="47"/>
      <c r="Z84" s="47"/>
      <c r="AA84" s="47"/>
      <c r="AB84" s="47"/>
      <c r="AC84" s="47"/>
      <c r="AD84" s="47"/>
    </row>
    <row r="85" spans="1:30" ht="39.950000000000003" customHeight="1" x14ac:dyDescent="0.25">
      <c r="A85" s="55">
        <v>100</v>
      </c>
      <c r="B85" s="56" t="s">
        <v>47</v>
      </c>
      <c r="C85" s="60" t="s">
        <v>316</v>
      </c>
      <c r="D85" s="61" t="s">
        <v>317</v>
      </c>
      <c r="E85" s="62" t="s">
        <v>101</v>
      </c>
      <c r="F85" s="62" t="s">
        <v>281</v>
      </c>
      <c r="G85" s="54" t="s">
        <v>37</v>
      </c>
      <c r="H85" s="62" t="s">
        <v>51</v>
      </c>
      <c r="I85" s="42">
        <v>2300</v>
      </c>
      <c r="J85" s="17"/>
      <c r="K85" s="23">
        <f t="shared" si="2"/>
        <v>0</v>
      </c>
      <c r="L85" s="24" t="str">
        <f t="shared" si="3"/>
        <v>OK</v>
      </c>
      <c r="M85" s="45"/>
      <c r="N85" s="50"/>
      <c r="O85" s="46"/>
      <c r="P85" s="47"/>
      <c r="Q85" s="47"/>
      <c r="R85" s="49"/>
      <c r="S85" s="48"/>
      <c r="T85" s="46"/>
      <c r="U85" s="46"/>
      <c r="V85" s="46"/>
      <c r="W85" s="46"/>
      <c r="X85" s="46"/>
      <c r="Y85" s="47"/>
      <c r="Z85" s="47"/>
      <c r="AA85" s="47"/>
      <c r="AB85" s="47"/>
      <c r="AC85" s="47"/>
      <c r="AD85" s="47"/>
    </row>
    <row r="86" spans="1:30" ht="39.950000000000003" customHeight="1" x14ac:dyDescent="0.25">
      <c r="A86" s="55">
        <v>101</v>
      </c>
      <c r="B86" s="56" t="s">
        <v>151</v>
      </c>
      <c r="C86" s="60" t="s">
        <v>318</v>
      </c>
      <c r="D86" s="61" t="s">
        <v>319</v>
      </c>
      <c r="E86" s="62" t="s">
        <v>46</v>
      </c>
      <c r="F86" s="62" t="s">
        <v>54</v>
      </c>
      <c r="G86" s="54" t="s">
        <v>37</v>
      </c>
      <c r="H86" s="62" t="s">
        <v>51</v>
      </c>
      <c r="I86" s="42">
        <v>1900</v>
      </c>
      <c r="J86" s="17"/>
      <c r="K86" s="23">
        <f t="shared" si="2"/>
        <v>0</v>
      </c>
      <c r="L86" s="24" t="str">
        <f t="shared" si="3"/>
        <v>OK</v>
      </c>
      <c r="M86" s="45"/>
      <c r="N86" s="50"/>
      <c r="O86" s="46"/>
      <c r="P86" s="47"/>
      <c r="Q86" s="47"/>
      <c r="R86" s="49"/>
      <c r="S86" s="48"/>
      <c r="T86" s="46"/>
      <c r="U86" s="46"/>
      <c r="V86" s="46"/>
      <c r="W86" s="46"/>
      <c r="X86" s="46"/>
      <c r="Y86" s="47"/>
      <c r="Z86" s="47"/>
      <c r="AA86" s="47"/>
      <c r="AB86" s="47"/>
      <c r="AC86" s="47"/>
      <c r="AD86" s="47"/>
    </row>
    <row r="87" spans="1:30" ht="39.950000000000003" customHeight="1" x14ac:dyDescent="0.25">
      <c r="A87" s="55">
        <v>102</v>
      </c>
      <c r="B87" s="56" t="s">
        <v>114</v>
      </c>
      <c r="C87" s="66" t="s">
        <v>320</v>
      </c>
      <c r="D87" s="67" t="s">
        <v>321</v>
      </c>
      <c r="E87" s="59" t="s">
        <v>62</v>
      </c>
      <c r="F87" s="54" t="s">
        <v>322</v>
      </c>
      <c r="G87" s="54" t="s">
        <v>37</v>
      </c>
      <c r="H87" s="54">
        <v>44905233</v>
      </c>
      <c r="I87" s="42">
        <v>5366</v>
      </c>
      <c r="J87" s="17"/>
      <c r="K87" s="23">
        <f t="shared" si="2"/>
        <v>0</v>
      </c>
      <c r="L87" s="24" t="str">
        <f t="shared" si="3"/>
        <v>OK</v>
      </c>
      <c r="M87" s="45"/>
      <c r="N87" s="50"/>
      <c r="O87" s="46"/>
      <c r="P87" s="47"/>
      <c r="Q87" s="47"/>
      <c r="R87" s="49"/>
      <c r="S87" s="48"/>
      <c r="T87" s="46"/>
      <c r="U87" s="46"/>
      <c r="V87" s="46"/>
      <c r="W87" s="46"/>
      <c r="X87" s="46"/>
      <c r="Y87" s="47"/>
      <c r="Z87" s="47"/>
      <c r="AA87" s="47"/>
      <c r="AB87" s="47"/>
      <c r="AC87" s="47"/>
      <c r="AD87" s="47"/>
    </row>
    <row r="88" spans="1:30" ht="39.950000000000003" customHeight="1" x14ac:dyDescent="0.25">
      <c r="A88" s="55">
        <v>103</v>
      </c>
      <c r="B88" s="56" t="s">
        <v>114</v>
      </c>
      <c r="C88" s="77" t="s">
        <v>323</v>
      </c>
      <c r="D88" s="61" t="s">
        <v>321</v>
      </c>
      <c r="E88" s="59" t="s">
        <v>238</v>
      </c>
      <c r="F88" s="62" t="s">
        <v>324</v>
      </c>
      <c r="G88" s="54" t="s">
        <v>37</v>
      </c>
      <c r="H88" s="62" t="s">
        <v>51</v>
      </c>
      <c r="I88" s="42">
        <v>6900</v>
      </c>
      <c r="J88" s="17"/>
      <c r="K88" s="23">
        <f t="shared" si="2"/>
        <v>0</v>
      </c>
      <c r="L88" s="24" t="str">
        <f t="shared" si="3"/>
        <v>OK</v>
      </c>
      <c r="M88" s="45"/>
      <c r="N88" s="50"/>
      <c r="O88" s="46"/>
      <c r="P88" s="47"/>
      <c r="Q88" s="47"/>
      <c r="R88" s="49"/>
      <c r="S88" s="48"/>
      <c r="T88" s="46"/>
      <c r="U88" s="46"/>
      <c r="V88" s="46"/>
      <c r="W88" s="46"/>
      <c r="X88" s="46"/>
      <c r="Y88" s="47"/>
      <c r="Z88" s="47"/>
      <c r="AA88" s="47"/>
      <c r="AB88" s="47"/>
      <c r="AC88" s="47"/>
      <c r="AD88" s="47"/>
    </row>
    <row r="89" spans="1:30" ht="39.950000000000003" customHeight="1" x14ac:dyDescent="0.25">
      <c r="A89" s="55">
        <v>104</v>
      </c>
      <c r="B89" s="56" t="s">
        <v>126</v>
      </c>
      <c r="C89" s="60" t="s">
        <v>325</v>
      </c>
      <c r="D89" s="61" t="s">
        <v>326</v>
      </c>
      <c r="E89" s="62" t="s">
        <v>124</v>
      </c>
      <c r="F89" s="62" t="s">
        <v>327</v>
      </c>
      <c r="G89" s="54" t="s">
        <v>37</v>
      </c>
      <c r="H89" s="62" t="s">
        <v>51</v>
      </c>
      <c r="I89" s="42">
        <v>2100</v>
      </c>
      <c r="J89" s="17"/>
      <c r="K89" s="23">
        <f t="shared" si="2"/>
        <v>0</v>
      </c>
      <c r="L89" s="24" t="str">
        <f t="shared" si="3"/>
        <v>OK</v>
      </c>
      <c r="M89" s="45"/>
      <c r="N89" s="50"/>
      <c r="O89" s="46"/>
      <c r="P89" s="47"/>
      <c r="Q89" s="47"/>
      <c r="R89" s="49"/>
      <c r="S89" s="48"/>
      <c r="T89" s="46"/>
      <c r="U89" s="46"/>
      <c r="V89" s="46"/>
      <c r="W89" s="46"/>
      <c r="X89" s="46"/>
      <c r="Y89" s="47"/>
      <c r="Z89" s="47"/>
      <c r="AA89" s="47"/>
      <c r="AB89" s="47"/>
      <c r="AC89" s="47"/>
      <c r="AD89" s="47"/>
    </row>
    <row r="90" spans="1:30" ht="39.950000000000003" customHeight="1" x14ac:dyDescent="0.25">
      <c r="A90" s="55">
        <v>105</v>
      </c>
      <c r="B90" s="56" t="s">
        <v>71</v>
      </c>
      <c r="C90" s="60" t="s">
        <v>328</v>
      </c>
      <c r="D90" s="61" t="s">
        <v>329</v>
      </c>
      <c r="E90" s="53" t="s">
        <v>238</v>
      </c>
      <c r="F90" s="54" t="s">
        <v>330</v>
      </c>
      <c r="G90" s="54" t="s">
        <v>37</v>
      </c>
      <c r="H90" s="54" t="s">
        <v>331</v>
      </c>
      <c r="I90" s="42">
        <v>2351.25</v>
      </c>
      <c r="J90" s="17"/>
      <c r="K90" s="23">
        <f t="shared" si="2"/>
        <v>0</v>
      </c>
      <c r="L90" s="24" t="str">
        <f t="shared" si="3"/>
        <v>OK</v>
      </c>
      <c r="M90" s="45"/>
      <c r="N90" s="50"/>
      <c r="O90" s="46"/>
      <c r="P90" s="47"/>
      <c r="Q90" s="47"/>
      <c r="R90" s="49"/>
      <c r="S90" s="48"/>
      <c r="T90" s="46"/>
      <c r="U90" s="46"/>
      <c r="V90" s="46"/>
      <c r="W90" s="46"/>
      <c r="X90" s="46"/>
      <c r="Y90" s="47"/>
      <c r="Z90" s="47"/>
      <c r="AA90" s="47"/>
      <c r="AB90" s="47"/>
      <c r="AC90" s="47"/>
      <c r="AD90" s="47"/>
    </row>
    <row r="91" spans="1:30" ht="39.950000000000003" customHeight="1" x14ac:dyDescent="0.25">
      <c r="A91" s="55">
        <v>106</v>
      </c>
      <c r="B91" s="56" t="s">
        <v>332</v>
      </c>
      <c r="C91" s="73" t="s">
        <v>333</v>
      </c>
      <c r="D91" s="74" t="s">
        <v>334</v>
      </c>
      <c r="E91" s="70" t="s">
        <v>335</v>
      </c>
      <c r="F91" s="62" t="s">
        <v>336</v>
      </c>
      <c r="G91" s="54" t="s">
        <v>37</v>
      </c>
      <c r="H91" s="62" t="s">
        <v>21</v>
      </c>
      <c r="I91" s="42">
        <v>19008</v>
      </c>
      <c r="J91" s="17"/>
      <c r="K91" s="23">
        <f t="shared" si="2"/>
        <v>0</v>
      </c>
      <c r="L91" s="24" t="str">
        <f t="shared" si="3"/>
        <v>OK</v>
      </c>
      <c r="M91" s="45"/>
      <c r="N91" s="50"/>
      <c r="O91" s="46"/>
      <c r="P91" s="47"/>
      <c r="Q91" s="47"/>
      <c r="R91" s="49"/>
      <c r="S91" s="48"/>
      <c r="T91" s="46"/>
      <c r="U91" s="46"/>
      <c r="V91" s="46"/>
      <c r="W91" s="46"/>
      <c r="X91" s="46"/>
      <c r="Y91" s="47"/>
      <c r="Z91" s="47"/>
      <c r="AA91" s="47"/>
      <c r="AB91" s="47"/>
      <c r="AC91" s="47"/>
      <c r="AD91" s="47"/>
    </row>
    <row r="92" spans="1:30" ht="39.950000000000003" customHeight="1" x14ac:dyDescent="0.25">
      <c r="A92" s="55">
        <v>107</v>
      </c>
      <c r="B92" s="56" t="s">
        <v>135</v>
      </c>
      <c r="C92" s="60" t="s">
        <v>337</v>
      </c>
      <c r="D92" s="61" t="s">
        <v>338</v>
      </c>
      <c r="E92" s="62" t="s">
        <v>335</v>
      </c>
      <c r="F92" s="62" t="s">
        <v>336</v>
      </c>
      <c r="G92" s="54" t="s">
        <v>37</v>
      </c>
      <c r="H92" s="62" t="s">
        <v>21</v>
      </c>
      <c r="I92" s="42">
        <v>2370</v>
      </c>
      <c r="J92" s="17"/>
      <c r="K92" s="23">
        <f t="shared" si="2"/>
        <v>0</v>
      </c>
      <c r="L92" s="24" t="str">
        <f t="shared" si="3"/>
        <v>OK</v>
      </c>
      <c r="M92" s="45"/>
      <c r="N92" s="50"/>
      <c r="O92" s="46"/>
      <c r="P92" s="47"/>
      <c r="Q92" s="47"/>
      <c r="R92" s="49"/>
      <c r="S92" s="48"/>
      <c r="T92" s="46"/>
      <c r="U92" s="46"/>
      <c r="V92" s="46"/>
      <c r="W92" s="46"/>
      <c r="X92" s="46"/>
      <c r="Y92" s="47"/>
      <c r="Z92" s="47"/>
      <c r="AA92" s="47"/>
      <c r="AB92" s="47"/>
      <c r="AC92" s="47"/>
      <c r="AD92" s="47"/>
    </row>
    <row r="93" spans="1:30" ht="39.950000000000003" customHeight="1" x14ac:dyDescent="0.25">
      <c r="A93" s="55">
        <v>110</v>
      </c>
      <c r="B93" s="56" t="s">
        <v>86</v>
      </c>
      <c r="C93" s="77" t="s">
        <v>339</v>
      </c>
      <c r="D93" s="61" t="s">
        <v>340</v>
      </c>
      <c r="E93" s="59" t="s">
        <v>238</v>
      </c>
      <c r="F93" s="62" t="s">
        <v>341</v>
      </c>
      <c r="G93" s="54" t="s">
        <v>37</v>
      </c>
      <c r="H93" s="62" t="s">
        <v>51</v>
      </c>
      <c r="I93" s="42">
        <v>20278</v>
      </c>
      <c r="J93" s="17"/>
      <c r="K93" s="23">
        <f t="shared" si="2"/>
        <v>0</v>
      </c>
      <c r="L93" s="24" t="str">
        <f t="shared" si="3"/>
        <v>OK</v>
      </c>
      <c r="M93" s="45"/>
      <c r="N93" s="50"/>
      <c r="O93" s="46"/>
      <c r="P93" s="47"/>
      <c r="Q93" s="47"/>
      <c r="R93" s="49"/>
      <c r="S93" s="48"/>
      <c r="T93" s="46"/>
      <c r="U93" s="46"/>
      <c r="V93" s="46"/>
      <c r="W93" s="46"/>
      <c r="X93" s="46"/>
      <c r="Y93" s="47"/>
      <c r="Z93" s="47"/>
      <c r="AA93" s="47"/>
      <c r="AB93" s="47"/>
      <c r="AC93" s="47"/>
      <c r="AD93" s="47"/>
    </row>
    <row r="94" spans="1:30" ht="39.950000000000003" customHeight="1" x14ac:dyDescent="0.25">
      <c r="A94" s="55">
        <v>111</v>
      </c>
      <c r="B94" s="56" t="s">
        <v>43</v>
      </c>
      <c r="C94" s="60" t="s">
        <v>342</v>
      </c>
      <c r="D94" s="61" t="s">
        <v>343</v>
      </c>
      <c r="E94" s="62" t="s">
        <v>124</v>
      </c>
      <c r="F94" s="62" t="s">
        <v>246</v>
      </c>
      <c r="G94" s="54" t="s">
        <v>37</v>
      </c>
      <c r="H94" s="62" t="s">
        <v>81</v>
      </c>
      <c r="I94" s="42">
        <v>1474.8</v>
      </c>
      <c r="J94" s="17"/>
      <c r="K94" s="23">
        <f t="shared" si="2"/>
        <v>0</v>
      </c>
      <c r="L94" s="24" t="str">
        <f t="shared" si="3"/>
        <v>OK</v>
      </c>
      <c r="M94" s="45"/>
      <c r="N94" s="50"/>
      <c r="O94" s="46"/>
      <c r="P94" s="47"/>
      <c r="Q94" s="47"/>
      <c r="R94" s="49"/>
      <c r="S94" s="48"/>
      <c r="T94" s="46"/>
      <c r="U94" s="46"/>
      <c r="V94" s="46"/>
      <c r="W94" s="46"/>
      <c r="X94" s="46"/>
      <c r="Y94" s="47"/>
      <c r="Z94" s="47"/>
      <c r="AA94" s="47"/>
      <c r="AB94" s="47"/>
      <c r="AC94" s="47"/>
      <c r="AD94" s="47"/>
    </row>
    <row r="95" spans="1:30" ht="39.950000000000003" customHeight="1" x14ac:dyDescent="0.25">
      <c r="A95" s="55">
        <v>112</v>
      </c>
      <c r="B95" s="56" t="s">
        <v>43</v>
      </c>
      <c r="C95" s="60" t="s">
        <v>344</v>
      </c>
      <c r="D95" s="61" t="s">
        <v>345</v>
      </c>
      <c r="E95" s="62" t="s">
        <v>124</v>
      </c>
      <c r="F95" s="62" t="s">
        <v>246</v>
      </c>
      <c r="G95" s="54" t="s">
        <v>37</v>
      </c>
      <c r="H95" s="62" t="s">
        <v>81</v>
      </c>
      <c r="I95" s="42">
        <v>845.2</v>
      </c>
      <c r="J95" s="17"/>
      <c r="K95" s="23">
        <f t="shared" si="2"/>
        <v>0</v>
      </c>
      <c r="L95" s="24" t="str">
        <f t="shared" si="3"/>
        <v>OK</v>
      </c>
      <c r="M95" s="45"/>
      <c r="N95" s="50"/>
      <c r="O95" s="46"/>
      <c r="P95" s="47"/>
      <c r="Q95" s="47"/>
      <c r="R95" s="49"/>
      <c r="S95" s="48"/>
      <c r="T95" s="46"/>
      <c r="U95" s="46"/>
      <c r="V95" s="46"/>
      <c r="W95" s="46"/>
      <c r="X95" s="46"/>
      <c r="Y95" s="47"/>
      <c r="Z95" s="47"/>
      <c r="AA95" s="47"/>
      <c r="AB95" s="47"/>
      <c r="AC95" s="47"/>
      <c r="AD95" s="47"/>
    </row>
    <row r="96" spans="1:30" ht="39.950000000000003" customHeight="1" x14ac:dyDescent="0.25">
      <c r="A96" s="55">
        <v>113</v>
      </c>
      <c r="B96" s="56" t="s">
        <v>151</v>
      </c>
      <c r="C96" s="60" t="s">
        <v>346</v>
      </c>
      <c r="D96" s="61" t="s">
        <v>347</v>
      </c>
      <c r="E96" s="62" t="s">
        <v>124</v>
      </c>
      <c r="F96" s="62" t="s">
        <v>246</v>
      </c>
      <c r="G96" s="54" t="s">
        <v>37</v>
      </c>
      <c r="H96" s="62" t="s">
        <v>81</v>
      </c>
      <c r="I96" s="42">
        <v>2000</v>
      </c>
      <c r="J96" s="17"/>
      <c r="K96" s="23">
        <f t="shared" si="2"/>
        <v>0</v>
      </c>
      <c r="L96" s="24" t="str">
        <f t="shared" si="3"/>
        <v>OK</v>
      </c>
      <c r="M96" s="45"/>
      <c r="N96" s="50"/>
      <c r="O96" s="46"/>
      <c r="P96" s="47"/>
      <c r="Q96" s="47"/>
      <c r="R96" s="49"/>
      <c r="S96" s="48"/>
      <c r="T96" s="46"/>
      <c r="U96" s="46"/>
      <c r="V96" s="46"/>
      <c r="W96" s="46"/>
      <c r="X96" s="46"/>
      <c r="Y96" s="47"/>
      <c r="Z96" s="47"/>
      <c r="AA96" s="47"/>
      <c r="AB96" s="47"/>
      <c r="AC96" s="47"/>
      <c r="AD96" s="47"/>
    </row>
    <row r="97" spans="1:30" ht="39.950000000000003" customHeight="1" x14ac:dyDescent="0.25">
      <c r="A97" s="55">
        <v>114</v>
      </c>
      <c r="B97" s="56" t="s">
        <v>38</v>
      </c>
      <c r="C97" s="60" t="s">
        <v>348</v>
      </c>
      <c r="D97" s="61" t="s">
        <v>349</v>
      </c>
      <c r="E97" s="62" t="s">
        <v>124</v>
      </c>
      <c r="F97" s="62" t="s">
        <v>246</v>
      </c>
      <c r="G97" s="54" t="s">
        <v>37</v>
      </c>
      <c r="H97" s="62" t="s">
        <v>81</v>
      </c>
      <c r="I97" s="42">
        <v>856</v>
      </c>
      <c r="J97" s="17"/>
      <c r="K97" s="23">
        <f t="shared" si="2"/>
        <v>0</v>
      </c>
      <c r="L97" s="24" t="str">
        <f t="shared" si="3"/>
        <v>OK</v>
      </c>
      <c r="M97" s="45"/>
      <c r="N97" s="50"/>
      <c r="O97" s="46"/>
      <c r="P97" s="47"/>
      <c r="Q97" s="47"/>
      <c r="R97" s="49"/>
      <c r="S97" s="48"/>
      <c r="T97" s="46"/>
      <c r="U97" s="46"/>
      <c r="V97" s="46"/>
      <c r="W97" s="46"/>
      <c r="X97" s="46"/>
      <c r="Y97" s="47"/>
      <c r="Z97" s="47"/>
      <c r="AA97" s="47"/>
      <c r="AB97" s="47"/>
      <c r="AC97" s="47"/>
      <c r="AD97" s="47"/>
    </row>
    <row r="98" spans="1:30" ht="39.950000000000003" customHeight="1" x14ac:dyDescent="0.25">
      <c r="A98" s="55">
        <v>115</v>
      </c>
      <c r="B98" s="56" t="s">
        <v>38</v>
      </c>
      <c r="C98" s="60" t="s">
        <v>350</v>
      </c>
      <c r="D98" s="61" t="s">
        <v>351</v>
      </c>
      <c r="E98" s="62" t="s">
        <v>124</v>
      </c>
      <c r="F98" s="62" t="s">
        <v>246</v>
      </c>
      <c r="G98" s="54" t="s">
        <v>37</v>
      </c>
      <c r="H98" s="62" t="s">
        <v>81</v>
      </c>
      <c r="I98" s="42">
        <v>866.2</v>
      </c>
      <c r="J98" s="17"/>
      <c r="K98" s="23">
        <f t="shared" si="2"/>
        <v>0</v>
      </c>
      <c r="L98" s="24" t="str">
        <f t="shared" si="3"/>
        <v>OK</v>
      </c>
      <c r="M98" s="45"/>
      <c r="N98" s="50"/>
      <c r="O98" s="46"/>
      <c r="P98" s="47"/>
      <c r="Q98" s="47"/>
      <c r="R98" s="49"/>
      <c r="S98" s="48"/>
      <c r="T98" s="46"/>
      <c r="U98" s="46"/>
      <c r="V98" s="46"/>
      <c r="W98" s="46"/>
      <c r="X98" s="46"/>
      <c r="Y98" s="47"/>
      <c r="Z98" s="47"/>
      <c r="AA98" s="47"/>
      <c r="AB98" s="47"/>
      <c r="AC98" s="47"/>
      <c r="AD98" s="47"/>
    </row>
    <row r="99" spans="1:30" ht="39.950000000000003" customHeight="1" x14ac:dyDescent="0.25">
      <c r="A99" s="55">
        <v>116</v>
      </c>
      <c r="B99" s="56" t="s">
        <v>151</v>
      </c>
      <c r="C99" s="60" t="s">
        <v>352</v>
      </c>
      <c r="D99" s="61" t="s">
        <v>353</v>
      </c>
      <c r="E99" s="62" t="s">
        <v>124</v>
      </c>
      <c r="F99" s="62" t="s">
        <v>246</v>
      </c>
      <c r="G99" s="54" t="s">
        <v>37</v>
      </c>
      <c r="H99" s="62" t="s">
        <v>81</v>
      </c>
      <c r="I99" s="42">
        <v>1180</v>
      </c>
      <c r="J99" s="17"/>
      <c r="K99" s="23">
        <f t="shared" si="2"/>
        <v>0</v>
      </c>
      <c r="L99" s="24" t="str">
        <f t="shared" si="3"/>
        <v>OK</v>
      </c>
      <c r="M99" s="45"/>
      <c r="N99" s="50"/>
      <c r="O99" s="46"/>
      <c r="P99" s="47"/>
      <c r="Q99" s="47"/>
      <c r="R99" s="49"/>
      <c r="S99" s="48"/>
      <c r="T99" s="46"/>
      <c r="U99" s="46"/>
      <c r="V99" s="46"/>
      <c r="W99" s="46"/>
      <c r="X99" s="46"/>
      <c r="Y99" s="47"/>
      <c r="Z99" s="47"/>
      <c r="AA99" s="47"/>
      <c r="AB99" s="47"/>
      <c r="AC99" s="47"/>
      <c r="AD99" s="47"/>
    </row>
    <row r="100" spans="1:30" ht="39.950000000000003" customHeight="1" x14ac:dyDescent="0.25">
      <c r="A100" s="55">
        <v>117</v>
      </c>
      <c r="B100" s="56" t="s">
        <v>33</v>
      </c>
      <c r="C100" s="78" t="s">
        <v>354</v>
      </c>
      <c r="D100" s="79" t="s">
        <v>355</v>
      </c>
      <c r="E100" s="59" t="s">
        <v>356</v>
      </c>
      <c r="F100" s="62" t="s">
        <v>357</v>
      </c>
      <c r="G100" s="54" t="s">
        <v>37</v>
      </c>
      <c r="H100" s="62" t="s">
        <v>81</v>
      </c>
      <c r="I100" s="42">
        <v>2020</v>
      </c>
      <c r="J100" s="17"/>
      <c r="K100" s="23">
        <f t="shared" si="2"/>
        <v>0</v>
      </c>
      <c r="L100" s="24" t="str">
        <f t="shared" si="3"/>
        <v>OK</v>
      </c>
      <c r="M100" s="45"/>
      <c r="N100" s="50"/>
      <c r="O100" s="46"/>
      <c r="P100" s="47"/>
      <c r="Q100" s="47"/>
      <c r="R100" s="49"/>
      <c r="S100" s="48"/>
      <c r="T100" s="46"/>
      <c r="U100" s="46"/>
      <c r="V100" s="46"/>
      <c r="W100" s="46"/>
      <c r="X100" s="46"/>
      <c r="Y100" s="47"/>
      <c r="Z100" s="47"/>
      <c r="AA100" s="47"/>
      <c r="AB100" s="47"/>
      <c r="AC100" s="47"/>
      <c r="AD100" s="47"/>
    </row>
    <row r="101" spans="1:30" ht="39.950000000000003" customHeight="1" x14ac:dyDescent="0.25">
      <c r="A101" s="55">
        <v>118</v>
      </c>
      <c r="B101" s="56" t="s">
        <v>126</v>
      </c>
      <c r="C101" s="60" t="s">
        <v>358</v>
      </c>
      <c r="D101" s="61" t="s">
        <v>359</v>
      </c>
      <c r="E101" s="62" t="s">
        <v>292</v>
      </c>
      <c r="F101" s="62" t="s">
        <v>360</v>
      </c>
      <c r="G101" s="54" t="s">
        <v>37</v>
      </c>
      <c r="H101" s="62" t="s">
        <v>81</v>
      </c>
      <c r="I101" s="42">
        <v>200</v>
      </c>
      <c r="J101" s="17"/>
      <c r="K101" s="23">
        <f t="shared" si="2"/>
        <v>0</v>
      </c>
      <c r="L101" s="24" t="str">
        <f t="shared" si="3"/>
        <v>OK</v>
      </c>
      <c r="M101" s="45"/>
      <c r="N101" s="50"/>
      <c r="O101" s="46"/>
      <c r="P101" s="47"/>
      <c r="Q101" s="47"/>
      <c r="R101" s="49"/>
      <c r="S101" s="48"/>
      <c r="T101" s="46"/>
      <c r="U101" s="46"/>
      <c r="V101" s="46"/>
      <c r="W101" s="46"/>
      <c r="X101" s="46"/>
      <c r="Y101" s="47"/>
      <c r="Z101" s="47"/>
      <c r="AA101" s="47"/>
      <c r="AB101" s="47"/>
      <c r="AC101" s="47"/>
      <c r="AD101" s="47"/>
    </row>
    <row r="102" spans="1:30" ht="39.950000000000003" customHeight="1" x14ac:dyDescent="0.25">
      <c r="A102" s="55">
        <v>120</v>
      </c>
      <c r="B102" s="56" t="s">
        <v>126</v>
      </c>
      <c r="C102" s="68" t="s">
        <v>361</v>
      </c>
      <c r="D102" s="69" t="s">
        <v>362</v>
      </c>
      <c r="E102" s="65">
        <v>5607</v>
      </c>
      <c r="F102" s="65" t="s">
        <v>363</v>
      </c>
      <c r="G102" s="54" t="s">
        <v>37</v>
      </c>
      <c r="H102" s="62" t="s">
        <v>25</v>
      </c>
      <c r="I102" s="42">
        <v>14.3</v>
      </c>
      <c r="J102" s="17"/>
      <c r="K102" s="23">
        <f t="shared" si="2"/>
        <v>0</v>
      </c>
      <c r="L102" s="24" t="str">
        <f t="shared" si="3"/>
        <v>OK</v>
      </c>
      <c r="M102" s="45"/>
      <c r="N102" s="50"/>
      <c r="O102" s="46"/>
      <c r="P102" s="47"/>
      <c r="Q102" s="47"/>
      <c r="R102" s="49"/>
      <c r="S102" s="48"/>
      <c r="T102" s="46"/>
      <c r="U102" s="46"/>
      <c r="V102" s="46"/>
      <c r="W102" s="46"/>
      <c r="X102" s="46"/>
      <c r="Y102" s="47"/>
      <c r="Z102" s="47"/>
      <c r="AA102" s="47"/>
      <c r="AB102" s="47"/>
      <c r="AC102" s="47"/>
      <c r="AD102" s="47"/>
    </row>
    <row r="103" spans="1:30" ht="39.950000000000003" customHeight="1" x14ac:dyDescent="0.25">
      <c r="A103" s="55">
        <v>121</v>
      </c>
      <c r="B103" s="56" t="s">
        <v>126</v>
      </c>
      <c r="C103" s="68" t="s">
        <v>364</v>
      </c>
      <c r="D103" s="69" t="s">
        <v>365</v>
      </c>
      <c r="E103" s="65">
        <v>5607</v>
      </c>
      <c r="F103" s="65" t="s">
        <v>366</v>
      </c>
      <c r="G103" s="54" t="s">
        <v>37</v>
      </c>
      <c r="H103" s="62" t="s">
        <v>25</v>
      </c>
      <c r="I103" s="42">
        <v>21</v>
      </c>
      <c r="J103" s="17"/>
      <c r="K103" s="23">
        <f t="shared" si="2"/>
        <v>0</v>
      </c>
      <c r="L103" s="24" t="str">
        <f t="shared" si="3"/>
        <v>OK</v>
      </c>
      <c r="M103" s="45"/>
      <c r="N103" s="50"/>
      <c r="O103" s="46"/>
      <c r="P103" s="47"/>
      <c r="Q103" s="47"/>
      <c r="R103" s="49"/>
      <c r="S103" s="48"/>
      <c r="T103" s="46"/>
      <c r="U103" s="46"/>
      <c r="V103" s="46"/>
      <c r="W103" s="46"/>
      <c r="X103" s="46"/>
      <c r="Y103" s="47"/>
      <c r="Z103" s="47"/>
      <c r="AA103" s="47"/>
      <c r="AB103" s="47"/>
      <c r="AC103" s="47"/>
      <c r="AD103" s="47"/>
    </row>
    <row r="104" spans="1:30" ht="39.950000000000003" customHeight="1" x14ac:dyDescent="0.25">
      <c r="A104" s="55">
        <v>122</v>
      </c>
      <c r="B104" s="56" t="s">
        <v>126</v>
      </c>
      <c r="C104" s="68" t="s">
        <v>367</v>
      </c>
      <c r="D104" s="69" t="s">
        <v>368</v>
      </c>
      <c r="E104" s="65">
        <v>5607</v>
      </c>
      <c r="F104" s="65" t="s">
        <v>369</v>
      </c>
      <c r="G104" s="54" t="s">
        <v>37</v>
      </c>
      <c r="H104" s="62" t="s">
        <v>25</v>
      </c>
      <c r="I104" s="42">
        <v>21</v>
      </c>
      <c r="J104" s="17"/>
      <c r="K104" s="23">
        <f t="shared" si="2"/>
        <v>0</v>
      </c>
      <c r="L104" s="24" t="str">
        <f t="shared" si="3"/>
        <v>OK</v>
      </c>
      <c r="M104" s="45"/>
      <c r="N104" s="50"/>
      <c r="O104" s="46"/>
      <c r="P104" s="47"/>
      <c r="Q104" s="47"/>
      <c r="R104" s="49"/>
      <c r="S104" s="48"/>
      <c r="T104" s="46"/>
      <c r="U104" s="46"/>
      <c r="V104" s="46"/>
      <c r="W104" s="46"/>
      <c r="X104" s="46"/>
      <c r="Y104" s="47"/>
      <c r="Z104" s="47"/>
      <c r="AA104" s="47"/>
      <c r="AB104" s="47"/>
      <c r="AC104" s="47"/>
      <c r="AD104" s="47"/>
    </row>
    <row r="105" spans="1:30" ht="39.950000000000003" customHeight="1" x14ac:dyDescent="0.25">
      <c r="A105" s="55">
        <v>123</v>
      </c>
      <c r="B105" s="56" t="s">
        <v>370</v>
      </c>
      <c r="C105" s="66" t="s">
        <v>371</v>
      </c>
      <c r="D105" s="67" t="s">
        <v>372</v>
      </c>
      <c r="E105" s="59" t="s">
        <v>238</v>
      </c>
      <c r="F105" s="54" t="s">
        <v>373</v>
      </c>
      <c r="G105" s="54" t="s">
        <v>37</v>
      </c>
      <c r="H105" s="54">
        <v>44905233</v>
      </c>
      <c r="I105" s="42">
        <v>113000</v>
      </c>
      <c r="J105" s="17"/>
      <c r="K105" s="23">
        <f t="shared" si="2"/>
        <v>0</v>
      </c>
      <c r="L105" s="24" t="str">
        <f t="shared" si="3"/>
        <v>OK</v>
      </c>
      <c r="M105" s="45"/>
      <c r="N105" s="50"/>
      <c r="O105" s="46"/>
      <c r="P105" s="47"/>
      <c r="Q105" s="47"/>
      <c r="R105" s="49"/>
      <c r="S105" s="48"/>
      <c r="T105" s="46"/>
      <c r="U105" s="46"/>
      <c r="V105" s="46"/>
      <c r="W105" s="46"/>
      <c r="X105" s="46"/>
      <c r="Y105" s="47"/>
      <c r="Z105" s="47"/>
      <c r="AA105" s="47"/>
      <c r="AB105" s="47"/>
      <c r="AC105" s="47"/>
      <c r="AD105" s="47"/>
    </row>
    <row r="106" spans="1:30" ht="39.950000000000003" customHeight="1" x14ac:dyDescent="0.25">
      <c r="A106" s="55">
        <v>124</v>
      </c>
      <c r="B106" s="56" t="s">
        <v>71</v>
      </c>
      <c r="C106" s="66" t="s">
        <v>374</v>
      </c>
      <c r="D106" s="67" t="s">
        <v>375</v>
      </c>
      <c r="E106" s="53" t="s">
        <v>376</v>
      </c>
      <c r="F106" s="54" t="s">
        <v>377</v>
      </c>
      <c r="G106" s="54" t="s">
        <v>378</v>
      </c>
      <c r="H106" s="54" t="s">
        <v>26</v>
      </c>
      <c r="I106" s="42">
        <v>990</v>
      </c>
      <c r="J106" s="17"/>
      <c r="K106" s="23">
        <f t="shared" si="2"/>
        <v>0</v>
      </c>
      <c r="L106" s="24" t="str">
        <f t="shared" si="3"/>
        <v>OK</v>
      </c>
      <c r="M106" s="45"/>
      <c r="N106" s="50"/>
      <c r="O106" s="46"/>
      <c r="P106" s="47"/>
      <c r="Q106" s="47"/>
      <c r="R106" s="49"/>
      <c r="S106" s="48"/>
      <c r="T106" s="46"/>
      <c r="U106" s="46"/>
      <c r="V106" s="46"/>
      <c r="W106" s="46"/>
      <c r="X106" s="46"/>
      <c r="Y106" s="47"/>
      <c r="Z106" s="47"/>
      <c r="AA106" s="47"/>
      <c r="AB106" s="47"/>
      <c r="AC106" s="47"/>
      <c r="AD106" s="47"/>
    </row>
    <row r="107" spans="1:30" ht="39.950000000000003" customHeight="1" x14ac:dyDescent="0.25">
      <c r="A107" s="55">
        <v>125</v>
      </c>
      <c r="B107" s="56" t="s">
        <v>151</v>
      </c>
      <c r="C107" s="60" t="s">
        <v>379</v>
      </c>
      <c r="D107" s="67" t="s">
        <v>380</v>
      </c>
      <c r="E107" s="62" t="s">
        <v>62</v>
      </c>
      <c r="F107" s="62" t="s">
        <v>381</v>
      </c>
      <c r="G107" s="54" t="s">
        <v>37</v>
      </c>
      <c r="H107" s="62" t="s">
        <v>201</v>
      </c>
      <c r="I107" s="42">
        <v>7999.99</v>
      </c>
      <c r="J107" s="17"/>
      <c r="K107" s="23">
        <f t="shared" si="2"/>
        <v>0</v>
      </c>
      <c r="L107" s="24" t="str">
        <f t="shared" si="3"/>
        <v>OK</v>
      </c>
      <c r="M107" s="45"/>
      <c r="N107" s="50"/>
      <c r="O107" s="46"/>
      <c r="P107" s="47"/>
      <c r="Q107" s="47"/>
      <c r="R107" s="49"/>
      <c r="S107" s="48"/>
      <c r="T107" s="46"/>
      <c r="U107" s="46"/>
      <c r="V107" s="46"/>
      <c r="W107" s="46"/>
      <c r="X107" s="46"/>
      <c r="Y107" s="47"/>
      <c r="Z107" s="47"/>
      <c r="AA107" s="47"/>
      <c r="AB107" s="47"/>
      <c r="AC107" s="47"/>
      <c r="AD107" s="47"/>
    </row>
    <row r="108" spans="1:30" ht="39.950000000000003" customHeight="1" x14ac:dyDescent="0.25">
      <c r="A108" s="55">
        <v>126</v>
      </c>
      <c r="B108" s="56" t="s">
        <v>151</v>
      </c>
      <c r="C108" s="60" t="s">
        <v>382</v>
      </c>
      <c r="D108" s="61" t="s">
        <v>383</v>
      </c>
      <c r="E108" s="62" t="s">
        <v>62</v>
      </c>
      <c r="F108" s="62" t="s">
        <v>381</v>
      </c>
      <c r="G108" s="54" t="s">
        <v>37</v>
      </c>
      <c r="H108" s="62" t="s">
        <v>201</v>
      </c>
      <c r="I108" s="42">
        <v>9400</v>
      </c>
      <c r="J108" s="17"/>
      <c r="K108" s="23">
        <f t="shared" si="2"/>
        <v>0</v>
      </c>
      <c r="L108" s="24" t="str">
        <f t="shared" si="3"/>
        <v>OK</v>
      </c>
      <c r="M108" s="45"/>
      <c r="N108" s="50"/>
      <c r="O108" s="46"/>
      <c r="P108" s="47"/>
      <c r="Q108" s="47"/>
      <c r="R108" s="49"/>
      <c r="S108" s="48"/>
      <c r="T108" s="46"/>
      <c r="U108" s="46"/>
      <c r="V108" s="46"/>
      <c r="W108" s="46"/>
      <c r="X108" s="46"/>
      <c r="Y108" s="47"/>
      <c r="Z108" s="47"/>
      <c r="AA108" s="47"/>
      <c r="AB108" s="47"/>
      <c r="AC108" s="47"/>
      <c r="AD108" s="47"/>
    </row>
    <row r="109" spans="1:30" ht="39.950000000000003" customHeight="1" x14ac:dyDescent="0.25">
      <c r="A109" s="55">
        <v>127</v>
      </c>
      <c r="B109" s="56" t="s">
        <v>47</v>
      </c>
      <c r="C109" s="60" t="s">
        <v>384</v>
      </c>
      <c r="D109" s="61" t="s">
        <v>385</v>
      </c>
      <c r="E109" s="53" t="s">
        <v>386</v>
      </c>
      <c r="F109" s="54" t="s">
        <v>387</v>
      </c>
      <c r="G109" s="54" t="s">
        <v>37</v>
      </c>
      <c r="H109" s="54" t="s">
        <v>25</v>
      </c>
      <c r="I109" s="42">
        <v>479</v>
      </c>
      <c r="J109" s="17"/>
      <c r="K109" s="23">
        <f t="shared" si="2"/>
        <v>0</v>
      </c>
      <c r="L109" s="24" t="str">
        <f t="shared" si="3"/>
        <v>OK</v>
      </c>
      <c r="M109" s="45"/>
      <c r="N109" s="50"/>
      <c r="O109" s="46"/>
      <c r="P109" s="47"/>
      <c r="Q109" s="47"/>
      <c r="R109" s="49"/>
      <c r="S109" s="48"/>
      <c r="T109" s="46"/>
      <c r="U109" s="46"/>
      <c r="V109" s="46"/>
      <c r="W109" s="46"/>
      <c r="X109" s="46"/>
      <c r="Y109" s="47"/>
      <c r="Z109" s="47"/>
      <c r="AA109" s="47"/>
      <c r="AB109" s="47"/>
      <c r="AC109" s="47"/>
      <c r="AD109" s="47"/>
    </row>
    <row r="110" spans="1:30" ht="39.950000000000003" customHeight="1" x14ac:dyDescent="0.25">
      <c r="A110" s="55">
        <v>129</v>
      </c>
      <c r="B110" s="56" t="s">
        <v>86</v>
      </c>
      <c r="C110" s="60" t="s">
        <v>388</v>
      </c>
      <c r="D110" s="61" t="s">
        <v>389</v>
      </c>
      <c r="E110" s="62" t="s">
        <v>390</v>
      </c>
      <c r="F110" s="62" t="s">
        <v>391</v>
      </c>
      <c r="G110" s="54" t="s">
        <v>37</v>
      </c>
      <c r="H110" s="62" t="s">
        <v>81</v>
      </c>
      <c r="I110" s="42">
        <v>500.42</v>
      </c>
      <c r="J110" s="17"/>
      <c r="K110" s="23">
        <f t="shared" si="2"/>
        <v>0</v>
      </c>
      <c r="L110" s="24" t="str">
        <f t="shared" si="3"/>
        <v>OK</v>
      </c>
      <c r="M110" s="45"/>
      <c r="N110" s="50"/>
      <c r="O110" s="46"/>
      <c r="P110" s="47"/>
      <c r="Q110" s="47"/>
      <c r="R110" s="49"/>
      <c r="S110" s="48"/>
      <c r="T110" s="46"/>
      <c r="U110" s="46"/>
      <c r="V110" s="46"/>
      <c r="W110" s="46"/>
      <c r="X110" s="46"/>
      <c r="Y110" s="47"/>
      <c r="Z110" s="47"/>
      <c r="AA110" s="47"/>
      <c r="AB110" s="47"/>
      <c r="AC110" s="47"/>
      <c r="AD110" s="47"/>
    </row>
    <row r="111" spans="1:30" ht="39.950000000000003" customHeight="1" x14ac:dyDescent="0.25">
      <c r="A111" s="55">
        <v>130</v>
      </c>
      <c r="B111" s="56" t="s">
        <v>55</v>
      </c>
      <c r="C111" s="78" t="s">
        <v>392</v>
      </c>
      <c r="D111" s="79" t="s">
        <v>393</v>
      </c>
      <c r="E111" s="59" t="s">
        <v>192</v>
      </c>
      <c r="F111" s="62" t="s">
        <v>394</v>
      </c>
      <c r="G111" s="54" t="s">
        <v>37</v>
      </c>
      <c r="H111" s="62" t="s">
        <v>81</v>
      </c>
      <c r="I111" s="42">
        <v>730</v>
      </c>
      <c r="J111" s="17"/>
      <c r="K111" s="23">
        <f t="shared" si="2"/>
        <v>0</v>
      </c>
      <c r="L111" s="24" t="str">
        <f t="shared" si="3"/>
        <v>OK</v>
      </c>
      <c r="M111" s="45"/>
      <c r="N111" s="50"/>
      <c r="O111" s="46"/>
      <c r="P111" s="47"/>
      <c r="Q111" s="47"/>
      <c r="R111" s="49"/>
      <c r="S111" s="48"/>
      <c r="T111" s="46"/>
      <c r="U111" s="46"/>
      <c r="V111" s="46"/>
      <c r="W111" s="46"/>
      <c r="X111" s="46"/>
      <c r="Y111" s="47"/>
      <c r="Z111" s="47"/>
      <c r="AA111" s="47"/>
      <c r="AB111" s="47"/>
      <c r="AC111" s="47"/>
      <c r="AD111" s="47"/>
    </row>
    <row r="112" spans="1:30" ht="39.950000000000003" customHeight="1" x14ac:dyDescent="0.25">
      <c r="A112" s="55">
        <v>131</v>
      </c>
      <c r="B112" s="56" t="s">
        <v>55</v>
      </c>
      <c r="C112" s="60" t="s">
        <v>395</v>
      </c>
      <c r="D112" s="61" t="s">
        <v>396</v>
      </c>
      <c r="E112" s="53" t="s">
        <v>179</v>
      </c>
      <c r="F112" s="54" t="s">
        <v>397</v>
      </c>
      <c r="G112" s="54" t="s">
        <v>37</v>
      </c>
      <c r="H112" s="54" t="s">
        <v>21</v>
      </c>
      <c r="I112" s="42">
        <v>11498</v>
      </c>
      <c r="J112" s="17"/>
      <c r="K112" s="23">
        <f t="shared" si="2"/>
        <v>0</v>
      </c>
      <c r="L112" s="24" t="str">
        <f t="shared" si="3"/>
        <v>OK</v>
      </c>
      <c r="M112" s="45"/>
      <c r="N112" s="50"/>
      <c r="O112" s="46"/>
      <c r="P112" s="47"/>
      <c r="Q112" s="47"/>
      <c r="R112" s="49"/>
      <c r="S112" s="48"/>
      <c r="T112" s="46"/>
      <c r="U112" s="46"/>
      <c r="V112" s="46"/>
      <c r="W112" s="46"/>
      <c r="X112" s="46"/>
      <c r="Y112" s="47"/>
      <c r="Z112" s="47"/>
      <c r="AA112" s="47"/>
      <c r="AB112" s="47"/>
      <c r="AC112" s="47"/>
      <c r="AD112" s="47"/>
    </row>
    <row r="113" spans="1:30" ht="39.950000000000003" customHeight="1" x14ac:dyDescent="0.25">
      <c r="A113" s="55">
        <v>132</v>
      </c>
      <c r="B113" s="56" t="s">
        <v>151</v>
      </c>
      <c r="C113" s="60" t="s">
        <v>398</v>
      </c>
      <c r="D113" s="61" t="s">
        <v>399</v>
      </c>
      <c r="E113" s="53" t="s">
        <v>192</v>
      </c>
      <c r="F113" s="54" t="s">
        <v>299</v>
      </c>
      <c r="G113" s="54" t="s">
        <v>37</v>
      </c>
      <c r="H113" s="54" t="s">
        <v>51</v>
      </c>
      <c r="I113" s="42">
        <v>2200</v>
      </c>
      <c r="J113" s="17"/>
      <c r="K113" s="23">
        <f t="shared" si="2"/>
        <v>0</v>
      </c>
      <c r="L113" s="24" t="str">
        <f t="shared" si="3"/>
        <v>OK</v>
      </c>
      <c r="M113" s="45"/>
      <c r="N113" s="50"/>
      <c r="O113" s="46"/>
      <c r="P113" s="47"/>
      <c r="Q113" s="47"/>
      <c r="R113" s="49"/>
      <c r="S113" s="48"/>
      <c r="T113" s="46"/>
      <c r="U113" s="46"/>
      <c r="V113" s="46"/>
      <c r="W113" s="46"/>
      <c r="X113" s="46"/>
      <c r="Y113" s="47"/>
      <c r="Z113" s="47"/>
      <c r="AA113" s="47"/>
      <c r="AB113" s="47"/>
      <c r="AC113" s="47"/>
      <c r="AD113" s="47"/>
    </row>
    <row r="114" spans="1:30" ht="39.950000000000003" customHeight="1" x14ac:dyDescent="0.25">
      <c r="A114" s="55">
        <v>133</v>
      </c>
      <c r="B114" s="56" t="s">
        <v>71</v>
      </c>
      <c r="C114" s="68" t="s">
        <v>400</v>
      </c>
      <c r="D114" s="69" t="s">
        <v>401</v>
      </c>
      <c r="E114" s="65">
        <v>2401</v>
      </c>
      <c r="F114" s="65" t="s">
        <v>402</v>
      </c>
      <c r="G114" s="54" t="s">
        <v>37</v>
      </c>
      <c r="H114" s="54" t="s">
        <v>51</v>
      </c>
      <c r="I114" s="42">
        <v>4731.21</v>
      </c>
      <c r="J114" s="17"/>
      <c r="K114" s="23">
        <f t="shared" si="2"/>
        <v>0</v>
      </c>
      <c r="L114" s="24" t="str">
        <f t="shared" si="3"/>
        <v>OK</v>
      </c>
      <c r="M114" s="45"/>
      <c r="N114" s="50"/>
      <c r="O114" s="46"/>
      <c r="P114" s="47"/>
      <c r="Q114" s="47"/>
      <c r="R114" s="49"/>
      <c r="S114" s="48"/>
      <c r="T114" s="46"/>
      <c r="U114" s="46"/>
      <c r="V114" s="46"/>
      <c r="W114" s="46"/>
      <c r="X114" s="46"/>
      <c r="Y114" s="47"/>
      <c r="Z114" s="47"/>
      <c r="AA114" s="47"/>
      <c r="AB114" s="47"/>
      <c r="AC114" s="47"/>
      <c r="AD114" s="47"/>
    </row>
    <row r="115" spans="1:30" ht="39.950000000000003" customHeight="1" x14ac:dyDescent="0.25">
      <c r="A115" s="55">
        <v>134</v>
      </c>
      <c r="B115" s="56" t="s">
        <v>24</v>
      </c>
      <c r="C115" s="57" t="s">
        <v>403</v>
      </c>
      <c r="D115" s="58" t="s">
        <v>404</v>
      </c>
      <c r="E115" s="53" t="s">
        <v>238</v>
      </c>
      <c r="F115" s="80" t="s">
        <v>405</v>
      </c>
      <c r="G115" s="54" t="s">
        <v>37</v>
      </c>
      <c r="H115" s="54" t="s">
        <v>51</v>
      </c>
      <c r="I115" s="42">
        <v>4340</v>
      </c>
      <c r="J115" s="17"/>
      <c r="K115" s="23">
        <f t="shared" si="2"/>
        <v>0</v>
      </c>
      <c r="L115" s="24" t="str">
        <f t="shared" si="3"/>
        <v>OK</v>
      </c>
      <c r="M115" s="45"/>
      <c r="N115" s="50"/>
      <c r="O115" s="46"/>
      <c r="P115" s="47"/>
      <c r="Q115" s="47"/>
      <c r="R115" s="49"/>
      <c r="S115" s="48"/>
      <c r="T115" s="46"/>
      <c r="U115" s="46"/>
      <c r="V115" s="46"/>
      <c r="W115" s="46"/>
      <c r="X115" s="46"/>
      <c r="Y115" s="47"/>
      <c r="Z115" s="47"/>
      <c r="AA115" s="47"/>
      <c r="AB115" s="47"/>
      <c r="AC115" s="47"/>
      <c r="AD115" s="47"/>
    </row>
    <row r="116" spans="1:30" ht="39.950000000000003" customHeight="1" x14ac:dyDescent="0.25">
      <c r="A116" s="55">
        <v>135</v>
      </c>
      <c r="B116" s="56" t="s">
        <v>93</v>
      </c>
      <c r="C116" s="60" t="s">
        <v>406</v>
      </c>
      <c r="D116" s="61" t="s">
        <v>407</v>
      </c>
      <c r="E116" s="59" t="s">
        <v>62</v>
      </c>
      <c r="F116" s="70">
        <v>12360053</v>
      </c>
      <c r="G116" s="54" t="s">
        <v>37</v>
      </c>
      <c r="H116" s="54">
        <v>44905233</v>
      </c>
      <c r="I116" s="42">
        <v>3500</v>
      </c>
      <c r="J116" s="17"/>
      <c r="K116" s="23">
        <f t="shared" si="2"/>
        <v>0</v>
      </c>
      <c r="L116" s="24" t="str">
        <f t="shared" si="3"/>
        <v>OK</v>
      </c>
      <c r="M116" s="45"/>
      <c r="N116" s="50"/>
      <c r="O116" s="46"/>
      <c r="P116" s="47"/>
      <c r="Q116" s="47"/>
      <c r="R116" s="49"/>
      <c r="S116" s="48"/>
      <c r="T116" s="46"/>
      <c r="U116" s="46"/>
      <c r="V116" s="46"/>
      <c r="W116" s="46"/>
      <c r="X116" s="46"/>
      <c r="Y116" s="47"/>
      <c r="Z116" s="47"/>
      <c r="AA116" s="47"/>
      <c r="AB116" s="47"/>
      <c r="AC116" s="47"/>
      <c r="AD116" s="47"/>
    </row>
    <row r="117" spans="1:30" ht="39.950000000000003" customHeight="1" x14ac:dyDescent="0.25">
      <c r="A117" s="55">
        <v>136</v>
      </c>
      <c r="B117" s="56" t="s">
        <v>24</v>
      </c>
      <c r="C117" s="60" t="s">
        <v>408</v>
      </c>
      <c r="D117" s="61" t="s">
        <v>409</v>
      </c>
      <c r="E117" s="59" t="s">
        <v>62</v>
      </c>
      <c r="F117" s="70">
        <v>114332019</v>
      </c>
      <c r="G117" s="54" t="s">
        <v>37</v>
      </c>
      <c r="H117" s="54">
        <v>44905233</v>
      </c>
      <c r="I117" s="42">
        <v>4990</v>
      </c>
      <c r="J117" s="17"/>
      <c r="K117" s="23">
        <f t="shared" si="2"/>
        <v>0</v>
      </c>
      <c r="L117" s="24" t="str">
        <f t="shared" si="3"/>
        <v>OK</v>
      </c>
      <c r="M117" s="45"/>
      <c r="N117" s="50"/>
      <c r="O117" s="46"/>
      <c r="P117" s="47"/>
      <c r="Q117" s="47"/>
      <c r="R117" s="49"/>
      <c r="S117" s="48"/>
      <c r="T117" s="46"/>
      <c r="U117" s="46"/>
      <c r="V117" s="46"/>
      <c r="W117" s="46"/>
      <c r="X117" s="46"/>
      <c r="Y117" s="47"/>
      <c r="Z117" s="47"/>
      <c r="AA117" s="47"/>
      <c r="AB117" s="47"/>
      <c r="AC117" s="47"/>
      <c r="AD117" s="47"/>
    </row>
    <row r="118" spans="1:30" ht="39.950000000000003" customHeight="1" x14ac:dyDescent="0.25">
      <c r="A118" s="55">
        <v>137</v>
      </c>
      <c r="B118" s="56" t="s">
        <v>370</v>
      </c>
      <c r="C118" s="60" t="s">
        <v>410</v>
      </c>
      <c r="D118" s="61" t="s">
        <v>411</v>
      </c>
      <c r="E118" s="62" t="s">
        <v>242</v>
      </c>
      <c r="F118" s="62" t="s">
        <v>412</v>
      </c>
      <c r="G118" s="54" t="s">
        <v>37</v>
      </c>
      <c r="H118" s="62" t="s">
        <v>51</v>
      </c>
      <c r="I118" s="42">
        <v>7000</v>
      </c>
      <c r="J118" s="17"/>
      <c r="K118" s="23">
        <f t="shared" si="2"/>
        <v>0</v>
      </c>
      <c r="L118" s="24" t="str">
        <f t="shared" si="3"/>
        <v>OK</v>
      </c>
      <c r="M118" s="45"/>
      <c r="N118" s="50"/>
      <c r="O118" s="46"/>
      <c r="P118" s="47"/>
      <c r="Q118" s="47"/>
      <c r="R118" s="49"/>
      <c r="S118" s="48"/>
      <c r="T118" s="46"/>
      <c r="U118" s="46"/>
      <c r="V118" s="46"/>
      <c r="W118" s="46"/>
      <c r="X118" s="46"/>
      <c r="Y118" s="47"/>
      <c r="Z118" s="47"/>
      <c r="AA118" s="47"/>
      <c r="AB118" s="47"/>
      <c r="AC118" s="47"/>
      <c r="AD118" s="47"/>
    </row>
    <row r="119" spans="1:30" ht="39.950000000000003" customHeight="1" x14ac:dyDescent="0.25">
      <c r="A119" s="55">
        <v>138</v>
      </c>
      <c r="B119" s="56" t="s">
        <v>93</v>
      </c>
      <c r="C119" s="60" t="s">
        <v>413</v>
      </c>
      <c r="D119" s="61" t="s">
        <v>414</v>
      </c>
      <c r="E119" s="59" t="s">
        <v>62</v>
      </c>
      <c r="F119" s="70">
        <v>114332024</v>
      </c>
      <c r="G119" s="54" t="s">
        <v>37</v>
      </c>
      <c r="H119" s="54">
        <v>44905233</v>
      </c>
      <c r="I119" s="42">
        <v>2720</v>
      </c>
      <c r="J119" s="17"/>
      <c r="K119" s="23">
        <f t="shared" si="2"/>
        <v>0</v>
      </c>
      <c r="L119" s="24" t="str">
        <f t="shared" si="3"/>
        <v>OK</v>
      </c>
      <c r="M119" s="45"/>
      <c r="N119" s="50"/>
      <c r="O119" s="46"/>
      <c r="P119" s="47"/>
      <c r="Q119" s="47"/>
      <c r="R119" s="49"/>
      <c r="S119" s="48"/>
      <c r="T119" s="46"/>
      <c r="U119" s="46"/>
      <c r="V119" s="46"/>
      <c r="W119" s="46"/>
      <c r="X119" s="46"/>
      <c r="Y119" s="47"/>
      <c r="Z119" s="47"/>
      <c r="AA119" s="47"/>
      <c r="AB119" s="47"/>
      <c r="AC119" s="47"/>
      <c r="AD119" s="47"/>
    </row>
    <row r="120" spans="1:30" ht="39.950000000000003" customHeight="1" x14ac:dyDescent="0.25">
      <c r="A120" s="55">
        <v>139</v>
      </c>
      <c r="B120" s="56" t="s">
        <v>55</v>
      </c>
      <c r="C120" s="57" t="s">
        <v>415</v>
      </c>
      <c r="D120" s="58" t="s">
        <v>416</v>
      </c>
      <c r="E120" s="53" t="s">
        <v>238</v>
      </c>
      <c r="F120" s="80" t="s">
        <v>417</v>
      </c>
      <c r="G120" s="54" t="s">
        <v>37</v>
      </c>
      <c r="H120" s="54" t="s">
        <v>51</v>
      </c>
      <c r="I120" s="42">
        <v>1970</v>
      </c>
      <c r="J120" s="17"/>
      <c r="K120" s="23">
        <f t="shared" si="2"/>
        <v>0</v>
      </c>
      <c r="L120" s="24" t="str">
        <f t="shared" si="3"/>
        <v>OK</v>
      </c>
      <c r="M120" s="45"/>
      <c r="N120" s="50"/>
      <c r="O120" s="46"/>
      <c r="P120" s="47"/>
      <c r="Q120" s="47"/>
      <c r="R120" s="49"/>
      <c r="S120" s="48"/>
      <c r="T120" s="46"/>
      <c r="U120" s="46"/>
      <c r="V120" s="46"/>
      <c r="W120" s="46"/>
      <c r="X120" s="46"/>
      <c r="Y120" s="47"/>
      <c r="Z120" s="47"/>
      <c r="AA120" s="47"/>
      <c r="AB120" s="47"/>
      <c r="AC120" s="47"/>
      <c r="AD120" s="47"/>
    </row>
    <row r="121" spans="1:30" ht="39.950000000000003" customHeight="1" x14ac:dyDescent="0.25">
      <c r="A121" s="55">
        <v>140</v>
      </c>
      <c r="B121" s="56" t="s">
        <v>24</v>
      </c>
      <c r="C121" s="66" t="s">
        <v>418</v>
      </c>
      <c r="D121" s="67" t="s">
        <v>419</v>
      </c>
      <c r="E121" s="53" t="s">
        <v>238</v>
      </c>
      <c r="F121" s="54" t="s">
        <v>417</v>
      </c>
      <c r="G121" s="54" t="s">
        <v>37</v>
      </c>
      <c r="H121" s="54" t="s">
        <v>51</v>
      </c>
      <c r="I121" s="42">
        <v>5099</v>
      </c>
      <c r="J121" s="17"/>
      <c r="K121" s="23">
        <f t="shared" si="2"/>
        <v>0</v>
      </c>
      <c r="L121" s="24" t="str">
        <f t="shared" si="3"/>
        <v>OK</v>
      </c>
      <c r="M121" s="45"/>
      <c r="N121" s="50"/>
      <c r="O121" s="46"/>
      <c r="P121" s="47"/>
      <c r="Q121" s="47"/>
      <c r="R121" s="49"/>
      <c r="S121" s="48"/>
      <c r="T121" s="46"/>
      <c r="U121" s="46"/>
      <c r="V121" s="46"/>
      <c r="W121" s="46"/>
      <c r="X121" s="46"/>
      <c r="Y121" s="47"/>
      <c r="Z121" s="47"/>
      <c r="AA121" s="47"/>
      <c r="AB121" s="47"/>
      <c r="AC121" s="47"/>
      <c r="AD121" s="47"/>
    </row>
    <row r="122" spans="1:30" ht="39.950000000000003" customHeight="1" x14ac:dyDescent="0.25">
      <c r="A122" s="55">
        <v>141</v>
      </c>
      <c r="B122" s="56" t="s">
        <v>186</v>
      </c>
      <c r="C122" s="81" t="s">
        <v>420</v>
      </c>
      <c r="D122" s="67" t="s">
        <v>421</v>
      </c>
      <c r="E122" s="53" t="s">
        <v>238</v>
      </c>
      <c r="F122" s="54" t="s">
        <v>417</v>
      </c>
      <c r="G122" s="54" t="s">
        <v>37</v>
      </c>
      <c r="H122" s="54" t="s">
        <v>51</v>
      </c>
      <c r="I122" s="42">
        <v>1875</v>
      </c>
      <c r="J122" s="17"/>
      <c r="K122" s="23">
        <f t="shared" si="2"/>
        <v>0</v>
      </c>
      <c r="L122" s="24" t="str">
        <f t="shared" si="3"/>
        <v>OK</v>
      </c>
      <c r="M122" s="45"/>
      <c r="N122" s="50"/>
      <c r="O122" s="46"/>
      <c r="P122" s="47"/>
      <c r="Q122" s="47"/>
      <c r="R122" s="49"/>
      <c r="S122" s="48"/>
      <c r="T122" s="46"/>
      <c r="U122" s="46"/>
      <c r="V122" s="46"/>
      <c r="W122" s="46"/>
      <c r="X122" s="46"/>
      <c r="Y122" s="47"/>
      <c r="Z122" s="47"/>
      <c r="AA122" s="47"/>
      <c r="AB122" s="47"/>
      <c r="AC122" s="47"/>
      <c r="AD122" s="47"/>
    </row>
    <row r="123" spans="1:30" ht="39.950000000000003" customHeight="1" x14ac:dyDescent="0.25">
      <c r="A123" s="55">
        <v>142</v>
      </c>
      <c r="B123" s="56" t="s">
        <v>86</v>
      </c>
      <c r="C123" s="60" t="s">
        <v>422</v>
      </c>
      <c r="D123" s="61" t="s">
        <v>423</v>
      </c>
      <c r="E123" s="62" t="s">
        <v>424</v>
      </c>
      <c r="F123" s="62" t="s">
        <v>425</v>
      </c>
      <c r="G123" s="54" t="s">
        <v>37</v>
      </c>
      <c r="H123" s="62" t="s">
        <v>81</v>
      </c>
      <c r="I123" s="42">
        <v>1289.94</v>
      </c>
      <c r="J123" s="17"/>
      <c r="K123" s="23">
        <f t="shared" si="2"/>
        <v>0</v>
      </c>
      <c r="L123" s="24" t="str">
        <f t="shared" si="3"/>
        <v>OK</v>
      </c>
      <c r="M123" s="45"/>
      <c r="N123" s="50"/>
      <c r="O123" s="46"/>
      <c r="P123" s="47"/>
      <c r="Q123" s="47"/>
      <c r="R123" s="49"/>
      <c r="S123" s="48"/>
      <c r="T123" s="46"/>
      <c r="U123" s="46"/>
      <c r="V123" s="46"/>
      <c r="W123" s="46"/>
      <c r="X123" s="46"/>
      <c r="Y123" s="47"/>
      <c r="Z123" s="47"/>
      <c r="AA123" s="47"/>
      <c r="AB123" s="47"/>
      <c r="AC123" s="47"/>
      <c r="AD123" s="47"/>
    </row>
    <row r="124" spans="1:30" ht="39.950000000000003" customHeight="1" x14ac:dyDescent="0.25">
      <c r="A124" s="55">
        <v>143</v>
      </c>
      <c r="B124" s="56" t="s">
        <v>86</v>
      </c>
      <c r="C124" s="60" t="s">
        <v>426</v>
      </c>
      <c r="D124" s="61" t="s">
        <v>427</v>
      </c>
      <c r="E124" s="62" t="s">
        <v>424</v>
      </c>
      <c r="F124" s="62" t="s">
        <v>425</v>
      </c>
      <c r="G124" s="54" t="s">
        <v>37</v>
      </c>
      <c r="H124" s="62" t="s">
        <v>81</v>
      </c>
      <c r="I124" s="42">
        <v>387.82</v>
      </c>
      <c r="J124" s="17"/>
      <c r="K124" s="23">
        <f t="shared" si="2"/>
        <v>0</v>
      </c>
      <c r="L124" s="24" t="str">
        <f t="shared" si="3"/>
        <v>OK</v>
      </c>
      <c r="M124" s="45"/>
      <c r="N124" s="50"/>
      <c r="O124" s="46"/>
      <c r="P124" s="47"/>
      <c r="Q124" s="47"/>
      <c r="R124" s="49"/>
      <c r="S124" s="48"/>
      <c r="T124" s="46"/>
      <c r="U124" s="46"/>
      <c r="V124" s="46"/>
      <c r="W124" s="46"/>
      <c r="X124" s="46"/>
      <c r="Y124" s="47"/>
      <c r="Z124" s="47"/>
      <c r="AA124" s="47"/>
      <c r="AB124" s="47"/>
      <c r="AC124" s="47"/>
      <c r="AD124" s="47"/>
    </row>
    <row r="125" spans="1:30" ht="39.950000000000003" customHeight="1" x14ac:dyDescent="0.25">
      <c r="A125" s="55">
        <v>145</v>
      </c>
      <c r="B125" s="56" t="s">
        <v>126</v>
      </c>
      <c r="C125" s="60" t="s">
        <v>428</v>
      </c>
      <c r="D125" s="61" t="s">
        <v>429</v>
      </c>
      <c r="E125" s="62" t="s">
        <v>124</v>
      </c>
      <c r="F125" s="62" t="s">
        <v>125</v>
      </c>
      <c r="G125" s="54" t="s">
        <v>37</v>
      </c>
      <c r="H125" s="62" t="s">
        <v>51</v>
      </c>
      <c r="I125" s="42">
        <v>5100</v>
      </c>
      <c r="J125" s="17"/>
      <c r="K125" s="23">
        <f t="shared" si="2"/>
        <v>0</v>
      </c>
      <c r="L125" s="24" t="str">
        <f t="shared" si="3"/>
        <v>OK</v>
      </c>
      <c r="M125" s="45"/>
      <c r="N125" s="50"/>
      <c r="O125" s="46"/>
      <c r="P125" s="47"/>
      <c r="Q125" s="47"/>
      <c r="R125" s="49"/>
      <c r="S125" s="48"/>
      <c r="T125" s="46"/>
      <c r="U125" s="46"/>
      <c r="V125" s="46"/>
      <c r="W125" s="46"/>
      <c r="X125" s="46"/>
      <c r="Y125" s="47"/>
      <c r="Z125" s="47"/>
      <c r="AA125" s="47"/>
      <c r="AB125" s="47"/>
      <c r="AC125" s="47"/>
      <c r="AD125" s="47"/>
    </row>
    <row r="126" spans="1:30" ht="39.950000000000003" customHeight="1" x14ac:dyDescent="0.25">
      <c r="A126" s="55">
        <v>146</v>
      </c>
      <c r="B126" s="56" t="s">
        <v>86</v>
      </c>
      <c r="C126" s="51" t="s">
        <v>430</v>
      </c>
      <c r="D126" s="61" t="s">
        <v>431</v>
      </c>
      <c r="E126" s="53" t="s">
        <v>432</v>
      </c>
      <c r="F126" s="54" t="s">
        <v>433</v>
      </c>
      <c r="G126" s="54" t="s">
        <v>37</v>
      </c>
      <c r="H126" s="54" t="s">
        <v>168</v>
      </c>
      <c r="I126" s="42">
        <v>338.6</v>
      </c>
      <c r="J126" s="17"/>
      <c r="K126" s="23">
        <f t="shared" si="2"/>
        <v>0</v>
      </c>
      <c r="L126" s="24" t="str">
        <f t="shared" si="3"/>
        <v>OK</v>
      </c>
      <c r="M126" s="45"/>
      <c r="N126" s="50"/>
      <c r="O126" s="46"/>
      <c r="P126" s="47"/>
      <c r="Q126" s="47"/>
      <c r="R126" s="49"/>
      <c r="S126" s="48"/>
      <c r="T126" s="46"/>
      <c r="U126" s="46"/>
      <c r="V126" s="46"/>
      <c r="W126" s="46"/>
      <c r="X126" s="46"/>
      <c r="Y126" s="47"/>
      <c r="Z126" s="47"/>
      <c r="AA126" s="47"/>
      <c r="AB126" s="47"/>
      <c r="AC126" s="47"/>
      <c r="AD126" s="47"/>
    </row>
    <row r="127" spans="1:30" ht="39.950000000000003" customHeight="1" x14ac:dyDescent="0.25">
      <c r="A127" s="55">
        <v>147</v>
      </c>
      <c r="B127" s="56" t="s">
        <v>126</v>
      </c>
      <c r="C127" s="51" t="s">
        <v>434</v>
      </c>
      <c r="D127" s="52" t="s">
        <v>435</v>
      </c>
      <c r="E127" s="53" t="s">
        <v>129</v>
      </c>
      <c r="F127" s="54" t="s">
        <v>436</v>
      </c>
      <c r="G127" s="54" t="s">
        <v>37</v>
      </c>
      <c r="H127" s="54" t="s">
        <v>51</v>
      </c>
      <c r="I127" s="42">
        <v>130</v>
      </c>
      <c r="J127" s="17"/>
      <c r="K127" s="23">
        <f t="shared" si="2"/>
        <v>0</v>
      </c>
      <c r="L127" s="24" t="str">
        <f t="shared" si="3"/>
        <v>OK</v>
      </c>
      <c r="M127" s="45"/>
      <c r="N127" s="50"/>
      <c r="O127" s="46"/>
      <c r="P127" s="47"/>
      <c r="Q127" s="47"/>
      <c r="R127" s="49"/>
      <c r="S127" s="48"/>
      <c r="T127" s="46"/>
      <c r="U127" s="46"/>
      <c r="V127" s="46"/>
      <c r="W127" s="46"/>
      <c r="X127" s="46"/>
      <c r="Y127" s="47"/>
      <c r="Z127" s="47"/>
      <c r="AA127" s="47"/>
      <c r="AB127" s="47"/>
      <c r="AC127" s="47"/>
      <c r="AD127" s="47"/>
    </row>
    <row r="128" spans="1:30" ht="39.950000000000003" customHeight="1" x14ac:dyDescent="0.25">
      <c r="A128" s="55">
        <v>150</v>
      </c>
      <c r="B128" s="56" t="s">
        <v>86</v>
      </c>
      <c r="C128" s="73" t="s">
        <v>437</v>
      </c>
      <c r="D128" s="74" t="s">
        <v>438</v>
      </c>
      <c r="E128" s="53" t="s">
        <v>439</v>
      </c>
      <c r="F128" s="62" t="s">
        <v>440</v>
      </c>
      <c r="G128" s="54" t="s">
        <v>37</v>
      </c>
      <c r="H128" s="62" t="s">
        <v>168</v>
      </c>
      <c r="I128" s="42">
        <v>549.99</v>
      </c>
      <c r="J128" s="17"/>
      <c r="K128" s="23">
        <f t="shared" si="2"/>
        <v>0</v>
      </c>
      <c r="L128" s="24" t="str">
        <f t="shared" si="3"/>
        <v>OK</v>
      </c>
      <c r="M128" s="45"/>
      <c r="N128" s="50"/>
      <c r="O128" s="46"/>
      <c r="P128" s="47"/>
      <c r="Q128" s="47"/>
      <c r="R128" s="49"/>
      <c r="S128" s="48"/>
      <c r="T128" s="46"/>
      <c r="U128" s="46"/>
      <c r="V128" s="46"/>
      <c r="W128" s="46"/>
      <c r="X128" s="46"/>
      <c r="Y128" s="47"/>
      <c r="Z128" s="47"/>
      <c r="AA128" s="47"/>
      <c r="AB128" s="47"/>
      <c r="AC128" s="47"/>
      <c r="AD128" s="47"/>
    </row>
    <row r="129" spans="1:30" ht="39.950000000000003" customHeight="1" x14ac:dyDescent="0.25">
      <c r="A129" s="55">
        <v>152</v>
      </c>
      <c r="B129" s="56" t="s">
        <v>86</v>
      </c>
      <c r="C129" s="60" t="s">
        <v>441</v>
      </c>
      <c r="D129" s="61" t="s">
        <v>442</v>
      </c>
      <c r="E129" s="59" t="s">
        <v>292</v>
      </c>
      <c r="F129" s="70" t="s">
        <v>391</v>
      </c>
      <c r="G129" s="54" t="s">
        <v>37</v>
      </c>
      <c r="H129" s="54">
        <v>44905233</v>
      </c>
      <c r="I129" s="42">
        <v>1354.16</v>
      </c>
      <c r="J129" s="17"/>
      <c r="K129" s="23">
        <f t="shared" si="2"/>
        <v>0</v>
      </c>
      <c r="L129" s="24" t="str">
        <f t="shared" si="3"/>
        <v>OK</v>
      </c>
      <c r="M129" s="45"/>
      <c r="N129" s="50"/>
      <c r="O129" s="46"/>
      <c r="P129" s="47"/>
      <c r="Q129" s="47"/>
      <c r="R129" s="49"/>
      <c r="S129" s="48"/>
      <c r="T129" s="46"/>
      <c r="U129" s="46"/>
      <c r="V129" s="46"/>
      <c r="W129" s="46"/>
      <c r="X129" s="46"/>
      <c r="Y129" s="47"/>
      <c r="Z129" s="47"/>
      <c r="AA129" s="47"/>
      <c r="AB129" s="47"/>
      <c r="AC129" s="47"/>
      <c r="AD129" s="47"/>
    </row>
    <row r="130" spans="1:30" ht="39.950000000000003" customHeight="1" x14ac:dyDescent="0.25">
      <c r="A130" s="55">
        <v>153</v>
      </c>
      <c r="B130" s="56" t="s">
        <v>443</v>
      </c>
      <c r="C130" s="60" t="s">
        <v>444</v>
      </c>
      <c r="D130" s="61" t="s">
        <v>445</v>
      </c>
      <c r="E130" s="59" t="s">
        <v>164</v>
      </c>
      <c r="F130" s="70" t="s">
        <v>446</v>
      </c>
      <c r="G130" s="54" t="s">
        <v>37</v>
      </c>
      <c r="H130" s="54">
        <v>44905235</v>
      </c>
      <c r="I130" s="42">
        <v>19484</v>
      </c>
      <c r="J130" s="17"/>
      <c r="K130" s="23">
        <f t="shared" si="2"/>
        <v>0</v>
      </c>
      <c r="L130" s="24" t="str">
        <f t="shared" si="3"/>
        <v>OK</v>
      </c>
      <c r="M130" s="45"/>
      <c r="N130" s="50"/>
      <c r="O130" s="46"/>
      <c r="P130" s="47"/>
      <c r="Q130" s="47"/>
      <c r="R130" s="49"/>
      <c r="S130" s="48"/>
      <c r="T130" s="46"/>
      <c r="U130" s="46"/>
      <c r="V130" s="46"/>
      <c r="W130" s="46"/>
      <c r="X130" s="46"/>
      <c r="Y130" s="47"/>
      <c r="Z130" s="47"/>
      <c r="AA130" s="47"/>
      <c r="AB130" s="47"/>
      <c r="AC130" s="47"/>
      <c r="AD130" s="47"/>
    </row>
    <row r="131" spans="1:30" ht="39.950000000000003" customHeight="1" x14ac:dyDescent="0.25">
      <c r="A131" s="55">
        <v>154</v>
      </c>
      <c r="B131" s="56" t="s">
        <v>86</v>
      </c>
      <c r="C131" s="60" t="s">
        <v>447</v>
      </c>
      <c r="D131" s="61" t="s">
        <v>448</v>
      </c>
      <c r="E131" s="59" t="s">
        <v>62</v>
      </c>
      <c r="F131" s="62" t="s">
        <v>449</v>
      </c>
      <c r="G131" s="54" t="s">
        <v>37</v>
      </c>
      <c r="H131" s="62" t="s">
        <v>51</v>
      </c>
      <c r="I131" s="42">
        <v>2498.19</v>
      </c>
      <c r="J131" s="17"/>
      <c r="K131" s="23">
        <f t="shared" si="2"/>
        <v>0</v>
      </c>
      <c r="L131" s="24" t="str">
        <f t="shared" si="3"/>
        <v>OK</v>
      </c>
      <c r="M131" s="45"/>
      <c r="N131" s="50"/>
      <c r="O131" s="46"/>
      <c r="P131" s="47"/>
      <c r="Q131" s="47"/>
      <c r="R131" s="49"/>
      <c r="S131" s="48"/>
      <c r="T131" s="46"/>
      <c r="U131" s="46"/>
      <c r="V131" s="46"/>
      <c r="W131" s="46"/>
      <c r="X131" s="46"/>
      <c r="Y131" s="47"/>
      <c r="Z131" s="47"/>
      <c r="AA131" s="47"/>
      <c r="AB131" s="47"/>
      <c r="AC131" s="47"/>
      <c r="AD131" s="47"/>
    </row>
    <row r="132" spans="1:30" ht="39.950000000000003" customHeight="1" x14ac:dyDescent="0.25">
      <c r="A132" s="55">
        <v>155</v>
      </c>
      <c r="B132" s="56" t="s">
        <v>450</v>
      </c>
      <c r="C132" s="77" t="s">
        <v>451</v>
      </c>
      <c r="D132" s="61" t="s">
        <v>452</v>
      </c>
      <c r="E132" s="59" t="s">
        <v>238</v>
      </c>
      <c r="F132" s="62" t="s">
        <v>453</v>
      </c>
      <c r="G132" s="54" t="s">
        <v>37</v>
      </c>
      <c r="H132" s="62" t="s">
        <v>51</v>
      </c>
      <c r="I132" s="42">
        <v>38300</v>
      </c>
      <c r="J132" s="17"/>
      <c r="K132" s="23">
        <f t="shared" ref="K132:K135" si="4">J132-(SUM(M132:AD132))</f>
        <v>0</v>
      </c>
      <c r="L132" s="24" t="str">
        <f t="shared" ref="L132:L136" si="5">IF(K132&lt;0,"ATENÇÃO","OK")</f>
        <v>OK</v>
      </c>
      <c r="M132" s="45"/>
      <c r="N132" s="50"/>
      <c r="O132" s="46"/>
      <c r="P132" s="47"/>
      <c r="Q132" s="47"/>
      <c r="R132" s="49"/>
      <c r="S132" s="48"/>
      <c r="T132" s="46"/>
      <c r="U132" s="46"/>
      <c r="V132" s="46"/>
      <c r="W132" s="46"/>
      <c r="X132" s="46"/>
      <c r="Y132" s="47"/>
      <c r="Z132" s="47"/>
      <c r="AA132" s="47"/>
      <c r="AB132" s="47"/>
      <c r="AC132" s="47"/>
      <c r="AD132" s="47"/>
    </row>
    <row r="133" spans="1:30" ht="39.950000000000003" customHeight="1" x14ac:dyDescent="0.25">
      <c r="A133" s="55">
        <v>156</v>
      </c>
      <c r="B133" s="56" t="s">
        <v>114</v>
      </c>
      <c r="C133" s="60" t="s">
        <v>454</v>
      </c>
      <c r="D133" s="61" t="s">
        <v>455</v>
      </c>
      <c r="E133" s="62" t="s">
        <v>129</v>
      </c>
      <c r="F133" s="62" t="s">
        <v>456</v>
      </c>
      <c r="G133" s="54" t="s">
        <v>37</v>
      </c>
      <c r="H133" s="62" t="s">
        <v>81</v>
      </c>
      <c r="I133" s="42">
        <v>327.5</v>
      </c>
      <c r="J133" s="17"/>
      <c r="K133" s="23">
        <f t="shared" si="4"/>
        <v>0</v>
      </c>
      <c r="L133" s="24" t="str">
        <f t="shared" si="5"/>
        <v>OK</v>
      </c>
      <c r="M133" s="45"/>
      <c r="N133" s="50"/>
      <c r="O133" s="46"/>
      <c r="P133" s="47"/>
      <c r="Q133" s="47"/>
      <c r="R133" s="49"/>
      <c r="S133" s="48"/>
      <c r="T133" s="46"/>
      <c r="U133" s="46"/>
      <c r="V133" s="46"/>
      <c r="W133" s="46"/>
      <c r="X133" s="46"/>
      <c r="Y133" s="47"/>
      <c r="Z133" s="47"/>
      <c r="AA133" s="47"/>
      <c r="AB133" s="47"/>
      <c r="AC133" s="47"/>
      <c r="AD133" s="47"/>
    </row>
    <row r="134" spans="1:30" ht="39.950000000000003" customHeight="1" x14ac:dyDescent="0.25">
      <c r="A134" s="55">
        <v>158</v>
      </c>
      <c r="B134" s="56" t="s">
        <v>38</v>
      </c>
      <c r="C134" s="60" t="s">
        <v>457</v>
      </c>
      <c r="D134" s="61" t="s">
        <v>458</v>
      </c>
      <c r="E134" s="62">
        <v>2407</v>
      </c>
      <c r="F134" s="62" t="s">
        <v>459</v>
      </c>
      <c r="G134" s="54" t="s">
        <v>37</v>
      </c>
      <c r="H134" s="62" t="s">
        <v>81</v>
      </c>
      <c r="I134" s="42">
        <v>1240</v>
      </c>
      <c r="J134" s="17"/>
      <c r="K134" s="23">
        <f t="shared" si="4"/>
        <v>0</v>
      </c>
      <c r="L134" s="24" t="str">
        <f t="shared" si="5"/>
        <v>OK</v>
      </c>
      <c r="M134" s="45"/>
      <c r="N134" s="50"/>
      <c r="O134" s="46"/>
      <c r="P134" s="47"/>
      <c r="Q134" s="47"/>
      <c r="R134" s="49"/>
      <c r="S134" s="48"/>
      <c r="T134" s="46"/>
      <c r="U134" s="46"/>
      <c r="V134" s="46"/>
      <c r="W134" s="46"/>
      <c r="X134" s="46"/>
      <c r="Y134" s="47"/>
      <c r="Z134" s="47"/>
      <c r="AA134" s="47"/>
      <c r="AB134" s="47"/>
      <c r="AC134" s="47"/>
      <c r="AD134" s="47"/>
    </row>
    <row r="135" spans="1:30" ht="39.950000000000003" customHeight="1" x14ac:dyDescent="0.25">
      <c r="A135" s="55">
        <v>159</v>
      </c>
      <c r="B135" s="56" t="s">
        <v>86</v>
      </c>
      <c r="C135" s="60" t="s">
        <v>460</v>
      </c>
      <c r="D135" s="61" t="s">
        <v>461</v>
      </c>
      <c r="E135" s="62">
        <v>2407</v>
      </c>
      <c r="F135" s="62" t="s">
        <v>459</v>
      </c>
      <c r="G135" s="54" t="s">
        <v>37</v>
      </c>
      <c r="H135" s="62" t="s">
        <v>81</v>
      </c>
      <c r="I135" s="42">
        <v>376.13</v>
      </c>
      <c r="J135" s="17"/>
      <c r="K135" s="23">
        <f t="shared" si="4"/>
        <v>0</v>
      </c>
      <c r="L135" s="24" t="str">
        <f t="shared" si="5"/>
        <v>OK</v>
      </c>
      <c r="M135" s="45"/>
      <c r="N135" s="50"/>
      <c r="O135" s="46"/>
      <c r="P135" s="47"/>
      <c r="Q135" s="47"/>
      <c r="R135" s="49"/>
      <c r="S135" s="48"/>
      <c r="T135" s="46"/>
      <c r="U135" s="46"/>
      <c r="V135" s="46"/>
      <c r="W135" s="46"/>
      <c r="X135" s="46"/>
      <c r="Y135" s="47"/>
      <c r="Z135" s="47"/>
      <c r="AA135" s="47"/>
      <c r="AB135" s="47"/>
      <c r="AC135" s="47"/>
      <c r="AD135" s="47"/>
    </row>
    <row r="136" spans="1:30" ht="39.950000000000003" customHeight="1" x14ac:dyDescent="0.25">
      <c r="A136" s="55">
        <v>161</v>
      </c>
      <c r="B136" s="56" t="s">
        <v>38</v>
      </c>
      <c r="C136" s="60" t="s">
        <v>462</v>
      </c>
      <c r="D136" s="61" t="s">
        <v>463</v>
      </c>
      <c r="E136" s="62" t="s">
        <v>292</v>
      </c>
      <c r="F136" s="62" t="s">
        <v>464</v>
      </c>
      <c r="G136" s="54" t="s">
        <v>37</v>
      </c>
      <c r="H136" s="62" t="s">
        <v>81</v>
      </c>
      <c r="I136" s="42">
        <v>485.5</v>
      </c>
      <c r="J136" s="17"/>
      <c r="K136" s="23">
        <f>J136-(SUM(M136:AD136))</f>
        <v>0</v>
      </c>
      <c r="L136" s="24" t="str">
        <f t="shared" si="5"/>
        <v>OK</v>
      </c>
      <c r="M136" s="45"/>
      <c r="N136" s="50"/>
      <c r="O136" s="46"/>
      <c r="P136" s="47"/>
      <c r="Q136" s="47"/>
      <c r="R136" s="49"/>
      <c r="S136" s="48"/>
      <c r="T136" s="46"/>
      <c r="U136" s="46"/>
      <c r="V136" s="46"/>
      <c r="W136" s="46"/>
      <c r="X136" s="46"/>
      <c r="Y136" s="47"/>
      <c r="Z136" s="47"/>
      <c r="AA136" s="47"/>
      <c r="AB136" s="47"/>
      <c r="AC136" s="47"/>
      <c r="AD136" s="47"/>
    </row>
  </sheetData>
  <mergeCells count="22">
    <mergeCell ref="A1:B1"/>
    <mergeCell ref="C1:I1"/>
    <mergeCell ref="AD1:AD2"/>
    <mergeCell ref="A2:L2"/>
    <mergeCell ref="AA1:AA2"/>
    <mergeCell ref="T1:T2"/>
    <mergeCell ref="J1:L1"/>
    <mergeCell ref="S1:S2"/>
    <mergeCell ref="AB1:AB2"/>
    <mergeCell ref="AC1:AC2"/>
    <mergeCell ref="Z1:Z2"/>
    <mergeCell ref="V1:V2"/>
    <mergeCell ref="W1:W2"/>
    <mergeCell ref="X1:X2"/>
    <mergeCell ref="Y1:Y2"/>
    <mergeCell ref="N1:N2"/>
    <mergeCell ref="U1:U2"/>
    <mergeCell ref="M1:M2"/>
    <mergeCell ref="O1:O2"/>
    <mergeCell ref="P1:P2"/>
    <mergeCell ref="Q1:Q2"/>
    <mergeCell ref="R1:R2"/>
  </mergeCells>
  <conditionalFormatting sqref="S4:X136 M4:O136">
    <cfRule type="cellIs" dxfId="80" priority="1" stopIfTrue="1" operator="greaterThan">
      <formula>0</formula>
    </cfRule>
    <cfRule type="cellIs" dxfId="79" priority="2" stopIfTrue="1" operator="greaterThan">
      <formula>0</formula>
    </cfRule>
    <cfRule type="cellIs" dxfId="78" priority="3" stopIfTrue="1" operator="greaterThan">
      <formula>0</formula>
    </cfRule>
  </conditionalFormatting>
  <hyperlinks>
    <hyperlink ref="D577" r:id="rId1" display="https://www.havan.com.br/mangueira-para-gas-de-cozinha-glp-1-20m-durin-05207.html" xr:uid="{3D33373E-5FD9-40EC-8538-A1BF50F6C92B}"/>
  </hyperlinks>
  <pageMargins left="0.511811024" right="0.511811024" top="0.78740157499999996" bottom="0.78740157499999996" header="0.31496062000000002" footer="0.3149606200000000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734C3D-8F3F-4DAF-AF68-3FB83BFFF6AD}">
  <sheetPr>
    <tabColor rgb="FFFFFF00"/>
  </sheetPr>
  <dimension ref="A1:AD137"/>
  <sheetViews>
    <sheetView topLeftCell="A73" zoomScale="75" zoomScaleNormal="75" workbookViewId="0">
      <selection activeCell="A116" sqref="A116"/>
    </sheetView>
  </sheetViews>
  <sheetFormatPr defaultColWidth="9.7109375" defaultRowHeight="39.950000000000003" customHeight="1" x14ac:dyDescent="0.25"/>
  <cols>
    <col min="1" max="1" width="7" style="31" customWidth="1"/>
    <col min="2" max="2" width="38.5703125" style="1" customWidth="1"/>
    <col min="3" max="3" width="55.28515625" style="35" customWidth="1"/>
    <col min="4" max="4" width="34.85546875" style="36" bestFit="1" customWidth="1"/>
    <col min="5" max="5" width="19.42578125" style="36" customWidth="1"/>
    <col min="6" max="7" width="10" style="1" customWidth="1"/>
    <col min="8" max="8" width="16.7109375" style="1" customWidth="1"/>
    <col min="9" max="9" width="16.140625" style="27" bestFit="1" customWidth="1"/>
    <col min="10" max="10" width="13.85546875" style="4" customWidth="1"/>
    <col min="11" max="11" width="13.28515625" style="26" customWidth="1"/>
    <col min="12" max="12" width="12.5703125" style="5" customWidth="1"/>
    <col min="13" max="24" width="13.7109375" style="6" customWidth="1"/>
    <col min="25" max="30" width="13.7109375" style="2" customWidth="1"/>
    <col min="31" max="16384" width="9.7109375" style="2"/>
  </cols>
  <sheetData>
    <row r="1" spans="1:30" ht="39.950000000000003" customHeight="1" x14ac:dyDescent="0.25">
      <c r="A1" s="236" t="s">
        <v>27</v>
      </c>
      <c r="B1" s="236"/>
      <c r="C1" s="236" t="s">
        <v>28</v>
      </c>
      <c r="D1" s="236"/>
      <c r="E1" s="236"/>
      <c r="F1" s="236"/>
      <c r="G1" s="236"/>
      <c r="H1" s="236"/>
      <c r="I1" s="236"/>
      <c r="J1" s="230" t="s">
        <v>492</v>
      </c>
      <c r="K1" s="230"/>
      <c r="L1" s="230"/>
      <c r="M1" s="232" t="s">
        <v>478</v>
      </c>
      <c r="N1" s="231" t="s">
        <v>29</v>
      </c>
      <c r="O1" s="231" t="s">
        <v>29</v>
      </c>
      <c r="P1" s="231" t="s">
        <v>29</v>
      </c>
      <c r="Q1" s="231" t="s">
        <v>29</v>
      </c>
      <c r="R1" s="231" t="s">
        <v>29</v>
      </c>
      <c r="S1" s="231" t="s">
        <v>29</v>
      </c>
      <c r="T1" s="231" t="s">
        <v>29</v>
      </c>
      <c r="U1" s="231" t="s">
        <v>29</v>
      </c>
      <c r="V1" s="231" t="s">
        <v>29</v>
      </c>
      <c r="W1" s="231" t="s">
        <v>29</v>
      </c>
      <c r="X1" s="231" t="s">
        <v>29</v>
      </c>
      <c r="Y1" s="231" t="s">
        <v>29</v>
      </c>
      <c r="Z1" s="231" t="s">
        <v>29</v>
      </c>
      <c r="AA1" s="231" t="s">
        <v>29</v>
      </c>
      <c r="AB1" s="231" t="s">
        <v>29</v>
      </c>
      <c r="AC1" s="231" t="s">
        <v>29</v>
      </c>
      <c r="AD1" s="231" t="s">
        <v>29</v>
      </c>
    </row>
    <row r="2" spans="1:30" ht="39.950000000000003" customHeight="1" x14ac:dyDescent="0.25">
      <c r="A2" s="236" t="s">
        <v>12</v>
      </c>
      <c r="B2" s="236"/>
      <c r="C2" s="236"/>
      <c r="D2" s="236"/>
      <c r="E2" s="236"/>
      <c r="F2" s="236"/>
      <c r="G2" s="236"/>
      <c r="H2" s="236"/>
      <c r="I2" s="236"/>
      <c r="J2" s="236"/>
      <c r="K2" s="236"/>
      <c r="L2" s="236"/>
      <c r="M2" s="232"/>
      <c r="N2" s="231"/>
      <c r="O2" s="231"/>
      <c r="P2" s="231"/>
      <c r="Q2" s="231"/>
      <c r="R2" s="231"/>
      <c r="S2" s="231"/>
      <c r="T2" s="231"/>
      <c r="U2" s="231"/>
      <c r="V2" s="231"/>
      <c r="W2" s="231"/>
      <c r="X2" s="231"/>
      <c r="Y2" s="231"/>
      <c r="Z2" s="231"/>
      <c r="AA2" s="231"/>
      <c r="AB2" s="231"/>
      <c r="AC2" s="231"/>
      <c r="AD2" s="231"/>
    </row>
    <row r="3" spans="1:30" s="3" customFormat="1" ht="57.2" customHeight="1" x14ac:dyDescent="0.2">
      <c r="A3" s="32" t="s">
        <v>18</v>
      </c>
      <c r="B3" s="33" t="s">
        <v>13</v>
      </c>
      <c r="C3" s="32" t="s">
        <v>14</v>
      </c>
      <c r="D3" s="32" t="s">
        <v>23</v>
      </c>
      <c r="E3" s="33" t="s">
        <v>30</v>
      </c>
      <c r="F3" s="33" t="s">
        <v>31</v>
      </c>
      <c r="G3" s="33" t="s">
        <v>32</v>
      </c>
      <c r="H3" s="33" t="s">
        <v>15</v>
      </c>
      <c r="I3" s="34" t="s">
        <v>19</v>
      </c>
      <c r="J3" s="33" t="s">
        <v>20</v>
      </c>
      <c r="K3" s="37" t="s">
        <v>0</v>
      </c>
      <c r="L3" s="38" t="s">
        <v>2</v>
      </c>
      <c r="M3" s="99">
        <v>45315</v>
      </c>
      <c r="N3" s="44" t="s">
        <v>1</v>
      </c>
      <c r="O3" s="44" t="s">
        <v>1</v>
      </c>
      <c r="P3" s="44" t="s">
        <v>1</v>
      </c>
      <c r="Q3" s="44" t="s">
        <v>1</v>
      </c>
      <c r="R3" s="44" t="s">
        <v>1</v>
      </c>
      <c r="S3" s="44" t="s">
        <v>1</v>
      </c>
      <c r="T3" s="44" t="s">
        <v>1</v>
      </c>
      <c r="U3" s="44" t="s">
        <v>1</v>
      </c>
      <c r="V3" s="44" t="s">
        <v>1</v>
      </c>
      <c r="W3" s="44" t="s">
        <v>1</v>
      </c>
      <c r="X3" s="44" t="s">
        <v>1</v>
      </c>
      <c r="Y3" s="44" t="s">
        <v>1</v>
      </c>
      <c r="Z3" s="44" t="s">
        <v>1</v>
      </c>
      <c r="AA3" s="44" t="s">
        <v>1</v>
      </c>
      <c r="AB3" s="44" t="s">
        <v>1</v>
      </c>
      <c r="AC3" s="44" t="s">
        <v>1</v>
      </c>
      <c r="AD3" s="44" t="s">
        <v>1</v>
      </c>
    </row>
    <row r="4" spans="1:30" ht="39.950000000000003" customHeight="1" x14ac:dyDescent="0.25">
      <c r="A4" s="55">
        <v>1</v>
      </c>
      <c r="B4" s="56" t="s">
        <v>33</v>
      </c>
      <c r="C4" s="60" t="s">
        <v>34</v>
      </c>
      <c r="D4" s="61" t="s">
        <v>35</v>
      </c>
      <c r="E4" s="59" t="s">
        <v>36</v>
      </c>
      <c r="F4" s="70">
        <v>117366023</v>
      </c>
      <c r="G4" s="54" t="s">
        <v>37</v>
      </c>
      <c r="H4" s="54">
        <v>33903035</v>
      </c>
      <c r="I4" s="42">
        <v>54</v>
      </c>
      <c r="J4" s="17"/>
      <c r="K4" s="23">
        <f t="shared" ref="K4:K67" si="0">J4-(SUM(M4:AD4))</f>
        <v>0</v>
      </c>
      <c r="L4" s="24" t="str">
        <f t="shared" ref="L4:L67" si="1">IF(K4&lt;0,"ATENÇÃO","OK")</f>
        <v>OK</v>
      </c>
      <c r="M4" s="100"/>
      <c r="N4" s="50"/>
      <c r="O4" s="46"/>
      <c r="P4" s="47"/>
      <c r="Q4" s="47"/>
      <c r="R4" s="47"/>
      <c r="S4" s="47"/>
      <c r="T4" s="46"/>
      <c r="U4" s="46"/>
      <c r="V4" s="46"/>
      <c r="W4" s="46"/>
      <c r="X4" s="46"/>
      <c r="Y4" s="47"/>
      <c r="Z4" s="47"/>
      <c r="AA4" s="47"/>
      <c r="AB4" s="47"/>
      <c r="AC4" s="47"/>
      <c r="AD4" s="47"/>
    </row>
    <row r="5" spans="1:30" ht="39.950000000000003" customHeight="1" x14ac:dyDescent="0.25">
      <c r="A5" s="55">
        <v>2</v>
      </c>
      <c r="B5" s="56" t="s">
        <v>38</v>
      </c>
      <c r="C5" s="60" t="s">
        <v>39</v>
      </c>
      <c r="D5" s="61" t="s">
        <v>40</v>
      </c>
      <c r="E5" s="53" t="s">
        <v>41</v>
      </c>
      <c r="F5" s="54" t="s">
        <v>42</v>
      </c>
      <c r="G5" s="54" t="s">
        <v>37</v>
      </c>
      <c r="H5" s="54">
        <v>33903029</v>
      </c>
      <c r="I5" s="42">
        <v>1262.5999999999999</v>
      </c>
      <c r="J5" s="17"/>
      <c r="K5" s="23">
        <f t="shared" si="0"/>
        <v>0</v>
      </c>
      <c r="L5" s="24" t="str">
        <f t="shared" si="1"/>
        <v>OK</v>
      </c>
      <c r="M5" s="100"/>
      <c r="N5" s="50"/>
      <c r="O5" s="46"/>
      <c r="P5" s="47"/>
      <c r="Q5" s="47"/>
      <c r="R5" s="47"/>
      <c r="S5" s="47"/>
      <c r="T5" s="46"/>
      <c r="U5" s="46"/>
      <c r="V5" s="46"/>
      <c r="W5" s="46"/>
      <c r="X5" s="46"/>
      <c r="Y5" s="47"/>
      <c r="Z5" s="47"/>
      <c r="AA5" s="47"/>
      <c r="AB5" s="47"/>
      <c r="AC5" s="47"/>
      <c r="AD5" s="47"/>
    </row>
    <row r="6" spans="1:30" ht="39.950000000000003" customHeight="1" x14ac:dyDescent="0.25">
      <c r="A6" s="55">
        <v>3</v>
      </c>
      <c r="B6" s="56" t="s">
        <v>43</v>
      </c>
      <c r="C6" s="60" t="s">
        <v>44</v>
      </c>
      <c r="D6" s="61" t="s">
        <v>45</v>
      </c>
      <c r="E6" s="59" t="s">
        <v>46</v>
      </c>
      <c r="F6" s="70">
        <v>79812016</v>
      </c>
      <c r="G6" s="54" t="s">
        <v>37</v>
      </c>
      <c r="H6" s="54">
        <v>33903017</v>
      </c>
      <c r="I6" s="42">
        <v>70.59</v>
      </c>
      <c r="J6" s="17"/>
      <c r="K6" s="23">
        <f t="shared" si="0"/>
        <v>0</v>
      </c>
      <c r="L6" s="24" t="str">
        <f t="shared" si="1"/>
        <v>OK</v>
      </c>
      <c r="M6" s="100"/>
      <c r="N6" s="50"/>
      <c r="O6" s="46"/>
      <c r="P6" s="47"/>
      <c r="Q6" s="47"/>
      <c r="R6" s="47"/>
      <c r="S6" s="47"/>
      <c r="T6" s="46"/>
      <c r="U6" s="46"/>
      <c r="V6" s="46"/>
      <c r="W6" s="46"/>
      <c r="X6" s="46"/>
      <c r="Y6" s="47"/>
      <c r="Z6" s="47"/>
      <c r="AA6" s="47"/>
      <c r="AB6" s="47"/>
      <c r="AC6" s="47"/>
      <c r="AD6" s="47"/>
    </row>
    <row r="7" spans="1:30" ht="39.950000000000003" customHeight="1" x14ac:dyDescent="0.25">
      <c r="A7" s="55">
        <v>4</v>
      </c>
      <c r="B7" s="56" t="s">
        <v>47</v>
      </c>
      <c r="C7" s="68" t="s">
        <v>48</v>
      </c>
      <c r="D7" s="69" t="s">
        <v>49</v>
      </c>
      <c r="E7" s="65">
        <v>2401</v>
      </c>
      <c r="F7" s="65" t="s">
        <v>50</v>
      </c>
      <c r="G7" s="54" t="s">
        <v>37</v>
      </c>
      <c r="H7" s="54" t="s">
        <v>51</v>
      </c>
      <c r="I7" s="42">
        <v>2050</v>
      </c>
      <c r="J7" s="17"/>
      <c r="K7" s="23">
        <f t="shared" si="0"/>
        <v>0</v>
      </c>
      <c r="L7" s="24" t="str">
        <f t="shared" si="1"/>
        <v>OK</v>
      </c>
      <c r="M7" s="100"/>
      <c r="N7" s="50"/>
      <c r="O7" s="46"/>
      <c r="P7" s="47"/>
      <c r="Q7" s="47"/>
      <c r="R7" s="47"/>
      <c r="S7" s="47"/>
      <c r="T7" s="46"/>
      <c r="U7" s="46"/>
      <c r="V7" s="46"/>
      <c r="W7" s="46"/>
      <c r="X7" s="46"/>
      <c r="Y7" s="47"/>
      <c r="Z7" s="47"/>
      <c r="AA7" s="47"/>
      <c r="AB7" s="47"/>
      <c r="AC7" s="47"/>
      <c r="AD7" s="47"/>
    </row>
    <row r="8" spans="1:30" ht="39.950000000000003" customHeight="1" x14ac:dyDescent="0.25">
      <c r="A8" s="55">
        <v>5</v>
      </c>
      <c r="B8" s="56" t="s">
        <v>43</v>
      </c>
      <c r="C8" s="60" t="s">
        <v>52</v>
      </c>
      <c r="D8" s="61" t="s">
        <v>53</v>
      </c>
      <c r="E8" s="62" t="s">
        <v>46</v>
      </c>
      <c r="F8" s="62" t="s">
        <v>54</v>
      </c>
      <c r="G8" s="54" t="s">
        <v>37</v>
      </c>
      <c r="H8" s="62" t="s">
        <v>51</v>
      </c>
      <c r="I8" s="42">
        <v>1426.25</v>
      </c>
      <c r="J8" s="17"/>
      <c r="K8" s="23">
        <f t="shared" si="0"/>
        <v>0</v>
      </c>
      <c r="L8" s="24" t="str">
        <f t="shared" si="1"/>
        <v>OK</v>
      </c>
      <c r="M8" s="100"/>
      <c r="N8" s="50"/>
      <c r="O8" s="46"/>
      <c r="P8" s="47"/>
      <c r="Q8" s="47"/>
      <c r="R8" s="47"/>
      <c r="S8" s="47"/>
      <c r="T8" s="46"/>
      <c r="U8" s="46"/>
      <c r="V8" s="46"/>
      <c r="W8" s="46"/>
      <c r="X8" s="46"/>
      <c r="Y8" s="47"/>
      <c r="Z8" s="47"/>
      <c r="AA8" s="47"/>
      <c r="AB8" s="47"/>
      <c r="AC8" s="47"/>
      <c r="AD8" s="47"/>
    </row>
    <row r="9" spans="1:30" ht="39.950000000000003" customHeight="1" x14ac:dyDescent="0.25">
      <c r="A9" s="55">
        <v>6</v>
      </c>
      <c r="B9" s="56" t="s">
        <v>55</v>
      </c>
      <c r="C9" s="66" t="s">
        <v>56</v>
      </c>
      <c r="D9" s="67" t="s">
        <v>57</v>
      </c>
      <c r="E9" s="59" t="s">
        <v>58</v>
      </c>
      <c r="F9" s="54" t="s">
        <v>59</v>
      </c>
      <c r="G9" s="54" t="s">
        <v>37</v>
      </c>
      <c r="H9" s="54">
        <v>33903030</v>
      </c>
      <c r="I9" s="42">
        <v>12556.89</v>
      </c>
      <c r="J9" s="17"/>
      <c r="K9" s="23">
        <f t="shared" si="0"/>
        <v>0</v>
      </c>
      <c r="L9" s="24" t="str">
        <f t="shared" si="1"/>
        <v>OK</v>
      </c>
      <c r="M9" s="100"/>
      <c r="N9" s="50"/>
      <c r="O9" s="46"/>
      <c r="P9" s="47"/>
      <c r="Q9" s="47"/>
      <c r="R9" s="47"/>
      <c r="S9" s="47"/>
      <c r="T9" s="46"/>
      <c r="U9" s="46"/>
      <c r="V9" s="46"/>
      <c r="W9" s="46"/>
      <c r="X9" s="46"/>
      <c r="Y9" s="47"/>
      <c r="Z9" s="47"/>
      <c r="AA9" s="47"/>
      <c r="AB9" s="47"/>
      <c r="AC9" s="47"/>
      <c r="AD9" s="47"/>
    </row>
    <row r="10" spans="1:30" ht="39.950000000000003" customHeight="1" x14ac:dyDescent="0.25">
      <c r="A10" s="55">
        <v>7</v>
      </c>
      <c r="B10" s="56" t="s">
        <v>38</v>
      </c>
      <c r="C10" s="66" t="s">
        <v>60</v>
      </c>
      <c r="D10" s="67" t="s">
        <v>61</v>
      </c>
      <c r="E10" s="59" t="s">
        <v>62</v>
      </c>
      <c r="F10" s="54" t="s">
        <v>63</v>
      </c>
      <c r="G10" s="54" t="s">
        <v>37</v>
      </c>
      <c r="H10" s="54">
        <v>44905233</v>
      </c>
      <c r="I10" s="42">
        <v>1170</v>
      </c>
      <c r="J10" s="17"/>
      <c r="K10" s="23">
        <f t="shared" si="0"/>
        <v>0</v>
      </c>
      <c r="L10" s="24" t="str">
        <f t="shared" si="1"/>
        <v>OK</v>
      </c>
      <c r="M10" s="100"/>
      <c r="N10" s="50"/>
      <c r="O10" s="46"/>
      <c r="P10" s="47"/>
      <c r="Q10" s="47"/>
      <c r="R10" s="47"/>
      <c r="S10" s="47"/>
      <c r="T10" s="46"/>
      <c r="U10" s="46"/>
      <c r="V10" s="46"/>
      <c r="W10" s="46"/>
      <c r="X10" s="46"/>
      <c r="Y10" s="47"/>
      <c r="Z10" s="47"/>
      <c r="AA10" s="47"/>
      <c r="AB10" s="47"/>
      <c r="AC10" s="47"/>
      <c r="AD10" s="47"/>
    </row>
    <row r="11" spans="1:30" ht="39.950000000000003" customHeight="1" x14ac:dyDescent="0.25">
      <c r="A11" s="55">
        <v>8</v>
      </c>
      <c r="B11" s="56" t="s">
        <v>64</v>
      </c>
      <c r="C11" s="68" t="s">
        <v>65</v>
      </c>
      <c r="D11" s="69" t="s">
        <v>66</v>
      </c>
      <c r="E11" s="62">
        <v>2402</v>
      </c>
      <c r="F11" s="82" t="s">
        <v>67</v>
      </c>
      <c r="G11" s="54" t="s">
        <v>37</v>
      </c>
      <c r="H11" s="54" t="s">
        <v>51</v>
      </c>
      <c r="I11" s="42">
        <v>1617</v>
      </c>
      <c r="J11" s="17"/>
      <c r="K11" s="23">
        <f t="shared" si="0"/>
        <v>0</v>
      </c>
      <c r="L11" s="24" t="str">
        <f t="shared" si="1"/>
        <v>OK</v>
      </c>
      <c r="M11" s="100"/>
      <c r="N11" s="50"/>
      <c r="O11" s="46"/>
      <c r="P11" s="47"/>
      <c r="Q11" s="47"/>
      <c r="R11" s="47"/>
      <c r="S11" s="50"/>
      <c r="T11" s="46"/>
      <c r="U11" s="46"/>
      <c r="V11" s="46"/>
      <c r="W11" s="46"/>
      <c r="X11" s="46"/>
      <c r="Y11" s="47"/>
      <c r="Z11" s="47"/>
      <c r="AA11" s="47"/>
      <c r="AB11" s="47"/>
      <c r="AC11" s="47"/>
      <c r="AD11" s="47"/>
    </row>
    <row r="12" spans="1:30" ht="39.950000000000003" customHeight="1" x14ac:dyDescent="0.25">
      <c r="A12" s="55">
        <v>10</v>
      </c>
      <c r="B12" s="56" t="s">
        <v>33</v>
      </c>
      <c r="C12" s="60" t="s">
        <v>68</v>
      </c>
      <c r="D12" s="61" t="s">
        <v>69</v>
      </c>
      <c r="E12" s="62">
        <v>5506</v>
      </c>
      <c r="F12" s="62" t="s">
        <v>70</v>
      </c>
      <c r="G12" s="54" t="s">
        <v>37</v>
      </c>
      <c r="H12" s="62" t="s">
        <v>25</v>
      </c>
      <c r="I12" s="42">
        <v>134.99</v>
      </c>
      <c r="J12" s="17"/>
      <c r="K12" s="23">
        <f t="shared" si="0"/>
        <v>0</v>
      </c>
      <c r="L12" s="24" t="str">
        <f t="shared" si="1"/>
        <v>OK</v>
      </c>
      <c r="M12" s="100"/>
      <c r="N12" s="50"/>
      <c r="O12" s="46"/>
      <c r="P12" s="47"/>
      <c r="Q12" s="47"/>
      <c r="R12" s="47"/>
      <c r="S12" s="47"/>
      <c r="T12" s="46"/>
      <c r="U12" s="46"/>
      <c r="V12" s="46"/>
      <c r="W12" s="46"/>
      <c r="X12" s="46"/>
      <c r="Y12" s="47"/>
      <c r="Z12" s="47"/>
      <c r="AA12" s="47"/>
      <c r="AB12" s="47"/>
      <c r="AC12" s="47"/>
      <c r="AD12" s="47"/>
    </row>
    <row r="13" spans="1:30" ht="39.950000000000003" customHeight="1" x14ac:dyDescent="0.25">
      <c r="A13" s="55">
        <v>11</v>
      </c>
      <c r="B13" s="56" t="s">
        <v>71</v>
      </c>
      <c r="C13" s="60" t="s">
        <v>72</v>
      </c>
      <c r="D13" s="61" t="s">
        <v>73</v>
      </c>
      <c r="E13" s="53" t="s">
        <v>41</v>
      </c>
      <c r="F13" s="54" t="s">
        <v>74</v>
      </c>
      <c r="G13" s="54" t="s">
        <v>37</v>
      </c>
      <c r="H13" s="54" t="s">
        <v>75</v>
      </c>
      <c r="I13" s="42">
        <v>860.99</v>
      </c>
      <c r="J13" s="17"/>
      <c r="K13" s="23">
        <f t="shared" si="0"/>
        <v>0</v>
      </c>
      <c r="L13" s="24" t="str">
        <f t="shared" si="1"/>
        <v>OK</v>
      </c>
      <c r="M13" s="100"/>
      <c r="N13" s="50"/>
      <c r="O13" s="46"/>
      <c r="P13" s="47"/>
      <c r="Q13" s="47"/>
      <c r="R13" s="47"/>
      <c r="S13" s="47"/>
      <c r="T13" s="46"/>
      <c r="U13" s="46"/>
      <c r="V13" s="46"/>
      <c r="W13" s="46"/>
      <c r="X13" s="46"/>
      <c r="Y13" s="47"/>
      <c r="Z13" s="47"/>
      <c r="AA13" s="47"/>
      <c r="AB13" s="47"/>
      <c r="AC13" s="47"/>
      <c r="AD13" s="47"/>
    </row>
    <row r="14" spans="1:30" ht="105" x14ac:dyDescent="0.25">
      <c r="A14" s="55">
        <v>12</v>
      </c>
      <c r="B14" s="56" t="s">
        <v>76</v>
      </c>
      <c r="C14" s="60" t="s">
        <v>77</v>
      </c>
      <c r="D14" s="61" t="s">
        <v>78</v>
      </c>
      <c r="E14" s="62" t="s">
        <v>79</v>
      </c>
      <c r="F14" s="62" t="s">
        <v>80</v>
      </c>
      <c r="G14" s="54" t="s">
        <v>37</v>
      </c>
      <c r="H14" s="62" t="s">
        <v>81</v>
      </c>
      <c r="I14" s="42">
        <v>350</v>
      </c>
      <c r="J14" s="17"/>
      <c r="K14" s="23">
        <f t="shared" si="0"/>
        <v>0</v>
      </c>
      <c r="L14" s="24" t="str">
        <f t="shared" si="1"/>
        <v>OK</v>
      </c>
      <c r="M14" s="100"/>
      <c r="N14" s="50"/>
      <c r="O14" s="46"/>
      <c r="P14" s="47"/>
      <c r="Q14" s="49"/>
      <c r="R14" s="48"/>
      <c r="S14" s="47"/>
      <c r="T14" s="46"/>
      <c r="U14" s="46"/>
      <c r="V14" s="46"/>
      <c r="W14" s="46"/>
      <c r="X14" s="46"/>
      <c r="Y14" s="47"/>
      <c r="Z14" s="47"/>
      <c r="AA14" s="47"/>
      <c r="AB14" s="47"/>
      <c r="AC14" s="47"/>
      <c r="AD14" s="47"/>
    </row>
    <row r="15" spans="1:30" ht="39.950000000000003" customHeight="1" x14ac:dyDescent="0.25">
      <c r="A15" s="55">
        <v>14</v>
      </c>
      <c r="B15" s="56" t="s">
        <v>33</v>
      </c>
      <c r="C15" s="60" t="s">
        <v>82</v>
      </c>
      <c r="D15" s="61" t="s">
        <v>83</v>
      </c>
      <c r="E15" s="62" t="s">
        <v>84</v>
      </c>
      <c r="F15" s="62" t="s">
        <v>85</v>
      </c>
      <c r="G15" s="54" t="s">
        <v>37</v>
      </c>
      <c r="H15" s="62" t="s">
        <v>81</v>
      </c>
      <c r="I15" s="42">
        <v>108.63</v>
      </c>
      <c r="J15" s="17"/>
      <c r="K15" s="23">
        <f t="shared" si="0"/>
        <v>0</v>
      </c>
      <c r="L15" s="24" t="str">
        <f t="shared" si="1"/>
        <v>OK</v>
      </c>
      <c r="M15" s="100"/>
      <c r="N15" s="50"/>
      <c r="O15" s="46"/>
      <c r="P15" s="47"/>
      <c r="Q15" s="49"/>
      <c r="R15" s="48"/>
      <c r="S15" s="47"/>
      <c r="T15" s="46"/>
      <c r="U15" s="46"/>
      <c r="V15" s="46"/>
      <c r="W15" s="46"/>
      <c r="X15" s="46"/>
      <c r="Y15" s="47"/>
      <c r="Z15" s="47"/>
      <c r="AA15" s="47"/>
      <c r="AB15" s="47"/>
      <c r="AC15" s="47"/>
      <c r="AD15" s="47"/>
    </row>
    <row r="16" spans="1:30" ht="39.950000000000003" customHeight="1" x14ac:dyDescent="0.25">
      <c r="A16" s="55">
        <v>15</v>
      </c>
      <c r="B16" s="56" t="s">
        <v>86</v>
      </c>
      <c r="C16" s="83" t="s">
        <v>87</v>
      </c>
      <c r="D16" s="54" t="s">
        <v>88</v>
      </c>
      <c r="E16" s="59" t="s">
        <v>41</v>
      </c>
      <c r="F16" s="54" t="s">
        <v>89</v>
      </c>
      <c r="G16" s="54" t="s">
        <v>37</v>
      </c>
      <c r="H16" s="54" t="s">
        <v>81</v>
      </c>
      <c r="I16" s="42">
        <v>112.33</v>
      </c>
      <c r="J16" s="17"/>
      <c r="K16" s="23">
        <f t="shared" si="0"/>
        <v>0</v>
      </c>
      <c r="L16" s="24" t="str">
        <f t="shared" si="1"/>
        <v>OK</v>
      </c>
      <c r="M16" s="100"/>
      <c r="N16" s="50"/>
      <c r="O16" s="46"/>
      <c r="P16" s="47"/>
      <c r="Q16" s="49"/>
      <c r="R16" s="48"/>
      <c r="S16" s="47"/>
      <c r="T16" s="46"/>
      <c r="U16" s="46"/>
      <c r="V16" s="46"/>
      <c r="W16" s="46"/>
      <c r="X16" s="46"/>
      <c r="Y16" s="47"/>
      <c r="Z16" s="47"/>
      <c r="AA16" s="47"/>
      <c r="AB16" s="47"/>
      <c r="AC16" s="47"/>
      <c r="AD16" s="47"/>
    </row>
    <row r="17" spans="1:30" ht="39.950000000000003" customHeight="1" x14ac:dyDescent="0.25">
      <c r="A17" s="55">
        <v>16</v>
      </c>
      <c r="B17" s="56" t="s">
        <v>55</v>
      </c>
      <c r="C17" s="60" t="s">
        <v>90</v>
      </c>
      <c r="D17" s="61" t="s">
        <v>91</v>
      </c>
      <c r="E17" s="59" t="s">
        <v>92</v>
      </c>
      <c r="F17" s="70">
        <v>105570006</v>
      </c>
      <c r="G17" s="54" t="s">
        <v>37</v>
      </c>
      <c r="H17" s="54">
        <v>33903017</v>
      </c>
      <c r="I17" s="42">
        <v>256</v>
      </c>
      <c r="J17" s="17"/>
      <c r="K17" s="23">
        <f t="shared" si="0"/>
        <v>0</v>
      </c>
      <c r="L17" s="24" t="str">
        <f t="shared" si="1"/>
        <v>OK</v>
      </c>
      <c r="M17" s="100"/>
      <c r="N17" s="50"/>
      <c r="O17" s="46"/>
      <c r="P17" s="47"/>
      <c r="Q17" s="49"/>
      <c r="R17" s="48"/>
      <c r="S17" s="47"/>
      <c r="T17" s="46"/>
      <c r="U17" s="46"/>
      <c r="V17" s="46"/>
      <c r="W17" s="46"/>
      <c r="X17" s="46"/>
      <c r="Y17" s="47"/>
      <c r="Z17" s="47"/>
      <c r="AA17" s="47"/>
      <c r="AB17" s="47"/>
      <c r="AC17" s="47"/>
      <c r="AD17" s="47"/>
    </row>
    <row r="18" spans="1:30" ht="39.950000000000003" customHeight="1" x14ac:dyDescent="0.25">
      <c r="A18" s="55">
        <v>17</v>
      </c>
      <c r="B18" s="56" t="s">
        <v>93</v>
      </c>
      <c r="C18" s="68" t="s">
        <v>94</v>
      </c>
      <c r="D18" s="69" t="s">
        <v>95</v>
      </c>
      <c r="E18" s="65">
        <v>2401</v>
      </c>
      <c r="F18" s="65" t="s">
        <v>96</v>
      </c>
      <c r="G18" s="54" t="s">
        <v>37</v>
      </c>
      <c r="H18" s="62" t="s">
        <v>81</v>
      </c>
      <c r="I18" s="42">
        <v>91.9</v>
      </c>
      <c r="J18" s="17"/>
      <c r="K18" s="23">
        <f t="shared" si="0"/>
        <v>0</v>
      </c>
      <c r="L18" s="24" t="str">
        <f t="shared" si="1"/>
        <v>OK</v>
      </c>
      <c r="M18" s="100"/>
      <c r="N18" s="50"/>
      <c r="O18" s="46"/>
      <c r="P18" s="47"/>
      <c r="Q18" s="49"/>
      <c r="R18" s="48"/>
      <c r="S18" s="47"/>
      <c r="T18" s="46"/>
      <c r="U18" s="46"/>
      <c r="V18" s="46"/>
      <c r="W18" s="46"/>
      <c r="X18" s="46"/>
      <c r="Y18" s="47"/>
      <c r="Z18" s="47"/>
      <c r="AA18" s="47"/>
      <c r="AB18" s="47"/>
      <c r="AC18" s="47"/>
      <c r="AD18" s="47"/>
    </row>
    <row r="19" spans="1:30" ht="39.950000000000003" customHeight="1" x14ac:dyDescent="0.25">
      <c r="A19" s="55">
        <v>19</v>
      </c>
      <c r="B19" s="56" t="s">
        <v>43</v>
      </c>
      <c r="C19" s="60" t="s">
        <v>97</v>
      </c>
      <c r="D19" s="61" t="s">
        <v>98</v>
      </c>
      <c r="E19" s="59" t="s">
        <v>62</v>
      </c>
      <c r="F19" s="70">
        <v>104159010</v>
      </c>
      <c r="G19" s="54" t="s">
        <v>37</v>
      </c>
      <c r="H19" s="54">
        <v>33903029</v>
      </c>
      <c r="I19" s="42">
        <v>37.5</v>
      </c>
      <c r="J19" s="17"/>
      <c r="K19" s="23">
        <f t="shared" si="0"/>
        <v>0</v>
      </c>
      <c r="L19" s="24" t="str">
        <f t="shared" si="1"/>
        <v>OK</v>
      </c>
      <c r="M19" s="100"/>
      <c r="N19" s="50"/>
      <c r="O19" s="46"/>
      <c r="P19" s="47"/>
      <c r="Q19" s="49"/>
      <c r="R19" s="48"/>
      <c r="S19" s="47"/>
      <c r="T19" s="46"/>
      <c r="U19" s="46"/>
      <c r="V19" s="46"/>
      <c r="W19" s="46"/>
      <c r="X19" s="46"/>
      <c r="Y19" s="47"/>
      <c r="Z19" s="47"/>
      <c r="AA19" s="47"/>
      <c r="AB19" s="47"/>
      <c r="AC19" s="47"/>
      <c r="AD19" s="47"/>
    </row>
    <row r="20" spans="1:30" ht="39.950000000000003" customHeight="1" x14ac:dyDescent="0.25">
      <c r="A20" s="55">
        <v>23</v>
      </c>
      <c r="B20" s="56" t="s">
        <v>93</v>
      </c>
      <c r="C20" s="60" t="s">
        <v>99</v>
      </c>
      <c r="D20" s="61" t="s">
        <v>100</v>
      </c>
      <c r="E20" s="62" t="s">
        <v>101</v>
      </c>
      <c r="F20" s="62" t="s">
        <v>102</v>
      </c>
      <c r="G20" s="54" t="s">
        <v>37</v>
      </c>
      <c r="H20" s="62" t="s">
        <v>81</v>
      </c>
      <c r="I20" s="42">
        <v>75</v>
      </c>
      <c r="J20" s="17"/>
      <c r="K20" s="23">
        <f t="shared" si="0"/>
        <v>0</v>
      </c>
      <c r="L20" s="24" t="str">
        <f t="shared" si="1"/>
        <v>OK</v>
      </c>
      <c r="M20" s="100"/>
      <c r="N20" s="50"/>
      <c r="O20" s="46"/>
      <c r="P20" s="47"/>
      <c r="Q20" s="49"/>
      <c r="R20" s="48"/>
      <c r="S20" s="47"/>
      <c r="T20" s="46"/>
      <c r="U20" s="46"/>
      <c r="V20" s="46"/>
      <c r="W20" s="46"/>
      <c r="X20" s="46"/>
      <c r="Y20" s="47"/>
      <c r="Z20" s="47"/>
      <c r="AA20" s="47"/>
      <c r="AB20" s="47"/>
      <c r="AC20" s="47"/>
      <c r="AD20" s="47"/>
    </row>
    <row r="21" spans="1:30" ht="39.950000000000003" customHeight="1" x14ac:dyDescent="0.25">
      <c r="A21" s="55">
        <v>24</v>
      </c>
      <c r="B21" s="56" t="s">
        <v>43</v>
      </c>
      <c r="C21" s="68" t="s">
        <v>103</v>
      </c>
      <c r="D21" s="69" t="s">
        <v>104</v>
      </c>
      <c r="E21" s="65">
        <v>1305</v>
      </c>
      <c r="F21" s="65" t="s">
        <v>105</v>
      </c>
      <c r="G21" s="54" t="s">
        <v>37</v>
      </c>
      <c r="H21" s="62" t="s">
        <v>22</v>
      </c>
      <c r="I21" s="42">
        <v>247.5</v>
      </c>
      <c r="J21" s="17"/>
      <c r="K21" s="23">
        <f t="shared" si="0"/>
        <v>0</v>
      </c>
      <c r="L21" s="24" t="str">
        <f t="shared" si="1"/>
        <v>OK</v>
      </c>
      <c r="M21" s="100"/>
      <c r="N21" s="50"/>
      <c r="O21" s="46"/>
      <c r="P21" s="47"/>
      <c r="Q21" s="49"/>
      <c r="R21" s="48"/>
      <c r="S21" s="47"/>
      <c r="T21" s="46"/>
      <c r="U21" s="46"/>
      <c r="V21" s="46"/>
      <c r="W21" s="46"/>
      <c r="X21" s="46"/>
      <c r="Y21" s="47"/>
      <c r="Z21" s="47"/>
      <c r="AA21" s="47"/>
      <c r="AB21" s="47"/>
      <c r="AC21" s="47"/>
      <c r="AD21" s="47"/>
    </row>
    <row r="22" spans="1:30" ht="39.950000000000003" customHeight="1" x14ac:dyDescent="0.25">
      <c r="A22" s="55">
        <v>25</v>
      </c>
      <c r="B22" s="56" t="s">
        <v>24</v>
      </c>
      <c r="C22" s="60" t="s">
        <v>106</v>
      </c>
      <c r="D22" s="61" t="s">
        <v>107</v>
      </c>
      <c r="E22" s="59" t="s">
        <v>108</v>
      </c>
      <c r="F22" s="62" t="s">
        <v>109</v>
      </c>
      <c r="G22" s="54" t="s">
        <v>37</v>
      </c>
      <c r="H22" s="62" t="s">
        <v>110</v>
      </c>
      <c r="I22" s="42">
        <v>2088</v>
      </c>
      <c r="J22" s="17"/>
      <c r="K22" s="23">
        <f t="shared" si="0"/>
        <v>0</v>
      </c>
      <c r="L22" s="24" t="str">
        <f t="shared" si="1"/>
        <v>OK</v>
      </c>
      <c r="M22" s="100"/>
      <c r="N22" s="50"/>
      <c r="O22" s="46"/>
      <c r="P22" s="47"/>
      <c r="Q22" s="49"/>
      <c r="R22" s="48"/>
      <c r="S22" s="47"/>
      <c r="T22" s="46"/>
      <c r="U22" s="46"/>
      <c r="V22" s="46"/>
      <c r="W22" s="46"/>
      <c r="X22" s="46"/>
      <c r="Y22" s="47"/>
      <c r="Z22" s="47"/>
      <c r="AA22" s="47"/>
      <c r="AB22" s="47"/>
      <c r="AC22" s="47"/>
      <c r="AD22" s="47"/>
    </row>
    <row r="23" spans="1:30" ht="39.950000000000003" customHeight="1" x14ac:dyDescent="0.25">
      <c r="A23" s="55">
        <v>26</v>
      </c>
      <c r="B23" s="56" t="s">
        <v>38</v>
      </c>
      <c r="C23" s="68" t="s">
        <v>111</v>
      </c>
      <c r="D23" s="69" t="s">
        <v>112</v>
      </c>
      <c r="E23" s="65">
        <v>2407</v>
      </c>
      <c r="F23" s="65" t="s">
        <v>113</v>
      </c>
      <c r="G23" s="54" t="s">
        <v>37</v>
      </c>
      <c r="H23" s="54" t="s">
        <v>51</v>
      </c>
      <c r="I23" s="42">
        <v>910.8</v>
      </c>
      <c r="J23" s="17"/>
      <c r="K23" s="23">
        <f t="shared" si="0"/>
        <v>0</v>
      </c>
      <c r="L23" s="24" t="str">
        <f t="shared" si="1"/>
        <v>OK</v>
      </c>
      <c r="M23" s="100"/>
      <c r="N23" s="50"/>
      <c r="O23" s="46"/>
      <c r="P23" s="47"/>
      <c r="Q23" s="49"/>
      <c r="R23" s="48"/>
      <c r="S23" s="47"/>
      <c r="T23" s="46"/>
      <c r="U23" s="46"/>
      <c r="V23" s="46"/>
      <c r="W23" s="46"/>
      <c r="X23" s="46"/>
      <c r="Y23" s="47"/>
      <c r="Z23" s="47"/>
      <c r="AA23" s="47"/>
      <c r="AB23" s="47"/>
      <c r="AC23" s="47"/>
      <c r="AD23" s="47"/>
    </row>
    <row r="24" spans="1:30" ht="39.950000000000003" customHeight="1" x14ac:dyDescent="0.25">
      <c r="A24" s="55">
        <v>27</v>
      </c>
      <c r="B24" s="56" t="s">
        <v>114</v>
      </c>
      <c r="C24" s="68" t="s">
        <v>115</v>
      </c>
      <c r="D24" s="69" t="s">
        <v>116</v>
      </c>
      <c r="E24" s="65">
        <v>2407</v>
      </c>
      <c r="F24" s="65" t="s">
        <v>113</v>
      </c>
      <c r="G24" s="54" t="s">
        <v>37</v>
      </c>
      <c r="H24" s="54" t="s">
        <v>51</v>
      </c>
      <c r="I24" s="42">
        <v>2240</v>
      </c>
      <c r="J24" s="17"/>
      <c r="K24" s="23">
        <f t="shared" si="0"/>
        <v>0</v>
      </c>
      <c r="L24" s="24" t="str">
        <f t="shared" si="1"/>
        <v>OK</v>
      </c>
      <c r="M24" s="100"/>
      <c r="N24" s="50"/>
      <c r="O24" s="46"/>
      <c r="P24" s="47"/>
      <c r="Q24" s="49"/>
      <c r="R24" s="48"/>
      <c r="S24" s="47"/>
      <c r="T24" s="46"/>
      <c r="U24" s="46"/>
      <c r="V24" s="46"/>
      <c r="W24" s="46"/>
      <c r="X24" s="46"/>
      <c r="Y24" s="47"/>
      <c r="Z24" s="47"/>
      <c r="AA24" s="47"/>
      <c r="AB24" s="47"/>
      <c r="AC24" s="47"/>
      <c r="AD24" s="47"/>
    </row>
    <row r="25" spans="1:30" ht="39.950000000000003" customHeight="1" x14ac:dyDescent="0.25">
      <c r="A25" s="55">
        <v>28</v>
      </c>
      <c r="B25" s="56" t="s">
        <v>117</v>
      </c>
      <c r="C25" s="60" t="s">
        <v>118</v>
      </c>
      <c r="D25" s="61" t="s">
        <v>119</v>
      </c>
      <c r="E25" s="59" t="s">
        <v>108</v>
      </c>
      <c r="F25" s="62" t="s">
        <v>109</v>
      </c>
      <c r="G25" s="54" t="s">
        <v>37</v>
      </c>
      <c r="H25" s="62" t="s">
        <v>110</v>
      </c>
      <c r="I25" s="42">
        <v>810</v>
      </c>
      <c r="J25" s="17"/>
      <c r="K25" s="23">
        <f t="shared" si="0"/>
        <v>0</v>
      </c>
      <c r="L25" s="24" t="str">
        <f t="shared" si="1"/>
        <v>OK</v>
      </c>
      <c r="M25" s="100"/>
      <c r="N25" s="50"/>
      <c r="O25" s="46"/>
      <c r="P25" s="47"/>
      <c r="Q25" s="49"/>
      <c r="R25" s="48"/>
      <c r="S25" s="47"/>
      <c r="T25" s="46"/>
      <c r="U25" s="46"/>
      <c r="V25" s="46"/>
      <c r="W25" s="46"/>
      <c r="X25" s="46"/>
      <c r="Y25" s="47"/>
      <c r="Z25" s="47"/>
      <c r="AA25" s="47"/>
      <c r="AB25" s="47"/>
      <c r="AC25" s="47"/>
      <c r="AD25" s="47"/>
    </row>
    <row r="26" spans="1:30" ht="39.950000000000003" customHeight="1" x14ac:dyDescent="0.25">
      <c r="A26" s="55">
        <v>29</v>
      </c>
      <c r="B26" s="56" t="s">
        <v>24</v>
      </c>
      <c r="C26" s="60" t="s">
        <v>120</v>
      </c>
      <c r="D26" s="61" t="s">
        <v>121</v>
      </c>
      <c r="E26" s="62">
        <v>2411</v>
      </c>
      <c r="F26" s="62" t="s">
        <v>109</v>
      </c>
      <c r="G26" s="54" t="s">
        <v>37</v>
      </c>
      <c r="H26" s="62" t="s">
        <v>110</v>
      </c>
      <c r="I26" s="42">
        <v>4998</v>
      </c>
      <c r="J26" s="17"/>
      <c r="K26" s="23">
        <f t="shared" si="0"/>
        <v>0</v>
      </c>
      <c r="L26" s="24" t="str">
        <f t="shared" si="1"/>
        <v>OK</v>
      </c>
      <c r="M26" s="100"/>
      <c r="N26" s="50"/>
      <c r="O26" s="46"/>
      <c r="P26" s="47"/>
      <c r="Q26" s="49"/>
      <c r="R26" s="48"/>
      <c r="S26" s="47"/>
      <c r="T26" s="46"/>
      <c r="U26" s="46"/>
      <c r="V26" s="46"/>
      <c r="W26" s="46"/>
      <c r="X26" s="46"/>
      <c r="Y26" s="47"/>
      <c r="Z26" s="47"/>
      <c r="AA26" s="47"/>
      <c r="AB26" s="47"/>
      <c r="AC26" s="47"/>
      <c r="AD26" s="47"/>
    </row>
    <row r="27" spans="1:30" ht="57.2" customHeight="1" x14ac:dyDescent="0.25">
      <c r="A27" s="55">
        <v>30</v>
      </c>
      <c r="B27" s="56" t="s">
        <v>38</v>
      </c>
      <c r="C27" s="60" t="s">
        <v>122</v>
      </c>
      <c r="D27" s="61" t="s">
        <v>123</v>
      </c>
      <c r="E27" s="62" t="s">
        <v>124</v>
      </c>
      <c r="F27" s="62" t="s">
        <v>125</v>
      </c>
      <c r="G27" s="54" t="s">
        <v>37</v>
      </c>
      <c r="H27" s="62" t="s">
        <v>51</v>
      </c>
      <c r="I27" s="42">
        <v>495</v>
      </c>
      <c r="J27" s="17"/>
      <c r="K27" s="23">
        <f t="shared" si="0"/>
        <v>0</v>
      </c>
      <c r="L27" s="24" t="str">
        <f t="shared" si="1"/>
        <v>OK</v>
      </c>
      <c r="M27" s="100"/>
      <c r="N27" s="50"/>
      <c r="O27" s="46"/>
      <c r="P27" s="49"/>
      <c r="Q27" s="47"/>
      <c r="R27" s="47"/>
      <c r="S27" s="47"/>
      <c r="T27" s="46"/>
      <c r="U27" s="46"/>
      <c r="V27" s="46"/>
      <c r="W27" s="46"/>
      <c r="X27" s="46"/>
      <c r="Y27" s="47"/>
      <c r="Z27" s="47"/>
      <c r="AA27" s="47"/>
      <c r="AB27" s="47"/>
      <c r="AC27" s="47"/>
      <c r="AD27" s="47"/>
    </row>
    <row r="28" spans="1:30" ht="57.2" customHeight="1" x14ac:dyDescent="0.25">
      <c r="A28" s="55">
        <v>31</v>
      </c>
      <c r="B28" s="56" t="s">
        <v>126</v>
      </c>
      <c r="C28" s="51" t="s">
        <v>127</v>
      </c>
      <c r="D28" s="52" t="s">
        <v>128</v>
      </c>
      <c r="E28" s="53" t="s">
        <v>129</v>
      </c>
      <c r="F28" s="54" t="s">
        <v>130</v>
      </c>
      <c r="G28" s="54" t="s">
        <v>37</v>
      </c>
      <c r="H28" s="54" t="s">
        <v>51</v>
      </c>
      <c r="I28" s="42">
        <v>2360</v>
      </c>
      <c r="J28" s="17"/>
      <c r="K28" s="23">
        <f t="shared" si="0"/>
        <v>0</v>
      </c>
      <c r="L28" s="24" t="str">
        <f t="shared" si="1"/>
        <v>OK</v>
      </c>
      <c r="M28" s="100"/>
      <c r="N28" s="50"/>
      <c r="O28" s="46"/>
      <c r="P28" s="49"/>
      <c r="Q28" s="47"/>
      <c r="R28" s="47"/>
      <c r="S28" s="47"/>
      <c r="T28" s="46"/>
      <c r="U28" s="46"/>
      <c r="V28" s="46"/>
      <c r="W28" s="46"/>
      <c r="X28" s="46"/>
      <c r="Y28" s="47"/>
      <c r="Z28" s="47"/>
      <c r="AA28" s="47"/>
      <c r="AB28" s="47"/>
      <c r="AC28" s="47"/>
      <c r="AD28" s="47"/>
    </row>
    <row r="29" spans="1:30" ht="57.2" customHeight="1" x14ac:dyDescent="0.25">
      <c r="A29" s="55">
        <v>32</v>
      </c>
      <c r="B29" s="56" t="s">
        <v>47</v>
      </c>
      <c r="C29" s="57" t="s">
        <v>131</v>
      </c>
      <c r="D29" s="58" t="s">
        <v>132</v>
      </c>
      <c r="E29" s="59" t="s">
        <v>133</v>
      </c>
      <c r="F29" s="54" t="s">
        <v>134</v>
      </c>
      <c r="G29" s="54" t="s">
        <v>37</v>
      </c>
      <c r="H29" s="54" t="s">
        <v>51</v>
      </c>
      <c r="I29" s="42">
        <v>290</v>
      </c>
      <c r="J29" s="17"/>
      <c r="K29" s="23">
        <f t="shared" si="0"/>
        <v>0</v>
      </c>
      <c r="L29" s="24" t="str">
        <f t="shared" si="1"/>
        <v>OK</v>
      </c>
      <c r="M29" s="100"/>
      <c r="N29" s="50"/>
      <c r="O29" s="46"/>
      <c r="P29" s="49"/>
      <c r="Q29" s="47"/>
      <c r="R29" s="47"/>
      <c r="S29" s="47"/>
      <c r="T29" s="46"/>
      <c r="U29" s="46"/>
      <c r="V29" s="46"/>
      <c r="W29" s="46"/>
      <c r="X29" s="46"/>
      <c r="Y29" s="47"/>
      <c r="Z29" s="47"/>
      <c r="AA29" s="47"/>
      <c r="AB29" s="47"/>
      <c r="AC29" s="47"/>
      <c r="AD29" s="47"/>
    </row>
    <row r="30" spans="1:30" ht="69" customHeight="1" x14ac:dyDescent="0.25">
      <c r="A30" s="55">
        <v>33</v>
      </c>
      <c r="B30" s="56" t="s">
        <v>135</v>
      </c>
      <c r="C30" s="60" t="s">
        <v>136</v>
      </c>
      <c r="D30" s="61" t="s">
        <v>137</v>
      </c>
      <c r="E30" s="62">
        <v>2402</v>
      </c>
      <c r="F30" s="62" t="s">
        <v>138</v>
      </c>
      <c r="G30" s="54" t="s">
        <v>37</v>
      </c>
      <c r="H30" s="62" t="s">
        <v>51</v>
      </c>
      <c r="I30" s="42">
        <v>5700</v>
      </c>
      <c r="J30" s="17"/>
      <c r="K30" s="23">
        <f t="shared" si="0"/>
        <v>0</v>
      </c>
      <c r="L30" s="24" t="str">
        <f t="shared" si="1"/>
        <v>OK</v>
      </c>
      <c r="M30" s="100"/>
      <c r="N30" s="50"/>
      <c r="O30" s="46"/>
      <c r="P30" s="47"/>
      <c r="Q30" s="47"/>
      <c r="R30" s="47"/>
      <c r="S30" s="47"/>
      <c r="T30" s="46"/>
      <c r="U30" s="46"/>
      <c r="V30" s="46"/>
      <c r="W30" s="46"/>
      <c r="X30" s="46"/>
      <c r="Y30" s="47"/>
      <c r="Z30" s="47"/>
      <c r="AA30" s="47"/>
      <c r="AB30" s="47"/>
      <c r="AC30" s="47"/>
      <c r="AD30" s="47"/>
    </row>
    <row r="31" spans="1:30" ht="39.950000000000003" customHeight="1" x14ac:dyDescent="0.25">
      <c r="A31" s="55">
        <v>34</v>
      </c>
      <c r="B31" s="56" t="s">
        <v>93</v>
      </c>
      <c r="C31" s="63" t="s">
        <v>139</v>
      </c>
      <c r="D31" s="64" t="s">
        <v>140</v>
      </c>
      <c r="E31" s="65">
        <v>2402</v>
      </c>
      <c r="F31" s="65" t="s">
        <v>141</v>
      </c>
      <c r="G31" s="54" t="s">
        <v>37</v>
      </c>
      <c r="H31" s="54" t="s">
        <v>51</v>
      </c>
      <c r="I31" s="42">
        <v>2180</v>
      </c>
      <c r="J31" s="17"/>
      <c r="K31" s="23">
        <f t="shared" si="0"/>
        <v>0</v>
      </c>
      <c r="L31" s="24" t="str">
        <f t="shared" si="1"/>
        <v>OK</v>
      </c>
      <c r="M31" s="100"/>
      <c r="N31" s="50"/>
      <c r="O31" s="46"/>
      <c r="P31" s="47"/>
      <c r="Q31" s="47"/>
      <c r="R31" s="47"/>
      <c r="S31" s="47"/>
      <c r="T31" s="46"/>
      <c r="U31" s="46"/>
      <c r="V31" s="46"/>
      <c r="W31" s="46"/>
      <c r="X31" s="46"/>
      <c r="Y31" s="47"/>
      <c r="Z31" s="47"/>
      <c r="AA31" s="47"/>
      <c r="AB31" s="47"/>
      <c r="AC31" s="47"/>
      <c r="AD31" s="47"/>
    </row>
    <row r="32" spans="1:30" ht="39.950000000000003" customHeight="1" x14ac:dyDescent="0.25">
      <c r="A32" s="55">
        <v>35</v>
      </c>
      <c r="B32" s="56" t="s">
        <v>93</v>
      </c>
      <c r="C32" s="66" t="s">
        <v>142</v>
      </c>
      <c r="D32" s="67" t="s">
        <v>143</v>
      </c>
      <c r="E32" s="59" t="s">
        <v>41</v>
      </c>
      <c r="F32" s="54" t="s">
        <v>138</v>
      </c>
      <c r="G32" s="54" t="s">
        <v>37</v>
      </c>
      <c r="H32" s="54">
        <v>44905233</v>
      </c>
      <c r="I32" s="42">
        <v>4785</v>
      </c>
      <c r="J32" s="17"/>
      <c r="K32" s="23">
        <f t="shared" si="0"/>
        <v>0</v>
      </c>
      <c r="L32" s="24" t="str">
        <f t="shared" si="1"/>
        <v>OK</v>
      </c>
      <c r="M32" s="100"/>
      <c r="N32" s="50"/>
      <c r="O32" s="46"/>
      <c r="P32" s="47"/>
      <c r="Q32" s="47"/>
      <c r="R32" s="47"/>
      <c r="S32" s="47"/>
      <c r="T32" s="46"/>
      <c r="U32" s="46"/>
      <c r="V32" s="46"/>
      <c r="W32" s="46"/>
      <c r="X32" s="46"/>
      <c r="Y32" s="47"/>
      <c r="Z32" s="47"/>
      <c r="AA32" s="47"/>
      <c r="AB32" s="47"/>
      <c r="AC32" s="47"/>
      <c r="AD32" s="47"/>
    </row>
    <row r="33" spans="1:30" ht="39.950000000000003" customHeight="1" x14ac:dyDescent="0.25">
      <c r="A33" s="55">
        <v>36</v>
      </c>
      <c r="B33" s="56" t="s">
        <v>93</v>
      </c>
      <c r="C33" s="60" t="s">
        <v>144</v>
      </c>
      <c r="D33" s="61" t="s">
        <v>145</v>
      </c>
      <c r="E33" s="62">
        <v>2402</v>
      </c>
      <c r="F33" s="62" t="s">
        <v>138</v>
      </c>
      <c r="G33" s="54" t="s">
        <v>37</v>
      </c>
      <c r="H33" s="62" t="s">
        <v>51</v>
      </c>
      <c r="I33" s="42">
        <v>3150</v>
      </c>
      <c r="J33" s="17"/>
      <c r="K33" s="23">
        <f t="shared" si="0"/>
        <v>0</v>
      </c>
      <c r="L33" s="24" t="str">
        <f t="shared" si="1"/>
        <v>OK</v>
      </c>
      <c r="M33" s="100"/>
      <c r="N33" s="50"/>
      <c r="O33" s="46"/>
      <c r="P33" s="47"/>
      <c r="Q33" s="47"/>
      <c r="R33" s="47"/>
      <c r="S33" s="47"/>
      <c r="T33" s="46"/>
      <c r="U33" s="46"/>
      <c r="V33" s="46"/>
      <c r="W33" s="46"/>
      <c r="X33" s="46"/>
      <c r="Y33" s="47"/>
      <c r="Z33" s="47"/>
      <c r="AA33" s="47"/>
      <c r="AB33" s="47"/>
      <c r="AC33" s="47"/>
      <c r="AD33" s="47"/>
    </row>
    <row r="34" spans="1:30" ht="39.950000000000003" customHeight="1" x14ac:dyDescent="0.25">
      <c r="A34" s="55">
        <v>37</v>
      </c>
      <c r="B34" s="56" t="s">
        <v>71</v>
      </c>
      <c r="C34" s="68" t="s">
        <v>146</v>
      </c>
      <c r="D34" s="69" t="s">
        <v>147</v>
      </c>
      <c r="E34" s="54">
        <v>2402</v>
      </c>
      <c r="F34" s="54" t="s">
        <v>148</v>
      </c>
      <c r="G34" s="54" t="s">
        <v>37</v>
      </c>
      <c r="H34" s="54" t="s">
        <v>51</v>
      </c>
      <c r="I34" s="42">
        <v>8890.2000000000007</v>
      </c>
      <c r="J34" s="17"/>
      <c r="K34" s="23">
        <f t="shared" si="0"/>
        <v>0</v>
      </c>
      <c r="L34" s="24" t="str">
        <f t="shared" si="1"/>
        <v>OK</v>
      </c>
      <c r="M34" s="100"/>
      <c r="N34" s="50"/>
      <c r="O34" s="46"/>
      <c r="P34" s="47"/>
      <c r="Q34" s="47"/>
      <c r="R34" s="47"/>
      <c r="S34" s="47"/>
      <c r="T34" s="46"/>
      <c r="U34" s="46"/>
      <c r="V34" s="46"/>
      <c r="W34" s="46"/>
      <c r="X34" s="46"/>
      <c r="Y34" s="47"/>
      <c r="Z34" s="47"/>
      <c r="AA34" s="47"/>
      <c r="AB34" s="47"/>
      <c r="AC34" s="47"/>
      <c r="AD34" s="47"/>
    </row>
    <row r="35" spans="1:30" ht="39.950000000000003" customHeight="1" x14ac:dyDescent="0.25">
      <c r="A35" s="55">
        <v>39</v>
      </c>
      <c r="B35" s="56" t="s">
        <v>38</v>
      </c>
      <c r="C35" s="57" t="s">
        <v>149</v>
      </c>
      <c r="D35" s="58" t="s">
        <v>150</v>
      </c>
      <c r="E35" s="53" t="s">
        <v>41</v>
      </c>
      <c r="F35" s="54" t="s">
        <v>138</v>
      </c>
      <c r="G35" s="54" t="s">
        <v>37</v>
      </c>
      <c r="H35" s="54" t="s">
        <v>51</v>
      </c>
      <c r="I35" s="42">
        <v>4920</v>
      </c>
      <c r="J35" s="17"/>
      <c r="K35" s="23">
        <f t="shared" si="0"/>
        <v>0</v>
      </c>
      <c r="L35" s="24" t="str">
        <f t="shared" si="1"/>
        <v>OK</v>
      </c>
      <c r="M35" s="100"/>
      <c r="N35" s="50"/>
      <c r="O35" s="46"/>
      <c r="P35" s="47"/>
      <c r="Q35" s="47"/>
      <c r="R35" s="47"/>
      <c r="S35" s="47"/>
      <c r="T35" s="46"/>
      <c r="U35" s="46"/>
      <c r="V35" s="46"/>
      <c r="W35" s="46"/>
      <c r="X35" s="46"/>
      <c r="Y35" s="47"/>
      <c r="Z35" s="47"/>
      <c r="AA35" s="47"/>
      <c r="AB35" s="47"/>
      <c r="AC35" s="47"/>
      <c r="AD35" s="47"/>
    </row>
    <row r="36" spans="1:30" ht="39.950000000000003" customHeight="1" x14ac:dyDescent="0.25">
      <c r="A36" s="55">
        <v>40</v>
      </c>
      <c r="B36" s="56" t="s">
        <v>151</v>
      </c>
      <c r="C36" s="60" t="s">
        <v>152</v>
      </c>
      <c r="D36" s="61" t="s">
        <v>153</v>
      </c>
      <c r="E36" s="59" t="s">
        <v>41</v>
      </c>
      <c r="F36" s="54" t="s">
        <v>138</v>
      </c>
      <c r="G36" s="54" t="s">
        <v>37</v>
      </c>
      <c r="H36" s="54" t="s">
        <v>154</v>
      </c>
      <c r="I36" s="42">
        <v>10035</v>
      </c>
      <c r="J36" s="17"/>
      <c r="K36" s="23">
        <f t="shared" si="0"/>
        <v>0</v>
      </c>
      <c r="L36" s="24" t="str">
        <f t="shared" si="1"/>
        <v>OK</v>
      </c>
      <c r="M36" s="100"/>
      <c r="N36" s="50"/>
      <c r="O36" s="46"/>
      <c r="P36" s="47"/>
      <c r="Q36" s="47"/>
      <c r="R36" s="47"/>
      <c r="S36" s="47"/>
      <c r="T36" s="46"/>
      <c r="U36" s="46"/>
      <c r="V36" s="46"/>
      <c r="W36" s="46"/>
      <c r="X36" s="46"/>
      <c r="Y36" s="47"/>
      <c r="Z36" s="47"/>
      <c r="AA36" s="47"/>
      <c r="AB36" s="47"/>
      <c r="AC36" s="47"/>
      <c r="AD36" s="47"/>
    </row>
    <row r="37" spans="1:30" ht="39.950000000000003" customHeight="1" x14ac:dyDescent="0.25">
      <c r="A37" s="55">
        <v>41</v>
      </c>
      <c r="B37" s="56" t="s">
        <v>24</v>
      </c>
      <c r="C37" s="60" t="s">
        <v>155</v>
      </c>
      <c r="D37" s="61" t="s">
        <v>156</v>
      </c>
      <c r="E37" s="62" t="s">
        <v>157</v>
      </c>
      <c r="F37" s="62" t="s">
        <v>158</v>
      </c>
      <c r="G37" s="54" t="s">
        <v>37</v>
      </c>
      <c r="H37" s="62" t="s">
        <v>81</v>
      </c>
      <c r="I37" s="42">
        <v>40</v>
      </c>
      <c r="J37" s="17"/>
      <c r="K37" s="23">
        <f t="shared" si="0"/>
        <v>0</v>
      </c>
      <c r="L37" s="24" t="str">
        <f t="shared" si="1"/>
        <v>OK</v>
      </c>
      <c r="M37" s="100"/>
      <c r="N37" s="50"/>
      <c r="O37" s="46"/>
      <c r="P37" s="47"/>
      <c r="Q37" s="47"/>
      <c r="R37" s="47"/>
      <c r="S37" s="47"/>
      <c r="T37" s="46"/>
      <c r="U37" s="46"/>
      <c r="V37" s="46"/>
      <c r="W37" s="46"/>
      <c r="X37" s="46"/>
      <c r="Y37" s="47"/>
      <c r="Z37" s="47"/>
      <c r="AA37" s="47"/>
      <c r="AB37" s="47"/>
      <c r="AC37" s="47"/>
      <c r="AD37" s="47"/>
    </row>
    <row r="38" spans="1:30" ht="39.950000000000003" customHeight="1" x14ac:dyDescent="0.25">
      <c r="A38" s="55">
        <v>42</v>
      </c>
      <c r="B38" s="56" t="s">
        <v>71</v>
      </c>
      <c r="C38" s="60" t="s">
        <v>159</v>
      </c>
      <c r="D38" s="61" t="s">
        <v>160</v>
      </c>
      <c r="E38" s="62" t="s">
        <v>157</v>
      </c>
      <c r="F38" s="62" t="s">
        <v>161</v>
      </c>
      <c r="G38" s="54" t="s">
        <v>37</v>
      </c>
      <c r="H38" s="62" t="s">
        <v>81</v>
      </c>
      <c r="I38" s="42">
        <v>84.99</v>
      </c>
      <c r="J38" s="17"/>
      <c r="K38" s="23">
        <f t="shared" si="0"/>
        <v>0</v>
      </c>
      <c r="L38" s="24" t="str">
        <f t="shared" si="1"/>
        <v>OK</v>
      </c>
      <c r="M38" s="103"/>
      <c r="N38" s="50"/>
      <c r="O38" s="46"/>
      <c r="P38" s="47"/>
      <c r="Q38" s="47"/>
      <c r="R38" s="49"/>
      <c r="S38" s="48"/>
      <c r="T38" s="46"/>
      <c r="U38" s="46"/>
      <c r="V38" s="46"/>
      <c r="W38" s="46"/>
      <c r="X38" s="46"/>
      <c r="Y38" s="47"/>
      <c r="Z38" s="47"/>
      <c r="AA38" s="47"/>
      <c r="AB38" s="47"/>
      <c r="AC38" s="47"/>
      <c r="AD38" s="47"/>
    </row>
    <row r="39" spans="1:30" ht="39.950000000000003" customHeight="1" x14ac:dyDescent="0.25">
      <c r="A39" s="55">
        <v>43</v>
      </c>
      <c r="B39" s="56" t="s">
        <v>24</v>
      </c>
      <c r="C39" s="60" t="s">
        <v>162</v>
      </c>
      <c r="D39" s="61" t="s">
        <v>163</v>
      </c>
      <c r="E39" s="59" t="s">
        <v>164</v>
      </c>
      <c r="F39" s="70">
        <v>28738071</v>
      </c>
      <c r="G39" s="54" t="s">
        <v>37</v>
      </c>
      <c r="H39" s="54">
        <v>33903017</v>
      </c>
      <c r="I39" s="42">
        <v>350</v>
      </c>
      <c r="J39" s="17"/>
      <c r="K39" s="23">
        <f t="shared" si="0"/>
        <v>0</v>
      </c>
      <c r="L39" s="24" t="str">
        <f t="shared" si="1"/>
        <v>OK</v>
      </c>
      <c r="M39" s="103"/>
      <c r="N39" s="50"/>
      <c r="O39" s="46"/>
      <c r="P39" s="47"/>
      <c r="Q39" s="47"/>
      <c r="R39" s="49"/>
      <c r="S39" s="48"/>
      <c r="T39" s="46"/>
      <c r="U39" s="46"/>
      <c r="V39" s="46"/>
      <c r="W39" s="46"/>
      <c r="X39" s="46"/>
      <c r="Y39" s="47"/>
      <c r="Z39" s="47"/>
      <c r="AA39" s="47"/>
      <c r="AB39" s="47"/>
      <c r="AC39" s="47"/>
      <c r="AD39" s="47"/>
    </row>
    <row r="40" spans="1:30" ht="39.950000000000003" customHeight="1" x14ac:dyDescent="0.25">
      <c r="A40" s="55">
        <v>44</v>
      </c>
      <c r="B40" s="56" t="s">
        <v>114</v>
      </c>
      <c r="C40" s="68" t="s">
        <v>165</v>
      </c>
      <c r="D40" s="69" t="s">
        <v>166</v>
      </c>
      <c r="E40" s="65">
        <v>2103</v>
      </c>
      <c r="F40" s="65" t="s">
        <v>167</v>
      </c>
      <c r="G40" s="54" t="s">
        <v>37</v>
      </c>
      <c r="H40" s="54" t="s">
        <v>168</v>
      </c>
      <c r="I40" s="42">
        <v>3000</v>
      </c>
      <c r="J40" s="17"/>
      <c r="K40" s="23">
        <f t="shared" si="0"/>
        <v>0</v>
      </c>
      <c r="L40" s="24" t="str">
        <f t="shared" si="1"/>
        <v>OK</v>
      </c>
      <c r="M40" s="103"/>
      <c r="N40" s="50"/>
      <c r="O40" s="46"/>
      <c r="P40" s="47"/>
      <c r="Q40" s="47"/>
      <c r="R40" s="49"/>
      <c r="S40" s="48"/>
      <c r="T40" s="46"/>
      <c r="U40" s="46"/>
      <c r="V40" s="46"/>
      <c r="W40" s="46"/>
      <c r="X40" s="46"/>
      <c r="Y40" s="47"/>
      <c r="Z40" s="47"/>
      <c r="AA40" s="47"/>
      <c r="AB40" s="47"/>
      <c r="AC40" s="47"/>
      <c r="AD40" s="47"/>
    </row>
    <row r="41" spans="1:30" ht="39.950000000000003" customHeight="1" x14ac:dyDescent="0.25">
      <c r="A41" s="55">
        <v>46</v>
      </c>
      <c r="B41" s="56" t="s">
        <v>93</v>
      </c>
      <c r="C41" s="60" t="s">
        <v>169</v>
      </c>
      <c r="D41" s="61" t="s">
        <v>170</v>
      </c>
      <c r="E41" s="62" t="s">
        <v>171</v>
      </c>
      <c r="F41" s="62" t="s">
        <v>172</v>
      </c>
      <c r="G41" s="54" t="s">
        <v>37</v>
      </c>
      <c r="H41" s="62" t="s">
        <v>173</v>
      </c>
      <c r="I41" s="42">
        <v>2150</v>
      </c>
      <c r="J41" s="17"/>
      <c r="K41" s="23">
        <f t="shared" si="0"/>
        <v>0</v>
      </c>
      <c r="L41" s="24" t="str">
        <f t="shared" si="1"/>
        <v>OK</v>
      </c>
      <c r="M41" s="103"/>
      <c r="N41" s="50"/>
      <c r="O41" s="46"/>
      <c r="P41" s="47"/>
      <c r="Q41" s="47"/>
      <c r="R41" s="49"/>
      <c r="S41" s="48"/>
      <c r="T41" s="46"/>
      <c r="U41" s="46"/>
      <c r="V41" s="46"/>
      <c r="W41" s="46"/>
      <c r="X41" s="46"/>
      <c r="Y41" s="47"/>
      <c r="Z41" s="47"/>
      <c r="AA41" s="47"/>
      <c r="AB41" s="47"/>
      <c r="AC41" s="47"/>
      <c r="AD41" s="47"/>
    </row>
    <row r="42" spans="1:30" ht="39.950000000000003" customHeight="1" x14ac:dyDescent="0.25">
      <c r="A42" s="55">
        <v>48</v>
      </c>
      <c r="B42" s="56" t="s">
        <v>114</v>
      </c>
      <c r="C42" s="60" t="s">
        <v>174</v>
      </c>
      <c r="D42" s="61" t="s">
        <v>175</v>
      </c>
      <c r="E42" s="59" t="s">
        <v>62</v>
      </c>
      <c r="F42" s="70">
        <v>12629002</v>
      </c>
      <c r="G42" s="54" t="s">
        <v>37</v>
      </c>
      <c r="H42" s="54">
        <v>44905233</v>
      </c>
      <c r="I42" s="42">
        <v>90</v>
      </c>
      <c r="J42" s="17"/>
      <c r="K42" s="23">
        <f t="shared" si="0"/>
        <v>0</v>
      </c>
      <c r="L42" s="24" t="str">
        <f t="shared" si="1"/>
        <v>OK</v>
      </c>
      <c r="M42" s="103"/>
      <c r="N42" s="50"/>
      <c r="O42" s="46"/>
      <c r="P42" s="47"/>
      <c r="Q42" s="47"/>
      <c r="R42" s="49"/>
      <c r="S42" s="48"/>
      <c r="T42" s="46"/>
      <c r="U42" s="46"/>
      <c r="V42" s="46"/>
      <c r="W42" s="46"/>
      <c r="X42" s="46"/>
      <c r="Y42" s="47"/>
      <c r="Z42" s="47"/>
      <c r="AA42" s="47"/>
      <c r="AB42" s="47"/>
      <c r="AC42" s="47"/>
      <c r="AD42" s="47"/>
    </row>
    <row r="43" spans="1:30" ht="39.950000000000003" customHeight="1" x14ac:dyDescent="0.25">
      <c r="A43" s="55">
        <v>49</v>
      </c>
      <c r="B43" s="56" t="s">
        <v>176</v>
      </c>
      <c r="C43" s="60" t="s">
        <v>177</v>
      </c>
      <c r="D43" s="61" t="s">
        <v>178</v>
      </c>
      <c r="E43" s="53" t="s">
        <v>179</v>
      </c>
      <c r="F43" s="54" t="s">
        <v>180</v>
      </c>
      <c r="G43" s="54" t="s">
        <v>37</v>
      </c>
      <c r="H43" s="54" t="s">
        <v>21</v>
      </c>
      <c r="I43" s="42">
        <v>4423</v>
      </c>
      <c r="J43" s="17"/>
      <c r="K43" s="23">
        <f t="shared" si="0"/>
        <v>0</v>
      </c>
      <c r="L43" s="24" t="str">
        <f t="shared" si="1"/>
        <v>OK</v>
      </c>
      <c r="M43" s="103"/>
      <c r="N43" s="50"/>
      <c r="O43" s="46"/>
      <c r="P43" s="47"/>
      <c r="Q43" s="47"/>
      <c r="R43" s="49"/>
      <c r="S43" s="48"/>
      <c r="T43" s="46"/>
      <c r="U43" s="46"/>
      <c r="V43" s="46"/>
      <c r="W43" s="46"/>
      <c r="X43" s="46"/>
      <c r="Y43" s="47"/>
      <c r="Z43" s="47"/>
      <c r="AA43" s="47"/>
      <c r="AB43" s="47"/>
      <c r="AC43" s="47"/>
      <c r="AD43" s="47"/>
    </row>
    <row r="44" spans="1:30" ht="39.950000000000003" customHeight="1" x14ac:dyDescent="0.25">
      <c r="A44" s="55">
        <v>51</v>
      </c>
      <c r="B44" s="56" t="s">
        <v>24</v>
      </c>
      <c r="C44" s="60" t="s">
        <v>181</v>
      </c>
      <c r="D44" s="61" t="s">
        <v>182</v>
      </c>
      <c r="E44" s="53" t="s">
        <v>183</v>
      </c>
      <c r="F44" s="54" t="s">
        <v>184</v>
      </c>
      <c r="G44" s="54" t="s">
        <v>37</v>
      </c>
      <c r="H44" s="54" t="s">
        <v>185</v>
      </c>
      <c r="I44" s="42">
        <v>5500</v>
      </c>
      <c r="J44" s="17"/>
      <c r="K44" s="23">
        <f t="shared" si="0"/>
        <v>0</v>
      </c>
      <c r="L44" s="24" t="str">
        <f t="shared" si="1"/>
        <v>OK</v>
      </c>
      <c r="M44" s="103"/>
      <c r="N44" s="50"/>
      <c r="O44" s="46"/>
      <c r="P44" s="47"/>
      <c r="Q44" s="47"/>
      <c r="R44" s="49"/>
      <c r="S44" s="48"/>
      <c r="T44" s="46"/>
      <c r="U44" s="46"/>
      <c r="V44" s="46"/>
      <c r="W44" s="46"/>
      <c r="X44" s="46"/>
      <c r="Y44" s="47"/>
      <c r="Z44" s="47"/>
      <c r="AA44" s="47"/>
      <c r="AB44" s="47"/>
      <c r="AC44" s="47"/>
      <c r="AD44" s="47"/>
    </row>
    <row r="45" spans="1:30" ht="39.950000000000003" customHeight="1" x14ac:dyDescent="0.25">
      <c r="A45" s="55">
        <v>52</v>
      </c>
      <c r="B45" s="56" t="s">
        <v>186</v>
      </c>
      <c r="C45" s="60" t="s">
        <v>187</v>
      </c>
      <c r="D45" s="61" t="s">
        <v>188</v>
      </c>
      <c r="E45" s="59" t="s">
        <v>189</v>
      </c>
      <c r="F45" s="70">
        <v>122238001</v>
      </c>
      <c r="G45" s="54" t="s">
        <v>37</v>
      </c>
      <c r="H45" s="54">
        <v>44905202</v>
      </c>
      <c r="I45" s="42">
        <v>23199</v>
      </c>
      <c r="J45" s="17"/>
      <c r="K45" s="23">
        <f t="shared" si="0"/>
        <v>0</v>
      </c>
      <c r="L45" s="24" t="str">
        <f t="shared" si="1"/>
        <v>OK</v>
      </c>
      <c r="M45" s="103"/>
      <c r="N45" s="50"/>
      <c r="O45" s="46"/>
      <c r="P45" s="47"/>
      <c r="Q45" s="47"/>
      <c r="R45" s="49"/>
      <c r="S45" s="48"/>
      <c r="T45" s="46"/>
      <c r="U45" s="46"/>
      <c r="V45" s="46"/>
      <c r="W45" s="46"/>
      <c r="X45" s="46"/>
      <c r="Y45" s="47"/>
      <c r="Z45" s="47"/>
      <c r="AA45" s="47"/>
      <c r="AB45" s="47"/>
      <c r="AC45" s="47"/>
      <c r="AD45" s="47"/>
    </row>
    <row r="46" spans="1:30" ht="39.950000000000003" customHeight="1" x14ac:dyDescent="0.25">
      <c r="A46" s="55">
        <v>53</v>
      </c>
      <c r="B46" s="56" t="s">
        <v>43</v>
      </c>
      <c r="C46" s="71" t="s">
        <v>190</v>
      </c>
      <c r="D46" s="72" t="s">
        <v>191</v>
      </c>
      <c r="E46" s="59" t="s">
        <v>192</v>
      </c>
      <c r="F46" s="62" t="s">
        <v>193</v>
      </c>
      <c r="G46" s="54" t="s">
        <v>37</v>
      </c>
      <c r="H46" s="62" t="s">
        <v>81</v>
      </c>
      <c r="I46" s="42">
        <v>170</v>
      </c>
      <c r="J46" s="17"/>
      <c r="K46" s="23">
        <f t="shared" si="0"/>
        <v>0</v>
      </c>
      <c r="L46" s="24" t="str">
        <f t="shared" si="1"/>
        <v>OK</v>
      </c>
      <c r="M46" s="103"/>
      <c r="N46" s="50"/>
      <c r="O46" s="46"/>
      <c r="P46" s="47"/>
      <c r="Q46" s="47"/>
      <c r="R46" s="49"/>
      <c r="S46" s="48"/>
      <c r="T46" s="46"/>
      <c r="U46" s="46"/>
      <c r="V46" s="46"/>
      <c r="W46" s="46"/>
      <c r="X46" s="46"/>
      <c r="Y46" s="47"/>
      <c r="Z46" s="47"/>
      <c r="AA46" s="47"/>
      <c r="AB46" s="47"/>
      <c r="AC46" s="47"/>
      <c r="AD46" s="47"/>
    </row>
    <row r="47" spans="1:30" ht="39.950000000000003" customHeight="1" x14ac:dyDescent="0.25">
      <c r="A47" s="55">
        <v>54</v>
      </c>
      <c r="B47" s="56" t="s">
        <v>55</v>
      </c>
      <c r="C47" s="73" t="s">
        <v>194</v>
      </c>
      <c r="D47" s="74" t="s">
        <v>195</v>
      </c>
      <c r="E47" s="74">
        <v>4104</v>
      </c>
      <c r="F47" s="74" t="s">
        <v>196</v>
      </c>
      <c r="G47" s="74" t="s">
        <v>37</v>
      </c>
      <c r="H47" s="74" t="s">
        <v>197</v>
      </c>
      <c r="I47" s="42">
        <v>499</v>
      </c>
      <c r="J47" s="17"/>
      <c r="K47" s="23">
        <f t="shared" si="0"/>
        <v>0</v>
      </c>
      <c r="L47" s="24" t="str">
        <f t="shared" si="1"/>
        <v>OK</v>
      </c>
      <c r="M47" s="103"/>
      <c r="N47" s="50"/>
      <c r="O47" s="46"/>
      <c r="P47" s="47"/>
      <c r="Q47" s="47"/>
      <c r="R47" s="49"/>
      <c r="S47" s="48"/>
      <c r="T47" s="46"/>
      <c r="U47" s="46"/>
      <c r="V47" s="46"/>
      <c r="W47" s="46"/>
      <c r="X47" s="46"/>
      <c r="Y47" s="47"/>
      <c r="Z47" s="47"/>
      <c r="AA47" s="47"/>
      <c r="AB47" s="47"/>
      <c r="AC47" s="47"/>
      <c r="AD47" s="47"/>
    </row>
    <row r="48" spans="1:30" ht="39.950000000000003" customHeight="1" x14ac:dyDescent="0.25">
      <c r="A48" s="55">
        <v>55</v>
      </c>
      <c r="B48" s="56" t="s">
        <v>38</v>
      </c>
      <c r="C48" s="73" t="s">
        <v>198</v>
      </c>
      <c r="D48" s="74" t="s">
        <v>199</v>
      </c>
      <c r="E48" s="75" t="s">
        <v>129</v>
      </c>
      <c r="F48" s="74" t="s">
        <v>200</v>
      </c>
      <c r="G48" s="74" t="s">
        <v>37</v>
      </c>
      <c r="H48" s="74" t="s">
        <v>201</v>
      </c>
      <c r="I48" s="42">
        <v>1943</v>
      </c>
      <c r="J48" s="17"/>
      <c r="K48" s="23">
        <f t="shared" si="0"/>
        <v>0</v>
      </c>
      <c r="L48" s="24" t="str">
        <f t="shared" si="1"/>
        <v>OK</v>
      </c>
      <c r="M48" s="103"/>
      <c r="N48" s="50"/>
      <c r="O48" s="46"/>
      <c r="P48" s="47"/>
      <c r="Q48" s="47"/>
      <c r="R48" s="49"/>
      <c r="S48" s="48"/>
      <c r="T48" s="46"/>
      <c r="U48" s="46"/>
      <c r="V48" s="46"/>
      <c r="W48" s="46"/>
      <c r="X48" s="46"/>
      <c r="Y48" s="47"/>
      <c r="Z48" s="47"/>
      <c r="AA48" s="47"/>
      <c r="AB48" s="47"/>
      <c r="AC48" s="47"/>
      <c r="AD48" s="47"/>
    </row>
    <row r="49" spans="1:30" ht="39.950000000000003" customHeight="1" x14ac:dyDescent="0.25">
      <c r="A49" s="55">
        <v>56</v>
      </c>
      <c r="B49" s="56" t="s">
        <v>202</v>
      </c>
      <c r="C49" s="66" t="s">
        <v>203</v>
      </c>
      <c r="D49" s="67" t="s">
        <v>204</v>
      </c>
      <c r="E49" s="53" t="s">
        <v>41</v>
      </c>
      <c r="F49" s="54" t="s">
        <v>205</v>
      </c>
      <c r="G49" s="54" t="s">
        <v>37</v>
      </c>
      <c r="H49" s="54" t="s">
        <v>51</v>
      </c>
      <c r="I49" s="42">
        <v>20700</v>
      </c>
      <c r="J49" s="17"/>
      <c r="K49" s="23">
        <f t="shared" si="0"/>
        <v>0</v>
      </c>
      <c r="L49" s="24" t="str">
        <f t="shared" si="1"/>
        <v>OK</v>
      </c>
      <c r="M49" s="103"/>
      <c r="N49" s="50"/>
      <c r="O49" s="46"/>
      <c r="P49" s="47"/>
      <c r="Q49" s="47"/>
      <c r="R49" s="49"/>
      <c r="S49" s="48"/>
      <c r="T49" s="46"/>
      <c r="U49" s="46"/>
      <c r="V49" s="46"/>
      <c r="W49" s="46"/>
      <c r="X49" s="46"/>
      <c r="Y49" s="47"/>
      <c r="Z49" s="47"/>
      <c r="AA49" s="47"/>
      <c r="AB49" s="47"/>
      <c r="AC49" s="47"/>
      <c r="AD49" s="47"/>
    </row>
    <row r="50" spans="1:30" ht="39.950000000000003" customHeight="1" x14ac:dyDescent="0.25">
      <c r="A50" s="55">
        <v>57</v>
      </c>
      <c r="B50" s="56" t="s">
        <v>135</v>
      </c>
      <c r="C50" s="60" t="s">
        <v>206</v>
      </c>
      <c r="D50" s="61" t="s">
        <v>207</v>
      </c>
      <c r="E50" s="62" t="s">
        <v>208</v>
      </c>
      <c r="F50" s="62" t="s">
        <v>209</v>
      </c>
      <c r="G50" s="54" t="s">
        <v>37</v>
      </c>
      <c r="H50" s="62" t="s">
        <v>51</v>
      </c>
      <c r="I50" s="42">
        <v>9385</v>
      </c>
      <c r="J50" s="17"/>
      <c r="K50" s="23">
        <f t="shared" si="0"/>
        <v>0</v>
      </c>
      <c r="L50" s="24" t="str">
        <f t="shared" si="1"/>
        <v>OK</v>
      </c>
      <c r="M50" s="103"/>
      <c r="N50" s="50"/>
      <c r="O50" s="46"/>
      <c r="P50" s="47"/>
      <c r="Q50" s="47"/>
      <c r="R50" s="49"/>
      <c r="S50" s="48"/>
      <c r="T50" s="46"/>
      <c r="U50" s="46"/>
      <c r="V50" s="46"/>
      <c r="W50" s="46"/>
      <c r="X50" s="46"/>
      <c r="Y50" s="47"/>
      <c r="Z50" s="47"/>
      <c r="AA50" s="47"/>
      <c r="AB50" s="47"/>
      <c r="AC50" s="47"/>
      <c r="AD50" s="47"/>
    </row>
    <row r="51" spans="1:30" ht="39.950000000000003" customHeight="1" x14ac:dyDescent="0.25">
      <c r="A51" s="55">
        <v>59</v>
      </c>
      <c r="B51" s="56" t="s">
        <v>93</v>
      </c>
      <c r="C51" s="66" t="s">
        <v>210</v>
      </c>
      <c r="D51" s="67" t="s">
        <v>211</v>
      </c>
      <c r="E51" s="59" t="s">
        <v>212</v>
      </c>
      <c r="F51" s="62" t="s">
        <v>213</v>
      </c>
      <c r="G51" s="54" t="s">
        <v>37</v>
      </c>
      <c r="H51" s="62" t="s">
        <v>81</v>
      </c>
      <c r="I51" s="42">
        <v>1140</v>
      </c>
      <c r="J51" s="17"/>
      <c r="K51" s="23">
        <f t="shared" si="0"/>
        <v>0</v>
      </c>
      <c r="L51" s="24" t="str">
        <f t="shared" si="1"/>
        <v>OK</v>
      </c>
      <c r="M51" s="103"/>
      <c r="N51" s="50"/>
      <c r="O51" s="46"/>
      <c r="P51" s="47"/>
      <c r="Q51" s="47"/>
      <c r="R51" s="49"/>
      <c r="S51" s="48"/>
      <c r="T51" s="46"/>
      <c r="U51" s="46"/>
      <c r="V51" s="46"/>
      <c r="W51" s="46"/>
      <c r="X51" s="46"/>
      <c r="Y51" s="47"/>
      <c r="Z51" s="47"/>
      <c r="AA51" s="47"/>
      <c r="AB51" s="47"/>
      <c r="AC51" s="47"/>
      <c r="AD51" s="47"/>
    </row>
    <row r="52" spans="1:30" ht="39.950000000000003" customHeight="1" x14ac:dyDescent="0.25">
      <c r="A52" s="55">
        <v>60</v>
      </c>
      <c r="B52" s="56" t="s">
        <v>93</v>
      </c>
      <c r="C52" s="66" t="s">
        <v>214</v>
      </c>
      <c r="D52" s="67" t="s">
        <v>215</v>
      </c>
      <c r="E52" s="59" t="s">
        <v>212</v>
      </c>
      <c r="F52" s="62" t="s">
        <v>213</v>
      </c>
      <c r="G52" s="54" t="s">
        <v>37</v>
      </c>
      <c r="H52" s="62" t="s">
        <v>81</v>
      </c>
      <c r="I52" s="42">
        <v>685</v>
      </c>
      <c r="J52" s="17"/>
      <c r="K52" s="23">
        <f t="shared" si="0"/>
        <v>0</v>
      </c>
      <c r="L52" s="24" t="str">
        <f t="shared" si="1"/>
        <v>OK</v>
      </c>
      <c r="M52" s="103"/>
      <c r="N52" s="50"/>
      <c r="O52" s="46"/>
      <c r="P52" s="47"/>
      <c r="Q52" s="47"/>
      <c r="R52" s="49"/>
      <c r="S52" s="48"/>
      <c r="T52" s="46"/>
      <c r="U52" s="46"/>
      <c r="V52" s="46"/>
      <c r="W52" s="46"/>
      <c r="X52" s="46"/>
      <c r="Y52" s="47"/>
      <c r="Z52" s="47"/>
      <c r="AA52" s="47"/>
      <c r="AB52" s="47"/>
      <c r="AC52" s="47"/>
      <c r="AD52" s="47"/>
    </row>
    <row r="53" spans="1:30" ht="39.950000000000003" customHeight="1" x14ac:dyDescent="0.25">
      <c r="A53" s="55">
        <v>61</v>
      </c>
      <c r="B53" s="56" t="s">
        <v>71</v>
      </c>
      <c r="C53" s="66" t="s">
        <v>216</v>
      </c>
      <c r="D53" s="67" t="s">
        <v>217</v>
      </c>
      <c r="E53" s="59" t="s">
        <v>212</v>
      </c>
      <c r="F53" s="76" t="s">
        <v>218</v>
      </c>
      <c r="G53" s="54" t="s">
        <v>37</v>
      </c>
      <c r="H53" s="76" t="s">
        <v>81</v>
      </c>
      <c r="I53" s="42">
        <v>2296.8000000000002</v>
      </c>
      <c r="J53" s="17"/>
      <c r="K53" s="23">
        <f t="shared" si="0"/>
        <v>0</v>
      </c>
      <c r="L53" s="24" t="str">
        <f t="shared" si="1"/>
        <v>OK</v>
      </c>
      <c r="M53" s="103"/>
      <c r="N53" s="50"/>
      <c r="O53" s="46"/>
      <c r="P53" s="47"/>
      <c r="Q53" s="47"/>
      <c r="R53" s="49"/>
      <c r="S53" s="48"/>
      <c r="T53" s="46"/>
      <c r="U53" s="46"/>
      <c r="V53" s="46"/>
      <c r="W53" s="46"/>
      <c r="X53" s="46"/>
      <c r="Y53" s="47"/>
      <c r="Z53" s="47"/>
      <c r="AA53" s="47"/>
      <c r="AB53" s="47"/>
      <c r="AC53" s="47"/>
      <c r="AD53" s="47"/>
    </row>
    <row r="54" spans="1:30" ht="39.950000000000003" customHeight="1" x14ac:dyDescent="0.25">
      <c r="A54" s="55">
        <v>62</v>
      </c>
      <c r="B54" s="56" t="s">
        <v>43</v>
      </c>
      <c r="C54" s="60" t="s">
        <v>219</v>
      </c>
      <c r="D54" s="61" t="s">
        <v>220</v>
      </c>
      <c r="E54" s="62" t="s">
        <v>221</v>
      </c>
      <c r="F54" s="62" t="s">
        <v>222</v>
      </c>
      <c r="G54" s="54" t="s">
        <v>37</v>
      </c>
      <c r="H54" s="62" t="s">
        <v>25</v>
      </c>
      <c r="I54" s="42">
        <v>1291</v>
      </c>
      <c r="J54" s="17"/>
      <c r="K54" s="23">
        <f t="shared" si="0"/>
        <v>0</v>
      </c>
      <c r="L54" s="24" t="str">
        <f t="shared" si="1"/>
        <v>OK</v>
      </c>
      <c r="M54" s="103"/>
      <c r="N54" s="50"/>
      <c r="O54" s="46"/>
      <c r="P54" s="47"/>
      <c r="Q54" s="47"/>
      <c r="R54" s="49"/>
      <c r="S54" s="48"/>
      <c r="T54" s="46"/>
      <c r="U54" s="46"/>
      <c r="V54" s="46"/>
      <c r="W54" s="46"/>
      <c r="X54" s="46"/>
      <c r="Y54" s="47"/>
      <c r="Z54" s="47"/>
      <c r="AA54" s="47"/>
      <c r="AB54" s="47"/>
      <c r="AC54" s="47"/>
      <c r="AD54" s="47"/>
    </row>
    <row r="55" spans="1:30" ht="39.950000000000003" customHeight="1" x14ac:dyDescent="0.25">
      <c r="A55" s="55">
        <v>63</v>
      </c>
      <c r="B55" s="56" t="s">
        <v>55</v>
      </c>
      <c r="C55" s="60" t="s">
        <v>223</v>
      </c>
      <c r="D55" s="61" t="s">
        <v>224</v>
      </c>
      <c r="E55" s="62" t="s">
        <v>225</v>
      </c>
      <c r="F55" s="62" t="s">
        <v>226</v>
      </c>
      <c r="G55" s="54" t="s">
        <v>37</v>
      </c>
      <c r="H55" s="62" t="s">
        <v>227</v>
      </c>
      <c r="I55" s="42">
        <v>1785</v>
      </c>
      <c r="J55" s="17"/>
      <c r="K55" s="23">
        <f t="shared" si="0"/>
        <v>0</v>
      </c>
      <c r="L55" s="24" t="str">
        <f t="shared" si="1"/>
        <v>OK</v>
      </c>
      <c r="M55" s="103"/>
      <c r="N55" s="50"/>
      <c r="O55" s="46"/>
      <c r="P55" s="47"/>
      <c r="Q55" s="47"/>
      <c r="R55" s="49"/>
      <c r="S55" s="48"/>
      <c r="T55" s="46"/>
      <c r="U55" s="46"/>
      <c r="V55" s="46"/>
      <c r="W55" s="46"/>
      <c r="X55" s="46"/>
      <c r="Y55" s="47"/>
      <c r="Z55" s="47"/>
      <c r="AA55" s="47"/>
      <c r="AB55" s="47"/>
      <c r="AC55" s="47"/>
      <c r="AD55" s="47"/>
    </row>
    <row r="56" spans="1:30" ht="39.950000000000003" customHeight="1" x14ac:dyDescent="0.25">
      <c r="A56" s="55">
        <v>65</v>
      </c>
      <c r="B56" s="56" t="s">
        <v>86</v>
      </c>
      <c r="C56" s="60" t="s">
        <v>228</v>
      </c>
      <c r="D56" s="61" t="s">
        <v>229</v>
      </c>
      <c r="E56" s="62" t="s">
        <v>230</v>
      </c>
      <c r="F56" s="62" t="s">
        <v>231</v>
      </c>
      <c r="G56" s="54" t="s">
        <v>37</v>
      </c>
      <c r="H56" s="62" t="s">
        <v>232</v>
      </c>
      <c r="I56" s="42">
        <v>2649.99</v>
      </c>
      <c r="J56" s="17"/>
      <c r="K56" s="23">
        <f t="shared" si="0"/>
        <v>0</v>
      </c>
      <c r="L56" s="24" t="str">
        <f t="shared" si="1"/>
        <v>OK</v>
      </c>
      <c r="M56" s="103"/>
      <c r="N56" s="50"/>
      <c r="O56" s="46"/>
      <c r="P56" s="47"/>
      <c r="Q56" s="47"/>
      <c r="R56" s="49"/>
      <c r="S56" s="48"/>
      <c r="T56" s="46"/>
      <c r="U56" s="46"/>
      <c r="V56" s="46"/>
      <c r="W56" s="46"/>
      <c r="X56" s="46"/>
      <c r="Y56" s="47"/>
      <c r="Z56" s="47"/>
      <c r="AA56" s="47"/>
      <c r="AB56" s="47"/>
      <c r="AC56" s="47"/>
      <c r="AD56" s="47"/>
    </row>
    <row r="57" spans="1:30" ht="39.950000000000003" customHeight="1" x14ac:dyDescent="0.25">
      <c r="A57" s="55">
        <v>66</v>
      </c>
      <c r="B57" s="56" t="s">
        <v>176</v>
      </c>
      <c r="C57" s="66" t="s">
        <v>233</v>
      </c>
      <c r="D57" s="67" t="s">
        <v>234</v>
      </c>
      <c r="E57" s="59" t="s">
        <v>62</v>
      </c>
      <c r="F57" s="54" t="s">
        <v>235</v>
      </c>
      <c r="G57" s="54" t="s">
        <v>37</v>
      </c>
      <c r="H57" s="54">
        <v>44900533</v>
      </c>
      <c r="I57" s="42">
        <v>4765</v>
      </c>
      <c r="J57" s="17"/>
      <c r="K57" s="23">
        <f t="shared" si="0"/>
        <v>0</v>
      </c>
      <c r="L57" s="24" t="str">
        <f t="shared" si="1"/>
        <v>OK</v>
      </c>
      <c r="M57" s="103"/>
      <c r="N57" s="50"/>
      <c r="O57" s="46"/>
      <c r="P57" s="47"/>
      <c r="Q57" s="47"/>
      <c r="R57" s="49"/>
      <c r="S57" s="48"/>
      <c r="T57" s="46"/>
      <c r="U57" s="46"/>
      <c r="V57" s="46"/>
      <c r="W57" s="46"/>
      <c r="X57" s="46"/>
      <c r="Y57" s="47"/>
      <c r="Z57" s="47"/>
      <c r="AA57" s="47"/>
      <c r="AB57" s="47"/>
      <c r="AC57" s="47"/>
      <c r="AD57" s="47"/>
    </row>
    <row r="58" spans="1:30" ht="39.950000000000003" customHeight="1" x14ac:dyDescent="0.25">
      <c r="A58" s="55">
        <v>68</v>
      </c>
      <c r="B58" s="56" t="s">
        <v>38</v>
      </c>
      <c r="C58" s="66" t="s">
        <v>236</v>
      </c>
      <c r="D58" s="67" t="s">
        <v>237</v>
      </c>
      <c r="E58" s="53" t="s">
        <v>238</v>
      </c>
      <c r="F58" s="54" t="s">
        <v>239</v>
      </c>
      <c r="G58" s="54" t="s">
        <v>37</v>
      </c>
      <c r="H58" s="54" t="s">
        <v>51</v>
      </c>
      <c r="I58" s="42">
        <v>673</v>
      </c>
      <c r="J58" s="17"/>
      <c r="K58" s="23">
        <f t="shared" si="0"/>
        <v>0</v>
      </c>
      <c r="L58" s="24" t="str">
        <f t="shared" si="1"/>
        <v>OK</v>
      </c>
      <c r="M58" s="103"/>
      <c r="N58" s="50"/>
      <c r="O58" s="46"/>
      <c r="P58" s="47"/>
      <c r="Q58" s="47"/>
      <c r="R58" s="49"/>
      <c r="S58" s="48"/>
      <c r="T58" s="46"/>
      <c r="U58" s="46"/>
      <c r="V58" s="46"/>
      <c r="W58" s="46"/>
      <c r="X58" s="46"/>
      <c r="Y58" s="47"/>
      <c r="Z58" s="47"/>
      <c r="AA58" s="47"/>
      <c r="AB58" s="47"/>
      <c r="AC58" s="47"/>
      <c r="AD58" s="47"/>
    </row>
    <row r="59" spans="1:30" ht="39.950000000000003" customHeight="1" x14ac:dyDescent="0.25">
      <c r="A59" s="55">
        <v>69</v>
      </c>
      <c r="B59" s="56" t="s">
        <v>71</v>
      </c>
      <c r="C59" s="60" t="s">
        <v>240</v>
      </c>
      <c r="D59" s="61" t="s">
        <v>241</v>
      </c>
      <c r="E59" s="62" t="s">
        <v>242</v>
      </c>
      <c r="F59" s="62" t="s">
        <v>239</v>
      </c>
      <c r="G59" s="54" t="s">
        <v>37</v>
      </c>
      <c r="H59" s="62" t="s">
        <v>51</v>
      </c>
      <c r="I59" s="42">
        <v>2128.5</v>
      </c>
      <c r="J59" s="17"/>
      <c r="K59" s="23">
        <f t="shared" si="0"/>
        <v>0</v>
      </c>
      <c r="L59" s="24" t="str">
        <f t="shared" si="1"/>
        <v>OK</v>
      </c>
      <c r="M59" s="103"/>
      <c r="N59" s="50"/>
      <c r="O59" s="46"/>
      <c r="P59" s="47"/>
      <c r="Q59" s="47"/>
      <c r="R59" s="49"/>
      <c r="S59" s="48"/>
      <c r="T59" s="46"/>
      <c r="U59" s="46"/>
      <c r="V59" s="46"/>
      <c r="W59" s="46"/>
      <c r="X59" s="46"/>
      <c r="Y59" s="47"/>
      <c r="Z59" s="47"/>
      <c r="AA59" s="47"/>
      <c r="AB59" s="47"/>
      <c r="AC59" s="47"/>
      <c r="AD59" s="47"/>
    </row>
    <row r="60" spans="1:30" ht="39.950000000000003" customHeight="1" x14ac:dyDescent="0.25">
      <c r="A60" s="55">
        <v>70</v>
      </c>
      <c r="B60" s="56" t="s">
        <v>243</v>
      </c>
      <c r="C60" s="60" t="s">
        <v>244</v>
      </c>
      <c r="D60" s="61" t="s">
        <v>245</v>
      </c>
      <c r="E60" s="62" t="s">
        <v>124</v>
      </c>
      <c r="F60" s="62" t="s">
        <v>246</v>
      </c>
      <c r="G60" s="54" t="s">
        <v>37</v>
      </c>
      <c r="H60" s="62" t="s">
        <v>81</v>
      </c>
      <c r="I60" s="42">
        <v>3800</v>
      </c>
      <c r="J60" s="17"/>
      <c r="K60" s="23">
        <f t="shared" si="0"/>
        <v>0</v>
      </c>
      <c r="L60" s="24" t="str">
        <f t="shared" si="1"/>
        <v>OK</v>
      </c>
      <c r="M60" s="103"/>
      <c r="N60" s="50"/>
      <c r="O60" s="46"/>
      <c r="P60" s="47"/>
      <c r="Q60" s="47"/>
      <c r="R60" s="49"/>
      <c r="S60" s="48"/>
      <c r="T60" s="46"/>
      <c r="U60" s="46"/>
      <c r="V60" s="46"/>
      <c r="W60" s="46"/>
      <c r="X60" s="46"/>
      <c r="Y60" s="47"/>
      <c r="Z60" s="47"/>
      <c r="AA60" s="47"/>
      <c r="AB60" s="47"/>
      <c r="AC60" s="47"/>
      <c r="AD60" s="47"/>
    </row>
    <row r="61" spans="1:30" ht="39.950000000000003" customHeight="1" x14ac:dyDescent="0.25">
      <c r="A61" s="55">
        <v>71</v>
      </c>
      <c r="B61" s="56" t="s">
        <v>64</v>
      </c>
      <c r="C61" s="60" t="s">
        <v>247</v>
      </c>
      <c r="D61" s="61" t="s">
        <v>248</v>
      </c>
      <c r="E61" s="62" t="s">
        <v>124</v>
      </c>
      <c r="F61" s="62" t="s">
        <v>246</v>
      </c>
      <c r="G61" s="54" t="s">
        <v>37</v>
      </c>
      <c r="H61" s="62" t="s">
        <v>81</v>
      </c>
      <c r="I61" s="42">
        <v>5700</v>
      </c>
      <c r="J61" s="17"/>
      <c r="K61" s="23">
        <f t="shared" si="0"/>
        <v>0</v>
      </c>
      <c r="L61" s="24" t="str">
        <f t="shared" si="1"/>
        <v>OK</v>
      </c>
      <c r="M61" s="103"/>
      <c r="N61" s="50"/>
      <c r="O61" s="46"/>
      <c r="P61" s="47"/>
      <c r="Q61" s="47"/>
      <c r="R61" s="49"/>
      <c r="S61" s="48"/>
      <c r="T61" s="46"/>
      <c r="U61" s="46"/>
      <c r="V61" s="46"/>
      <c r="W61" s="46"/>
      <c r="X61" s="46"/>
      <c r="Y61" s="47"/>
      <c r="Z61" s="47"/>
      <c r="AA61" s="47"/>
      <c r="AB61" s="47"/>
      <c r="AC61" s="47"/>
      <c r="AD61" s="47"/>
    </row>
    <row r="62" spans="1:30" ht="39.950000000000003" customHeight="1" x14ac:dyDescent="0.25">
      <c r="A62" s="55">
        <v>73</v>
      </c>
      <c r="B62" s="56" t="s">
        <v>126</v>
      </c>
      <c r="C62" s="60" t="s">
        <v>249</v>
      </c>
      <c r="D62" s="61" t="s">
        <v>250</v>
      </c>
      <c r="E62" s="59" t="s">
        <v>62</v>
      </c>
      <c r="F62" s="70">
        <v>17418028</v>
      </c>
      <c r="G62" s="54" t="s">
        <v>37</v>
      </c>
      <c r="H62" s="54" t="s">
        <v>251</v>
      </c>
      <c r="I62" s="42">
        <v>2825</v>
      </c>
      <c r="J62" s="17"/>
      <c r="K62" s="23">
        <f t="shared" si="0"/>
        <v>0</v>
      </c>
      <c r="L62" s="24" t="str">
        <f t="shared" si="1"/>
        <v>OK</v>
      </c>
      <c r="M62" s="103"/>
      <c r="N62" s="50"/>
      <c r="O62" s="46"/>
      <c r="P62" s="47"/>
      <c r="Q62" s="47"/>
      <c r="R62" s="49"/>
      <c r="S62" s="48"/>
      <c r="T62" s="46"/>
      <c r="U62" s="46"/>
      <c r="V62" s="46"/>
      <c r="W62" s="46"/>
      <c r="X62" s="46"/>
      <c r="Y62" s="47"/>
      <c r="Z62" s="47"/>
      <c r="AA62" s="47"/>
      <c r="AB62" s="47"/>
      <c r="AC62" s="47"/>
      <c r="AD62" s="47"/>
    </row>
    <row r="63" spans="1:30" ht="39.950000000000003" customHeight="1" x14ac:dyDescent="0.25">
      <c r="A63" s="55">
        <v>74</v>
      </c>
      <c r="B63" s="56" t="s">
        <v>126</v>
      </c>
      <c r="C63" s="57" t="s">
        <v>252</v>
      </c>
      <c r="D63" s="58" t="s">
        <v>253</v>
      </c>
      <c r="E63" s="59" t="s">
        <v>46</v>
      </c>
      <c r="F63" s="54" t="s">
        <v>254</v>
      </c>
      <c r="G63" s="54" t="s">
        <v>37</v>
      </c>
      <c r="H63" s="54">
        <v>44905235</v>
      </c>
      <c r="I63" s="42">
        <v>5480</v>
      </c>
      <c r="J63" s="17"/>
      <c r="K63" s="23">
        <f t="shared" si="0"/>
        <v>0</v>
      </c>
      <c r="L63" s="24" t="str">
        <f t="shared" si="1"/>
        <v>OK</v>
      </c>
      <c r="M63" s="103"/>
      <c r="N63" s="50"/>
      <c r="O63" s="46"/>
      <c r="P63" s="47"/>
      <c r="Q63" s="47"/>
      <c r="R63" s="49"/>
      <c r="S63" s="48"/>
      <c r="T63" s="46"/>
      <c r="U63" s="46"/>
      <c r="V63" s="46"/>
      <c r="W63" s="46"/>
      <c r="X63" s="46"/>
      <c r="Y63" s="47"/>
      <c r="Z63" s="47"/>
      <c r="AA63" s="47"/>
      <c r="AB63" s="47"/>
      <c r="AC63" s="47"/>
      <c r="AD63" s="47"/>
    </row>
    <row r="64" spans="1:30" ht="39.950000000000003" customHeight="1" x14ac:dyDescent="0.25">
      <c r="A64" s="55">
        <v>75</v>
      </c>
      <c r="B64" s="56" t="s">
        <v>71</v>
      </c>
      <c r="C64" s="60" t="s">
        <v>255</v>
      </c>
      <c r="D64" s="61" t="s">
        <v>256</v>
      </c>
      <c r="E64" s="62" t="s">
        <v>129</v>
      </c>
      <c r="F64" s="62" t="s">
        <v>257</v>
      </c>
      <c r="G64" s="54" t="s">
        <v>37</v>
      </c>
      <c r="H64" s="62" t="s">
        <v>81</v>
      </c>
      <c r="I64" s="42">
        <v>1373.13</v>
      </c>
      <c r="J64" s="17"/>
      <c r="K64" s="23">
        <f t="shared" si="0"/>
        <v>0</v>
      </c>
      <c r="L64" s="24" t="str">
        <f t="shared" si="1"/>
        <v>OK</v>
      </c>
      <c r="M64" s="103"/>
      <c r="N64" s="50"/>
      <c r="O64" s="46"/>
      <c r="P64" s="47"/>
      <c r="Q64" s="47"/>
      <c r="R64" s="49"/>
      <c r="S64" s="48"/>
      <c r="T64" s="46"/>
      <c r="U64" s="46"/>
      <c r="V64" s="46"/>
      <c r="W64" s="46"/>
      <c r="X64" s="46"/>
      <c r="Y64" s="47"/>
      <c r="Z64" s="47"/>
      <c r="AA64" s="47"/>
      <c r="AB64" s="47"/>
      <c r="AC64" s="47"/>
      <c r="AD64" s="47"/>
    </row>
    <row r="65" spans="1:30" ht="39.950000000000003" customHeight="1" x14ac:dyDescent="0.25">
      <c r="A65" s="55">
        <v>76</v>
      </c>
      <c r="B65" s="56" t="s">
        <v>38</v>
      </c>
      <c r="C65" s="60" t="s">
        <v>258</v>
      </c>
      <c r="D65" s="61" t="s">
        <v>259</v>
      </c>
      <c r="E65" s="53" t="s">
        <v>129</v>
      </c>
      <c r="F65" s="54" t="s">
        <v>260</v>
      </c>
      <c r="G65" s="54" t="s">
        <v>37</v>
      </c>
      <c r="H65" s="54" t="s">
        <v>261</v>
      </c>
      <c r="I65" s="42">
        <v>1946.5</v>
      </c>
      <c r="J65" s="17"/>
      <c r="K65" s="23">
        <f t="shared" si="0"/>
        <v>0</v>
      </c>
      <c r="L65" s="24" t="str">
        <f t="shared" si="1"/>
        <v>OK</v>
      </c>
      <c r="M65" s="103"/>
      <c r="N65" s="50"/>
      <c r="O65" s="46"/>
      <c r="P65" s="47"/>
      <c r="Q65" s="47"/>
      <c r="R65" s="49"/>
      <c r="S65" s="48"/>
      <c r="T65" s="46"/>
      <c r="U65" s="46"/>
      <c r="V65" s="46"/>
      <c r="W65" s="46"/>
      <c r="X65" s="46"/>
      <c r="Y65" s="47"/>
      <c r="Z65" s="47"/>
      <c r="AA65" s="47"/>
      <c r="AB65" s="47"/>
      <c r="AC65" s="47"/>
      <c r="AD65" s="47"/>
    </row>
    <row r="66" spans="1:30" ht="39.950000000000003" customHeight="1" x14ac:dyDescent="0.25">
      <c r="A66" s="55">
        <v>78</v>
      </c>
      <c r="B66" s="56" t="s">
        <v>55</v>
      </c>
      <c r="C66" s="68" t="s">
        <v>262</v>
      </c>
      <c r="D66" s="69" t="s">
        <v>263</v>
      </c>
      <c r="E66" s="65">
        <v>1301</v>
      </c>
      <c r="F66" s="65" t="s">
        <v>264</v>
      </c>
      <c r="G66" s="54" t="s">
        <v>37</v>
      </c>
      <c r="H66" s="54" t="s">
        <v>21</v>
      </c>
      <c r="I66" s="42">
        <v>169</v>
      </c>
      <c r="J66" s="17"/>
      <c r="K66" s="23">
        <f t="shared" si="0"/>
        <v>0</v>
      </c>
      <c r="L66" s="24" t="str">
        <f t="shared" si="1"/>
        <v>OK</v>
      </c>
      <c r="M66" s="103"/>
      <c r="N66" s="50"/>
      <c r="O66" s="46"/>
      <c r="P66" s="47"/>
      <c r="Q66" s="47"/>
      <c r="R66" s="49"/>
      <c r="S66" s="48"/>
      <c r="T66" s="46"/>
      <c r="U66" s="46"/>
      <c r="V66" s="46"/>
      <c r="W66" s="46"/>
      <c r="X66" s="46"/>
      <c r="Y66" s="47"/>
      <c r="Z66" s="47"/>
      <c r="AA66" s="47"/>
      <c r="AB66" s="47"/>
      <c r="AC66" s="47"/>
      <c r="AD66" s="47"/>
    </row>
    <row r="67" spans="1:30" ht="39.950000000000003" customHeight="1" x14ac:dyDescent="0.25">
      <c r="A67" s="55">
        <v>79</v>
      </c>
      <c r="B67" s="56" t="s">
        <v>93</v>
      </c>
      <c r="C67" s="60" t="s">
        <v>265</v>
      </c>
      <c r="D67" s="61" t="s">
        <v>266</v>
      </c>
      <c r="E67" s="62" t="s">
        <v>267</v>
      </c>
      <c r="F67" s="62" t="s">
        <v>268</v>
      </c>
      <c r="G67" s="54" t="s">
        <v>37</v>
      </c>
      <c r="H67" s="62" t="s">
        <v>81</v>
      </c>
      <c r="I67" s="42">
        <v>795</v>
      </c>
      <c r="J67" s="17"/>
      <c r="K67" s="23">
        <f t="shared" si="0"/>
        <v>0</v>
      </c>
      <c r="L67" s="24" t="str">
        <f t="shared" si="1"/>
        <v>OK</v>
      </c>
      <c r="M67" s="103"/>
      <c r="N67" s="50"/>
      <c r="O67" s="46"/>
      <c r="P67" s="47"/>
      <c r="Q67" s="47"/>
      <c r="R67" s="49"/>
      <c r="S67" s="48"/>
      <c r="T67" s="46"/>
      <c r="U67" s="46"/>
      <c r="V67" s="46"/>
      <c r="W67" s="46"/>
      <c r="X67" s="46"/>
      <c r="Y67" s="47"/>
      <c r="Z67" s="47"/>
      <c r="AA67" s="47"/>
      <c r="AB67" s="47"/>
      <c r="AC67" s="47"/>
      <c r="AD67" s="47"/>
    </row>
    <row r="68" spans="1:30" ht="39.950000000000003" customHeight="1" x14ac:dyDescent="0.25">
      <c r="A68" s="55">
        <v>80</v>
      </c>
      <c r="B68" s="56" t="s">
        <v>71</v>
      </c>
      <c r="C68" s="68" t="s">
        <v>269</v>
      </c>
      <c r="D68" s="69" t="s">
        <v>270</v>
      </c>
      <c r="E68" s="54">
        <v>2407</v>
      </c>
      <c r="F68" s="54" t="s">
        <v>271</v>
      </c>
      <c r="G68" s="54" t="s">
        <v>37</v>
      </c>
      <c r="H68" s="54" t="s">
        <v>51</v>
      </c>
      <c r="I68" s="42">
        <v>12721.5</v>
      </c>
      <c r="J68" s="17"/>
      <c r="K68" s="23">
        <f t="shared" ref="K68:K131" si="2">J68-(SUM(M68:AD68))</f>
        <v>0</v>
      </c>
      <c r="L68" s="24" t="str">
        <f t="shared" ref="L68:L131" si="3">IF(K68&lt;0,"ATENÇÃO","OK")</f>
        <v>OK</v>
      </c>
      <c r="M68" s="103"/>
      <c r="N68" s="50"/>
      <c r="O68" s="46"/>
      <c r="P68" s="47"/>
      <c r="Q68" s="47"/>
      <c r="R68" s="49"/>
      <c r="S68" s="48"/>
      <c r="T68" s="46"/>
      <c r="U68" s="46"/>
      <c r="V68" s="46"/>
      <c r="W68" s="46"/>
      <c r="X68" s="46"/>
      <c r="Y68" s="47"/>
      <c r="Z68" s="47"/>
      <c r="AA68" s="47"/>
      <c r="AB68" s="47"/>
      <c r="AC68" s="47"/>
      <c r="AD68" s="47"/>
    </row>
    <row r="69" spans="1:30" ht="39.950000000000003" customHeight="1" x14ac:dyDescent="0.25">
      <c r="A69" s="55">
        <v>81</v>
      </c>
      <c r="B69" s="56" t="s">
        <v>151</v>
      </c>
      <c r="C69" s="60" t="s">
        <v>272</v>
      </c>
      <c r="D69" s="61" t="s">
        <v>273</v>
      </c>
      <c r="E69" s="53" t="s">
        <v>129</v>
      </c>
      <c r="F69" s="54" t="s">
        <v>274</v>
      </c>
      <c r="G69" s="54" t="s">
        <v>37</v>
      </c>
      <c r="H69" s="54" t="s">
        <v>275</v>
      </c>
      <c r="I69" s="42">
        <v>1537</v>
      </c>
      <c r="J69" s="17"/>
      <c r="K69" s="23">
        <f t="shared" si="2"/>
        <v>0</v>
      </c>
      <c r="L69" s="24" t="str">
        <f t="shared" si="3"/>
        <v>OK</v>
      </c>
      <c r="M69" s="103"/>
      <c r="N69" s="50"/>
      <c r="O69" s="46"/>
      <c r="P69" s="47"/>
      <c r="Q69" s="47"/>
      <c r="R69" s="49"/>
      <c r="S69" s="48"/>
      <c r="T69" s="46"/>
      <c r="U69" s="46"/>
      <c r="V69" s="46"/>
      <c r="W69" s="46"/>
      <c r="X69" s="46"/>
      <c r="Y69" s="47"/>
      <c r="Z69" s="47"/>
      <c r="AA69" s="47"/>
      <c r="AB69" s="47"/>
      <c r="AC69" s="47"/>
      <c r="AD69" s="47"/>
    </row>
    <row r="70" spans="1:30" ht="39.950000000000003" customHeight="1" x14ac:dyDescent="0.25">
      <c r="A70" s="55">
        <v>82</v>
      </c>
      <c r="B70" s="56" t="s">
        <v>176</v>
      </c>
      <c r="C70" s="73" t="s">
        <v>276</v>
      </c>
      <c r="D70" s="74" t="s">
        <v>277</v>
      </c>
      <c r="E70" s="59" t="s">
        <v>62</v>
      </c>
      <c r="F70" s="54" t="s">
        <v>278</v>
      </c>
      <c r="G70" s="54" t="s">
        <v>37</v>
      </c>
      <c r="H70" s="54">
        <v>44905233</v>
      </c>
      <c r="I70" s="42">
        <v>19125.66</v>
      </c>
      <c r="J70" s="17"/>
      <c r="K70" s="23">
        <f t="shared" si="2"/>
        <v>0</v>
      </c>
      <c r="L70" s="24" t="str">
        <f t="shared" si="3"/>
        <v>OK</v>
      </c>
      <c r="M70" s="103"/>
      <c r="N70" s="50"/>
      <c r="O70" s="46"/>
      <c r="P70" s="47"/>
      <c r="Q70" s="47"/>
      <c r="R70" s="49"/>
      <c r="S70" s="48"/>
      <c r="T70" s="46"/>
      <c r="U70" s="46"/>
      <c r="V70" s="46"/>
      <c r="W70" s="46"/>
      <c r="X70" s="46"/>
      <c r="Y70" s="47"/>
      <c r="Z70" s="47"/>
      <c r="AA70" s="47"/>
      <c r="AB70" s="47"/>
      <c r="AC70" s="47"/>
      <c r="AD70" s="47"/>
    </row>
    <row r="71" spans="1:30" ht="39.950000000000003" customHeight="1" x14ac:dyDescent="0.25">
      <c r="A71" s="55">
        <v>84</v>
      </c>
      <c r="B71" s="56" t="s">
        <v>47</v>
      </c>
      <c r="C71" s="60" t="s">
        <v>279</v>
      </c>
      <c r="D71" s="61" t="s">
        <v>280</v>
      </c>
      <c r="E71" s="62" t="s">
        <v>101</v>
      </c>
      <c r="F71" s="62" t="s">
        <v>281</v>
      </c>
      <c r="G71" s="54" t="s">
        <v>37</v>
      </c>
      <c r="H71" s="62" t="s">
        <v>51</v>
      </c>
      <c r="I71" s="42">
        <v>1350</v>
      </c>
      <c r="J71" s="17"/>
      <c r="K71" s="23">
        <f t="shared" si="2"/>
        <v>0</v>
      </c>
      <c r="L71" s="24" t="str">
        <f t="shared" si="3"/>
        <v>OK</v>
      </c>
      <c r="M71" s="103"/>
      <c r="N71" s="50"/>
      <c r="O71" s="46"/>
      <c r="P71" s="47"/>
      <c r="Q71" s="47"/>
      <c r="R71" s="49"/>
      <c r="S71" s="48"/>
      <c r="T71" s="46"/>
      <c r="U71" s="46"/>
      <c r="V71" s="46"/>
      <c r="W71" s="46"/>
      <c r="X71" s="46"/>
      <c r="Y71" s="47"/>
      <c r="Z71" s="47"/>
      <c r="AA71" s="47"/>
      <c r="AB71" s="47"/>
      <c r="AC71" s="47"/>
      <c r="AD71" s="47"/>
    </row>
    <row r="72" spans="1:30" ht="39.950000000000003" customHeight="1" x14ac:dyDescent="0.25">
      <c r="A72" s="55">
        <v>85</v>
      </c>
      <c r="B72" s="56" t="s">
        <v>126</v>
      </c>
      <c r="C72" s="66" t="s">
        <v>282</v>
      </c>
      <c r="D72" s="67" t="s">
        <v>283</v>
      </c>
      <c r="E72" s="59" t="s">
        <v>238</v>
      </c>
      <c r="F72" s="54" t="s">
        <v>284</v>
      </c>
      <c r="G72" s="54" t="s">
        <v>37</v>
      </c>
      <c r="H72" s="54">
        <v>44905233</v>
      </c>
      <c r="I72" s="42">
        <v>3700</v>
      </c>
      <c r="J72" s="17"/>
      <c r="K72" s="23">
        <f t="shared" si="2"/>
        <v>0</v>
      </c>
      <c r="L72" s="24" t="str">
        <f t="shared" si="3"/>
        <v>OK</v>
      </c>
      <c r="M72" s="103"/>
      <c r="N72" s="50"/>
      <c r="O72" s="46"/>
      <c r="P72" s="47"/>
      <c r="Q72" s="47"/>
      <c r="R72" s="49"/>
      <c r="S72" s="48"/>
      <c r="T72" s="46"/>
      <c r="U72" s="46"/>
      <c r="V72" s="46"/>
      <c r="W72" s="46"/>
      <c r="X72" s="46"/>
      <c r="Y72" s="47"/>
      <c r="Z72" s="47"/>
      <c r="AA72" s="47"/>
      <c r="AB72" s="47"/>
      <c r="AC72" s="47"/>
      <c r="AD72" s="47"/>
    </row>
    <row r="73" spans="1:30" ht="39.950000000000003" customHeight="1" x14ac:dyDescent="0.25">
      <c r="A73" s="55">
        <v>86</v>
      </c>
      <c r="B73" s="56" t="s">
        <v>47</v>
      </c>
      <c r="C73" s="60" t="s">
        <v>285</v>
      </c>
      <c r="D73" s="61" t="s">
        <v>286</v>
      </c>
      <c r="E73" s="62" t="s">
        <v>101</v>
      </c>
      <c r="F73" s="62" t="s">
        <v>281</v>
      </c>
      <c r="G73" s="54" t="s">
        <v>37</v>
      </c>
      <c r="H73" s="62" t="s">
        <v>51</v>
      </c>
      <c r="I73" s="42">
        <v>4900</v>
      </c>
      <c r="J73" s="17"/>
      <c r="K73" s="23">
        <f t="shared" si="2"/>
        <v>0</v>
      </c>
      <c r="L73" s="24" t="str">
        <f t="shared" si="3"/>
        <v>OK</v>
      </c>
      <c r="M73" s="103"/>
      <c r="N73" s="50"/>
      <c r="O73" s="46"/>
      <c r="P73" s="47"/>
      <c r="Q73" s="47"/>
      <c r="R73" s="49"/>
      <c r="S73" s="48"/>
      <c r="T73" s="46"/>
      <c r="U73" s="46"/>
      <c r="V73" s="46"/>
      <c r="W73" s="46"/>
      <c r="X73" s="46"/>
      <c r="Y73" s="47"/>
      <c r="Z73" s="47"/>
      <c r="AA73" s="47"/>
      <c r="AB73" s="47"/>
      <c r="AC73" s="47"/>
      <c r="AD73" s="47"/>
    </row>
    <row r="74" spans="1:30" ht="39.950000000000003" customHeight="1" x14ac:dyDescent="0.25">
      <c r="A74" s="55">
        <v>88</v>
      </c>
      <c r="B74" s="56" t="s">
        <v>47</v>
      </c>
      <c r="C74" s="51" t="s">
        <v>287</v>
      </c>
      <c r="D74" s="52" t="s">
        <v>288</v>
      </c>
      <c r="E74" s="53" t="s">
        <v>129</v>
      </c>
      <c r="F74" s="54" t="s">
        <v>289</v>
      </c>
      <c r="G74" s="54" t="s">
        <v>37</v>
      </c>
      <c r="H74" s="54" t="s">
        <v>81</v>
      </c>
      <c r="I74" s="42">
        <v>600</v>
      </c>
      <c r="J74" s="17"/>
      <c r="K74" s="23">
        <f t="shared" si="2"/>
        <v>0</v>
      </c>
      <c r="L74" s="24" t="str">
        <f t="shared" si="3"/>
        <v>OK</v>
      </c>
      <c r="M74" s="103"/>
      <c r="N74" s="50"/>
      <c r="O74" s="46"/>
      <c r="P74" s="47"/>
      <c r="Q74" s="47"/>
      <c r="R74" s="49"/>
      <c r="S74" s="48"/>
      <c r="T74" s="46"/>
      <c r="U74" s="46"/>
      <c r="V74" s="46"/>
      <c r="W74" s="46"/>
      <c r="X74" s="46"/>
      <c r="Y74" s="47"/>
      <c r="Z74" s="47"/>
      <c r="AA74" s="47"/>
      <c r="AB74" s="47"/>
      <c r="AC74" s="47"/>
      <c r="AD74" s="47"/>
    </row>
    <row r="75" spans="1:30" ht="39.950000000000003" customHeight="1" x14ac:dyDescent="0.25">
      <c r="A75" s="55">
        <v>89</v>
      </c>
      <c r="B75" s="56" t="s">
        <v>71</v>
      </c>
      <c r="C75" s="60" t="s">
        <v>290</v>
      </c>
      <c r="D75" s="61" t="s">
        <v>291</v>
      </c>
      <c r="E75" s="62" t="s">
        <v>292</v>
      </c>
      <c r="F75" s="62" t="s">
        <v>293</v>
      </c>
      <c r="G75" s="54" t="s">
        <v>37</v>
      </c>
      <c r="H75" s="62" t="s">
        <v>81</v>
      </c>
      <c r="I75" s="42">
        <v>3316.5</v>
      </c>
      <c r="J75" s="17"/>
      <c r="K75" s="23">
        <f t="shared" si="2"/>
        <v>0</v>
      </c>
      <c r="L75" s="24" t="str">
        <f t="shared" si="3"/>
        <v>OK</v>
      </c>
      <c r="M75" s="103"/>
      <c r="N75" s="50"/>
      <c r="O75" s="46"/>
      <c r="P75" s="47"/>
      <c r="Q75" s="47"/>
      <c r="R75" s="49"/>
      <c r="S75" s="48"/>
      <c r="T75" s="46"/>
      <c r="U75" s="46"/>
      <c r="V75" s="46"/>
      <c r="W75" s="46"/>
      <c r="X75" s="46"/>
      <c r="Y75" s="47"/>
      <c r="Z75" s="47"/>
      <c r="AA75" s="47"/>
      <c r="AB75" s="47"/>
      <c r="AC75" s="47"/>
      <c r="AD75" s="47"/>
    </row>
    <row r="76" spans="1:30" ht="39.950000000000003" customHeight="1" x14ac:dyDescent="0.25">
      <c r="A76" s="55">
        <v>90</v>
      </c>
      <c r="B76" s="56" t="s">
        <v>151</v>
      </c>
      <c r="C76" s="60" t="s">
        <v>294</v>
      </c>
      <c r="D76" s="61" t="s">
        <v>295</v>
      </c>
      <c r="E76" s="62" t="s">
        <v>124</v>
      </c>
      <c r="F76" s="62" t="s">
        <v>296</v>
      </c>
      <c r="G76" s="54" t="s">
        <v>37</v>
      </c>
      <c r="H76" s="62" t="s">
        <v>81</v>
      </c>
      <c r="I76" s="42">
        <v>3100</v>
      </c>
      <c r="J76" s="17"/>
      <c r="K76" s="23">
        <f t="shared" si="2"/>
        <v>0</v>
      </c>
      <c r="L76" s="24" t="str">
        <f t="shared" si="3"/>
        <v>OK</v>
      </c>
      <c r="M76" s="103"/>
      <c r="N76" s="50"/>
      <c r="O76" s="46"/>
      <c r="P76" s="47"/>
      <c r="Q76" s="47"/>
      <c r="R76" s="49"/>
      <c r="S76" s="48"/>
      <c r="T76" s="46"/>
      <c r="U76" s="46"/>
      <c r="V76" s="46"/>
      <c r="W76" s="46"/>
      <c r="X76" s="46"/>
      <c r="Y76" s="47"/>
      <c r="Z76" s="47"/>
      <c r="AA76" s="47"/>
      <c r="AB76" s="47"/>
      <c r="AC76" s="47"/>
      <c r="AD76" s="47"/>
    </row>
    <row r="77" spans="1:30" ht="39.950000000000003" customHeight="1" x14ac:dyDescent="0.25">
      <c r="A77" s="55">
        <v>91</v>
      </c>
      <c r="B77" s="56" t="s">
        <v>93</v>
      </c>
      <c r="C77" s="66" t="s">
        <v>297</v>
      </c>
      <c r="D77" s="67" t="s">
        <v>298</v>
      </c>
      <c r="E77" s="53" t="s">
        <v>192</v>
      </c>
      <c r="F77" s="54" t="s">
        <v>299</v>
      </c>
      <c r="G77" s="54" t="s">
        <v>37</v>
      </c>
      <c r="H77" s="54" t="s">
        <v>51</v>
      </c>
      <c r="I77" s="42">
        <v>400</v>
      </c>
      <c r="J77" s="17"/>
      <c r="K77" s="23">
        <f t="shared" si="2"/>
        <v>0</v>
      </c>
      <c r="L77" s="24" t="str">
        <f t="shared" si="3"/>
        <v>OK</v>
      </c>
      <c r="M77" s="103"/>
      <c r="N77" s="50"/>
      <c r="O77" s="46"/>
      <c r="P77" s="47"/>
      <c r="Q77" s="47"/>
      <c r="R77" s="49"/>
      <c r="S77" s="48"/>
      <c r="T77" s="46"/>
      <c r="U77" s="46"/>
      <c r="V77" s="46"/>
      <c r="W77" s="46"/>
      <c r="X77" s="46"/>
      <c r="Y77" s="47"/>
      <c r="Z77" s="47"/>
      <c r="AA77" s="47"/>
      <c r="AB77" s="47"/>
      <c r="AC77" s="47"/>
      <c r="AD77" s="47"/>
    </row>
    <row r="78" spans="1:30" ht="39.950000000000003" customHeight="1" x14ac:dyDescent="0.25">
      <c r="A78" s="55">
        <v>92</v>
      </c>
      <c r="B78" s="56" t="s">
        <v>243</v>
      </c>
      <c r="C78" s="60" t="s">
        <v>300</v>
      </c>
      <c r="D78" s="61" t="s">
        <v>301</v>
      </c>
      <c r="E78" s="62" t="s">
        <v>292</v>
      </c>
      <c r="F78" s="62" t="s">
        <v>293</v>
      </c>
      <c r="G78" s="54" t="s">
        <v>37</v>
      </c>
      <c r="H78" s="62" t="s">
        <v>81</v>
      </c>
      <c r="I78" s="42">
        <v>2438</v>
      </c>
      <c r="J78" s="17"/>
      <c r="K78" s="23">
        <f t="shared" si="2"/>
        <v>0</v>
      </c>
      <c r="L78" s="24" t="str">
        <f t="shared" si="3"/>
        <v>OK</v>
      </c>
      <c r="M78" s="103"/>
      <c r="N78" s="50"/>
      <c r="O78" s="46"/>
      <c r="P78" s="47"/>
      <c r="Q78" s="47"/>
      <c r="R78" s="49"/>
      <c r="S78" s="48"/>
      <c r="T78" s="46"/>
      <c r="U78" s="46"/>
      <c r="V78" s="46"/>
      <c r="W78" s="46"/>
      <c r="X78" s="46"/>
      <c r="Y78" s="47"/>
      <c r="Z78" s="47"/>
      <c r="AA78" s="47"/>
      <c r="AB78" s="47"/>
      <c r="AC78" s="47"/>
      <c r="AD78" s="47"/>
    </row>
    <row r="79" spans="1:30" ht="39.950000000000003" customHeight="1" x14ac:dyDescent="0.25">
      <c r="A79" s="55">
        <v>93</v>
      </c>
      <c r="B79" s="56" t="s">
        <v>93</v>
      </c>
      <c r="C79" s="60" t="s">
        <v>302</v>
      </c>
      <c r="D79" s="61" t="s">
        <v>303</v>
      </c>
      <c r="E79" s="62" t="s">
        <v>292</v>
      </c>
      <c r="F79" s="62" t="s">
        <v>293</v>
      </c>
      <c r="G79" s="54" t="s">
        <v>37</v>
      </c>
      <c r="H79" s="62" t="s">
        <v>81</v>
      </c>
      <c r="I79" s="42">
        <v>715</v>
      </c>
      <c r="J79" s="17"/>
      <c r="K79" s="23">
        <f t="shared" si="2"/>
        <v>0</v>
      </c>
      <c r="L79" s="24" t="str">
        <f t="shared" si="3"/>
        <v>OK</v>
      </c>
      <c r="M79" s="103"/>
      <c r="N79" s="50"/>
      <c r="O79" s="46"/>
      <c r="P79" s="47"/>
      <c r="Q79" s="47"/>
      <c r="R79" s="49"/>
      <c r="S79" s="48"/>
      <c r="T79" s="46"/>
      <c r="U79" s="46"/>
      <c r="V79" s="46"/>
      <c r="W79" s="46"/>
      <c r="X79" s="46"/>
      <c r="Y79" s="47"/>
      <c r="Z79" s="47"/>
      <c r="AA79" s="47"/>
      <c r="AB79" s="47"/>
      <c r="AC79" s="47"/>
      <c r="AD79" s="47"/>
    </row>
    <row r="80" spans="1:30" ht="39.950000000000003" customHeight="1" x14ac:dyDescent="0.25">
      <c r="A80" s="55">
        <v>94</v>
      </c>
      <c r="B80" s="56" t="s">
        <v>93</v>
      </c>
      <c r="C80" s="60" t="s">
        <v>304</v>
      </c>
      <c r="D80" s="61" t="s">
        <v>305</v>
      </c>
      <c r="E80" s="62" t="s">
        <v>292</v>
      </c>
      <c r="F80" s="62" t="s">
        <v>293</v>
      </c>
      <c r="G80" s="54" t="s">
        <v>37</v>
      </c>
      <c r="H80" s="62" t="s">
        <v>81</v>
      </c>
      <c r="I80" s="42">
        <v>2850</v>
      </c>
      <c r="J80" s="17"/>
      <c r="K80" s="23">
        <f t="shared" si="2"/>
        <v>0</v>
      </c>
      <c r="L80" s="24" t="str">
        <f t="shared" si="3"/>
        <v>OK</v>
      </c>
      <c r="M80" s="103"/>
      <c r="N80" s="50"/>
      <c r="O80" s="46"/>
      <c r="P80" s="47"/>
      <c r="Q80" s="47"/>
      <c r="R80" s="49"/>
      <c r="S80" s="48"/>
      <c r="T80" s="46"/>
      <c r="U80" s="46"/>
      <c r="V80" s="46"/>
      <c r="W80" s="46"/>
      <c r="X80" s="46"/>
      <c r="Y80" s="47"/>
      <c r="Z80" s="47"/>
      <c r="AA80" s="47"/>
      <c r="AB80" s="47"/>
      <c r="AC80" s="47"/>
      <c r="AD80" s="47"/>
    </row>
    <row r="81" spans="1:30" ht="39.950000000000003" customHeight="1" x14ac:dyDescent="0.25">
      <c r="A81" s="55">
        <v>96</v>
      </c>
      <c r="B81" s="56" t="s">
        <v>47</v>
      </c>
      <c r="C81" s="60" t="s">
        <v>306</v>
      </c>
      <c r="D81" s="61" t="s">
        <v>307</v>
      </c>
      <c r="E81" s="53" t="s">
        <v>129</v>
      </c>
      <c r="F81" s="54" t="s">
        <v>308</v>
      </c>
      <c r="G81" s="54" t="s">
        <v>37</v>
      </c>
      <c r="H81" s="54" t="s">
        <v>81</v>
      </c>
      <c r="I81" s="42">
        <v>2300</v>
      </c>
      <c r="J81" s="17"/>
      <c r="K81" s="23">
        <f t="shared" si="2"/>
        <v>0</v>
      </c>
      <c r="L81" s="24" t="str">
        <f t="shared" si="3"/>
        <v>OK</v>
      </c>
      <c r="M81" s="103"/>
      <c r="N81" s="50"/>
      <c r="O81" s="46"/>
      <c r="P81" s="47"/>
      <c r="Q81" s="47"/>
      <c r="R81" s="49"/>
      <c r="S81" s="48"/>
      <c r="T81" s="46"/>
      <c r="U81" s="46"/>
      <c r="V81" s="46"/>
      <c r="W81" s="46"/>
      <c r="X81" s="46"/>
      <c r="Y81" s="47"/>
      <c r="Z81" s="47"/>
      <c r="AA81" s="47"/>
      <c r="AB81" s="47"/>
      <c r="AC81" s="47"/>
      <c r="AD81" s="47"/>
    </row>
    <row r="82" spans="1:30" ht="39.950000000000003" customHeight="1" x14ac:dyDescent="0.25">
      <c r="A82" s="55">
        <v>97</v>
      </c>
      <c r="B82" s="56" t="s">
        <v>47</v>
      </c>
      <c r="C82" s="60" t="s">
        <v>309</v>
      </c>
      <c r="D82" s="61" t="s">
        <v>310</v>
      </c>
      <c r="E82" s="53" t="s">
        <v>192</v>
      </c>
      <c r="F82" s="70">
        <v>13080064</v>
      </c>
      <c r="G82" s="54" t="s">
        <v>37</v>
      </c>
      <c r="H82" s="54" t="s">
        <v>51</v>
      </c>
      <c r="I82" s="42">
        <v>2280</v>
      </c>
      <c r="J82" s="17"/>
      <c r="K82" s="23">
        <f t="shared" si="2"/>
        <v>0</v>
      </c>
      <c r="L82" s="24" t="str">
        <f t="shared" si="3"/>
        <v>OK</v>
      </c>
      <c r="M82" s="103"/>
      <c r="N82" s="50"/>
      <c r="O82" s="46"/>
      <c r="P82" s="47"/>
      <c r="Q82" s="47"/>
      <c r="R82" s="49"/>
      <c r="S82" s="48"/>
      <c r="T82" s="46"/>
      <c r="U82" s="46"/>
      <c r="V82" s="46"/>
      <c r="W82" s="46"/>
      <c r="X82" s="46"/>
      <c r="Y82" s="47"/>
      <c r="Z82" s="47"/>
      <c r="AA82" s="47"/>
      <c r="AB82" s="47"/>
      <c r="AC82" s="47"/>
      <c r="AD82" s="47"/>
    </row>
    <row r="83" spans="1:30" ht="39.950000000000003" customHeight="1" x14ac:dyDescent="0.25">
      <c r="A83" s="55">
        <v>98</v>
      </c>
      <c r="B83" s="56" t="s">
        <v>135</v>
      </c>
      <c r="C83" s="60" t="s">
        <v>311</v>
      </c>
      <c r="D83" s="61" t="s">
        <v>312</v>
      </c>
      <c r="E83" s="62" t="s">
        <v>124</v>
      </c>
      <c r="F83" s="62" t="s">
        <v>296</v>
      </c>
      <c r="G83" s="54" t="s">
        <v>37</v>
      </c>
      <c r="H83" s="62" t="s">
        <v>81</v>
      </c>
      <c r="I83" s="42">
        <v>3180</v>
      </c>
      <c r="J83" s="17"/>
      <c r="K83" s="23">
        <f t="shared" si="2"/>
        <v>0</v>
      </c>
      <c r="L83" s="24" t="str">
        <f t="shared" si="3"/>
        <v>OK</v>
      </c>
      <c r="M83" s="103"/>
      <c r="N83" s="50"/>
      <c r="O83" s="46"/>
      <c r="P83" s="47"/>
      <c r="Q83" s="47"/>
      <c r="R83" s="49"/>
      <c r="S83" s="48"/>
      <c r="T83" s="46"/>
      <c r="U83" s="46"/>
      <c r="V83" s="46"/>
      <c r="W83" s="46"/>
      <c r="X83" s="46"/>
      <c r="Y83" s="47"/>
      <c r="Z83" s="47"/>
      <c r="AA83" s="47"/>
      <c r="AB83" s="47"/>
      <c r="AC83" s="47"/>
      <c r="AD83" s="47"/>
    </row>
    <row r="84" spans="1:30" ht="39.950000000000003" customHeight="1" x14ac:dyDescent="0.25">
      <c r="A84" s="55">
        <v>99</v>
      </c>
      <c r="B84" s="56" t="s">
        <v>24</v>
      </c>
      <c r="C84" s="68" t="s">
        <v>313</v>
      </c>
      <c r="D84" s="69" t="s">
        <v>314</v>
      </c>
      <c r="E84" s="65">
        <v>2407</v>
      </c>
      <c r="F84" s="65" t="s">
        <v>315</v>
      </c>
      <c r="G84" s="54" t="s">
        <v>37</v>
      </c>
      <c r="H84" s="62" t="s">
        <v>81</v>
      </c>
      <c r="I84" s="42">
        <v>850</v>
      </c>
      <c r="J84" s="17"/>
      <c r="K84" s="23">
        <f t="shared" si="2"/>
        <v>0</v>
      </c>
      <c r="L84" s="24" t="str">
        <f t="shared" si="3"/>
        <v>OK</v>
      </c>
      <c r="M84" s="103"/>
      <c r="N84" s="50"/>
      <c r="O84" s="46"/>
      <c r="P84" s="47"/>
      <c r="Q84" s="47"/>
      <c r="R84" s="49"/>
      <c r="S84" s="48"/>
      <c r="T84" s="46"/>
      <c r="U84" s="46"/>
      <c r="V84" s="46"/>
      <c r="W84" s="46"/>
      <c r="X84" s="46"/>
      <c r="Y84" s="47"/>
      <c r="Z84" s="47"/>
      <c r="AA84" s="47"/>
      <c r="AB84" s="47"/>
      <c r="AC84" s="47"/>
      <c r="AD84" s="47"/>
    </row>
    <row r="85" spans="1:30" ht="39.950000000000003" customHeight="1" x14ac:dyDescent="0.25">
      <c r="A85" s="55">
        <v>100</v>
      </c>
      <c r="B85" s="56" t="s">
        <v>47</v>
      </c>
      <c r="C85" s="60" t="s">
        <v>316</v>
      </c>
      <c r="D85" s="61" t="s">
        <v>317</v>
      </c>
      <c r="E85" s="62" t="s">
        <v>101</v>
      </c>
      <c r="F85" s="62" t="s">
        <v>281</v>
      </c>
      <c r="G85" s="54" t="s">
        <v>37</v>
      </c>
      <c r="H85" s="62" t="s">
        <v>51</v>
      </c>
      <c r="I85" s="42">
        <v>2300</v>
      </c>
      <c r="J85" s="17"/>
      <c r="K85" s="23">
        <f t="shared" si="2"/>
        <v>0</v>
      </c>
      <c r="L85" s="24" t="str">
        <f t="shared" si="3"/>
        <v>OK</v>
      </c>
      <c r="M85" s="103"/>
      <c r="N85" s="50"/>
      <c r="O85" s="46"/>
      <c r="P85" s="47"/>
      <c r="Q85" s="47"/>
      <c r="R85" s="49"/>
      <c r="S85" s="48"/>
      <c r="T85" s="46"/>
      <c r="U85" s="46"/>
      <c r="V85" s="46"/>
      <c r="W85" s="46"/>
      <c r="X85" s="46"/>
      <c r="Y85" s="47"/>
      <c r="Z85" s="47"/>
      <c r="AA85" s="47"/>
      <c r="AB85" s="47"/>
      <c r="AC85" s="47"/>
      <c r="AD85" s="47"/>
    </row>
    <row r="86" spans="1:30" ht="39.950000000000003" customHeight="1" x14ac:dyDescent="0.25">
      <c r="A86" s="55">
        <v>101</v>
      </c>
      <c r="B86" s="56" t="s">
        <v>151</v>
      </c>
      <c r="C86" s="60" t="s">
        <v>318</v>
      </c>
      <c r="D86" s="61" t="s">
        <v>319</v>
      </c>
      <c r="E86" s="62" t="s">
        <v>46</v>
      </c>
      <c r="F86" s="62" t="s">
        <v>54</v>
      </c>
      <c r="G86" s="54" t="s">
        <v>37</v>
      </c>
      <c r="H86" s="62" t="s">
        <v>51</v>
      </c>
      <c r="I86" s="42">
        <v>1900</v>
      </c>
      <c r="J86" s="17"/>
      <c r="K86" s="23">
        <f t="shared" si="2"/>
        <v>0</v>
      </c>
      <c r="L86" s="24" t="str">
        <f t="shared" si="3"/>
        <v>OK</v>
      </c>
      <c r="M86" s="103"/>
      <c r="N86" s="50"/>
      <c r="O86" s="46"/>
      <c r="P86" s="47"/>
      <c r="Q86" s="47"/>
      <c r="R86" s="49"/>
      <c r="S86" s="48"/>
      <c r="T86" s="46"/>
      <c r="U86" s="46"/>
      <c r="V86" s="46"/>
      <c r="W86" s="46"/>
      <c r="X86" s="46"/>
      <c r="Y86" s="47"/>
      <c r="Z86" s="47"/>
      <c r="AA86" s="47"/>
      <c r="AB86" s="47"/>
      <c r="AC86" s="47"/>
      <c r="AD86" s="47"/>
    </row>
    <row r="87" spans="1:30" ht="39.950000000000003" customHeight="1" x14ac:dyDescent="0.25">
      <c r="A87" s="55">
        <v>102</v>
      </c>
      <c r="B87" s="56" t="s">
        <v>114</v>
      </c>
      <c r="C87" s="66" t="s">
        <v>320</v>
      </c>
      <c r="D87" s="67" t="s">
        <v>321</v>
      </c>
      <c r="E87" s="59" t="s">
        <v>62</v>
      </c>
      <c r="F87" s="54" t="s">
        <v>322</v>
      </c>
      <c r="G87" s="54" t="s">
        <v>37</v>
      </c>
      <c r="H87" s="54">
        <v>44905233</v>
      </c>
      <c r="I87" s="42">
        <v>5366</v>
      </c>
      <c r="J87" s="17"/>
      <c r="K87" s="23">
        <f t="shared" si="2"/>
        <v>0</v>
      </c>
      <c r="L87" s="24" t="str">
        <f t="shared" si="3"/>
        <v>OK</v>
      </c>
      <c r="M87" s="103"/>
      <c r="N87" s="50"/>
      <c r="O87" s="46"/>
      <c r="P87" s="47"/>
      <c r="Q87" s="47"/>
      <c r="R87" s="49"/>
      <c r="S87" s="48"/>
      <c r="T87" s="46"/>
      <c r="U87" s="46"/>
      <c r="V87" s="46"/>
      <c r="W87" s="46"/>
      <c r="X87" s="46"/>
      <c r="Y87" s="47"/>
      <c r="Z87" s="47"/>
      <c r="AA87" s="47"/>
      <c r="AB87" s="47"/>
      <c r="AC87" s="47"/>
      <c r="AD87" s="47"/>
    </row>
    <row r="88" spans="1:30" ht="39.950000000000003" customHeight="1" x14ac:dyDescent="0.25">
      <c r="A88" s="55">
        <v>103</v>
      </c>
      <c r="B88" s="56" t="s">
        <v>114</v>
      </c>
      <c r="C88" s="77" t="s">
        <v>323</v>
      </c>
      <c r="D88" s="61" t="s">
        <v>321</v>
      </c>
      <c r="E88" s="59" t="s">
        <v>238</v>
      </c>
      <c r="F88" s="62" t="s">
        <v>324</v>
      </c>
      <c r="G88" s="54" t="s">
        <v>37</v>
      </c>
      <c r="H88" s="62" t="s">
        <v>51</v>
      </c>
      <c r="I88" s="42">
        <v>6900</v>
      </c>
      <c r="J88" s="17"/>
      <c r="K88" s="23">
        <f t="shared" si="2"/>
        <v>0</v>
      </c>
      <c r="L88" s="24" t="str">
        <f t="shared" si="3"/>
        <v>OK</v>
      </c>
      <c r="M88" s="103"/>
      <c r="N88" s="50"/>
      <c r="O88" s="46"/>
      <c r="P88" s="47"/>
      <c r="Q88" s="47"/>
      <c r="R88" s="49"/>
      <c r="S88" s="48"/>
      <c r="T88" s="46"/>
      <c r="U88" s="46"/>
      <c r="V88" s="46"/>
      <c r="W88" s="46"/>
      <c r="X88" s="46"/>
      <c r="Y88" s="47"/>
      <c r="Z88" s="47"/>
      <c r="AA88" s="47"/>
      <c r="AB88" s="47"/>
      <c r="AC88" s="47"/>
      <c r="AD88" s="47"/>
    </row>
    <row r="89" spans="1:30" ht="39.950000000000003" customHeight="1" x14ac:dyDescent="0.25">
      <c r="A89" s="55">
        <v>104</v>
      </c>
      <c r="B89" s="56" t="s">
        <v>126</v>
      </c>
      <c r="C89" s="60" t="s">
        <v>325</v>
      </c>
      <c r="D89" s="61" t="s">
        <v>326</v>
      </c>
      <c r="E89" s="62" t="s">
        <v>124</v>
      </c>
      <c r="F89" s="62" t="s">
        <v>327</v>
      </c>
      <c r="G89" s="54" t="s">
        <v>37</v>
      </c>
      <c r="H89" s="62" t="s">
        <v>51</v>
      </c>
      <c r="I89" s="42">
        <v>2100</v>
      </c>
      <c r="J89" s="17"/>
      <c r="K89" s="23">
        <f t="shared" si="2"/>
        <v>0</v>
      </c>
      <c r="L89" s="24" t="str">
        <f t="shared" si="3"/>
        <v>OK</v>
      </c>
      <c r="M89" s="103"/>
      <c r="N89" s="50"/>
      <c r="O89" s="46"/>
      <c r="P89" s="47"/>
      <c r="Q89" s="47"/>
      <c r="R89" s="49"/>
      <c r="S89" s="48"/>
      <c r="T89" s="46"/>
      <c r="U89" s="46"/>
      <c r="V89" s="46"/>
      <c r="W89" s="46"/>
      <c r="X89" s="46"/>
      <c r="Y89" s="47"/>
      <c r="Z89" s="47"/>
      <c r="AA89" s="47"/>
      <c r="AB89" s="47"/>
      <c r="AC89" s="47"/>
      <c r="AD89" s="47"/>
    </row>
    <row r="90" spans="1:30" ht="39.950000000000003" customHeight="1" x14ac:dyDescent="0.25">
      <c r="A90" s="55">
        <v>105</v>
      </c>
      <c r="B90" s="56" t="s">
        <v>71</v>
      </c>
      <c r="C90" s="60" t="s">
        <v>328</v>
      </c>
      <c r="D90" s="61" t="s">
        <v>329</v>
      </c>
      <c r="E90" s="53" t="s">
        <v>238</v>
      </c>
      <c r="F90" s="54" t="s">
        <v>330</v>
      </c>
      <c r="G90" s="54" t="s">
        <v>37</v>
      </c>
      <c r="H90" s="54" t="s">
        <v>331</v>
      </c>
      <c r="I90" s="42">
        <v>2351.25</v>
      </c>
      <c r="J90" s="17"/>
      <c r="K90" s="23">
        <f t="shared" si="2"/>
        <v>0</v>
      </c>
      <c r="L90" s="24" t="str">
        <f t="shared" si="3"/>
        <v>OK</v>
      </c>
      <c r="M90" s="103"/>
      <c r="N90" s="50"/>
      <c r="O90" s="46"/>
      <c r="P90" s="47"/>
      <c r="Q90" s="47"/>
      <c r="R90" s="49"/>
      <c r="S90" s="48"/>
      <c r="T90" s="46"/>
      <c r="U90" s="46"/>
      <c r="V90" s="46"/>
      <c r="W90" s="46"/>
      <c r="X90" s="46"/>
      <c r="Y90" s="47"/>
      <c r="Z90" s="47"/>
      <c r="AA90" s="47"/>
      <c r="AB90" s="47"/>
      <c r="AC90" s="47"/>
      <c r="AD90" s="47"/>
    </row>
    <row r="91" spans="1:30" ht="39.950000000000003" customHeight="1" x14ac:dyDescent="0.25">
      <c r="A91" s="55">
        <v>106</v>
      </c>
      <c r="B91" s="56" t="s">
        <v>332</v>
      </c>
      <c r="C91" s="73" t="s">
        <v>333</v>
      </c>
      <c r="D91" s="74" t="s">
        <v>334</v>
      </c>
      <c r="E91" s="70" t="s">
        <v>335</v>
      </c>
      <c r="F91" s="62" t="s">
        <v>336</v>
      </c>
      <c r="G91" s="54" t="s">
        <v>37</v>
      </c>
      <c r="H91" s="62" t="s">
        <v>21</v>
      </c>
      <c r="I91" s="42">
        <v>19008</v>
      </c>
      <c r="J91" s="17"/>
      <c r="K91" s="23">
        <f t="shared" si="2"/>
        <v>0</v>
      </c>
      <c r="L91" s="24" t="str">
        <f t="shared" si="3"/>
        <v>OK</v>
      </c>
      <c r="M91" s="103"/>
      <c r="N91" s="50"/>
      <c r="O91" s="46"/>
      <c r="P91" s="47"/>
      <c r="Q91" s="47"/>
      <c r="R91" s="49"/>
      <c r="S91" s="48"/>
      <c r="T91" s="46"/>
      <c r="U91" s="46"/>
      <c r="V91" s="46"/>
      <c r="W91" s="46"/>
      <c r="X91" s="46"/>
      <c r="Y91" s="47"/>
      <c r="Z91" s="47"/>
      <c r="AA91" s="47"/>
      <c r="AB91" s="47"/>
      <c r="AC91" s="47"/>
      <c r="AD91" s="47"/>
    </row>
    <row r="92" spans="1:30" ht="39.950000000000003" customHeight="1" x14ac:dyDescent="0.25">
      <c r="A92" s="55">
        <v>107</v>
      </c>
      <c r="B92" s="56" t="s">
        <v>135</v>
      </c>
      <c r="C92" s="60" t="s">
        <v>337</v>
      </c>
      <c r="D92" s="61" t="s">
        <v>338</v>
      </c>
      <c r="E92" s="62" t="s">
        <v>335</v>
      </c>
      <c r="F92" s="62" t="s">
        <v>336</v>
      </c>
      <c r="G92" s="54" t="s">
        <v>37</v>
      </c>
      <c r="H92" s="62" t="s">
        <v>21</v>
      </c>
      <c r="I92" s="42">
        <v>2370</v>
      </c>
      <c r="J92" s="17"/>
      <c r="K92" s="23">
        <f t="shared" si="2"/>
        <v>0</v>
      </c>
      <c r="L92" s="24" t="str">
        <f t="shared" si="3"/>
        <v>OK</v>
      </c>
      <c r="M92" s="103"/>
      <c r="N92" s="50"/>
      <c r="O92" s="46"/>
      <c r="P92" s="47"/>
      <c r="Q92" s="47"/>
      <c r="R92" s="49"/>
      <c r="S92" s="48"/>
      <c r="T92" s="46"/>
      <c r="U92" s="46"/>
      <c r="V92" s="46"/>
      <c r="W92" s="46"/>
      <c r="X92" s="46"/>
      <c r="Y92" s="47"/>
      <c r="Z92" s="47"/>
      <c r="AA92" s="47"/>
      <c r="AB92" s="47"/>
      <c r="AC92" s="47"/>
      <c r="AD92" s="47"/>
    </row>
    <row r="93" spans="1:30" ht="39.950000000000003" customHeight="1" x14ac:dyDescent="0.25">
      <c r="A93" s="55">
        <v>110</v>
      </c>
      <c r="B93" s="56" t="s">
        <v>86</v>
      </c>
      <c r="C93" s="77" t="s">
        <v>339</v>
      </c>
      <c r="D93" s="61" t="s">
        <v>340</v>
      </c>
      <c r="E93" s="59" t="s">
        <v>238</v>
      </c>
      <c r="F93" s="62" t="s">
        <v>341</v>
      </c>
      <c r="G93" s="54" t="s">
        <v>37</v>
      </c>
      <c r="H93" s="62" t="s">
        <v>51</v>
      </c>
      <c r="I93" s="42">
        <v>20278</v>
      </c>
      <c r="J93" s="17"/>
      <c r="K93" s="23">
        <f t="shared" si="2"/>
        <v>0</v>
      </c>
      <c r="L93" s="24" t="str">
        <f t="shared" si="3"/>
        <v>OK</v>
      </c>
      <c r="M93" s="103"/>
      <c r="N93" s="50"/>
      <c r="O93" s="46"/>
      <c r="P93" s="47"/>
      <c r="Q93" s="47"/>
      <c r="R93" s="49"/>
      <c r="S93" s="48"/>
      <c r="T93" s="46"/>
      <c r="U93" s="46"/>
      <c r="V93" s="46"/>
      <c r="W93" s="46"/>
      <c r="X93" s="46"/>
      <c r="Y93" s="47"/>
      <c r="Z93" s="47"/>
      <c r="AA93" s="47"/>
      <c r="AB93" s="47"/>
      <c r="AC93" s="47"/>
      <c r="AD93" s="47"/>
    </row>
    <row r="94" spans="1:30" ht="39.950000000000003" customHeight="1" x14ac:dyDescent="0.25">
      <c r="A94" s="55">
        <v>111</v>
      </c>
      <c r="B94" s="56" t="s">
        <v>43</v>
      </c>
      <c r="C94" s="60" t="s">
        <v>342</v>
      </c>
      <c r="D94" s="61" t="s">
        <v>343</v>
      </c>
      <c r="E94" s="62" t="s">
        <v>124</v>
      </c>
      <c r="F94" s="62" t="s">
        <v>246</v>
      </c>
      <c r="G94" s="54" t="s">
        <v>37</v>
      </c>
      <c r="H94" s="62" t="s">
        <v>81</v>
      </c>
      <c r="I94" s="42">
        <v>1474.8</v>
      </c>
      <c r="J94" s="17"/>
      <c r="K94" s="23">
        <f t="shared" si="2"/>
        <v>0</v>
      </c>
      <c r="L94" s="24" t="str">
        <f t="shared" si="3"/>
        <v>OK</v>
      </c>
      <c r="M94" s="103"/>
      <c r="N94" s="50"/>
      <c r="O94" s="46"/>
      <c r="P94" s="47"/>
      <c r="Q94" s="47"/>
      <c r="R94" s="49"/>
      <c r="S94" s="48"/>
      <c r="T94" s="46"/>
      <c r="U94" s="46"/>
      <c r="V94" s="46"/>
      <c r="W94" s="46"/>
      <c r="X94" s="46"/>
      <c r="Y94" s="47"/>
      <c r="Z94" s="47"/>
      <c r="AA94" s="47"/>
      <c r="AB94" s="47"/>
      <c r="AC94" s="47"/>
      <c r="AD94" s="47"/>
    </row>
    <row r="95" spans="1:30" ht="39.950000000000003" customHeight="1" x14ac:dyDescent="0.25">
      <c r="A95" s="55">
        <v>112</v>
      </c>
      <c r="B95" s="56" t="s">
        <v>43</v>
      </c>
      <c r="C95" s="60" t="s">
        <v>344</v>
      </c>
      <c r="D95" s="61" t="s">
        <v>345</v>
      </c>
      <c r="E95" s="62" t="s">
        <v>124</v>
      </c>
      <c r="F95" s="62" t="s">
        <v>246</v>
      </c>
      <c r="G95" s="54" t="s">
        <v>37</v>
      </c>
      <c r="H95" s="62" t="s">
        <v>81</v>
      </c>
      <c r="I95" s="42">
        <v>845.2</v>
      </c>
      <c r="J95" s="17"/>
      <c r="K95" s="23">
        <f t="shared" si="2"/>
        <v>0</v>
      </c>
      <c r="L95" s="24" t="str">
        <f t="shared" si="3"/>
        <v>OK</v>
      </c>
      <c r="M95" s="103"/>
      <c r="N95" s="50"/>
      <c r="O95" s="46"/>
      <c r="P95" s="47"/>
      <c r="Q95" s="47"/>
      <c r="R95" s="49"/>
      <c r="S95" s="48"/>
      <c r="T95" s="46"/>
      <c r="U95" s="46"/>
      <c r="V95" s="46"/>
      <c r="W95" s="46"/>
      <c r="X95" s="46"/>
      <c r="Y95" s="47"/>
      <c r="Z95" s="47"/>
      <c r="AA95" s="47"/>
      <c r="AB95" s="47"/>
      <c r="AC95" s="47"/>
      <c r="AD95" s="47"/>
    </row>
    <row r="96" spans="1:30" ht="39.950000000000003" customHeight="1" x14ac:dyDescent="0.25">
      <c r="A96" s="55">
        <v>113</v>
      </c>
      <c r="B96" s="56" t="s">
        <v>151</v>
      </c>
      <c r="C96" s="60" t="s">
        <v>346</v>
      </c>
      <c r="D96" s="61" t="s">
        <v>347</v>
      </c>
      <c r="E96" s="62" t="s">
        <v>124</v>
      </c>
      <c r="F96" s="62" t="s">
        <v>246</v>
      </c>
      <c r="G96" s="54" t="s">
        <v>37</v>
      </c>
      <c r="H96" s="62" t="s">
        <v>81</v>
      </c>
      <c r="I96" s="42">
        <v>2000</v>
      </c>
      <c r="J96" s="17"/>
      <c r="K96" s="23">
        <f t="shared" si="2"/>
        <v>0</v>
      </c>
      <c r="L96" s="24" t="str">
        <f t="shared" si="3"/>
        <v>OK</v>
      </c>
      <c r="M96" s="103"/>
      <c r="N96" s="50"/>
      <c r="O96" s="46"/>
      <c r="P96" s="47"/>
      <c r="Q96" s="47"/>
      <c r="R96" s="49"/>
      <c r="S96" s="48"/>
      <c r="T96" s="46"/>
      <c r="U96" s="46"/>
      <c r="V96" s="46"/>
      <c r="W96" s="46"/>
      <c r="X96" s="46"/>
      <c r="Y96" s="47"/>
      <c r="Z96" s="47"/>
      <c r="AA96" s="47"/>
      <c r="AB96" s="47"/>
      <c r="AC96" s="47"/>
      <c r="AD96" s="47"/>
    </row>
    <row r="97" spans="1:30" ht="39.950000000000003" customHeight="1" x14ac:dyDescent="0.25">
      <c r="A97" s="55">
        <v>114</v>
      </c>
      <c r="B97" s="56" t="s">
        <v>38</v>
      </c>
      <c r="C97" s="60" t="s">
        <v>348</v>
      </c>
      <c r="D97" s="61" t="s">
        <v>349</v>
      </c>
      <c r="E97" s="62" t="s">
        <v>124</v>
      </c>
      <c r="F97" s="62" t="s">
        <v>246</v>
      </c>
      <c r="G97" s="54" t="s">
        <v>37</v>
      </c>
      <c r="H97" s="62" t="s">
        <v>81</v>
      </c>
      <c r="I97" s="42">
        <v>856</v>
      </c>
      <c r="J97" s="17"/>
      <c r="K97" s="23">
        <f t="shared" si="2"/>
        <v>0</v>
      </c>
      <c r="L97" s="24" t="str">
        <f t="shared" si="3"/>
        <v>OK</v>
      </c>
      <c r="M97" s="103"/>
      <c r="N97" s="50"/>
      <c r="O97" s="46"/>
      <c r="P97" s="47"/>
      <c r="Q97" s="47"/>
      <c r="R97" s="49"/>
      <c r="S97" s="48"/>
      <c r="T97" s="46"/>
      <c r="U97" s="46"/>
      <c r="V97" s="46"/>
      <c r="W97" s="46"/>
      <c r="X97" s="46"/>
      <c r="Y97" s="47"/>
      <c r="Z97" s="47"/>
      <c r="AA97" s="47"/>
      <c r="AB97" s="47"/>
      <c r="AC97" s="47"/>
      <c r="AD97" s="47"/>
    </row>
    <row r="98" spans="1:30" ht="39.950000000000003" customHeight="1" x14ac:dyDescent="0.25">
      <c r="A98" s="55">
        <v>115</v>
      </c>
      <c r="B98" s="56" t="s">
        <v>38</v>
      </c>
      <c r="C98" s="60" t="s">
        <v>350</v>
      </c>
      <c r="D98" s="61" t="s">
        <v>351</v>
      </c>
      <c r="E98" s="62" t="s">
        <v>124</v>
      </c>
      <c r="F98" s="62" t="s">
        <v>246</v>
      </c>
      <c r="G98" s="54" t="s">
        <v>37</v>
      </c>
      <c r="H98" s="62" t="s">
        <v>81</v>
      </c>
      <c r="I98" s="42">
        <v>866.2</v>
      </c>
      <c r="J98" s="17"/>
      <c r="K98" s="23">
        <f t="shared" si="2"/>
        <v>0</v>
      </c>
      <c r="L98" s="24" t="str">
        <f t="shared" si="3"/>
        <v>OK</v>
      </c>
      <c r="M98" s="103"/>
      <c r="N98" s="50"/>
      <c r="O98" s="46"/>
      <c r="P98" s="47"/>
      <c r="Q98" s="47"/>
      <c r="R98" s="49"/>
      <c r="S98" s="48"/>
      <c r="T98" s="46"/>
      <c r="U98" s="46"/>
      <c r="V98" s="46"/>
      <c r="W98" s="46"/>
      <c r="X98" s="46"/>
      <c r="Y98" s="47"/>
      <c r="Z98" s="47"/>
      <c r="AA98" s="47"/>
      <c r="AB98" s="47"/>
      <c r="AC98" s="47"/>
      <c r="AD98" s="47"/>
    </row>
    <row r="99" spans="1:30" ht="39.950000000000003" customHeight="1" x14ac:dyDescent="0.25">
      <c r="A99" s="55">
        <v>116</v>
      </c>
      <c r="B99" s="56" t="s">
        <v>151</v>
      </c>
      <c r="C99" s="60" t="s">
        <v>352</v>
      </c>
      <c r="D99" s="61" t="s">
        <v>353</v>
      </c>
      <c r="E99" s="62" t="s">
        <v>124</v>
      </c>
      <c r="F99" s="62" t="s">
        <v>246</v>
      </c>
      <c r="G99" s="54" t="s">
        <v>37</v>
      </c>
      <c r="H99" s="62" t="s">
        <v>81</v>
      </c>
      <c r="I99" s="42">
        <v>1180</v>
      </c>
      <c r="J99" s="17"/>
      <c r="K99" s="23">
        <f t="shared" si="2"/>
        <v>0</v>
      </c>
      <c r="L99" s="24" t="str">
        <f t="shared" si="3"/>
        <v>OK</v>
      </c>
      <c r="M99" s="103"/>
      <c r="N99" s="50"/>
      <c r="O99" s="46"/>
      <c r="P99" s="47"/>
      <c r="Q99" s="47"/>
      <c r="R99" s="49"/>
      <c r="S99" s="48"/>
      <c r="T99" s="46"/>
      <c r="U99" s="46"/>
      <c r="V99" s="46"/>
      <c r="W99" s="46"/>
      <c r="X99" s="46"/>
      <c r="Y99" s="47"/>
      <c r="Z99" s="47"/>
      <c r="AA99" s="47"/>
      <c r="AB99" s="47"/>
      <c r="AC99" s="47"/>
      <c r="AD99" s="47"/>
    </row>
    <row r="100" spans="1:30" ht="39.950000000000003" customHeight="1" x14ac:dyDescent="0.25">
      <c r="A100" s="55">
        <v>117</v>
      </c>
      <c r="B100" s="56" t="s">
        <v>33</v>
      </c>
      <c r="C100" s="78" t="s">
        <v>354</v>
      </c>
      <c r="D100" s="79" t="s">
        <v>355</v>
      </c>
      <c r="E100" s="59" t="s">
        <v>356</v>
      </c>
      <c r="F100" s="62" t="s">
        <v>357</v>
      </c>
      <c r="G100" s="54" t="s">
        <v>37</v>
      </c>
      <c r="H100" s="62" t="s">
        <v>81</v>
      </c>
      <c r="I100" s="42">
        <v>2020</v>
      </c>
      <c r="J100" s="17"/>
      <c r="K100" s="23">
        <f t="shared" si="2"/>
        <v>0</v>
      </c>
      <c r="L100" s="24" t="str">
        <f t="shared" si="3"/>
        <v>OK</v>
      </c>
      <c r="M100" s="103"/>
      <c r="N100" s="50"/>
      <c r="O100" s="46"/>
      <c r="P100" s="47"/>
      <c r="Q100" s="47"/>
      <c r="R100" s="49"/>
      <c r="S100" s="48"/>
      <c r="T100" s="46"/>
      <c r="U100" s="46"/>
      <c r="V100" s="46"/>
      <c r="W100" s="46"/>
      <c r="X100" s="46"/>
      <c r="Y100" s="47"/>
      <c r="Z100" s="47"/>
      <c r="AA100" s="47"/>
      <c r="AB100" s="47"/>
      <c r="AC100" s="47"/>
      <c r="AD100" s="47"/>
    </row>
    <row r="101" spans="1:30" ht="39.950000000000003" customHeight="1" x14ac:dyDescent="0.25">
      <c r="A101" s="55">
        <v>118</v>
      </c>
      <c r="B101" s="56" t="s">
        <v>126</v>
      </c>
      <c r="C101" s="60" t="s">
        <v>358</v>
      </c>
      <c r="D101" s="61" t="s">
        <v>359</v>
      </c>
      <c r="E101" s="62" t="s">
        <v>292</v>
      </c>
      <c r="F101" s="62" t="s">
        <v>360</v>
      </c>
      <c r="G101" s="54" t="s">
        <v>37</v>
      </c>
      <c r="H101" s="62" t="s">
        <v>81</v>
      </c>
      <c r="I101" s="42">
        <v>200</v>
      </c>
      <c r="J101" s="17"/>
      <c r="K101" s="23">
        <f t="shared" si="2"/>
        <v>0</v>
      </c>
      <c r="L101" s="24" t="str">
        <f t="shared" si="3"/>
        <v>OK</v>
      </c>
      <c r="M101" s="103"/>
      <c r="N101" s="50"/>
      <c r="O101" s="46"/>
      <c r="P101" s="47"/>
      <c r="Q101" s="47"/>
      <c r="R101" s="49"/>
      <c r="S101" s="48"/>
      <c r="T101" s="46"/>
      <c r="U101" s="46"/>
      <c r="V101" s="46"/>
      <c r="W101" s="46"/>
      <c r="X101" s="46"/>
      <c r="Y101" s="47"/>
      <c r="Z101" s="47"/>
      <c r="AA101" s="47"/>
      <c r="AB101" s="47"/>
      <c r="AC101" s="47"/>
      <c r="AD101" s="47"/>
    </row>
    <row r="102" spans="1:30" ht="39.950000000000003" customHeight="1" x14ac:dyDescent="0.25">
      <c r="A102" s="55">
        <v>120</v>
      </c>
      <c r="B102" s="56" t="s">
        <v>126</v>
      </c>
      <c r="C102" s="68" t="s">
        <v>361</v>
      </c>
      <c r="D102" s="69" t="s">
        <v>362</v>
      </c>
      <c r="E102" s="65">
        <v>5607</v>
      </c>
      <c r="F102" s="65" t="s">
        <v>363</v>
      </c>
      <c r="G102" s="54" t="s">
        <v>37</v>
      </c>
      <c r="H102" s="62" t="s">
        <v>25</v>
      </c>
      <c r="I102" s="42">
        <v>14.3</v>
      </c>
      <c r="J102" s="17"/>
      <c r="K102" s="23">
        <f t="shared" si="2"/>
        <v>0</v>
      </c>
      <c r="L102" s="24" t="str">
        <f t="shared" si="3"/>
        <v>OK</v>
      </c>
      <c r="M102" s="103"/>
      <c r="N102" s="50"/>
      <c r="O102" s="46"/>
      <c r="P102" s="47"/>
      <c r="Q102" s="47"/>
      <c r="R102" s="49"/>
      <c r="S102" s="48"/>
      <c r="T102" s="46"/>
      <c r="U102" s="46"/>
      <c r="V102" s="46"/>
      <c r="W102" s="46"/>
      <c r="X102" s="46"/>
      <c r="Y102" s="47"/>
      <c r="Z102" s="47"/>
      <c r="AA102" s="47"/>
      <c r="AB102" s="47"/>
      <c r="AC102" s="47"/>
      <c r="AD102" s="47"/>
    </row>
    <row r="103" spans="1:30" ht="39.950000000000003" customHeight="1" x14ac:dyDescent="0.25">
      <c r="A103" s="55">
        <v>121</v>
      </c>
      <c r="B103" s="56" t="s">
        <v>126</v>
      </c>
      <c r="C103" s="68" t="s">
        <v>364</v>
      </c>
      <c r="D103" s="69" t="s">
        <v>365</v>
      </c>
      <c r="E103" s="65">
        <v>5607</v>
      </c>
      <c r="F103" s="65" t="s">
        <v>366</v>
      </c>
      <c r="G103" s="54" t="s">
        <v>37</v>
      </c>
      <c r="H103" s="62" t="s">
        <v>25</v>
      </c>
      <c r="I103" s="42">
        <v>21</v>
      </c>
      <c r="J103" s="17"/>
      <c r="K103" s="23">
        <f t="shared" si="2"/>
        <v>0</v>
      </c>
      <c r="L103" s="24" t="str">
        <f t="shared" si="3"/>
        <v>OK</v>
      </c>
      <c r="M103" s="103"/>
      <c r="N103" s="50"/>
      <c r="O103" s="46"/>
      <c r="P103" s="47"/>
      <c r="Q103" s="47"/>
      <c r="R103" s="49"/>
      <c r="S103" s="48"/>
      <c r="T103" s="46"/>
      <c r="U103" s="46"/>
      <c r="V103" s="46"/>
      <c r="W103" s="46"/>
      <c r="X103" s="46"/>
      <c r="Y103" s="47"/>
      <c r="Z103" s="47"/>
      <c r="AA103" s="47"/>
      <c r="AB103" s="47"/>
      <c r="AC103" s="47"/>
      <c r="AD103" s="47"/>
    </row>
    <row r="104" spans="1:30" ht="39.950000000000003" customHeight="1" x14ac:dyDescent="0.25">
      <c r="A104" s="55">
        <v>122</v>
      </c>
      <c r="B104" s="56" t="s">
        <v>126</v>
      </c>
      <c r="C104" s="68" t="s">
        <v>367</v>
      </c>
      <c r="D104" s="69" t="s">
        <v>368</v>
      </c>
      <c r="E104" s="65">
        <v>5607</v>
      </c>
      <c r="F104" s="65" t="s">
        <v>369</v>
      </c>
      <c r="G104" s="54" t="s">
        <v>37</v>
      </c>
      <c r="H104" s="62" t="s">
        <v>25</v>
      </c>
      <c r="I104" s="42">
        <v>21</v>
      </c>
      <c r="J104" s="17"/>
      <c r="K104" s="23">
        <f t="shared" si="2"/>
        <v>0</v>
      </c>
      <c r="L104" s="24" t="str">
        <f t="shared" si="3"/>
        <v>OK</v>
      </c>
      <c r="M104" s="103"/>
      <c r="N104" s="50"/>
      <c r="O104" s="46"/>
      <c r="P104" s="47"/>
      <c r="Q104" s="47"/>
      <c r="R104" s="49"/>
      <c r="S104" s="48"/>
      <c r="T104" s="46"/>
      <c r="U104" s="46"/>
      <c r="V104" s="46"/>
      <c r="W104" s="46"/>
      <c r="X104" s="46"/>
      <c r="Y104" s="47"/>
      <c r="Z104" s="47"/>
      <c r="AA104" s="47"/>
      <c r="AB104" s="47"/>
      <c r="AC104" s="47"/>
      <c r="AD104" s="47"/>
    </row>
    <row r="105" spans="1:30" ht="39.950000000000003" customHeight="1" x14ac:dyDescent="0.25">
      <c r="A105" s="55">
        <v>123</v>
      </c>
      <c r="B105" s="56" t="s">
        <v>370</v>
      </c>
      <c r="C105" s="66" t="s">
        <v>371</v>
      </c>
      <c r="D105" s="67" t="s">
        <v>372</v>
      </c>
      <c r="E105" s="59" t="s">
        <v>238</v>
      </c>
      <c r="F105" s="54" t="s">
        <v>373</v>
      </c>
      <c r="G105" s="54" t="s">
        <v>37</v>
      </c>
      <c r="H105" s="54">
        <v>44905233</v>
      </c>
      <c r="I105" s="42">
        <v>113000</v>
      </c>
      <c r="J105" s="17"/>
      <c r="K105" s="23">
        <f t="shared" si="2"/>
        <v>0</v>
      </c>
      <c r="L105" s="24" t="str">
        <f t="shared" si="3"/>
        <v>OK</v>
      </c>
      <c r="M105" s="103"/>
      <c r="N105" s="50"/>
      <c r="O105" s="46"/>
      <c r="P105" s="47"/>
      <c r="Q105" s="47"/>
      <c r="R105" s="49"/>
      <c r="S105" s="48"/>
      <c r="T105" s="46"/>
      <c r="U105" s="46"/>
      <c r="V105" s="46"/>
      <c r="W105" s="46"/>
      <c r="X105" s="46"/>
      <c r="Y105" s="47"/>
      <c r="Z105" s="47"/>
      <c r="AA105" s="47"/>
      <c r="AB105" s="47"/>
      <c r="AC105" s="47"/>
      <c r="AD105" s="47"/>
    </row>
    <row r="106" spans="1:30" ht="39.950000000000003" customHeight="1" x14ac:dyDescent="0.25">
      <c r="A106" s="55">
        <v>124</v>
      </c>
      <c r="B106" s="56" t="s">
        <v>71</v>
      </c>
      <c r="C106" s="66" t="s">
        <v>374</v>
      </c>
      <c r="D106" s="67" t="s">
        <v>375</v>
      </c>
      <c r="E106" s="53" t="s">
        <v>376</v>
      </c>
      <c r="F106" s="54" t="s">
        <v>377</v>
      </c>
      <c r="G106" s="54" t="s">
        <v>378</v>
      </c>
      <c r="H106" s="54" t="s">
        <v>26</v>
      </c>
      <c r="I106" s="42">
        <v>990</v>
      </c>
      <c r="J106" s="17"/>
      <c r="K106" s="23">
        <f t="shared" si="2"/>
        <v>0</v>
      </c>
      <c r="L106" s="24" t="str">
        <f t="shared" si="3"/>
        <v>OK</v>
      </c>
      <c r="M106" s="103"/>
      <c r="N106" s="50"/>
      <c r="O106" s="46"/>
      <c r="P106" s="47"/>
      <c r="Q106" s="47"/>
      <c r="R106" s="49"/>
      <c r="S106" s="48"/>
      <c r="T106" s="46"/>
      <c r="U106" s="46"/>
      <c r="V106" s="46"/>
      <c r="W106" s="46"/>
      <c r="X106" s="46"/>
      <c r="Y106" s="47"/>
      <c r="Z106" s="47"/>
      <c r="AA106" s="47"/>
      <c r="AB106" s="47"/>
      <c r="AC106" s="47"/>
      <c r="AD106" s="47"/>
    </row>
    <row r="107" spans="1:30" ht="39.950000000000003" customHeight="1" x14ac:dyDescent="0.25">
      <c r="A107" s="55">
        <v>125</v>
      </c>
      <c r="B107" s="56" t="s">
        <v>151</v>
      </c>
      <c r="C107" s="60" t="s">
        <v>379</v>
      </c>
      <c r="D107" s="67" t="s">
        <v>380</v>
      </c>
      <c r="E107" s="62" t="s">
        <v>62</v>
      </c>
      <c r="F107" s="62" t="s">
        <v>381</v>
      </c>
      <c r="G107" s="54" t="s">
        <v>37</v>
      </c>
      <c r="H107" s="62" t="s">
        <v>201</v>
      </c>
      <c r="I107" s="42">
        <v>7999.99</v>
      </c>
      <c r="J107" s="17"/>
      <c r="K107" s="23">
        <f t="shared" si="2"/>
        <v>0</v>
      </c>
      <c r="L107" s="24" t="str">
        <f t="shared" si="3"/>
        <v>OK</v>
      </c>
      <c r="M107" s="103"/>
      <c r="N107" s="50"/>
      <c r="O107" s="46"/>
      <c r="P107" s="47"/>
      <c r="Q107" s="47"/>
      <c r="R107" s="49"/>
      <c r="S107" s="48"/>
      <c r="T107" s="46"/>
      <c r="U107" s="46"/>
      <c r="V107" s="46"/>
      <c r="W107" s="46"/>
      <c r="X107" s="46"/>
      <c r="Y107" s="47"/>
      <c r="Z107" s="47"/>
      <c r="AA107" s="47"/>
      <c r="AB107" s="47"/>
      <c r="AC107" s="47"/>
      <c r="AD107" s="47"/>
    </row>
    <row r="108" spans="1:30" ht="39.950000000000003" customHeight="1" x14ac:dyDescent="0.25">
      <c r="A108" s="55">
        <v>126</v>
      </c>
      <c r="B108" s="56" t="s">
        <v>151</v>
      </c>
      <c r="C108" s="60" t="s">
        <v>382</v>
      </c>
      <c r="D108" s="61" t="s">
        <v>383</v>
      </c>
      <c r="E108" s="62" t="s">
        <v>62</v>
      </c>
      <c r="F108" s="62" t="s">
        <v>381</v>
      </c>
      <c r="G108" s="54" t="s">
        <v>37</v>
      </c>
      <c r="H108" s="62" t="s">
        <v>201</v>
      </c>
      <c r="I108" s="42">
        <v>9400</v>
      </c>
      <c r="J108" s="17"/>
      <c r="K108" s="23">
        <f t="shared" si="2"/>
        <v>0</v>
      </c>
      <c r="L108" s="24" t="str">
        <f t="shared" si="3"/>
        <v>OK</v>
      </c>
      <c r="M108" s="103"/>
      <c r="N108" s="50"/>
      <c r="O108" s="46"/>
      <c r="P108" s="47"/>
      <c r="Q108" s="47"/>
      <c r="R108" s="49"/>
      <c r="S108" s="48"/>
      <c r="T108" s="46"/>
      <c r="U108" s="46"/>
      <c r="V108" s="46"/>
      <c r="W108" s="46"/>
      <c r="X108" s="46"/>
      <c r="Y108" s="47"/>
      <c r="Z108" s="47"/>
      <c r="AA108" s="47"/>
      <c r="AB108" s="47"/>
      <c r="AC108" s="47"/>
      <c r="AD108" s="47"/>
    </row>
    <row r="109" spans="1:30" ht="39.950000000000003" customHeight="1" x14ac:dyDescent="0.25">
      <c r="A109" s="55">
        <v>127</v>
      </c>
      <c r="B109" s="56" t="s">
        <v>47</v>
      </c>
      <c r="C109" s="60" t="s">
        <v>384</v>
      </c>
      <c r="D109" s="61" t="s">
        <v>385</v>
      </c>
      <c r="E109" s="53" t="s">
        <v>386</v>
      </c>
      <c r="F109" s="54" t="s">
        <v>387</v>
      </c>
      <c r="G109" s="54" t="s">
        <v>37</v>
      </c>
      <c r="H109" s="54" t="s">
        <v>25</v>
      </c>
      <c r="I109" s="42">
        <v>479</v>
      </c>
      <c r="J109" s="17"/>
      <c r="K109" s="23">
        <f t="shared" si="2"/>
        <v>0</v>
      </c>
      <c r="L109" s="24" t="str">
        <f t="shared" si="3"/>
        <v>OK</v>
      </c>
      <c r="M109" s="103"/>
      <c r="N109" s="50"/>
      <c r="O109" s="46"/>
      <c r="P109" s="47"/>
      <c r="Q109" s="47"/>
      <c r="R109" s="49"/>
      <c r="S109" s="48"/>
      <c r="T109" s="46"/>
      <c r="U109" s="46"/>
      <c r="V109" s="46"/>
      <c r="W109" s="46"/>
      <c r="X109" s="46"/>
      <c r="Y109" s="47"/>
      <c r="Z109" s="47"/>
      <c r="AA109" s="47"/>
      <c r="AB109" s="47"/>
      <c r="AC109" s="47"/>
      <c r="AD109" s="47"/>
    </row>
    <row r="110" spans="1:30" ht="39.950000000000003" customHeight="1" x14ac:dyDescent="0.25">
      <c r="A110" s="55">
        <v>129</v>
      </c>
      <c r="B110" s="56" t="s">
        <v>86</v>
      </c>
      <c r="C110" s="60" t="s">
        <v>388</v>
      </c>
      <c r="D110" s="61" t="s">
        <v>389</v>
      </c>
      <c r="E110" s="62" t="s">
        <v>390</v>
      </c>
      <c r="F110" s="62" t="s">
        <v>391</v>
      </c>
      <c r="G110" s="54" t="s">
        <v>37</v>
      </c>
      <c r="H110" s="62" t="s">
        <v>81</v>
      </c>
      <c r="I110" s="42">
        <v>500.42</v>
      </c>
      <c r="J110" s="17"/>
      <c r="K110" s="23">
        <f t="shared" si="2"/>
        <v>0</v>
      </c>
      <c r="L110" s="24" t="str">
        <f t="shared" si="3"/>
        <v>OK</v>
      </c>
      <c r="M110" s="103"/>
      <c r="N110" s="50"/>
      <c r="O110" s="46"/>
      <c r="P110" s="47"/>
      <c r="Q110" s="47"/>
      <c r="R110" s="49"/>
      <c r="S110" s="48"/>
      <c r="T110" s="46"/>
      <c r="U110" s="46"/>
      <c r="V110" s="46"/>
      <c r="W110" s="46"/>
      <c r="X110" s="46"/>
      <c r="Y110" s="47"/>
      <c r="Z110" s="47"/>
      <c r="AA110" s="47"/>
      <c r="AB110" s="47"/>
      <c r="AC110" s="47"/>
      <c r="AD110" s="47"/>
    </row>
    <row r="111" spans="1:30" ht="39.950000000000003" customHeight="1" x14ac:dyDescent="0.25">
      <c r="A111" s="55">
        <v>130</v>
      </c>
      <c r="B111" s="56" t="s">
        <v>55</v>
      </c>
      <c r="C111" s="78" t="s">
        <v>392</v>
      </c>
      <c r="D111" s="79" t="s">
        <v>393</v>
      </c>
      <c r="E111" s="59" t="s">
        <v>192</v>
      </c>
      <c r="F111" s="62" t="s">
        <v>394</v>
      </c>
      <c r="G111" s="54" t="s">
        <v>37</v>
      </c>
      <c r="H111" s="62" t="s">
        <v>81</v>
      </c>
      <c r="I111" s="42">
        <v>730</v>
      </c>
      <c r="J111" s="17"/>
      <c r="K111" s="23">
        <f t="shared" si="2"/>
        <v>0</v>
      </c>
      <c r="L111" s="24" t="str">
        <f t="shared" si="3"/>
        <v>OK</v>
      </c>
      <c r="M111" s="103"/>
      <c r="N111" s="50"/>
      <c r="O111" s="46"/>
      <c r="P111" s="47"/>
      <c r="Q111" s="47"/>
      <c r="R111" s="49"/>
      <c r="S111" s="48"/>
      <c r="T111" s="46"/>
      <c r="U111" s="46"/>
      <c r="V111" s="46"/>
      <c r="W111" s="46"/>
      <c r="X111" s="46"/>
      <c r="Y111" s="47"/>
      <c r="Z111" s="47"/>
      <c r="AA111" s="47"/>
      <c r="AB111" s="47"/>
      <c r="AC111" s="47"/>
      <c r="AD111" s="47"/>
    </row>
    <row r="112" spans="1:30" ht="39.950000000000003" customHeight="1" x14ac:dyDescent="0.25">
      <c r="A112" s="55">
        <v>131</v>
      </c>
      <c r="B112" s="56" t="s">
        <v>55</v>
      </c>
      <c r="C112" s="60" t="s">
        <v>395</v>
      </c>
      <c r="D112" s="61" t="s">
        <v>396</v>
      </c>
      <c r="E112" s="53" t="s">
        <v>179</v>
      </c>
      <c r="F112" s="54" t="s">
        <v>397</v>
      </c>
      <c r="G112" s="54" t="s">
        <v>37</v>
      </c>
      <c r="H112" s="54" t="s">
        <v>21</v>
      </c>
      <c r="I112" s="42">
        <v>11498</v>
      </c>
      <c r="J112" s="17"/>
      <c r="K112" s="23">
        <f t="shared" si="2"/>
        <v>0</v>
      </c>
      <c r="L112" s="24" t="str">
        <f t="shared" si="3"/>
        <v>OK</v>
      </c>
      <c r="M112" s="103"/>
      <c r="N112" s="50"/>
      <c r="O112" s="46"/>
      <c r="P112" s="47"/>
      <c r="Q112" s="47"/>
      <c r="R112" s="49"/>
      <c r="S112" s="48"/>
      <c r="T112" s="46"/>
      <c r="U112" s="46"/>
      <c r="V112" s="46"/>
      <c r="W112" s="46"/>
      <c r="X112" s="46"/>
      <c r="Y112" s="47"/>
      <c r="Z112" s="47"/>
      <c r="AA112" s="47"/>
      <c r="AB112" s="47"/>
      <c r="AC112" s="47"/>
      <c r="AD112" s="47"/>
    </row>
    <row r="113" spans="1:30" ht="39.950000000000003" customHeight="1" x14ac:dyDescent="0.25">
      <c r="A113" s="55">
        <v>132</v>
      </c>
      <c r="B113" s="56" t="s">
        <v>151</v>
      </c>
      <c r="C113" s="60" t="s">
        <v>398</v>
      </c>
      <c r="D113" s="61" t="s">
        <v>399</v>
      </c>
      <c r="E113" s="53" t="s">
        <v>192</v>
      </c>
      <c r="F113" s="54" t="s">
        <v>299</v>
      </c>
      <c r="G113" s="54" t="s">
        <v>37</v>
      </c>
      <c r="H113" s="54" t="s">
        <v>51</v>
      </c>
      <c r="I113" s="42">
        <v>2200</v>
      </c>
      <c r="J113" s="17"/>
      <c r="K113" s="23">
        <f t="shared" si="2"/>
        <v>0</v>
      </c>
      <c r="L113" s="24" t="str">
        <f t="shared" si="3"/>
        <v>OK</v>
      </c>
      <c r="M113" s="103"/>
      <c r="N113" s="50"/>
      <c r="O113" s="46"/>
      <c r="P113" s="47"/>
      <c r="Q113" s="47"/>
      <c r="R113" s="49"/>
      <c r="S113" s="48"/>
      <c r="T113" s="46"/>
      <c r="U113" s="46"/>
      <c r="V113" s="46"/>
      <c r="W113" s="46"/>
      <c r="X113" s="46"/>
      <c r="Y113" s="47"/>
      <c r="Z113" s="47"/>
      <c r="AA113" s="47"/>
      <c r="AB113" s="47"/>
      <c r="AC113" s="47"/>
      <c r="AD113" s="47"/>
    </row>
    <row r="114" spans="1:30" ht="39.950000000000003" customHeight="1" x14ac:dyDescent="0.25">
      <c r="A114" s="55">
        <v>133</v>
      </c>
      <c r="B114" s="56" t="s">
        <v>71</v>
      </c>
      <c r="C114" s="68" t="s">
        <v>400</v>
      </c>
      <c r="D114" s="69" t="s">
        <v>401</v>
      </c>
      <c r="E114" s="65">
        <v>2401</v>
      </c>
      <c r="F114" s="65" t="s">
        <v>402</v>
      </c>
      <c r="G114" s="54" t="s">
        <v>37</v>
      </c>
      <c r="H114" s="54" t="s">
        <v>51</v>
      </c>
      <c r="I114" s="42">
        <v>4731.21</v>
      </c>
      <c r="J114" s="17"/>
      <c r="K114" s="23">
        <f t="shared" si="2"/>
        <v>0</v>
      </c>
      <c r="L114" s="24" t="str">
        <f t="shared" si="3"/>
        <v>OK</v>
      </c>
      <c r="M114" s="103"/>
      <c r="N114" s="50"/>
      <c r="O114" s="46"/>
      <c r="P114" s="47"/>
      <c r="Q114" s="47"/>
      <c r="R114" s="49"/>
      <c r="S114" s="48"/>
      <c r="T114" s="46"/>
      <c r="U114" s="46"/>
      <c r="V114" s="46"/>
      <c r="W114" s="46"/>
      <c r="X114" s="46"/>
      <c r="Y114" s="47"/>
      <c r="Z114" s="47"/>
      <c r="AA114" s="47"/>
      <c r="AB114" s="47"/>
      <c r="AC114" s="47"/>
      <c r="AD114" s="47"/>
    </row>
    <row r="115" spans="1:30" ht="39.950000000000003" customHeight="1" x14ac:dyDescent="0.25">
      <c r="A115" s="55">
        <v>134</v>
      </c>
      <c r="B115" s="56" t="s">
        <v>24</v>
      </c>
      <c r="C115" s="57" t="s">
        <v>403</v>
      </c>
      <c r="D115" s="58" t="s">
        <v>404</v>
      </c>
      <c r="E115" s="53" t="s">
        <v>238</v>
      </c>
      <c r="F115" s="80" t="s">
        <v>405</v>
      </c>
      <c r="G115" s="54" t="s">
        <v>37</v>
      </c>
      <c r="H115" s="54" t="s">
        <v>51</v>
      </c>
      <c r="I115" s="42">
        <v>4340</v>
      </c>
      <c r="J115" s="17"/>
      <c r="K115" s="23">
        <f t="shared" si="2"/>
        <v>0</v>
      </c>
      <c r="L115" s="24" t="str">
        <f t="shared" si="3"/>
        <v>OK</v>
      </c>
      <c r="M115" s="103"/>
      <c r="N115" s="50"/>
      <c r="O115" s="46"/>
      <c r="P115" s="47"/>
      <c r="Q115" s="47"/>
      <c r="R115" s="49"/>
      <c r="S115" s="48"/>
      <c r="T115" s="46"/>
      <c r="U115" s="46"/>
      <c r="V115" s="46"/>
      <c r="W115" s="46"/>
      <c r="X115" s="46"/>
      <c r="Y115" s="47"/>
      <c r="Z115" s="47"/>
      <c r="AA115" s="47"/>
      <c r="AB115" s="47"/>
      <c r="AC115" s="47"/>
      <c r="AD115" s="47"/>
    </row>
    <row r="116" spans="1:30" ht="39.950000000000003" customHeight="1" x14ac:dyDescent="0.25">
      <c r="A116" s="55">
        <v>135</v>
      </c>
      <c r="B116" s="56" t="s">
        <v>93</v>
      </c>
      <c r="C116" s="60" t="s">
        <v>406</v>
      </c>
      <c r="D116" s="61" t="s">
        <v>407</v>
      </c>
      <c r="E116" s="59" t="s">
        <v>62</v>
      </c>
      <c r="F116" s="70">
        <v>12360053</v>
      </c>
      <c r="G116" s="54" t="s">
        <v>37</v>
      </c>
      <c r="H116" s="54">
        <v>44905233</v>
      </c>
      <c r="I116" s="42">
        <v>3500</v>
      </c>
      <c r="J116" s="17"/>
      <c r="K116" s="23">
        <f t="shared" si="2"/>
        <v>0</v>
      </c>
      <c r="L116" s="24" t="str">
        <f t="shared" si="3"/>
        <v>OK</v>
      </c>
      <c r="M116" s="103"/>
      <c r="N116" s="50"/>
      <c r="O116" s="46"/>
      <c r="P116" s="47"/>
      <c r="Q116" s="47"/>
      <c r="R116" s="49"/>
      <c r="S116" s="48"/>
      <c r="T116" s="46"/>
      <c r="U116" s="46"/>
      <c r="V116" s="46"/>
      <c r="W116" s="46"/>
      <c r="X116" s="46"/>
      <c r="Y116" s="47"/>
      <c r="Z116" s="47"/>
      <c r="AA116" s="47"/>
      <c r="AB116" s="47"/>
      <c r="AC116" s="47"/>
      <c r="AD116" s="47"/>
    </row>
    <row r="117" spans="1:30" ht="39.950000000000003" customHeight="1" x14ac:dyDescent="0.25">
      <c r="A117" s="55">
        <v>136</v>
      </c>
      <c r="B117" s="56" t="s">
        <v>24</v>
      </c>
      <c r="C117" s="60" t="s">
        <v>408</v>
      </c>
      <c r="D117" s="61" t="s">
        <v>409</v>
      </c>
      <c r="E117" s="59" t="s">
        <v>62</v>
      </c>
      <c r="F117" s="70">
        <v>114332019</v>
      </c>
      <c r="G117" s="54" t="s">
        <v>37</v>
      </c>
      <c r="H117" s="97">
        <v>44905233</v>
      </c>
      <c r="I117" s="42">
        <v>4990</v>
      </c>
      <c r="J117" s="17">
        <v>1</v>
      </c>
      <c r="K117" s="23">
        <f t="shared" si="2"/>
        <v>0</v>
      </c>
      <c r="L117" s="24" t="str">
        <f t="shared" si="3"/>
        <v>OK</v>
      </c>
      <c r="M117" s="102">
        <v>1</v>
      </c>
      <c r="N117" s="50"/>
      <c r="O117" s="46"/>
      <c r="P117" s="47"/>
      <c r="Q117" s="47"/>
      <c r="R117" s="49"/>
      <c r="S117" s="48"/>
      <c r="T117" s="46"/>
      <c r="U117" s="46"/>
      <c r="V117" s="46"/>
      <c r="W117" s="46"/>
      <c r="X117" s="46"/>
      <c r="Y117" s="47"/>
      <c r="Z117" s="47"/>
      <c r="AA117" s="47"/>
      <c r="AB117" s="47"/>
      <c r="AC117" s="47"/>
      <c r="AD117" s="47"/>
    </row>
    <row r="118" spans="1:30" ht="39.950000000000003" customHeight="1" x14ac:dyDescent="0.25">
      <c r="A118" s="55">
        <v>137</v>
      </c>
      <c r="B118" s="56" t="s">
        <v>370</v>
      </c>
      <c r="C118" s="60" t="s">
        <v>410</v>
      </c>
      <c r="D118" s="61" t="s">
        <v>411</v>
      </c>
      <c r="E118" s="62" t="s">
        <v>242</v>
      </c>
      <c r="F118" s="62" t="s">
        <v>412</v>
      </c>
      <c r="G118" s="54" t="s">
        <v>37</v>
      </c>
      <c r="H118" s="62" t="s">
        <v>51</v>
      </c>
      <c r="I118" s="42">
        <v>7000</v>
      </c>
      <c r="J118" s="17"/>
      <c r="K118" s="23">
        <f t="shared" si="2"/>
        <v>0</v>
      </c>
      <c r="L118" s="24" t="str">
        <f t="shared" si="3"/>
        <v>OK</v>
      </c>
      <c r="M118" s="103"/>
      <c r="N118" s="50"/>
      <c r="O118" s="46"/>
      <c r="P118" s="47"/>
      <c r="Q118" s="47"/>
      <c r="R118" s="49"/>
      <c r="S118" s="48"/>
      <c r="T118" s="46"/>
      <c r="U118" s="46"/>
      <c r="V118" s="46"/>
      <c r="W118" s="46"/>
      <c r="X118" s="46"/>
      <c r="Y118" s="47"/>
      <c r="Z118" s="47"/>
      <c r="AA118" s="47"/>
      <c r="AB118" s="47"/>
      <c r="AC118" s="47"/>
      <c r="AD118" s="47"/>
    </row>
    <row r="119" spans="1:30" ht="39.950000000000003" customHeight="1" x14ac:dyDescent="0.25">
      <c r="A119" s="55">
        <v>138</v>
      </c>
      <c r="B119" s="56" t="s">
        <v>93</v>
      </c>
      <c r="C119" s="60" t="s">
        <v>413</v>
      </c>
      <c r="D119" s="61" t="s">
        <v>414</v>
      </c>
      <c r="E119" s="59" t="s">
        <v>62</v>
      </c>
      <c r="F119" s="70">
        <v>114332024</v>
      </c>
      <c r="G119" s="54" t="s">
        <v>37</v>
      </c>
      <c r="H119" s="54">
        <v>44905233</v>
      </c>
      <c r="I119" s="42">
        <v>2720</v>
      </c>
      <c r="J119" s="17"/>
      <c r="K119" s="23">
        <f t="shared" si="2"/>
        <v>0</v>
      </c>
      <c r="L119" s="24" t="str">
        <f t="shared" si="3"/>
        <v>OK</v>
      </c>
      <c r="M119" s="103"/>
      <c r="N119" s="50"/>
      <c r="O119" s="46"/>
      <c r="P119" s="47"/>
      <c r="Q119" s="47"/>
      <c r="R119" s="49"/>
      <c r="S119" s="48"/>
      <c r="T119" s="46"/>
      <c r="U119" s="46"/>
      <c r="V119" s="46"/>
      <c r="W119" s="46"/>
      <c r="X119" s="46"/>
      <c r="Y119" s="47"/>
      <c r="Z119" s="47"/>
      <c r="AA119" s="47"/>
      <c r="AB119" s="47"/>
      <c r="AC119" s="47"/>
      <c r="AD119" s="47"/>
    </row>
    <row r="120" spans="1:30" ht="39.950000000000003" customHeight="1" x14ac:dyDescent="0.25">
      <c r="A120" s="55">
        <v>139</v>
      </c>
      <c r="B120" s="56" t="s">
        <v>55</v>
      </c>
      <c r="C120" s="57" t="s">
        <v>415</v>
      </c>
      <c r="D120" s="58" t="s">
        <v>416</v>
      </c>
      <c r="E120" s="53" t="s">
        <v>238</v>
      </c>
      <c r="F120" s="80" t="s">
        <v>417</v>
      </c>
      <c r="G120" s="54" t="s">
        <v>37</v>
      </c>
      <c r="H120" s="54" t="s">
        <v>51</v>
      </c>
      <c r="I120" s="42">
        <v>1970</v>
      </c>
      <c r="J120" s="17"/>
      <c r="K120" s="23">
        <f t="shared" si="2"/>
        <v>0</v>
      </c>
      <c r="L120" s="24" t="str">
        <f t="shared" si="3"/>
        <v>OK</v>
      </c>
      <c r="M120" s="103"/>
      <c r="N120" s="50"/>
      <c r="O120" s="46"/>
      <c r="P120" s="47"/>
      <c r="Q120" s="47"/>
      <c r="R120" s="49"/>
      <c r="S120" s="48"/>
      <c r="T120" s="46"/>
      <c r="U120" s="46"/>
      <c r="V120" s="46"/>
      <c r="W120" s="46"/>
      <c r="X120" s="46"/>
      <c r="Y120" s="47"/>
      <c r="Z120" s="47"/>
      <c r="AA120" s="47"/>
      <c r="AB120" s="47"/>
      <c r="AC120" s="47"/>
      <c r="AD120" s="47"/>
    </row>
    <row r="121" spans="1:30" ht="39.950000000000003" customHeight="1" x14ac:dyDescent="0.25">
      <c r="A121" s="55">
        <v>140</v>
      </c>
      <c r="B121" s="56" t="s">
        <v>24</v>
      </c>
      <c r="C121" s="66" t="s">
        <v>418</v>
      </c>
      <c r="D121" s="67" t="s">
        <v>419</v>
      </c>
      <c r="E121" s="53" t="s">
        <v>238</v>
      </c>
      <c r="F121" s="54" t="s">
        <v>417</v>
      </c>
      <c r="G121" s="54" t="s">
        <v>37</v>
      </c>
      <c r="H121" s="54" t="s">
        <v>51</v>
      </c>
      <c r="I121" s="42">
        <v>5099</v>
      </c>
      <c r="J121" s="17"/>
      <c r="K121" s="23">
        <f t="shared" si="2"/>
        <v>0</v>
      </c>
      <c r="L121" s="24" t="str">
        <f t="shared" si="3"/>
        <v>OK</v>
      </c>
      <c r="M121" s="103"/>
      <c r="N121" s="50"/>
      <c r="O121" s="46"/>
      <c r="P121" s="47"/>
      <c r="Q121" s="47"/>
      <c r="R121" s="49"/>
      <c r="S121" s="48"/>
      <c r="T121" s="46"/>
      <c r="U121" s="46"/>
      <c r="V121" s="46"/>
      <c r="W121" s="46"/>
      <c r="X121" s="46"/>
      <c r="Y121" s="47"/>
      <c r="Z121" s="47"/>
      <c r="AA121" s="47"/>
      <c r="AB121" s="47"/>
      <c r="AC121" s="47"/>
      <c r="AD121" s="47"/>
    </row>
    <row r="122" spans="1:30" ht="39.950000000000003" customHeight="1" x14ac:dyDescent="0.25">
      <c r="A122" s="55">
        <v>141</v>
      </c>
      <c r="B122" s="56" t="s">
        <v>186</v>
      </c>
      <c r="C122" s="81" t="s">
        <v>420</v>
      </c>
      <c r="D122" s="67" t="s">
        <v>421</v>
      </c>
      <c r="E122" s="53" t="s">
        <v>238</v>
      </c>
      <c r="F122" s="54" t="s">
        <v>417</v>
      </c>
      <c r="G122" s="54" t="s">
        <v>37</v>
      </c>
      <c r="H122" s="54" t="s">
        <v>51</v>
      </c>
      <c r="I122" s="42">
        <v>1875</v>
      </c>
      <c r="J122" s="17"/>
      <c r="K122" s="23">
        <f t="shared" si="2"/>
        <v>0</v>
      </c>
      <c r="L122" s="24" t="str">
        <f t="shared" si="3"/>
        <v>OK</v>
      </c>
      <c r="M122" s="103"/>
      <c r="N122" s="50"/>
      <c r="O122" s="46"/>
      <c r="P122" s="47"/>
      <c r="Q122" s="47"/>
      <c r="R122" s="49"/>
      <c r="S122" s="48"/>
      <c r="T122" s="46"/>
      <c r="U122" s="46"/>
      <c r="V122" s="46"/>
      <c r="W122" s="46"/>
      <c r="X122" s="46"/>
      <c r="Y122" s="47"/>
      <c r="Z122" s="47"/>
      <c r="AA122" s="47"/>
      <c r="AB122" s="47"/>
      <c r="AC122" s="47"/>
      <c r="AD122" s="47"/>
    </row>
    <row r="123" spans="1:30" ht="39.950000000000003" customHeight="1" x14ac:dyDescent="0.25">
      <c r="A123" s="55">
        <v>142</v>
      </c>
      <c r="B123" s="56" t="s">
        <v>86</v>
      </c>
      <c r="C123" s="60" t="s">
        <v>422</v>
      </c>
      <c r="D123" s="61" t="s">
        <v>423</v>
      </c>
      <c r="E123" s="62" t="s">
        <v>424</v>
      </c>
      <c r="F123" s="62" t="s">
        <v>425</v>
      </c>
      <c r="G123" s="54" t="s">
        <v>37</v>
      </c>
      <c r="H123" s="62" t="s">
        <v>81</v>
      </c>
      <c r="I123" s="42">
        <v>1289.94</v>
      </c>
      <c r="J123" s="17"/>
      <c r="K123" s="23">
        <f t="shared" si="2"/>
        <v>0</v>
      </c>
      <c r="L123" s="24" t="str">
        <f t="shared" si="3"/>
        <v>OK</v>
      </c>
      <c r="M123" s="103"/>
      <c r="N123" s="50"/>
      <c r="O123" s="46"/>
      <c r="P123" s="47"/>
      <c r="Q123" s="47"/>
      <c r="R123" s="49"/>
      <c r="S123" s="48"/>
      <c r="T123" s="46"/>
      <c r="U123" s="46"/>
      <c r="V123" s="46"/>
      <c r="W123" s="46"/>
      <c r="X123" s="46"/>
      <c r="Y123" s="47"/>
      <c r="Z123" s="47"/>
      <c r="AA123" s="47"/>
      <c r="AB123" s="47"/>
      <c r="AC123" s="47"/>
      <c r="AD123" s="47"/>
    </row>
    <row r="124" spans="1:30" ht="39.950000000000003" customHeight="1" x14ac:dyDescent="0.25">
      <c r="A124" s="55">
        <v>143</v>
      </c>
      <c r="B124" s="56" t="s">
        <v>86</v>
      </c>
      <c r="C124" s="60" t="s">
        <v>426</v>
      </c>
      <c r="D124" s="61" t="s">
        <v>427</v>
      </c>
      <c r="E124" s="62" t="s">
        <v>424</v>
      </c>
      <c r="F124" s="62" t="s">
        <v>425</v>
      </c>
      <c r="G124" s="54" t="s">
        <v>37</v>
      </c>
      <c r="H124" s="62" t="s">
        <v>81</v>
      </c>
      <c r="I124" s="42">
        <v>387.82</v>
      </c>
      <c r="J124" s="17"/>
      <c r="K124" s="23">
        <f t="shared" si="2"/>
        <v>0</v>
      </c>
      <c r="L124" s="24" t="str">
        <f t="shared" si="3"/>
        <v>OK</v>
      </c>
      <c r="M124" s="103"/>
      <c r="N124" s="50"/>
      <c r="O124" s="46"/>
      <c r="P124" s="47"/>
      <c r="Q124" s="47"/>
      <c r="R124" s="49"/>
      <c r="S124" s="48"/>
      <c r="T124" s="46"/>
      <c r="U124" s="46"/>
      <c r="V124" s="46"/>
      <c r="W124" s="46"/>
      <c r="X124" s="46"/>
      <c r="Y124" s="47"/>
      <c r="Z124" s="47"/>
      <c r="AA124" s="47"/>
      <c r="AB124" s="47"/>
      <c r="AC124" s="47"/>
      <c r="AD124" s="47"/>
    </row>
    <row r="125" spans="1:30" ht="39.950000000000003" customHeight="1" x14ac:dyDescent="0.25">
      <c r="A125" s="55">
        <v>145</v>
      </c>
      <c r="B125" s="56" t="s">
        <v>126</v>
      </c>
      <c r="C125" s="60" t="s">
        <v>428</v>
      </c>
      <c r="D125" s="61" t="s">
        <v>429</v>
      </c>
      <c r="E125" s="62" t="s">
        <v>124</v>
      </c>
      <c r="F125" s="62" t="s">
        <v>125</v>
      </c>
      <c r="G125" s="54" t="s">
        <v>37</v>
      </c>
      <c r="H125" s="62" t="s">
        <v>51</v>
      </c>
      <c r="I125" s="42">
        <v>5100</v>
      </c>
      <c r="J125" s="17"/>
      <c r="K125" s="23">
        <f t="shared" si="2"/>
        <v>0</v>
      </c>
      <c r="L125" s="24" t="str">
        <f t="shared" si="3"/>
        <v>OK</v>
      </c>
      <c r="M125" s="103"/>
      <c r="N125" s="50"/>
      <c r="O125" s="46"/>
      <c r="P125" s="47"/>
      <c r="Q125" s="47"/>
      <c r="R125" s="49"/>
      <c r="S125" s="48"/>
      <c r="T125" s="46"/>
      <c r="U125" s="46"/>
      <c r="V125" s="46"/>
      <c r="W125" s="46"/>
      <c r="X125" s="46"/>
      <c r="Y125" s="47"/>
      <c r="Z125" s="47"/>
      <c r="AA125" s="47"/>
      <c r="AB125" s="47"/>
      <c r="AC125" s="47"/>
      <c r="AD125" s="47"/>
    </row>
    <row r="126" spans="1:30" ht="39.950000000000003" customHeight="1" x14ac:dyDescent="0.25">
      <c r="A126" s="55">
        <v>146</v>
      </c>
      <c r="B126" s="56" t="s">
        <v>86</v>
      </c>
      <c r="C126" s="51" t="s">
        <v>430</v>
      </c>
      <c r="D126" s="61" t="s">
        <v>431</v>
      </c>
      <c r="E126" s="53" t="s">
        <v>432</v>
      </c>
      <c r="F126" s="54" t="s">
        <v>433</v>
      </c>
      <c r="G126" s="54" t="s">
        <v>37</v>
      </c>
      <c r="H126" s="54" t="s">
        <v>168</v>
      </c>
      <c r="I126" s="42">
        <v>338.6</v>
      </c>
      <c r="J126" s="17"/>
      <c r="K126" s="23">
        <f t="shared" si="2"/>
        <v>0</v>
      </c>
      <c r="L126" s="24" t="str">
        <f t="shared" si="3"/>
        <v>OK</v>
      </c>
      <c r="M126" s="103"/>
      <c r="N126" s="50"/>
      <c r="O126" s="46"/>
      <c r="P126" s="47"/>
      <c r="Q126" s="47"/>
      <c r="R126" s="49"/>
      <c r="S126" s="48"/>
      <c r="T126" s="46"/>
      <c r="U126" s="46"/>
      <c r="V126" s="46"/>
      <c r="W126" s="46"/>
      <c r="X126" s="46"/>
      <c r="Y126" s="47"/>
      <c r="Z126" s="47"/>
      <c r="AA126" s="47"/>
      <c r="AB126" s="47"/>
      <c r="AC126" s="47"/>
      <c r="AD126" s="47"/>
    </row>
    <row r="127" spans="1:30" ht="39.950000000000003" customHeight="1" x14ac:dyDescent="0.25">
      <c r="A127" s="55">
        <v>147</v>
      </c>
      <c r="B127" s="56" t="s">
        <v>126</v>
      </c>
      <c r="C127" s="51" t="s">
        <v>434</v>
      </c>
      <c r="D127" s="52" t="s">
        <v>435</v>
      </c>
      <c r="E127" s="53" t="s">
        <v>129</v>
      </c>
      <c r="F127" s="54" t="s">
        <v>436</v>
      </c>
      <c r="G127" s="54" t="s">
        <v>37</v>
      </c>
      <c r="H127" s="54" t="s">
        <v>51</v>
      </c>
      <c r="I127" s="42">
        <v>130</v>
      </c>
      <c r="J127" s="17"/>
      <c r="K127" s="23">
        <f t="shared" si="2"/>
        <v>0</v>
      </c>
      <c r="L127" s="24" t="str">
        <f t="shared" si="3"/>
        <v>OK</v>
      </c>
      <c r="M127" s="103"/>
      <c r="N127" s="50"/>
      <c r="O127" s="46"/>
      <c r="P127" s="47"/>
      <c r="Q127" s="47"/>
      <c r="R127" s="49"/>
      <c r="S127" s="48"/>
      <c r="T127" s="46"/>
      <c r="U127" s="46"/>
      <c r="V127" s="46"/>
      <c r="W127" s="46"/>
      <c r="X127" s="46"/>
      <c r="Y127" s="47"/>
      <c r="Z127" s="47"/>
      <c r="AA127" s="47"/>
      <c r="AB127" s="47"/>
      <c r="AC127" s="47"/>
      <c r="AD127" s="47"/>
    </row>
    <row r="128" spans="1:30" ht="39.950000000000003" customHeight="1" x14ac:dyDescent="0.25">
      <c r="A128" s="55">
        <v>150</v>
      </c>
      <c r="B128" s="56" t="s">
        <v>86</v>
      </c>
      <c r="C128" s="73" t="s">
        <v>437</v>
      </c>
      <c r="D128" s="74" t="s">
        <v>438</v>
      </c>
      <c r="E128" s="53" t="s">
        <v>439</v>
      </c>
      <c r="F128" s="62" t="s">
        <v>440</v>
      </c>
      <c r="G128" s="54" t="s">
        <v>37</v>
      </c>
      <c r="H128" s="62" t="s">
        <v>168</v>
      </c>
      <c r="I128" s="42">
        <v>549.99</v>
      </c>
      <c r="J128" s="17"/>
      <c r="K128" s="23">
        <f t="shared" si="2"/>
        <v>0</v>
      </c>
      <c r="L128" s="24" t="str">
        <f t="shared" si="3"/>
        <v>OK</v>
      </c>
      <c r="M128" s="103"/>
      <c r="N128" s="50"/>
      <c r="O128" s="46"/>
      <c r="P128" s="47"/>
      <c r="Q128" s="47"/>
      <c r="R128" s="49"/>
      <c r="S128" s="48"/>
      <c r="T128" s="46"/>
      <c r="U128" s="46"/>
      <c r="V128" s="46"/>
      <c r="W128" s="46"/>
      <c r="X128" s="46"/>
      <c r="Y128" s="47"/>
      <c r="Z128" s="47"/>
      <c r="AA128" s="47"/>
      <c r="AB128" s="47"/>
      <c r="AC128" s="47"/>
      <c r="AD128" s="47"/>
    </row>
    <row r="129" spans="1:30" ht="39.950000000000003" customHeight="1" x14ac:dyDescent="0.25">
      <c r="A129" s="55">
        <v>152</v>
      </c>
      <c r="B129" s="56" t="s">
        <v>86</v>
      </c>
      <c r="C129" s="60" t="s">
        <v>441</v>
      </c>
      <c r="D129" s="61" t="s">
        <v>442</v>
      </c>
      <c r="E129" s="59" t="s">
        <v>292</v>
      </c>
      <c r="F129" s="70" t="s">
        <v>391</v>
      </c>
      <c r="G129" s="54" t="s">
        <v>37</v>
      </c>
      <c r="H129" s="54">
        <v>44905233</v>
      </c>
      <c r="I129" s="42">
        <v>1354.16</v>
      </c>
      <c r="J129" s="17"/>
      <c r="K129" s="23">
        <f t="shared" si="2"/>
        <v>0</v>
      </c>
      <c r="L129" s="24" t="str">
        <f t="shared" si="3"/>
        <v>OK</v>
      </c>
      <c r="M129" s="103"/>
      <c r="N129" s="50"/>
      <c r="O129" s="46"/>
      <c r="P129" s="47"/>
      <c r="Q129" s="47"/>
      <c r="R129" s="49"/>
      <c r="S129" s="48"/>
      <c r="T129" s="46"/>
      <c r="U129" s="46"/>
      <c r="V129" s="46"/>
      <c r="W129" s="46"/>
      <c r="X129" s="46"/>
      <c r="Y129" s="47"/>
      <c r="Z129" s="47"/>
      <c r="AA129" s="47"/>
      <c r="AB129" s="47"/>
      <c r="AC129" s="47"/>
      <c r="AD129" s="47"/>
    </row>
    <row r="130" spans="1:30" ht="39.950000000000003" customHeight="1" x14ac:dyDescent="0.25">
      <c r="A130" s="55">
        <v>153</v>
      </c>
      <c r="B130" s="56" t="s">
        <v>443</v>
      </c>
      <c r="C130" s="60" t="s">
        <v>444</v>
      </c>
      <c r="D130" s="61" t="s">
        <v>445</v>
      </c>
      <c r="E130" s="59" t="s">
        <v>164</v>
      </c>
      <c r="F130" s="70" t="s">
        <v>446</v>
      </c>
      <c r="G130" s="54" t="s">
        <v>37</v>
      </c>
      <c r="H130" s="54">
        <v>44905235</v>
      </c>
      <c r="I130" s="42">
        <v>19484</v>
      </c>
      <c r="J130" s="17"/>
      <c r="K130" s="23">
        <f t="shared" si="2"/>
        <v>0</v>
      </c>
      <c r="L130" s="24" t="str">
        <f t="shared" si="3"/>
        <v>OK</v>
      </c>
      <c r="M130" s="103"/>
      <c r="N130" s="50"/>
      <c r="O130" s="46"/>
      <c r="P130" s="47"/>
      <c r="Q130" s="47"/>
      <c r="R130" s="49"/>
      <c r="S130" s="48"/>
      <c r="T130" s="46"/>
      <c r="U130" s="46"/>
      <c r="V130" s="46"/>
      <c r="W130" s="46"/>
      <c r="X130" s="46"/>
      <c r="Y130" s="47"/>
      <c r="Z130" s="47"/>
      <c r="AA130" s="47"/>
      <c r="AB130" s="47"/>
      <c r="AC130" s="47"/>
      <c r="AD130" s="47"/>
    </row>
    <row r="131" spans="1:30" ht="39.950000000000003" customHeight="1" x14ac:dyDescent="0.25">
      <c r="A131" s="55">
        <v>154</v>
      </c>
      <c r="B131" s="56" t="s">
        <v>86</v>
      </c>
      <c r="C131" s="60" t="s">
        <v>447</v>
      </c>
      <c r="D131" s="61" t="s">
        <v>448</v>
      </c>
      <c r="E131" s="59" t="s">
        <v>62</v>
      </c>
      <c r="F131" s="62" t="s">
        <v>449</v>
      </c>
      <c r="G131" s="54" t="s">
        <v>37</v>
      </c>
      <c r="H131" s="62" t="s">
        <v>51</v>
      </c>
      <c r="I131" s="42">
        <v>2498.19</v>
      </c>
      <c r="J131" s="17"/>
      <c r="K131" s="23">
        <f t="shared" si="2"/>
        <v>0</v>
      </c>
      <c r="L131" s="24" t="str">
        <f t="shared" si="3"/>
        <v>OK</v>
      </c>
      <c r="M131" s="103"/>
      <c r="N131" s="50"/>
      <c r="O131" s="46"/>
      <c r="P131" s="47"/>
      <c r="Q131" s="47"/>
      <c r="R131" s="49"/>
      <c r="S131" s="48"/>
      <c r="T131" s="46"/>
      <c r="U131" s="46"/>
      <c r="V131" s="46"/>
      <c r="W131" s="46"/>
      <c r="X131" s="46"/>
      <c r="Y131" s="47"/>
      <c r="Z131" s="47"/>
      <c r="AA131" s="47"/>
      <c r="AB131" s="47"/>
      <c r="AC131" s="47"/>
      <c r="AD131" s="47"/>
    </row>
    <row r="132" spans="1:30" ht="39.950000000000003" customHeight="1" x14ac:dyDescent="0.25">
      <c r="A132" s="55">
        <v>155</v>
      </c>
      <c r="B132" s="56" t="s">
        <v>450</v>
      </c>
      <c r="C132" s="77" t="s">
        <v>451</v>
      </c>
      <c r="D132" s="61" t="s">
        <v>452</v>
      </c>
      <c r="E132" s="59" t="s">
        <v>238</v>
      </c>
      <c r="F132" s="62" t="s">
        <v>453</v>
      </c>
      <c r="G132" s="54" t="s">
        <v>37</v>
      </c>
      <c r="H132" s="62" t="s">
        <v>51</v>
      </c>
      <c r="I132" s="42">
        <v>38300</v>
      </c>
      <c r="J132" s="17"/>
      <c r="K132" s="23">
        <f t="shared" ref="K132:K135" si="4">J132-(SUM(M132:AD132))</f>
        <v>0</v>
      </c>
      <c r="L132" s="24" t="str">
        <f t="shared" ref="L132:L136" si="5">IF(K132&lt;0,"ATENÇÃO","OK")</f>
        <v>OK</v>
      </c>
      <c r="M132" s="103"/>
      <c r="N132" s="50"/>
      <c r="O132" s="46"/>
      <c r="P132" s="47"/>
      <c r="Q132" s="47"/>
      <c r="R132" s="49"/>
      <c r="S132" s="48"/>
      <c r="T132" s="46"/>
      <c r="U132" s="46"/>
      <c r="V132" s="46"/>
      <c r="W132" s="46"/>
      <c r="X132" s="46"/>
      <c r="Y132" s="47"/>
      <c r="Z132" s="47"/>
      <c r="AA132" s="47"/>
      <c r="AB132" s="47"/>
      <c r="AC132" s="47"/>
      <c r="AD132" s="47"/>
    </row>
    <row r="133" spans="1:30" ht="39.950000000000003" customHeight="1" x14ac:dyDescent="0.25">
      <c r="A133" s="55">
        <v>156</v>
      </c>
      <c r="B133" s="56" t="s">
        <v>114</v>
      </c>
      <c r="C133" s="60" t="s">
        <v>454</v>
      </c>
      <c r="D133" s="61" t="s">
        <v>455</v>
      </c>
      <c r="E133" s="62" t="s">
        <v>129</v>
      </c>
      <c r="F133" s="62" t="s">
        <v>456</v>
      </c>
      <c r="G133" s="54" t="s">
        <v>37</v>
      </c>
      <c r="H133" s="62" t="s">
        <v>81</v>
      </c>
      <c r="I133" s="42">
        <v>327.5</v>
      </c>
      <c r="J133" s="17"/>
      <c r="K133" s="23">
        <f t="shared" si="4"/>
        <v>0</v>
      </c>
      <c r="L133" s="24" t="str">
        <f t="shared" si="5"/>
        <v>OK</v>
      </c>
      <c r="M133" s="103"/>
      <c r="N133" s="50"/>
      <c r="O133" s="46"/>
      <c r="P133" s="47"/>
      <c r="Q133" s="47"/>
      <c r="R133" s="49"/>
      <c r="S133" s="48"/>
      <c r="T133" s="46"/>
      <c r="U133" s="46"/>
      <c r="V133" s="46"/>
      <c r="W133" s="46"/>
      <c r="X133" s="46"/>
      <c r="Y133" s="47"/>
      <c r="Z133" s="47"/>
      <c r="AA133" s="47"/>
      <c r="AB133" s="47"/>
      <c r="AC133" s="47"/>
      <c r="AD133" s="47"/>
    </row>
    <row r="134" spans="1:30" ht="39.950000000000003" customHeight="1" x14ac:dyDescent="0.25">
      <c r="A134" s="55">
        <v>158</v>
      </c>
      <c r="B134" s="56" t="s">
        <v>38</v>
      </c>
      <c r="C134" s="60" t="s">
        <v>457</v>
      </c>
      <c r="D134" s="61" t="s">
        <v>458</v>
      </c>
      <c r="E134" s="62">
        <v>2407</v>
      </c>
      <c r="F134" s="62" t="s">
        <v>459</v>
      </c>
      <c r="G134" s="54" t="s">
        <v>37</v>
      </c>
      <c r="H134" s="62" t="s">
        <v>81</v>
      </c>
      <c r="I134" s="42">
        <v>1240</v>
      </c>
      <c r="J134" s="17"/>
      <c r="K134" s="23">
        <f t="shared" si="4"/>
        <v>0</v>
      </c>
      <c r="L134" s="24" t="str">
        <f t="shared" si="5"/>
        <v>OK</v>
      </c>
      <c r="M134" s="103"/>
      <c r="N134" s="50"/>
      <c r="O134" s="46"/>
      <c r="P134" s="47"/>
      <c r="Q134" s="47"/>
      <c r="R134" s="49"/>
      <c r="S134" s="48"/>
      <c r="T134" s="46"/>
      <c r="U134" s="46"/>
      <c r="V134" s="46"/>
      <c r="W134" s="46"/>
      <c r="X134" s="46"/>
      <c r="Y134" s="47"/>
      <c r="Z134" s="47"/>
      <c r="AA134" s="47"/>
      <c r="AB134" s="47"/>
      <c r="AC134" s="47"/>
      <c r="AD134" s="47"/>
    </row>
    <row r="135" spans="1:30" ht="39.950000000000003" customHeight="1" x14ac:dyDescent="0.25">
      <c r="A135" s="55">
        <v>159</v>
      </c>
      <c r="B135" s="56" t="s">
        <v>86</v>
      </c>
      <c r="C135" s="60" t="s">
        <v>460</v>
      </c>
      <c r="D135" s="61" t="s">
        <v>461</v>
      </c>
      <c r="E135" s="62">
        <v>2407</v>
      </c>
      <c r="F135" s="62" t="s">
        <v>459</v>
      </c>
      <c r="G135" s="54" t="s">
        <v>37</v>
      </c>
      <c r="H135" s="62" t="s">
        <v>81</v>
      </c>
      <c r="I135" s="42">
        <v>376.13</v>
      </c>
      <c r="J135" s="17"/>
      <c r="K135" s="23">
        <f t="shared" si="4"/>
        <v>0</v>
      </c>
      <c r="L135" s="24" t="str">
        <f t="shared" si="5"/>
        <v>OK</v>
      </c>
      <c r="M135" s="103"/>
      <c r="N135" s="50"/>
      <c r="O135" s="46"/>
      <c r="P135" s="47"/>
      <c r="Q135" s="47"/>
      <c r="R135" s="49"/>
      <c r="S135" s="48"/>
      <c r="T135" s="46"/>
      <c r="U135" s="46"/>
      <c r="V135" s="46"/>
      <c r="W135" s="46"/>
      <c r="X135" s="46"/>
      <c r="Y135" s="47"/>
      <c r="Z135" s="47"/>
      <c r="AA135" s="47"/>
      <c r="AB135" s="47"/>
      <c r="AC135" s="47"/>
      <c r="AD135" s="47"/>
    </row>
    <row r="136" spans="1:30" ht="39.950000000000003" customHeight="1" x14ac:dyDescent="0.25">
      <c r="A136" s="55">
        <v>161</v>
      </c>
      <c r="B136" s="56" t="s">
        <v>38</v>
      </c>
      <c r="C136" s="60" t="s">
        <v>462</v>
      </c>
      <c r="D136" s="61" t="s">
        <v>463</v>
      </c>
      <c r="E136" s="62" t="s">
        <v>292</v>
      </c>
      <c r="F136" s="62" t="s">
        <v>464</v>
      </c>
      <c r="G136" s="54" t="s">
        <v>37</v>
      </c>
      <c r="H136" s="62" t="s">
        <v>81</v>
      </c>
      <c r="I136" s="42">
        <v>485.5</v>
      </c>
      <c r="J136" s="17"/>
      <c r="K136" s="23">
        <f>J136-(SUM(M136:AD136))</f>
        <v>0</v>
      </c>
      <c r="L136" s="24" t="str">
        <f t="shared" si="5"/>
        <v>OK</v>
      </c>
      <c r="M136" s="103"/>
      <c r="N136" s="50"/>
      <c r="O136" s="46"/>
      <c r="P136" s="47"/>
      <c r="Q136" s="47"/>
      <c r="R136" s="49"/>
      <c r="S136" s="48"/>
      <c r="T136" s="46"/>
      <c r="U136" s="46"/>
      <c r="V136" s="46"/>
      <c r="W136" s="46"/>
      <c r="X136" s="46"/>
      <c r="Y136" s="47"/>
      <c r="Z136" s="47"/>
      <c r="AA136" s="47"/>
      <c r="AB136" s="47"/>
      <c r="AC136" s="47"/>
      <c r="AD136" s="47"/>
    </row>
    <row r="137" spans="1:30" ht="39.950000000000003" customHeight="1" x14ac:dyDescent="0.25">
      <c r="M137" s="106">
        <f>SUMPRODUCT(I117*M117)</f>
        <v>4990</v>
      </c>
    </row>
  </sheetData>
  <mergeCells count="22">
    <mergeCell ref="R1:R2"/>
    <mergeCell ref="M1:M2"/>
    <mergeCell ref="N1:N2"/>
    <mergeCell ref="O1:O2"/>
    <mergeCell ref="P1:P2"/>
    <mergeCell ref="Q1:Q2"/>
    <mergeCell ref="A1:B1"/>
    <mergeCell ref="C1:I1"/>
    <mergeCell ref="AD1:AD2"/>
    <mergeCell ref="A2:L2"/>
    <mergeCell ref="AA1:AA2"/>
    <mergeCell ref="T1:T2"/>
    <mergeCell ref="J1:L1"/>
    <mergeCell ref="AB1:AB2"/>
    <mergeCell ref="AC1:AC2"/>
    <mergeCell ref="U1:U2"/>
    <mergeCell ref="V1:V2"/>
    <mergeCell ref="W1:W2"/>
    <mergeCell ref="X1:X2"/>
    <mergeCell ref="Y1:Y2"/>
    <mergeCell ref="Z1:Z2"/>
    <mergeCell ref="S1:S2"/>
  </mergeCells>
  <conditionalFormatting sqref="S4:X136 N4:O136">
    <cfRule type="cellIs" dxfId="77" priority="4" stopIfTrue="1" operator="greaterThan">
      <formula>0</formula>
    </cfRule>
    <cfRule type="cellIs" dxfId="76" priority="5" stopIfTrue="1" operator="greaterThan">
      <formula>0</formula>
    </cfRule>
    <cfRule type="cellIs" dxfId="75" priority="6" stopIfTrue="1" operator="greaterThan">
      <formula>0</formula>
    </cfRule>
  </conditionalFormatting>
  <conditionalFormatting sqref="M4:M136">
    <cfRule type="cellIs" dxfId="74" priority="1" stopIfTrue="1" operator="greaterThan">
      <formula>0</formula>
    </cfRule>
    <cfRule type="cellIs" dxfId="73" priority="2" stopIfTrue="1" operator="greaterThan">
      <formula>0</formula>
    </cfRule>
    <cfRule type="cellIs" dxfId="72" priority="3" stopIfTrue="1" operator="greaterThan">
      <formula>0</formula>
    </cfRule>
  </conditionalFormatting>
  <hyperlinks>
    <hyperlink ref="D577" r:id="rId1" display="https://www.havan.com.br/mangueira-para-gas-de-cozinha-glp-1-20m-durin-05207.html" xr:uid="{5B5906EF-3FC0-4A1C-9EDF-1D58C1F5F322}"/>
  </hyperlinks>
  <pageMargins left="0.511811024" right="0.511811024" top="0.78740157499999996" bottom="0.78740157499999996" header="0.31496062000000002" footer="0.3149606200000000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23</vt:i4>
      </vt:variant>
    </vt:vector>
  </HeadingPairs>
  <TitlesOfParts>
    <vt:vector size="23" baseType="lpstr">
      <vt:lpstr>Reit-SECOM (RH; COVEST)</vt:lpstr>
      <vt:lpstr>SECOM RÁDIO Fpolis</vt:lpstr>
      <vt:lpstr>RÁDIO Lages</vt:lpstr>
      <vt:lpstr>RÁDIO Joinville</vt:lpstr>
      <vt:lpstr>Reit - SECON</vt:lpstr>
      <vt:lpstr>Reit - CEPO</vt:lpstr>
      <vt:lpstr>Reit - PROEX</vt:lpstr>
      <vt:lpstr>Reit - PROPPG</vt:lpstr>
      <vt:lpstr>Reit - BU</vt:lpstr>
      <vt:lpstr>Reit - SEMS</vt:lpstr>
      <vt:lpstr>CEART</vt:lpstr>
      <vt:lpstr>CESFI</vt:lpstr>
      <vt:lpstr>CEAD</vt:lpstr>
      <vt:lpstr>FAED</vt:lpstr>
      <vt:lpstr>CEFID</vt:lpstr>
      <vt:lpstr>CCT</vt:lpstr>
      <vt:lpstr>CAV</vt:lpstr>
      <vt:lpstr>CEO</vt:lpstr>
      <vt:lpstr>CERES</vt:lpstr>
      <vt:lpstr>ESAG</vt:lpstr>
      <vt:lpstr>CEAVI</vt:lpstr>
      <vt:lpstr>GESTOR</vt:lpstr>
      <vt:lpstr>(CARONA)</vt:lpstr>
    </vt:vector>
  </TitlesOfParts>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Home</dc:creator>
  <cp:lastModifiedBy>LETÍCIA-SEGECON/FPOLIS</cp:lastModifiedBy>
  <cp:lastPrinted>2018-01-24T18:18:49Z</cp:lastPrinted>
  <dcterms:created xsi:type="dcterms:W3CDTF">2010-06-19T20:43:11Z</dcterms:created>
  <dcterms:modified xsi:type="dcterms:W3CDTF">2024-10-11T20:30:25Z</dcterms:modified>
</cp:coreProperties>
</file>