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775.2021 SRP SGPE 15808.2021 - Materiais de Rede VIG 23.09.2022\"/>
    </mc:Choice>
  </mc:AlternateContent>
  <xr:revisionPtr revIDLastSave="0" documentId="13_ncr:1_{5265E7DA-9F10-428C-8570-F5FF9A676CC1}" xr6:coauthVersionLast="36" xr6:coauthVersionMax="46" xr10:uidLastSave="{00000000-0000-0000-0000-000000000000}"/>
  <bookViews>
    <workbookView xWindow="-105" yWindow="-105" windowWidth="21795" windowHeight="11745" tabRatio="857" activeTab="13" xr2:uid="{00000000-000D-0000-FFFF-FFFF00000000}"/>
  </bookViews>
  <sheets>
    <sheet name="REITORIA - SETIC" sheetId="113" r:id="rId1"/>
    <sheet name="ESAG" sheetId="105" r:id="rId2"/>
    <sheet name="CEART" sheetId="111" r:id="rId3"/>
    <sheet name="FAED" sheetId="112" r:id="rId4"/>
    <sheet name="CEAD" sheetId="114" r:id="rId5"/>
    <sheet name="CEFID" sheetId="110" r:id="rId6"/>
    <sheet name="CERES" sheetId="117" r:id="rId7"/>
    <sheet name="CEPLAN" sheetId="130" r:id="rId8"/>
    <sheet name="CCT" sheetId="131" r:id="rId9"/>
    <sheet name="CAV" sheetId="132" r:id="rId10"/>
    <sheet name="CEO" sheetId="133" r:id="rId11"/>
    <sheet name="CESFI" sheetId="121" r:id="rId12"/>
    <sheet name="CEAVI" sheetId="129" r:id="rId13"/>
    <sheet name="GESTOR" sheetId="128" r:id="rId14"/>
  </sheets>
  <definedNames>
    <definedName name="CEPLAN" localSheetId="12">#REF!</definedName>
    <definedName name="CEPLAN" localSheetId="13">#REF!</definedName>
    <definedName name="CEPLAN">#REF!</definedName>
    <definedName name="diasuteis" localSheetId="12">#REF!</definedName>
    <definedName name="diasuteis" localSheetId="13">#REF!</definedName>
    <definedName name="diasuteis">#REF!</definedName>
    <definedName name="Ferias" localSheetId="12">#REF!</definedName>
    <definedName name="Ferias" localSheetId="13">#REF!</definedName>
    <definedName name="Ferias">#REF!</definedName>
    <definedName name="RD" localSheetId="12">OFFSET(#REF!,(MATCH(SMALL(#REF!,ROW()-10),#REF!,0)-1),0)</definedName>
    <definedName name="RD" localSheetId="13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L13" i="133" l="1"/>
  <c r="L13" i="113"/>
  <c r="L22" i="132" l="1"/>
  <c r="L22" i="117"/>
  <c r="Q26" i="129" l="1"/>
  <c r="P26" i="129"/>
  <c r="O26" i="129"/>
  <c r="Q26" i="121" l="1"/>
  <c r="P26" i="121"/>
  <c r="O26" i="121"/>
  <c r="P26" i="132" l="1"/>
  <c r="O26" i="132"/>
  <c r="R26" i="131" l="1"/>
  <c r="Q26" i="131"/>
  <c r="P26" i="131"/>
  <c r="O26" i="131"/>
  <c r="O26" i="112" l="1"/>
  <c r="O26" i="105" l="1"/>
  <c r="R26" i="113" l="1"/>
  <c r="Q26" i="113"/>
  <c r="P26" i="113"/>
  <c r="O26" i="113"/>
  <c r="I5" i="128" l="1"/>
  <c r="I6" i="128"/>
  <c r="I7" i="128"/>
  <c r="I8" i="128"/>
  <c r="I9" i="128"/>
  <c r="I10" i="128"/>
  <c r="I11" i="128"/>
  <c r="I12" i="128"/>
  <c r="I13" i="128"/>
  <c r="I14" i="128"/>
  <c r="I15" i="128"/>
  <c r="I16" i="128"/>
  <c r="I17" i="128"/>
  <c r="I18" i="128"/>
  <c r="I19" i="128"/>
  <c r="I20" i="128"/>
  <c r="I21" i="128"/>
  <c r="I22" i="128"/>
  <c r="I23" i="128"/>
  <c r="I24" i="128"/>
  <c r="I25" i="128"/>
  <c r="I4" i="128"/>
  <c r="M4" i="113"/>
  <c r="N4" i="113"/>
  <c r="M5" i="113"/>
  <c r="N5" i="113"/>
  <c r="M6" i="113"/>
  <c r="N6" i="113"/>
  <c r="M7" i="113"/>
  <c r="N7" i="113"/>
  <c r="M8" i="113"/>
  <c r="N8" i="113"/>
  <c r="M9" i="113"/>
  <c r="N9" i="113"/>
  <c r="M10" i="113"/>
  <c r="N10" i="113"/>
  <c r="M11" i="113"/>
  <c r="N11" i="113"/>
  <c r="M12" i="113"/>
  <c r="N12" i="113"/>
  <c r="M13" i="113"/>
  <c r="N13" i="113"/>
  <c r="M14" i="113"/>
  <c r="N14" i="113"/>
  <c r="M15" i="113"/>
  <c r="N15" i="113"/>
  <c r="M16" i="113"/>
  <c r="N16" i="113"/>
  <c r="M17" i="113"/>
  <c r="N17" i="113"/>
  <c r="M18" i="113"/>
  <c r="N18" i="113"/>
  <c r="M19" i="113"/>
  <c r="N19" i="113"/>
  <c r="M20" i="113"/>
  <c r="N20" i="113" s="1"/>
  <c r="M21" i="113"/>
  <c r="N21" i="113" s="1"/>
  <c r="M22" i="113"/>
  <c r="N22" i="113"/>
  <c r="M23" i="113"/>
  <c r="N23" i="113" s="1"/>
  <c r="M24" i="113"/>
  <c r="N24" i="113" s="1"/>
  <c r="M25" i="113"/>
  <c r="N25" i="113"/>
  <c r="T26" i="129"/>
  <c r="S26" i="129"/>
  <c r="R26" i="129"/>
  <c r="K26" i="129"/>
  <c r="M25" i="129"/>
  <c r="N25" i="129" s="1"/>
  <c r="M24" i="129"/>
  <c r="N24" i="129" s="1"/>
  <c r="M23" i="129"/>
  <c r="N23" i="129" s="1"/>
  <c r="M22" i="129"/>
  <c r="N22" i="129" s="1"/>
  <c r="N21" i="129"/>
  <c r="M21" i="129"/>
  <c r="M20" i="129"/>
  <c r="N20" i="129" s="1"/>
  <c r="M19" i="129"/>
  <c r="N19" i="129" s="1"/>
  <c r="M18" i="129"/>
  <c r="N18" i="129" s="1"/>
  <c r="M17" i="129"/>
  <c r="N17" i="129" s="1"/>
  <c r="M16" i="129"/>
  <c r="N16" i="129" s="1"/>
  <c r="N15" i="129"/>
  <c r="M15" i="129"/>
  <c r="M14" i="129"/>
  <c r="N14" i="129" s="1"/>
  <c r="M13" i="129"/>
  <c r="N13" i="129" s="1"/>
  <c r="M12" i="129"/>
  <c r="N12" i="129" s="1"/>
  <c r="M11" i="129"/>
  <c r="N11" i="129" s="1"/>
  <c r="M10" i="129"/>
  <c r="N10" i="129" s="1"/>
  <c r="M9" i="129"/>
  <c r="N9" i="129" s="1"/>
  <c r="M8" i="129"/>
  <c r="N8" i="129" s="1"/>
  <c r="M7" i="129"/>
  <c r="N7" i="129" s="1"/>
  <c r="M6" i="129"/>
  <c r="N6" i="129" s="1"/>
  <c r="M5" i="129"/>
  <c r="N5" i="129" s="1"/>
  <c r="M4" i="129"/>
  <c r="N4" i="129" s="1"/>
  <c r="T26" i="121"/>
  <c r="S26" i="121"/>
  <c r="R26" i="121"/>
  <c r="K26" i="121"/>
  <c r="M25" i="121"/>
  <c r="N25" i="121" s="1"/>
  <c r="M24" i="121"/>
  <c r="N24" i="121" s="1"/>
  <c r="M23" i="121"/>
  <c r="N23" i="121" s="1"/>
  <c r="M22" i="121"/>
  <c r="N22" i="121" s="1"/>
  <c r="M21" i="121"/>
  <c r="N21" i="121" s="1"/>
  <c r="M20" i="121"/>
  <c r="N20" i="121" s="1"/>
  <c r="M19" i="121"/>
  <c r="N19" i="121" s="1"/>
  <c r="M18" i="121"/>
  <c r="N18" i="121" s="1"/>
  <c r="M17" i="121"/>
  <c r="N17" i="121" s="1"/>
  <c r="M16" i="121"/>
  <c r="N16" i="121" s="1"/>
  <c r="M15" i="121"/>
  <c r="N15" i="121" s="1"/>
  <c r="M14" i="121"/>
  <c r="N14" i="121" s="1"/>
  <c r="M13" i="121"/>
  <c r="N13" i="121" s="1"/>
  <c r="M12" i="121"/>
  <c r="N12" i="121" s="1"/>
  <c r="M11" i="121"/>
  <c r="N11" i="121" s="1"/>
  <c r="M10" i="121"/>
  <c r="N10" i="121" s="1"/>
  <c r="M9" i="121"/>
  <c r="N9" i="121" s="1"/>
  <c r="M8" i="121"/>
  <c r="N8" i="121" s="1"/>
  <c r="M7" i="121"/>
  <c r="N7" i="121" s="1"/>
  <c r="M6" i="121"/>
  <c r="N6" i="121" s="1"/>
  <c r="M5" i="121"/>
  <c r="N5" i="121" s="1"/>
  <c r="M4" i="121"/>
  <c r="N4" i="121" s="1"/>
  <c r="T26" i="133"/>
  <c r="S26" i="133"/>
  <c r="R26" i="133"/>
  <c r="Q26" i="133"/>
  <c r="P26" i="133"/>
  <c r="O26" i="133"/>
  <c r="K26" i="133"/>
  <c r="M25" i="133"/>
  <c r="N25" i="133" s="1"/>
  <c r="M24" i="133"/>
  <c r="N24" i="133" s="1"/>
  <c r="M23" i="133"/>
  <c r="N23" i="133" s="1"/>
  <c r="M22" i="133"/>
  <c r="N22" i="133" s="1"/>
  <c r="M21" i="133"/>
  <c r="N21" i="133" s="1"/>
  <c r="N20" i="133"/>
  <c r="M20" i="133"/>
  <c r="M19" i="133"/>
  <c r="N19" i="133" s="1"/>
  <c r="M18" i="133"/>
  <c r="N18" i="133" s="1"/>
  <c r="M17" i="133"/>
  <c r="N17" i="133" s="1"/>
  <c r="M16" i="133"/>
  <c r="N16" i="133" s="1"/>
  <c r="N15" i="133"/>
  <c r="M15" i="133"/>
  <c r="M14" i="133"/>
  <c r="N14" i="133" s="1"/>
  <c r="M13" i="133"/>
  <c r="N13" i="133" s="1"/>
  <c r="M12" i="133"/>
  <c r="N12" i="133" s="1"/>
  <c r="M11" i="133"/>
  <c r="N11" i="133" s="1"/>
  <c r="M10" i="133"/>
  <c r="N10" i="133" s="1"/>
  <c r="N9" i="133"/>
  <c r="M9" i="133"/>
  <c r="N8" i="133"/>
  <c r="M8" i="133"/>
  <c r="M7" i="133"/>
  <c r="N7" i="133" s="1"/>
  <c r="M6" i="133"/>
  <c r="N6" i="133" s="1"/>
  <c r="M5" i="133"/>
  <c r="N5" i="133" s="1"/>
  <c r="M4" i="133"/>
  <c r="N4" i="133" s="1"/>
  <c r="T26" i="132"/>
  <c r="S26" i="132"/>
  <c r="R26" i="132"/>
  <c r="Q26" i="132"/>
  <c r="K26" i="132"/>
  <c r="M25" i="132"/>
  <c r="M24" i="132"/>
  <c r="M23" i="132"/>
  <c r="M22" i="132"/>
  <c r="N21" i="132"/>
  <c r="M21" i="132"/>
  <c r="J21" i="128" s="1"/>
  <c r="M20" i="132"/>
  <c r="M19" i="132"/>
  <c r="M18" i="132"/>
  <c r="M17" i="132"/>
  <c r="M16" i="132"/>
  <c r="M15" i="132"/>
  <c r="M14" i="132"/>
  <c r="M13" i="132"/>
  <c r="M12" i="132"/>
  <c r="M11" i="132"/>
  <c r="M10" i="132"/>
  <c r="M9" i="132"/>
  <c r="M8" i="132"/>
  <c r="M7" i="132"/>
  <c r="M6" i="132"/>
  <c r="M5" i="132"/>
  <c r="M4" i="132"/>
  <c r="T26" i="131"/>
  <c r="S26" i="131"/>
  <c r="K26" i="131"/>
  <c r="M25" i="131"/>
  <c r="N25" i="131" s="1"/>
  <c r="M24" i="131"/>
  <c r="N24" i="131" s="1"/>
  <c r="M23" i="131"/>
  <c r="N23" i="131" s="1"/>
  <c r="M22" i="131"/>
  <c r="N22" i="131" s="1"/>
  <c r="M21" i="131"/>
  <c r="N21" i="131" s="1"/>
  <c r="M20" i="131"/>
  <c r="N20" i="131" s="1"/>
  <c r="M19" i="131"/>
  <c r="N19" i="131" s="1"/>
  <c r="M18" i="131"/>
  <c r="N18" i="131" s="1"/>
  <c r="M17" i="131"/>
  <c r="N17" i="131" s="1"/>
  <c r="M16" i="131"/>
  <c r="N16" i="131" s="1"/>
  <c r="M15" i="131"/>
  <c r="N15" i="131" s="1"/>
  <c r="M14" i="131"/>
  <c r="N14" i="131" s="1"/>
  <c r="M13" i="131"/>
  <c r="N13" i="131" s="1"/>
  <c r="M12" i="131"/>
  <c r="N12" i="131" s="1"/>
  <c r="M11" i="131"/>
  <c r="N11" i="131" s="1"/>
  <c r="M10" i="131"/>
  <c r="N10" i="131" s="1"/>
  <c r="M9" i="131"/>
  <c r="N9" i="131" s="1"/>
  <c r="M8" i="131"/>
  <c r="N8" i="131" s="1"/>
  <c r="M7" i="131"/>
  <c r="N7" i="131" s="1"/>
  <c r="M6" i="131"/>
  <c r="N6" i="131" s="1"/>
  <c r="M5" i="131"/>
  <c r="N5" i="131" s="1"/>
  <c r="M4" i="131"/>
  <c r="N4" i="131" s="1"/>
  <c r="T26" i="130"/>
  <c r="S26" i="130"/>
  <c r="R26" i="130"/>
  <c r="Q26" i="130"/>
  <c r="P26" i="130"/>
  <c r="O26" i="130"/>
  <c r="K26" i="130"/>
  <c r="M25" i="130"/>
  <c r="N25" i="130" s="1"/>
  <c r="M24" i="130"/>
  <c r="N24" i="130" s="1"/>
  <c r="N23" i="130"/>
  <c r="M23" i="130"/>
  <c r="M22" i="130"/>
  <c r="N22" i="130" s="1"/>
  <c r="M21" i="130"/>
  <c r="N21" i="130" s="1"/>
  <c r="N20" i="130"/>
  <c r="M20" i="130"/>
  <c r="M19" i="130"/>
  <c r="N19" i="130" s="1"/>
  <c r="M18" i="130"/>
  <c r="N18" i="130" s="1"/>
  <c r="N17" i="130"/>
  <c r="M17" i="130"/>
  <c r="M16" i="130"/>
  <c r="N16" i="130" s="1"/>
  <c r="M15" i="130"/>
  <c r="N15" i="130" s="1"/>
  <c r="M14" i="130"/>
  <c r="N14" i="130" s="1"/>
  <c r="M13" i="130"/>
  <c r="N13" i="130" s="1"/>
  <c r="M12" i="130"/>
  <c r="N12" i="130" s="1"/>
  <c r="M11" i="130"/>
  <c r="N11" i="130" s="1"/>
  <c r="M10" i="130"/>
  <c r="N10" i="130" s="1"/>
  <c r="M9" i="130"/>
  <c r="N9" i="130" s="1"/>
  <c r="N8" i="130"/>
  <c r="M8" i="130"/>
  <c r="M7" i="130"/>
  <c r="N7" i="130" s="1"/>
  <c r="M6" i="130"/>
  <c r="N6" i="130" s="1"/>
  <c r="M5" i="130"/>
  <c r="N5" i="130" s="1"/>
  <c r="M4" i="130"/>
  <c r="N4" i="130" s="1"/>
  <c r="T26" i="117"/>
  <c r="S26" i="117"/>
  <c r="R26" i="117"/>
  <c r="Q26" i="117"/>
  <c r="P26" i="117"/>
  <c r="O26" i="117"/>
  <c r="K26" i="117"/>
  <c r="M25" i="117"/>
  <c r="N25" i="117" s="1"/>
  <c r="M24" i="117"/>
  <c r="N24" i="117" s="1"/>
  <c r="M23" i="117"/>
  <c r="N23" i="117" s="1"/>
  <c r="M22" i="117"/>
  <c r="N22" i="117" s="1"/>
  <c r="N21" i="117"/>
  <c r="M21" i="117"/>
  <c r="M20" i="117"/>
  <c r="N20" i="117" s="1"/>
  <c r="M19" i="117"/>
  <c r="N19" i="117" s="1"/>
  <c r="M18" i="117"/>
  <c r="N18" i="117" s="1"/>
  <c r="M17" i="117"/>
  <c r="N17" i="117" s="1"/>
  <c r="M16" i="117"/>
  <c r="N16" i="117" s="1"/>
  <c r="M15" i="117"/>
  <c r="N15" i="117" s="1"/>
  <c r="M14" i="117"/>
  <c r="N14" i="117" s="1"/>
  <c r="M13" i="117"/>
  <c r="N13" i="117" s="1"/>
  <c r="M12" i="117"/>
  <c r="N12" i="117" s="1"/>
  <c r="M11" i="117"/>
  <c r="N11" i="117" s="1"/>
  <c r="M10" i="117"/>
  <c r="N10" i="117" s="1"/>
  <c r="M9" i="117"/>
  <c r="N9" i="117" s="1"/>
  <c r="M8" i="117"/>
  <c r="N8" i="117" s="1"/>
  <c r="M7" i="117"/>
  <c r="N7" i="117" s="1"/>
  <c r="M6" i="117"/>
  <c r="N6" i="117" s="1"/>
  <c r="M5" i="117"/>
  <c r="N5" i="117" s="1"/>
  <c r="M4" i="117"/>
  <c r="N4" i="117" s="1"/>
  <c r="T26" i="110"/>
  <c r="S26" i="110"/>
  <c r="R26" i="110"/>
  <c r="Q26" i="110"/>
  <c r="P26" i="110"/>
  <c r="O26" i="110"/>
  <c r="K26" i="110"/>
  <c r="M25" i="110"/>
  <c r="N25" i="110" s="1"/>
  <c r="N24" i="110"/>
  <c r="M24" i="110"/>
  <c r="M23" i="110"/>
  <c r="N23" i="110" s="1"/>
  <c r="M22" i="110"/>
  <c r="N22" i="110" s="1"/>
  <c r="N21" i="110"/>
  <c r="M21" i="110"/>
  <c r="M20" i="110"/>
  <c r="N20" i="110" s="1"/>
  <c r="M19" i="110"/>
  <c r="N19" i="110" s="1"/>
  <c r="M18" i="110"/>
  <c r="N18" i="110" s="1"/>
  <c r="M17" i="110"/>
  <c r="N17" i="110" s="1"/>
  <c r="M16" i="110"/>
  <c r="N16" i="110" s="1"/>
  <c r="M15" i="110"/>
  <c r="N15" i="110" s="1"/>
  <c r="M14" i="110"/>
  <c r="N14" i="110" s="1"/>
  <c r="M13" i="110"/>
  <c r="N13" i="110" s="1"/>
  <c r="M12" i="110"/>
  <c r="N12" i="110" s="1"/>
  <c r="M11" i="110"/>
  <c r="N11" i="110" s="1"/>
  <c r="M10" i="110"/>
  <c r="N10" i="110" s="1"/>
  <c r="M9" i="110"/>
  <c r="N9" i="110" s="1"/>
  <c r="M8" i="110"/>
  <c r="N8" i="110" s="1"/>
  <c r="M7" i="110"/>
  <c r="N7" i="110" s="1"/>
  <c r="M6" i="110"/>
  <c r="N6" i="110" s="1"/>
  <c r="M5" i="110"/>
  <c r="N5" i="110" s="1"/>
  <c r="M4" i="110"/>
  <c r="N4" i="110" s="1"/>
  <c r="T26" i="114"/>
  <c r="S26" i="114"/>
  <c r="R26" i="114"/>
  <c r="Q26" i="114"/>
  <c r="P26" i="114"/>
  <c r="O26" i="114"/>
  <c r="K26" i="114"/>
  <c r="M25" i="114"/>
  <c r="N25" i="114" s="1"/>
  <c r="M24" i="114"/>
  <c r="N24" i="114" s="1"/>
  <c r="M23" i="114"/>
  <c r="N23" i="114" s="1"/>
  <c r="M22" i="114"/>
  <c r="N22" i="114" s="1"/>
  <c r="M21" i="114"/>
  <c r="N21" i="114" s="1"/>
  <c r="M20" i="114"/>
  <c r="N20" i="114" s="1"/>
  <c r="M19" i="114"/>
  <c r="N19" i="114" s="1"/>
  <c r="M18" i="114"/>
  <c r="N18" i="114" s="1"/>
  <c r="M17" i="114"/>
  <c r="N17" i="114" s="1"/>
  <c r="M16" i="114"/>
  <c r="N16" i="114" s="1"/>
  <c r="M15" i="114"/>
  <c r="N15" i="114" s="1"/>
  <c r="M14" i="114"/>
  <c r="N14" i="114" s="1"/>
  <c r="M13" i="114"/>
  <c r="N13" i="114" s="1"/>
  <c r="M12" i="114"/>
  <c r="N12" i="114" s="1"/>
  <c r="M11" i="114"/>
  <c r="N11" i="114" s="1"/>
  <c r="M10" i="114"/>
  <c r="N10" i="114" s="1"/>
  <c r="M9" i="114"/>
  <c r="N9" i="114" s="1"/>
  <c r="M8" i="114"/>
  <c r="N8" i="114" s="1"/>
  <c r="M7" i="114"/>
  <c r="N7" i="114" s="1"/>
  <c r="M6" i="114"/>
  <c r="N6" i="114" s="1"/>
  <c r="M5" i="114"/>
  <c r="N5" i="114" s="1"/>
  <c r="M4" i="114"/>
  <c r="N4" i="114" s="1"/>
  <c r="T26" i="112"/>
  <c r="S26" i="112"/>
  <c r="R26" i="112"/>
  <c r="Q26" i="112"/>
  <c r="P26" i="112"/>
  <c r="K26" i="112"/>
  <c r="M25" i="112"/>
  <c r="N25" i="112" s="1"/>
  <c r="M24" i="112"/>
  <c r="N24" i="112" s="1"/>
  <c r="M23" i="112"/>
  <c r="N23" i="112" s="1"/>
  <c r="M22" i="112"/>
  <c r="N22" i="112" s="1"/>
  <c r="M21" i="112"/>
  <c r="N21" i="112" s="1"/>
  <c r="M20" i="112"/>
  <c r="N20" i="112" s="1"/>
  <c r="M19" i="112"/>
  <c r="N19" i="112" s="1"/>
  <c r="M18" i="112"/>
  <c r="N18" i="112" s="1"/>
  <c r="M17" i="112"/>
  <c r="N17" i="112" s="1"/>
  <c r="M16" i="112"/>
  <c r="N16" i="112" s="1"/>
  <c r="M15" i="112"/>
  <c r="N15" i="112" s="1"/>
  <c r="M14" i="112"/>
  <c r="N14" i="112" s="1"/>
  <c r="M13" i="112"/>
  <c r="N13" i="112" s="1"/>
  <c r="M12" i="112"/>
  <c r="N12" i="112" s="1"/>
  <c r="M11" i="112"/>
  <c r="N11" i="112" s="1"/>
  <c r="M10" i="112"/>
  <c r="N10" i="112" s="1"/>
  <c r="M9" i="112"/>
  <c r="N9" i="112" s="1"/>
  <c r="M8" i="112"/>
  <c r="N8" i="112" s="1"/>
  <c r="M7" i="112"/>
  <c r="N7" i="112" s="1"/>
  <c r="M6" i="112"/>
  <c r="N6" i="112" s="1"/>
  <c r="M5" i="112"/>
  <c r="N5" i="112" s="1"/>
  <c r="M4" i="112"/>
  <c r="N4" i="112" s="1"/>
  <c r="T26" i="111"/>
  <c r="S26" i="111"/>
  <c r="R26" i="111"/>
  <c r="Q26" i="111"/>
  <c r="P26" i="111"/>
  <c r="O26" i="111"/>
  <c r="K26" i="111"/>
  <c r="M25" i="111"/>
  <c r="N25" i="111" s="1"/>
  <c r="M24" i="111"/>
  <c r="N24" i="111" s="1"/>
  <c r="M23" i="111"/>
  <c r="N23" i="111" s="1"/>
  <c r="M22" i="111"/>
  <c r="N22" i="111" s="1"/>
  <c r="M21" i="111"/>
  <c r="N21" i="111" s="1"/>
  <c r="M20" i="111"/>
  <c r="N20" i="111" s="1"/>
  <c r="M19" i="111"/>
  <c r="N19" i="111" s="1"/>
  <c r="M18" i="111"/>
  <c r="N18" i="111" s="1"/>
  <c r="M17" i="111"/>
  <c r="N17" i="111" s="1"/>
  <c r="M16" i="111"/>
  <c r="N16" i="111" s="1"/>
  <c r="M15" i="111"/>
  <c r="N15" i="111" s="1"/>
  <c r="M14" i="111"/>
  <c r="N14" i="111" s="1"/>
  <c r="M13" i="111"/>
  <c r="N13" i="111" s="1"/>
  <c r="M12" i="111"/>
  <c r="N12" i="111" s="1"/>
  <c r="M11" i="111"/>
  <c r="N11" i="111" s="1"/>
  <c r="M10" i="111"/>
  <c r="N10" i="111" s="1"/>
  <c r="M9" i="111"/>
  <c r="N9" i="111" s="1"/>
  <c r="M8" i="111"/>
  <c r="N8" i="111" s="1"/>
  <c r="M7" i="111"/>
  <c r="N7" i="111" s="1"/>
  <c r="M6" i="111"/>
  <c r="N6" i="111" s="1"/>
  <c r="M5" i="111"/>
  <c r="N5" i="111" s="1"/>
  <c r="M4" i="111"/>
  <c r="N4" i="111" s="1"/>
  <c r="T26" i="105"/>
  <c r="S26" i="105"/>
  <c r="R26" i="105"/>
  <c r="Q26" i="105"/>
  <c r="P26" i="105"/>
  <c r="K26" i="105"/>
  <c r="M25" i="105"/>
  <c r="N25" i="105" s="1"/>
  <c r="M24" i="105"/>
  <c r="N24" i="105" s="1"/>
  <c r="M23" i="105"/>
  <c r="N23" i="105" s="1"/>
  <c r="M22" i="105"/>
  <c r="N22" i="105" s="1"/>
  <c r="M21" i="105"/>
  <c r="N21" i="105" s="1"/>
  <c r="M20" i="105"/>
  <c r="N20" i="105" s="1"/>
  <c r="M19" i="105"/>
  <c r="N19" i="105" s="1"/>
  <c r="M18" i="105"/>
  <c r="N18" i="105" s="1"/>
  <c r="M17" i="105"/>
  <c r="N17" i="105" s="1"/>
  <c r="M16" i="105"/>
  <c r="N16" i="105" s="1"/>
  <c r="M15" i="105"/>
  <c r="N15" i="105" s="1"/>
  <c r="M14" i="105"/>
  <c r="N14" i="105" s="1"/>
  <c r="M13" i="105"/>
  <c r="N13" i="105" s="1"/>
  <c r="M12" i="105"/>
  <c r="N12" i="105" s="1"/>
  <c r="M11" i="105"/>
  <c r="N11" i="105" s="1"/>
  <c r="M10" i="105"/>
  <c r="N10" i="105" s="1"/>
  <c r="M9" i="105"/>
  <c r="N9" i="105" s="1"/>
  <c r="M8" i="105"/>
  <c r="N8" i="105" s="1"/>
  <c r="M7" i="105"/>
  <c r="N7" i="105" s="1"/>
  <c r="M6" i="105"/>
  <c r="N6" i="105" s="1"/>
  <c r="M5" i="105"/>
  <c r="N5" i="105" s="1"/>
  <c r="M4" i="105"/>
  <c r="N4" i="105" s="1"/>
  <c r="K26" i="113"/>
  <c r="N6" i="132" l="1"/>
  <c r="J6" i="128"/>
  <c r="N12" i="132"/>
  <c r="J12" i="128"/>
  <c r="N18" i="132"/>
  <c r="J18" i="128"/>
  <c r="N23" i="132"/>
  <c r="J23" i="128"/>
  <c r="N7" i="132"/>
  <c r="J7" i="128"/>
  <c r="N13" i="132"/>
  <c r="J13" i="128"/>
  <c r="N19" i="132"/>
  <c r="J19" i="128"/>
  <c r="N24" i="132"/>
  <c r="J24" i="128"/>
  <c r="N10" i="132"/>
  <c r="J10" i="128"/>
  <c r="N5" i="132"/>
  <c r="J5" i="128"/>
  <c r="N11" i="132"/>
  <c r="J11" i="128"/>
  <c r="N17" i="132"/>
  <c r="J17" i="128"/>
  <c r="N22" i="132"/>
  <c r="J22" i="128"/>
  <c r="N8" i="132"/>
  <c r="J8" i="128"/>
  <c r="N14" i="132"/>
  <c r="J14" i="128"/>
  <c r="N20" i="132"/>
  <c r="J20" i="128"/>
  <c r="N25" i="132"/>
  <c r="J25" i="128"/>
  <c r="N9" i="132"/>
  <c r="J9" i="128"/>
  <c r="N15" i="132"/>
  <c r="J15" i="128"/>
  <c r="N16" i="132"/>
  <c r="J16" i="128"/>
  <c r="N4" i="132"/>
  <c r="J4" i="128"/>
  <c r="T26" i="113"/>
  <c r="S26" i="113"/>
  <c r="I26" i="128" l="1"/>
  <c r="K4" i="128"/>
  <c r="L26" i="128"/>
  <c r="I30" i="128" l="1"/>
  <c r="I29" i="128"/>
  <c r="I28" i="128"/>
  <c r="M5" i="128"/>
  <c r="M6" i="128"/>
  <c r="M7" i="128"/>
  <c r="M8" i="128"/>
  <c r="M9" i="128"/>
  <c r="M10" i="128"/>
  <c r="M11" i="128"/>
  <c r="M12" i="128"/>
  <c r="M13" i="128"/>
  <c r="M14" i="128"/>
  <c r="M15" i="128"/>
  <c r="M16" i="128"/>
  <c r="M17" i="128"/>
  <c r="M18" i="128"/>
  <c r="M19" i="128"/>
  <c r="M20" i="128"/>
  <c r="M21" i="128"/>
  <c r="M22" i="128"/>
  <c r="M23" i="128"/>
  <c r="M24" i="128"/>
  <c r="M25" i="128"/>
  <c r="N4" i="128" l="1"/>
  <c r="M4" i="128" l="1"/>
  <c r="M26" i="128" s="1"/>
  <c r="N31" i="128" s="1"/>
  <c r="K8" i="128" l="1"/>
  <c r="N8" i="128"/>
  <c r="K9" i="128"/>
  <c r="N9" i="128"/>
  <c r="K6" i="128"/>
  <c r="N6" i="128"/>
  <c r="K11" i="128"/>
  <c r="N11" i="128"/>
  <c r="K22" i="128"/>
  <c r="N22" i="128"/>
  <c r="K16" i="128"/>
  <c r="N16" i="128"/>
  <c r="K20" i="128"/>
  <c r="N20" i="128"/>
  <c r="K18" i="128"/>
  <c r="N18" i="128"/>
  <c r="K24" i="128"/>
  <c r="N24" i="128"/>
  <c r="K10" i="128"/>
  <c r="N10" i="128"/>
  <c r="K13" i="128"/>
  <c r="N13" i="128"/>
  <c r="K21" i="128"/>
  <c r="N21" i="128"/>
  <c r="K15" i="128"/>
  <c r="N15" i="128"/>
  <c r="K12" i="128"/>
  <c r="N12" i="128"/>
  <c r="K5" i="128"/>
  <c r="N5" i="128"/>
  <c r="K14" i="128"/>
  <c r="N14" i="128"/>
  <c r="K19" i="128"/>
  <c r="N19" i="128"/>
  <c r="K23" i="128"/>
  <c r="N23" i="128"/>
  <c r="K17" i="128"/>
  <c r="N17" i="128"/>
  <c r="K25" i="128"/>
  <c r="N25" i="128"/>
  <c r="K7" i="128"/>
  <c r="N7" i="128"/>
  <c r="K26" i="128" l="1"/>
  <c r="N26" i="128"/>
  <c r="N32" i="128" s="1"/>
  <c r="N34" i="1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L13" authorId="0" shapeId="0" xr:uid="{D1421E7C-37BF-4A2C-B42D-07D99B9F6265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- 03 cedidos ao CEO 27/05/2022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DE ALMEIDA LUCA</author>
  </authors>
  <commentList>
    <comment ref="L22" authorId="0" shapeId="0" xr:uid="{DED9D356-702D-4F90-B18E-DB4A0C11BF2D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Cedeu 01 (uma) unidade ao CAV 06.05.2020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DE ALMEIDA LUCA</author>
  </authors>
  <commentList>
    <comment ref="L22" authorId="0" shapeId="0" xr:uid="{10A011F7-19AC-4308-8D60-8F95330BEB49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Recebeu 01 (uma) unidade do CERES 06.05.2022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L13" authorId="0" shapeId="0" xr:uid="{4AFB0077-7E86-43BF-9414-DDBADB38DF47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+ 03 cedidos pela Reitoria 27/05/2022</t>
        </r>
      </text>
    </comment>
  </commentList>
</comments>
</file>

<file path=xl/sharedStrings.xml><?xml version="1.0" encoding="utf-8"?>
<sst xmlns="http://schemas.openxmlformats.org/spreadsheetml/2006/main" count="2688" uniqueCount="128">
  <si>
    <t>Saldo / Automático</t>
  </si>
  <si>
    <t>...../...../......</t>
  </si>
  <si>
    <t>ALERTA</t>
  </si>
  <si>
    <t>Unidade</t>
  </si>
  <si>
    <t>SALDO</t>
  </si>
  <si>
    <t>Qtde Registrada</t>
  </si>
  <si>
    <t>Valor Total Utilizado</t>
  </si>
  <si>
    <t>Valor Utilizado</t>
  </si>
  <si>
    <t>% Aditivos</t>
  </si>
  <si>
    <t>% Utilizado</t>
  </si>
  <si>
    <t>Qtde Utilizada</t>
  </si>
  <si>
    <t>CENTRO PARTICIPANTE: GESTOR</t>
  </si>
  <si>
    <t>Valor Total da Ata</t>
  </si>
  <si>
    <t>CENTRO PARTICIPANTE:</t>
  </si>
  <si>
    <t>Empresa</t>
  </si>
  <si>
    <t>Especificação</t>
  </si>
  <si>
    <t>Marca</t>
  </si>
  <si>
    <t>Detalhamento</t>
  </si>
  <si>
    <t xml:space="preserve">Valor Unitário </t>
  </si>
  <si>
    <t xml:space="preserve">Total Registrado </t>
  </si>
  <si>
    <t>LOTE</t>
  </si>
  <si>
    <t>ITEM</t>
  </si>
  <si>
    <t>VALOR UNIT</t>
  </si>
  <si>
    <t>QTDADE</t>
  </si>
  <si>
    <t>OBJETO: AQUISIÇÃO DE MATERIAIS E EQUIPAMENTOS PARA REDE DE COMPUTADORES DA UDESC</t>
  </si>
  <si>
    <t>Patch panel de 24 portas, categoria 6</t>
  </si>
  <si>
    <t>Patch panel de 24 portas, categoria 5e</t>
  </si>
  <si>
    <t>Patch panel de 48 portas, categoria 6</t>
  </si>
  <si>
    <t>Patch cord UTP, categoria 6, comprimento 0,5 m</t>
  </si>
  <si>
    <t>Patch cord UTP, categoria 5e, comprimento 0,5 m</t>
  </si>
  <si>
    <t>Patch cord UTP, categoria 6, comprimento 1,5 m</t>
  </si>
  <si>
    <t>Patch cord UTP, categoria 6, comprimento 3 m</t>
  </si>
  <si>
    <t>Patch cord UTP, categoria 5e, comprimento 3 m</t>
  </si>
  <si>
    <t>Caixa de cabo UTP, categoria 6</t>
  </si>
  <si>
    <t>Caixa de cabo UTP, categoria 5e</t>
  </si>
  <si>
    <t>Caixa de cabo UTP, categoria 5e BLINDADO</t>
  </si>
  <si>
    <t>Conector RJ45 fêmea, categoria 6</t>
  </si>
  <si>
    <t>Conector RJ45 fêmea, categoria 5e</t>
  </si>
  <si>
    <t>Conector RJ45 macho, categoria 6</t>
  </si>
  <si>
    <t>Conector RJ45 macho, categoria 5e</t>
  </si>
  <si>
    <t>449052.35</t>
  </si>
  <si>
    <t>339030.17</t>
  </si>
  <si>
    <t>Modelo</t>
  </si>
  <si>
    <t>SOLARIS TELEINFORMATICA LTDA, CNPJ 11.099.588/0001-07</t>
  </si>
  <si>
    <t>Grupo-Classe</t>
  </si>
  <si>
    <t>Código NUC</t>
  </si>
  <si>
    <t>Power Injector</t>
  </si>
  <si>
    <t>PLANET</t>
  </si>
  <si>
    <t>PO-152</t>
  </si>
  <si>
    <t>13-01</t>
  </si>
  <si>
    <t>02873-8-001</t>
  </si>
  <si>
    <t>DELTA CABLE TELE INFORMATICA COM E REP COMERCIAIS LTDA, CNPJ 00.111.511/0005-04</t>
  </si>
  <si>
    <t>Furukawa</t>
  </si>
  <si>
    <t>13-05</t>
  </si>
  <si>
    <t>10954-1-004</t>
  </si>
  <si>
    <t>35050805 + 35030606</t>
  </si>
  <si>
    <t>10954-1-006</t>
  </si>
  <si>
    <t>54-10</t>
  </si>
  <si>
    <t>06435-1-025</t>
  </si>
  <si>
    <t>10636-4-025</t>
  </si>
  <si>
    <t>10636-4-012</t>
  </si>
  <si>
    <t>10636-4-007</t>
  </si>
  <si>
    <t>06435-1-049</t>
  </si>
  <si>
    <t>06435-1-051</t>
  </si>
  <si>
    <t>06435 1 058</t>
  </si>
  <si>
    <t>56-06</t>
  </si>
  <si>
    <t>00245-3-114</t>
  </si>
  <si>
    <t>VIPH IT COMÉRCIO E SERVIÇOS DE EQUIPAMENTOS DE INFORMÁTICA LTDA, CNPJ 33.419.290/0001-61</t>
  </si>
  <si>
    <t>HD PARA NAS 4TB</t>
  </si>
  <si>
    <t>SEAGATE</t>
  </si>
  <si>
    <t>IRONWOLF 4TB ST4000VN008</t>
  </si>
  <si>
    <t>13-1</t>
  </si>
  <si>
    <t>07737 2 061</t>
  </si>
  <si>
    <t>HD PARA NAS 10TB</t>
  </si>
  <si>
    <t>WESTERN DIGITAL</t>
  </si>
  <si>
    <t>10TB RED PLUS WD101EFBX</t>
  </si>
  <si>
    <t>07737 2 066</t>
  </si>
  <si>
    <t>COMP1 INFORMÁTICA LTDA, CNPJ 17.299.299/0001-20</t>
  </si>
  <si>
    <t>MINI STORAGE DE REDE</t>
  </si>
  <si>
    <t>Asustor/Seagate</t>
  </si>
  <si>
    <t>AS5304T/4X ST2000NM001A</t>
  </si>
  <si>
    <t>074136-001</t>
  </si>
  <si>
    <t>UBUNTU COMERCIO E SOLUCOES TECNOLOGICAS LTDA, CNPJ 39.603.355/0001-00</t>
  </si>
  <si>
    <t>Memória RAM 16GB compatível HUAWEI 2288H</t>
  </si>
  <si>
    <t>Huawei</t>
  </si>
  <si>
    <t>13 04</t>
  </si>
  <si>
    <t>07958 8 054</t>
  </si>
  <si>
    <t>UBUNTU COMERCIO E SOLUCOES TECNOLOGICAS LTDA, CNPJ 39.603.355/0001-01</t>
  </si>
  <si>
    <t>UBUNTU COMERCIO E SOLUCOES TECNOLOGICAS LTDA, CNPJ 39.603.355/0001-02</t>
  </si>
  <si>
    <t>Memória RAM 16GB HUAWEI 1288 V2 4L</t>
  </si>
  <si>
    <t>13 01</t>
  </si>
  <si>
    <t>HD 900 GB 6Gb 10K  para Storage Storwize V7000</t>
  </si>
  <si>
    <t>IBM</t>
  </si>
  <si>
    <t>00Y2684</t>
  </si>
  <si>
    <t>07737 2 058</t>
  </si>
  <si>
    <t>PROCESSO: 775/2021</t>
  </si>
  <si>
    <t>VIGÊNCIA DA ATA: 23/09/2021 até 23/09/2022</t>
  </si>
  <si>
    <t xml:space="preserve"> AF/OS nº  xxxx/2021 Qtde. DT</t>
  </si>
  <si>
    <t xml:space="preserve"> AF nº 1453/2021 Qtde. DT</t>
  </si>
  <si>
    <t xml:space="preserve"> AF nº 1470/2021 Qtde. DT</t>
  </si>
  <si>
    <t xml:space="preserve"> AF nº 1480/2021 Qtde. DT</t>
  </si>
  <si>
    <t xml:space="preserve"> AF nº 216/2022 Qtde. DT</t>
  </si>
  <si>
    <t xml:space="preserve"> AF/OS nº  1181/2021 Qtde. DT</t>
  </si>
  <si>
    <t xml:space="preserve"> AF/OS nº  1210/2021 Qtde. DT</t>
  </si>
  <si>
    <t xml:space="preserve"> AF/OS nº  1270/2021 Qtde. DT</t>
  </si>
  <si>
    <t xml:space="preserve"> AF/OS nº  1271/2021 Qtde. DT</t>
  </si>
  <si>
    <t xml:space="preserve"> AF/OS nº  1544/2021 Qtde. DT</t>
  </si>
  <si>
    <t xml:space="preserve"> AF/OS nº  0264/2022 Qtde. DT</t>
  </si>
  <si>
    <t xml:space="preserve"> AF/OS nº  1347/2021 Qtde. DT</t>
  </si>
  <si>
    <t xml:space="preserve"> AF/OS nº  161/2022 Qtde. DT</t>
  </si>
  <si>
    <t xml:space="preserve"> AF/OS nº 1795/2021 Qtde. DT</t>
  </si>
  <si>
    <t xml:space="preserve"> AF/OS nº  1796/2021 Qtde. DT</t>
  </si>
  <si>
    <t xml:space="preserve"> AF/OS nº  1797/2021 Qtde. DT</t>
  </si>
  <si>
    <t xml:space="preserve"> AF/OS nº  13862021 Qtde. DT</t>
  </si>
  <si>
    <t xml:space="preserve"> AF/OS nº  1387/2021 Qtde. DT</t>
  </si>
  <si>
    <t xml:space="preserve"> AF/OS nº  13882021 Qtde. DT</t>
  </si>
  <si>
    <t>Unbutu</t>
  </si>
  <si>
    <t>Comp1</t>
  </si>
  <si>
    <t xml:space="preserve">Delta </t>
  </si>
  <si>
    <t xml:space="preserve"> AF/OS nº  790/2022 Qtde. DT</t>
  </si>
  <si>
    <t xml:space="preserve"> AF/OS nº  482/2022 Qtde. DT</t>
  </si>
  <si>
    <t xml:space="preserve"> AF/OS nº  926/2022 Qtde. DT</t>
  </si>
  <si>
    <t xml:space="preserve"> AF/OS nº  661/2022        Qtde. DT</t>
  </si>
  <si>
    <t xml:space="preserve"> AF/OS nº  1425/2021 CINFI</t>
  </si>
  <si>
    <t xml:space="preserve"> AF/OS nº  0847/2022 Qtde. DT</t>
  </si>
  <si>
    <t xml:space="preserve"> AF/OS nº  1349/2021 Qtde. DT</t>
  </si>
  <si>
    <t xml:space="preserve"> AF/OS nº  710/2022 Qtde. DT</t>
  </si>
  <si>
    <t>Atualizado 13/10/2022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</si>
</sst>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71" formatCode="_-&quot;R$&quot;\ * #,##0.00_-;\-&quot;R$&quot;\ * #,##0.00_-;_-&quot;R$&quot;\ * &quot;-&quot;??_-;_-@_-"/>
    <numFmt numFmtId="172" formatCode="_-* #,##0.00_-;\-* #,##0.00_-;_-* &quot;-&quot;??_-;_-@_-"/>
  </numFmts>
  <fonts count="1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name val="Courier 10 Pitch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</borders>
  <cellStyleXfs count="29">
    <xf numFmtId="0" fontId="0" fillId="0" borderId="0"/>
    <xf numFmtId="0" fontId="4" fillId="0" borderId="0"/>
    <xf numFmtId="164" fontId="4" fillId="0" borderId="0" applyFill="0" applyBorder="0" applyAlignment="0" applyProtection="0"/>
    <xf numFmtId="165" fontId="4" fillId="0" borderId="0" applyFill="0" applyBorder="0" applyAlignment="0" applyProtection="0"/>
    <xf numFmtId="0" fontId="5" fillId="0" borderId="0" applyNumberFormat="0" applyFill="0" applyBorder="0" applyAlignment="0" applyProtection="0"/>
    <xf numFmtId="4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9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ill="0" applyBorder="0" applyAlignment="0" applyProtection="0"/>
    <xf numFmtId="172" fontId="4" fillId="0" borderId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ill="0" applyBorder="0" applyAlignment="0" applyProtection="0"/>
    <xf numFmtId="172" fontId="4" fillId="0" borderId="0" applyFill="0" applyBorder="0" applyAlignment="0" applyProtection="0"/>
    <xf numFmtId="171" fontId="1" fillId="0" borderId="0" applyFont="0" applyFill="0" applyBorder="0" applyAlignment="0" applyProtection="0"/>
  </cellStyleXfs>
  <cellXfs count="114">
    <xf numFmtId="0" fontId="0" fillId="0" borderId="0" xfId="0"/>
    <xf numFmtId="0" fontId="6" fillId="0" borderId="0" xfId="1" applyFont="1" applyFill="1" applyAlignment="1">
      <alignment horizontal="center" vertical="center" wrapText="1"/>
    </xf>
    <xf numFmtId="0" fontId="6" fillId="0" borderId="0" xfId="1" applyFont="1" applyAlignment="1">
      <alignment wrapText="1"/>
    </xf>
    <xf numFmtId="0" fontId="6" fillId="0" borderId="0" xfId="1" applyFont="1" applyFill="1" applyAlignment="1">
      <alignment vertical="center" wrapText="1"/>
    </xf>
    <xf numFmtId="0" fontId="6" fillId="0" borderId="0" xfId="1" applyFont="1" applyFill="1" applyAlignment="1" applyProtection="1">
      <alignment wrapText="1"/>
      <protection locked="0"/>
    </xf>
    <xf numFmtId="3" fontId="6" fillId="0" borderId="0" xfId="1" applyNumberFormat="1" applyFont="1" applyAlignment="1" applyProtection="1">
      <alignment wrapText="1"/>
      <protection locked="0"/>
    </xf>
    <xf numFmtId="0" fontId="6" fillId="0" borderId="0" xfId="1" applyFont="1" applyAlignment="1" applyProtection="1">
      <alignment wrapText="1"/>
      <protection locked="0"/>
    </xf>
    <xf numFmtId="168" fontId="8" fillId="9" borderId="2" xfId="1" applyNumberFormat="1" applyFont="1" applyFill="1" applyBorder="1" applyAlignment="1" applyProtection="1">
      <alignment horizontal="right"/>
      <protection locked="0"/>
    </xf>
    <xf numFmtId="168" fontId="8" fillId="9" borderId="3" xfId="1" applyNumberFormat="1" applyFont="1" applyFill="1" applyBorder="1" applyAlignment="1" applyProtection="1">
      <alignment horizontal="right"/>
      <protection locked="0"/>
    </xf>
    <xf numFmtId="9" fontId="8" fillId="9" borderId="4" xfId="13" applyFont="1" applyFill="1" applyBorder="1" applyAlignment="1" applyProtection="1">
      <alignment horizontal="right"/>
      <protection locked="0"/>
    </xf>
    <xf numFmtId="2" fontId="8" fillId="9" borderId="3" xfId="1" applyNumberFormat="1" applyFont="1" applyFill="1" applyBorder="1" applyAlignment="1">
      <alignment horizontal="right"/>
    </xf>
    <xf numFmtId="0" fontId="8" fillId="9" borderId="8" xfId="1" applyFont="1" applyFill="1" applyBorder="1" applyAlignment="1" applyProtection="1">
      <alignment horizontal="left"/>
      <protection locked="0"/>
    </xf>
    <xf numFmtId="0" fontId="8" fillId="9" borderId="15" xfId="1" applyFont="1" applyFill="1" applyBorder="1" applyAlignment="1" applyProtection="1">
      <alignment horizontal="left"/>
      <protection locked="0"/>
    </xf>
    <xf numFmtId="0" fontId="8" fillId="9" borderId="10" xfId="1" applyFont="1" applyFill="1" applyBorder="1" applyAlignment="1" applyProtection="1">
      <alignment horizontal="left"/>
      <protection locked="0"/>
    </xf>
    <xf numFmtId="0" fontId="8" fillId="9" borderId="0" xfId="1" applyFont="1" applyFill="1" applyBorder="1" applyAlignment="1" applyProtection="1">
      <alignment horizontal="left"/>
      <protection locked="0"/>
    </xf>
    <xf numFmtId="0" fontId="8" fillId="9" borderId="12" xfId="1" applyFont="1" applyFill="1" applyBorder="1" applyAlignment="1" applyProtection="1">
      <alignment horizontal="left"/>
      <protection locked="0"/>
    </xf>
    <xf numFmtId="0" fontId="8" fillId="9" borderId="14" xfId="1" applyFont="1" applyFill="1" applyBorder="1" applyAlignment="1" applyProtection="1">
      <alignment horizontal="left"/>
      <protection locked="0"/>
    </xf>
    <xf numFmtId="44" fontId="6" fillId="8" borderId="1" xfId="1" applyNumberFormat="1" applyFont="1" applyFill="1" applyBorder="1" applyAlignment="1">
      <alignment vertical="center" wrapText="1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>
      <alignment horizontal="center" vertical="center" wrapText="1"/>
    </xf>
    <xf numFmtId="44" fontId="6" fillId="8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6" fillId="4" borderId="1" xfId="0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1" applyNumberFormat="1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center" vertical="center" wrapText="1"/>
    </xf>
    <xf numFmtId="44" fontId="6" fillId="0" borderId="0" xfId="5" applyFont="1" applyFill="1" applyAlignment="1">
      <alignment horizontal="center" vertical="center" wrapText="1"/>
    </xf>
    <xf numFmtId="168" fontId="6" fillId="2" borderId="1" xfId="3" applyNumberFormat="1" applyFont="1" applyFill="1" applyBorder="1" applyAlignment="1" applyProtection="1">
      <alignment horizontal="center" vertical="center" wrapText="1"/>
    </xf>
    <xf numFmtId="3" fontId="6" fillId="10" borderId="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>
      <alignment wrapText="1"/>
    </xf>
    <xf numFmtId="0" fontId="0" fillId="11" borderId="1" xfId="0" applyFont="1" applyFill="1" applyBorder="1" applyAlignment="1">
      <alignment horizontal="center" vertical="center"/>
    </xf>
    <xf numFmtId="4" fontId="8" fillId="0" borderId="0" xfId="1" applyNumberFormat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9" fillId="12" borderId="16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 wrapText="1"/>
    </xf>
    <xf numFmtId="0" fontId="6" fillId="12" borderId="0" xfId="1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center" vertical="center" wrapText="1"/>
    </xf>
    <xf numFmtId="166" fontId="6" fillId="12" borderId="1" xfId="1" applyNumberFormat="1" applyFont="1" applyFill="1" applyBorder="1" applyAlignment="1">
      <alignment horizontal="center" vertical="center" wrapText="1"/>
    </xf>
    <xf numFmtId="0" fontId="6" fillId="12" borderId="1" xfId="1" applyFont="1" applyFill="1" applyBorder="1" applyAlignment="1" applyProtection="1">
      <alignment horizontal="center" vertical="center" wrapText="1"/>
      <protection locked="0"/>
    </xf>
    <xf numFmtId="0" fontId="8" fillId="9" borderId="5" xfId="1" applyFont="1" applyFill="1" applyBorder="1" applyAlignment="1" applyProtection="1">
      <protection locked="0"/>
    </xf>
    <xf numFmtId="0" fontId="8" fillId="9" borderId="6" xfId="1" applyFont="1" applyFill="1" applyBorder="1" applyAlignment="1" applyProtection="1">
      <protection locked="0"/>
    </xf>
    <xf numFmtId="0" fontId="8" fillId="9" borderId="7" xfId="1" applyFont="1" applyFill="1" applyBorder="1" applyAlignment="1" applyProtection="1">
      <protection locked="0"/>
    </xf>
    <xf numFmtId="44" fontId="6" fillId="0" borderId="0" xfId="1" applyNumberFormat="1" applyFont="1" applyAlignment="1">
      <alignment wrapText="1"/>
    </xf>
    <xf numFmtId="0" fontId="13" fillId="11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justify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0" fontId="14" fillId="11" borderId="17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wrapText="1"/>
    </xf>
    <xf numFmtId="0" fontId="15" fillId="11" borderId="1" xfId="0" applyFont="1" applyFill="1" applyBorder="1" applyAlignment="1">
      <alignment horizontal="center" vertical="center" wrapText="1"/>
    </xf>
    <xf numFmtId="168" fontId="0" fillId="14" borderId="1" xfId="0" applyNumberFormat="1" applyFont="1" applyFill="1" applyBorder="1" applyAlignment="1">
      <alignment horizontal="center" vertical="center"/>
    </xf>
    <xf numFmtId="168" fontId="0" fillId="0" borderId="1" xfId="0" applyNumberFormat="1" applyFont="1" applyFill="1" applyBorder="1" applyAlignment="1">
      <alignment horizontal="center" vertical="center"/>
    </xf>
    <xf numFmtId="168" fontId="0" fillId="11" borderId="1" xfId="0" applyNumberFormat="1" applyFont="1" applyFill="1" applyBorder="1" applyAlignment="1">
      <alignment horizontal="center" vertical="center"/>
    </xf>
    <xf numFmtId="168" fontId="6" fillId="0" borderId="0" xfId="5" applyNumberFormat="1" applyFont="1" applyFill="1" applyAlignment="1">
      <alignment horizontal="center" vertical="center" wrapText="1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44" fontId="6" fillId="0" borderId="0" xfId="9" applyFont="1" applyAlignment="1" applyProtection="1">
      <alignment wrapText="1"/>
      <protection locked="0"/>
    </xf>
    <xf numFmtId="0" fontId="13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 wrapText="1"/>
    </xf>
    <xf numFmtId="0" fontId="14" fillId="15" borderId="17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wrapText="1"/>
    </xf>
    <xf numFmtId="0" fontId="15" fillId="15" borderId="1" xfId="0" applyFont="1" applyFill="1" applyBorder="1" applyAlignment="1">
      <alignment horizontal="center" vertical="center" wrapText="1"/>
    </xf>
    <xf numFmtId="0" fontId="0" fillId="15" borderId="1" xfId="0" applyFont="1" applyFill="1" applyBorder="1" applyAlignment="1">
      <alignment horizontal="center" vertical="center"/>
    </xf>
    <xf numFmtId="168" fontId="0" fillId="15" borderId="1" xfId="0" applyNumberFormat="1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6" fillId="15" borderId="0" xfId="9" applyFont="1" applyFill="1" applyAlignment="1" applyProtection="1">
      <alignment wrapText="1"/>
      <protection locked="0"/>
    </xf>
    <xf numFmtId="44" fontId="6" fillId="0" borderId="0" xfId="1" applyNumberFormat="1" applyFont="1" applyAlignment="1" applyProtection="1">
      <alignment wrapText="1"/>
      <protection locked="0"/>
    </xf>
    <xf numFmtId="0" fontId="1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6" borderId="1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/>
    </xf>
    <xf numFmtId="0" fontId="13" fillId="11" borderId="4" xfId="0" applyFont="1" applyFill="1" applyBorder="1" applyAlignment="1">
      <alignment horizontal="center" vertical="center"/>
    </xf>
    <xf numFmtId="3" fontId="16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9" borderId="10" xfId="1" applyFont="1" applyFill="1" applyBorder="1" applyAlignment="1">
      <alignment horizontal="center" vertical="center" wrapText="1"/>
    </xf>
    <xf numFmtId="0" fontId="8" fillId="9" borderId="0" xfId="1" applyFont="1" applyFill="1" applyBorder="1" applyAlignment="1">
      <alignment horizontal="center" vertical="center" wrapText="1"/>
    </xf>
    <xf numFmtId="0" fontId="8" fillId="9" borderId="11" xfId="1" applyFont="1" applyFill="1" applyBorder="1" applyAlignment="1">
      <alignment horizontal="center" vertical="center" wrapText="1"/>
    </xf>
    <xf numFmtId="0" fontId="8" fillId="9" borderId="12" xfId="1" applyFont="1" applyFill="1" applyBorder="1" applyAlignment="1">
      <alignment horizontal="center" vertical="center" wrapText="1"/>
    </xf>
    <xf numFmtId="0" fontId="8" fillId="9" borderId="14" xfId="1" applyFont="1" applyFill="1" applyBorder="1" applyAlignment="1">
      <alignment horizontal="center" vertical="center" wrapText="1"/>
    </xf>
    <xf numFmtId="0" fontId="8" fillId="9" borderId="13" xfId="1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8" fillId="9" borderId="8" xfId="1" applyFont="1" applyFill="1" applyBorder="1" applyAlignment="1">
      <alignment horizontal="center" vertical="center" wrapText="1"/>
    </xf>
    <xf numFmtId="0" fontId="8" fillId="9" borderId="15" xfId="1" applyFont="1" applyFill="1" applyBorder="1" applyAlignment="1">
      <alignment horizontal="center" vertical="center" wrapText="1"/>
    </xf>
    <xf numFmtId="0" fontId="8" fillId="9" borderId="9" xfId="1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29">
    <cellStyle name="Moeda" xfId="5" builtinId="4"/>
    <cellStyle name="Moeda 10 2" xfId="14" xr:uid="{27572BDD-8F2C-4C8A-A655-1E845BDB1C13}"/>
    <cellStyle name="Moeda 10 2 2" xfId="21" xr:uid="{27572BDD-8F2C-4C8A-A655-1E845BDB1C13}"/>
    <cellStyle name="Moeda 10 2 3" xfId="28" xr:uid="{00000000-0005-0000-0000-000001000000}"/>
    <cellStyle name="Moeda 2" xfId="6" xr:uid="{00000000-0005-0000-0000-000002000000}"/>
    <cellStyle name="Moeda 2 2" xfId="10" xr:uid="{00000000-0005-0000-0000-000003000000}"/>
    <cellStyle name="Moeda 3" xfId="9" xr:uid="{00000000-0005-0000-0000-000004000000}"/>
    <cellStyle name="Moeda 3 2" xfId="18" xr:uid="{00000000-0005-0000-0000-000004000000}"/>
    <cellStyle name="Moeda 3 3" xfId="25" xr:uid="{00000000-0005-0000-0000-000004000000}"/>
    <cellStyle name="Moeda 4" xfId="15" xr:uid="{00000000-0005-0000-0000-00003E000000}"/>
    <cellStyle name="Moeda 5" xfId="22" xr:uid="{00000000-0005-0000-0000-000045000000}"/>
    <cellStyle name="Normal" xfId="0" builtinId="0"/>
    <cellStyle name="Normal 2" xfId="1" xr:uid="{00000000-0005-0000-0000-000006000000}"/>
    <cellStyle name="Porcentagem 2" xfId="13" xr:uid="{00000000-0005-0000-0000-000007000000}"/>
    <cellStyle name="Separador de milhares 2" xfId="2" xr:uid="{00000000-0005-0000-0000-000008000000}"/>
    <cellStyle name="Separador de milhares 2 2" xfId="8" xr:uid="{00000000-0005-0000-0000-000009000000}"/>
    <cellStyle name="Separador de milhares 2 2 2" xfId="12" xr:uid="{00000000-0005-0000-0000-00000A000000}"/>
    <cellStyle name="Separador de milhares 2 2 2 2" xfId="20" xr:uid="{00000000-0005-0000-0000-00000A000000}"/>
    <cellStyle name="Separador de milhares 2 2 2 3" xfId="27" xr:uid="{00000000-0005-0000-0000-00000A000000}"/>
    <cellStyle name="Separador de milhares 2 2 3" xfId="17" xr:uid="{00000000-0005-0000-0000-000009000000}"/>
    <cellStyle name="Separador de milhares 2 2 4" xfId="24" xr:uid="{00000000-0005-0000-0000-000009000000}"/>
    <cellStyle name="Separador de milhares 2 3" xfId="7" xr:uid="{00000000-0005-0000-0000-00000B000000}"/>
    <cellStyle name="Separador de milhares 2 3 2" xfId="11" xr:uid="{00000000-0005-0000-0000-00000C000000}"/>
    <cellStyle name="Separador de milhares 2 3 2 2" xfId="19" xr:uid="{00000000-0005-0000-0000-00000C000000}"/>
    <cellStyle name="Separador de milhares 2 3 2 3" xfId="26" xr:uid="{00000000-0005-0000-0000-00000C000000}"/>
    <cellStyle name="Separador de milhares 2 3 3" xfId="16" xr:uid="{00000000-0005-0000-0000-00000B000000}"/>
    <cellStyle name="Separador de milhares 2 3 4" xfId="23" xr:uid="{00000000-0005-0000-0000-00000B000000}"/>
    <cellStyle name="Separador de milhares 3" xfId="3" xr:uid="{00000000-0005-0000-0000-00000D000000}"/>
    <cellStyle name="Título 5" xfId="4" xr:uid="{00000000-0005-0000-0000-00000E000000}"/>
  </cellStyles>
  <dxfs count="61"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1" defaultTableStyle="TableStyleMedium9" defaultPivotStyle="PivotStyleLight16">
    <tableStyle name="Invisible" pivot="0" table="0" count="0" xr9:uid="{AF5284D5-E2A4-4638-A38D-7CA555A647F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mila Luca" id="{5DB89D46-3BA7-44E8-B150-66823FF203C7}" userId="650d3afa6dd1c1e5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5" dT="2020-06-19T17:53:10.10" personId="{5DB89D46-3BA7-44E8-B150-66823FF203C7}" id="{921C3DAD-A366-4850-B3DC-EEC118BC9362}">
    <text>Cedido para SETIC 03 unidade em 19.06.20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www.havan.com.br/mangueira-para-gas-de-cozinha-glp-1-20m-durin-05207.html" TargetMode="Externa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"/>
  <sheetViews>
    <sheetView topLeftCell="A10" zoomScale="77" zoomScaleNormal="77" workbookViewId="0">
      <selection activeCell="M4" sqref="M4"/>
    </sheetView>
  </sheetViews>
  <sheetFormatPr defaultColWidth="9.7109375" defaultRowHeight="39.950000000000003" customHeight="1"/>
  <cols>
    <col min="1" max="1" width="7" style="35" customWidth="1"/>
    <col min="2" max="2" width="44.28515625" style="1" customWidth="1"/>
    <col min="3" max="3" width="9.5703125" style="34" customWidth="1"/>
    <col min="4" max="4" width="55.28515625" style="42" customWidth="1"/>
    <col min="5" max="8" width="19.42578125" style="43" customWidth="1"/>
    <col min="9" max="9" width="11.7109375" style="1" customWidth="1"/>
    <col min="10" max="10" width="18.42578125" style="1" customWidth="1"/>
    <col min="11" max="11" width="15.42578125" style="29" bestFit="1" customWidth="1"/>
    <col min="12" max="12" width="13.85546875" style="4" customWidth="1"/>
    <col min="13" max="13" width="13.28515625" style="28" customWidth="1"/>
    <col min="14" max="14" width="12.5703125" style="5" customWidth="1"/>
    <col min="15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91" t="s">
        <v>95</v>
      </c>
      <c r="B1" s="91"/>
      <c r="C1" s="91"/>
      <c r="D1" s="91" t="s">
        <v>24</v>
      </c>
      <c r="E1" s="91"/>
      <c r="F1" s="91"/>
      <c r="G1" s="91"/>
      <c r="H1" s="91"/>
      <c r="I1" s="91"/>
      <c r="J1" s="91"/>
      <c r="K1" s="91"/>
      <c r="L1" s="91" t="s">
        <v>96</v>
      </c>
      <c r="M1" s="91"/>
      <c r="N1" s="91"/>
      <c r="O1" s="90" t="s">
        <v>98</v>
      </c>
      <c r="P1" s="90" t="s">
        <v>99</v>
      </c>
      <c r="Q1" s="90" t="s">
        <v>100</v>
      </c>
      <c r="R1" s="90" t="s">
        <v>101</v>
      </c>
      <c r="S1" s="90" t="s">
        <v>97</v>
      </c>
      <c r="T1" s="90" t="s">
        <v>97</v>
      </c>
      <c r="U1" s="90" t="s">
        <v>97</v>
      </c>
      <c r="V1" s="90" t="s">
        <v>97</v>
      </c>
      <c r="W1" s="90" t="s">
        <v>97</v>
      </c>
      <c r="X1" s="90" t="s">
        <v>97</v>
      </c>
      <c r="Y1" s="90" t="s">
        <v>97</v>
      </c>
      <c r="Z1" s="90" t="s">
        <v>97</v>
      </c>
      <c r="AA1" s="90" t="s">
        <v>97</v>
      </c>
      <c r="AB1" s="90" t="s">
        <v>97</v>
      </c>
      <c r="AC1" s="90" t="s">
        <v>97</v>
      </c>
      <c r="AD1" s="90" t="s">
        <v>97</v>
      </c>
      <c r="AE1" s="90" t="s">
        <v>97</v>
      </c>
      <c r="AF1" s="90" t="s">
        <v>97</v>
      </c>
    </row>
    <row r="2" spans="1:32" ht="39.950000000000003" customHeight="1">
      <c r="A2" s="91" t="s">
        <v>13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2" s="3" customFormat="1" ht="51" customHeight="1">
      <c r="A3" s="36" t="s">
        <v>20</v>
      </c>
      <c r="B3" s="38" t="s">
        <v>14</v>
      </c>
      <c r="C3" s="37" t="s">
        <v>21</v>
      </c>
      <c r="D3" s="37" t="s">
        <v>15</v>
      </c>
      <c r="E3" s="37" t="s">
        <v>16</v>
      </c>
      <c r="F3" s="37" t="s">
        <v>42</v>
      </c>
      <c r="G3" s="37" t="s">
        <v>44</v>
      </c>
      <c r="H3" s="37" t="s">
        <v>45</v>
      </c>
      <c r="I3" s="38" t="s">
        <v>3</v>
      </c>
      <c r="J3" s="38" t="s">
        <v>17</v>
      </c>
      <c r="K3" s="39" t="s">
        <v>22</v>
      </c>
      <c r="L3" s="38" t="s">
        <v>23</v>
      </c>
      <c r="M3" s="44" t="s">
        <v>0</v>
      </c>
      <c r="N3" s="45" t="s">
        <v>2</v>
      </c>
      <c r="O3" s="76">
        <v>44496</v>
      </c>
      <c r="P3" s="76">
        <v>44496</v>
      </c>
      <c r="Q3" s="76">
        <v>44497</v>
      </c>
      <c r="R3" s="76">
        <v>44623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</row>
    <row r="4" spans="1:32" ht="39.950000000000003" customHeight="1">
      <c r="A4" s="50">
        <v>1</v>
      </c>
      <c r="B4" s="51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54" t="s">
        <v>49</v>
      </c>
      <c r="H4" s="54" t="s">
        <v>50</v>
      </c>
      <c r="I4" s="33" t="s">
        <v>3</v>
      </c>
      <c r="J4" s="68" t="s">
        <v>41</v>
      </c>
      <c r="K4" s="61">
        <v>222.49</v>
      </c>
      <c r="L4" s="19">
        <v>32</v>
      </c>
      <c r="M4" s="25">
        <f>L4-(SUM(O4:AF4))</f>
        <v>22</v>
      </c>
      <c r="N4" s="26" t="str">
        <f>IF(M4&lt;0,"ATENÇÃO","OK")</f>
        <v>OK</v>
      </c>
      <c r="O4" s="65"/>
      <c r="P4" s="65">
        <v>10</v>
      </c>
      <c r="Q4" s="65"/>
      <c r="R4" s="65"/>
      <c r="S4" s="65"/>
      <c r="T4" s="65"/>
      <c r="U4" s="18"/>
      <c r="V4" s="18"/>
      <c r="W4" s="18"/>
      <c r="X4" s="18"/>
      <c r="Y4" s="18"/>
      <c r="Z4" s="18"/>
      <c r="AA4" s="32"/>
      <c r="AB4" s="32"/>
      <c r="AC4" s="32"/>
      <c r="AD4" s="32"/>
      <c r="AE4" s="32"/>
      <c r="AF4" s="32"/>
    </row>
    <row r="5" spans="1:32" ht="39.950000000000003" customHeight="1">
      <c r="A5" s="92">
        <v>2</v>
      </c>
      <c r="B5" s="94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57" t="s">
        <v>53</v>
      </c>
      <c r="H5" s="57" t="s">
        <v>54</v>
      </c>
      <c r="I5" s="40" t="s">
        <v>3</v>
      </c>
      <c r="J5" s="40" t="s">
        <v>41</v>
      </c>
      <c r="K5" s="62">
        <v>885</v>
      </c>
      <c r="L5" s="19">
        <v>6</v>
      </c>
      <c r="M5" s="25">
        <f t="shared" ref="M5:M25" si="0">L5-(SUM(O5:AF5))</f>
        <v>6</v>
      </c>
      <c r="N5" s="26" t="str">
        <f t="shared" ref="N5:N25" si="1">IF(M5&lt;0,"ATENÇÃO","OK")</f>
        <v>OK</v>
      </c>
      <c r="O5" s="65"/>
      <c r="P5" s="65"/>
      <c r="Q5" s="65"/>
      <c r="R5" s="65"/>
      <c r="S5" s="65"/>
      <c r="T5" s="65"/>
      <c r="U5" s="18"/>
      <c r="V5" s="18"/>
      <c r="W5" s="18"/>
      <c r="X5" s="18"/>
      <c r="Y5" s="18"/>
      <c r="Z5" s="18"/>
      <c r="AA5" s="32"/>
      <c r="AB5" s="32"/>
      <c r="AC5" s="32"/>
      <c r="AD5" s="32"/>
      <c r="AE5" s="32"/>
      <c r="AF5" s="32"/>
    </row>
    <row r="6" spans="1:32" ht="39.950000000000003" customHeight="1">
      <c r="A6" s="93"/>
      <c r="B6" s="95"/>
      <c r="C6" s="55">
        <v>3</v>
      </c>
      <c r="D6" s="56" t="s">
        <v>26</v>
      </c>
      <c r="E6" s="57" t="s">
        <v>52</v>
      </c>
      <c r="F6" s="57">
        <v>35030005</v>
      </c>
      <c r="G6" s="57" t="s">
        <v>53</v>
      </c>
      <c r="H6" s="57" t="s">
        <v>54</v>
      </c>
      <c r="I6" s="40" t="s">
        <v>3</v>
      </c>
      <c r="J6" s="40" t="s">
        <v>41</v>
      </c>
      <c r="K6" s="62">
        <v>422</v>
      </c>
      <c r="L6" s="19">
        <v>6</v>
      </c>
      <c r="M6" s="25">
        <f t="shared" si="0"/>
        <v>6</v>
      </c>
      <c r="N6" s="26" t="str">
        <f t="shared" si="1"/>
        <v>OK</v>
      </c>
      <c r="O6" s="65"/>
      <c r="P6" s="65"/>
      <c r="Q6" s="65"/>
      <c r="R6" s="65"/>
      <c r="S6" s="65"/>
      <c r="T6" s="65"/>
      <c r="U6" s="18"/>
      <c r="V6" s="18"/>
      <c r="W6" s="18"/>
      <c r="X6" s="18"/>
      <c r="Y6" s="18"/>
      <c r="Z6" s="18"/>
      <c r="AA6" s="32"/>
      <c r="AB6" s="32"/>
      <c r="AC6" s="32"/>
      <c r="AD6" s="32"/>
      <c r="AE6" s="32"/>
      <c r="AF6" s="32"/>
    </row>
    <row r="7" spans="1:32" ht="39.950000000000003" customHeight="1">
      <c r="A7" s="93"/>
      <c r="B7" s="95"/>
      <c r="C7" s="55">
        <v>4</v>
      </c>
      <c r="D7" s="56" t="s">
        <v>27</v>
      </c>
      <c r="E7" s="57" t="s">
        <v>52</v>
      </c>
      <c r="F7" s="57" t="s">
        <v>55</v>
      </c>
      <c r="G7" s="57" t="s">
        <v>53</v>
      </c>
      <c r="H7" s="57" t="s">
        <v>56</v>
      </c>
      <c r="I7" s="40" t="s">
        <v>3</v>
      </c>
      <c r="J7" s="40" t="s">
        <v>41</v>
      </c>
      <c r="K7" s="62">
        <v>2236</v>
      </c>
      <c r="L7" s="19">
        <v>4</v>
      </c>
      <c r="M7" s="25">
        <f t="shared" si="0"/>
        <v>4</v>
      </c>
      <c r="N7" s="26" t="str">
        <f t="shared" si="1"/>
        <v>OK</v>
      </c>
      <c r="O7" s="65"/>
      <c r="P7" s="65"/>
      <c r="Q7" s="65"/>
      <c r="R7" s="65"/>
      <c r="S7" s="65"/>
      <c r="T7" s="65"/>
      <c r="U7" s="18"/>
      <c r="V7" s="18"/>
      <c r="W7" s="18"/>
      <c r="X7" s="18"/>
      <c r="Y7" s="18"/>
      <c r="Z7" s="18"/>
      <c r="AA7" s="32"/>
      <c r="AB7" s="32"/>
      <c r="AC7" s="32"/>
      <c r="AD7" s="32"/>
      <c r="AE7" s="32"/>
      <c r="AF7" s="32"/>
    </row>
    <row r="8" spans="1:32" ht="39.950000000000003" customHeight="1">
      <c r="A8" s="93"/>
      <c r="B8" s="95"/>
      <c r="C8" s="55">
        <v>5</v>
      </c>
      <c r="D8" s="56" t="s">
        <v>28</v>
      </c>
      <c r="E8" s="57" t="s">
        <v>52</v>
      </c>
      <c r="F8" s="57">
        <v>35123230</v>
      </c>
      <c r="G8" s="57" t="s">
        <v>57</v>
      </c>
      <c r="H8" s="57" t="s">
        <v>58</v>
      </c>
      <c r="I8" s="40" t="s">
        <v>3</v>
      </c>
      <c r="J8" s="40" t="s">
        <v>41</v>
      </c>
      <c r="K8" s="62">
        <v>28</v>
      </c>
      <c r="L8" s="19">
        <v>300</v>
      </c>
      <c r="M8" s="25">
        <f t="shared" si="0"/>
        <v>220</v>
      </c>
      <c r="N8" s="26" t="str">
        <f t="shared" si="1"/>
        <v>OK</v>
      </c>
      <c r="O8" s="65"/>
      <c r="P8" s="65"/>
      <c r="Q8" s="65"/>
      <c r="R8" s="65">
        <v>80</v>
      </c>
      <c r="S8" s="65"/>
      <c r="T8" s="65"/>
      <c r="U8" s="18"/>
      <c r="V8" s="18"/>
      <c r="W8" s="18"/>
      <c r="X8" s="18"/>
      <c r="Y8" s="18"/>
      <c r="Z8" s="18"/>
      <c r="AA8" s="32"/>
      <c r="AB8" s="32"/>
      <c r="AC8" s="32"/>
      <c r="AD8" s="32"/>
      <c r="AE8" s="32"/>
      <c r="AF8" s="32"/>
    </row>
    <row r="9" spans="1:32" ht="39.950000000000003" customHeight="1">
      <c r="A9" s="93"/>
      <c r="B9" s="95"/>
      <c r="C9" s="55">
        <v>6</v>
      </c>
      <c r="D9" s="56" t="s">
        <v>29</v>
      </c>
      <c r="E9" s="57" t="s">
        <v>52</v>
      </c>
      <c r="F9" s="57">
        <v>35103600</v>
      </c>
      <c r="G9" s="57" t="s">
        <v>57</v>
      </c>
      <c r="H9" s="57" t="s">
        <v>59</v>
      </c>
      <c r="I9" s="40" t="s">
        <v>3</v>
      </c>
      <c r="J9" s="40" t="s">
        <v>41</v>
      </c>
      <c r="K9" s="62">
        <v>12</v>
      </c>
      <c r="L9" s="19">
        <v>0</v>
      </c>
      <c r="M9" s="25">
        <f t="shared" si="0"/>
        <v>0</v>
      </c>
      <c r="N9" s="26" t="str">
        <f t="shared" si="1"/>
        <v>OK</v>
      </c>
      <c r="O9" s="65"/>
      <c r="P9" s="65"/>
      <c r="Q9" s="65"/>
      <c r="R9" s="65"/>
      <c r="S9" s="65"/>
      <c r="T9" s="65"/>
      <c r="U9" s="18"/>
      <c r="V9" s="18"/>
      <c r="W9" s="18"/>
      <c r="X9" s="18"/>
      <c r="Y9" s="18"/>
      <c r="Z9" s="18"/>
      <c r="AA9" s="32"/>
      <c r="AB9" s="32"/>
      <c r="AC9" s="32"/>
      <c r="AD9" s="32"/>
      <c r="AE9" s="32"/>
      <c r="AF9" s="32"/>
    </row>
    <row r="10" spans="1:32" ht="39.950000000000003" customHeight="1">
      <c r="A10" s="93"/>
      <c r="B10" s="95"/>
      <c r="C10" s="55">
        <v>7</v>
      </c>
      <c r="D10" s="56" t="s">
        <v>30</v>
      </c>
      <c r="E10" s="57" t="s">
        <v>52</v>
      </c>
      <c r="F10" s="57">
        <v>35129090</v>
      </c>
      <c r="G10" s="57" t="s">
        <v>53</v>
      </c>
      <c r="H10" s="57" t="s">
        <v>60</v>
      </c>
      <c r="I10" s="40" t="s">
        <v>3</v>
      </c>
      <c r="J10" s="40" t="s">
        <v>41</v>
      </c>
      <c r="K10" s="62">
        <v>34</v>
      </c>
      <c r="L10" s="19">
        <v>300</v>
      </c>
      <c r="M10" s="25">
        <f t="shared" si="0"/>
        <v>260</v>
      </c>
      <c r="N10" s="26" t="str">
        <f t="shared" si="1"/>
        <v>OK</v>
      </c>
      <c r="O10" s="65"/>
      <c r="P10" s="65"/>
      <c r="Q10" s="65"/>
      <c r="R10" s="65">
        <v>40</v>
      </c>
      <c r="S10" s="65"/>
      <c r="T10" s="65"/>
      <c r="U10" s="18"/>
      <c r="V10" s="18"/>
      <c r="W10" s="18"/>
      <c r="X10" s="18"/>
      <c r="Y10" s="18"/>
      <c r="Z10" s="18"/>
      <c r="AA10" s="32"/>
      <c r="AB10" s="32"/>
      <c r="AC10" s="32"/>
      <c r="AD10" s="32"/>
      <c r="AE10" s="32"/>
      <c r="AF10" s="32"/>
    </row>
    <row r="11" spans="1:32" ht="39.950000000000003" customHeight="1">
      <c r="A11" s="93"/>
      <c r="B11" s="95"/>
      <c r="C11" s="55">
        <v>8</v>
      </c>
      <c r="D11" s="56" t="s">
        <v>31</v>
      </c>
      <c r="E11" s="57" t="s">
        <v>52</v>
      </c>
      <c r="F11" s="57">
        <v>35129072</v>
      </c>
      <c r="G11" s="57" t="s">
        <v>57</v>
      </c>
      <c r="H11" s="57" t="s">
        <v>58</v>
      </c>
      <c r="I11" s="40" t="s">
        <v>3</v>
      </c>
      <c r="J11" s="40" t="s">
        <v>41</v>
      </c>
      <c r="K11" s="62">
        <v>52</v>
      </c>
      <c r="L11" s="19">
        <v>300</v>
      </c>
      <c r="M11" s="25">
        <f t="shared" si="0"/>
        <v>300</v>
      </c>
      <c r="N11" s="26" t="str">
        <f t="shared" si="1"/>
        <v>OK</v>
      </c>
      <c r="O11" s="65"/>
      <c r="P11" s="65"/>
      <c r="Q11" s="65"/>
      <c r="R11" s="65"/>
      <c r="S11" s="65"/>
      <c r="T11" s="65"/>
      <c r="U11" s="18"/>
      <c r="V11" s="18"/>
      <c r="W11" s="18"/>
      <c r="X11" s="18"/>
      <c r="Y11" s="18"/>
      <c r="Z11" s="18"/>
      <c r="AA11" s="32"/>
      <c r="AB11" s="32"/>
      <c r="AC11" s="32"/>
      <c r="AD11" s="32"/>
      <c r="AE11" s="32"/>
      <c r="AF11" s="32"/>
    </row>
    <row r="12" spans="1:32" ht="39.950000000000003" customHeight="1">
      <c r="A12" s="93"/>
      <c r="B12" s="95"/>
      <c r="C12" s="55">
        <v>9</v>
      </c>
      <c r="D12" s="56" t="s">
        <v>32</v>
      </c>
      <c r="E12" s="57" t="s">
        <v>52</v>
      </c>
      <c r="F12" s="57">
        <v>35103605</v>
      </c>
      <c r="G12" s="57" t="s">
        <v>57</v>
      </c>
      <c r="H12" s="57" t="s">
        <v>61</v>
      </c>
      <c r="I12" s="40" t="s">
        <v>3</v>
      </c>
      <c r="J12" s="40" t="s">
        <v>41</v>
      </c>
      <c r="K12" s="62">
        <v>26.9</v>
      </c>
      <c r="L12" s="19">
        <v>0</v>
      </c>
      <c r="M12" s="25">
        <f t="shared" si="0"/>
        <v>0</v>
      </c>
      <c r="N12" s="26" t="str">
        <f t="shared" si="1"/>
        <v>OK</v>
      </c>
      <c r="O12" s="65"/>
      <c r="P12" s="65"/>
      <c r="Q12" s="65"/>
      <c r="R12" s="65"/>
      <c r="S12" s="65"/>
      <c r="T12" s="65"/>
      <c r="U12" s="18"/>
      <c r="V12" s="18"/>
      <c r="W12" s="18"/>
      <c r="X12" s="18"/>
      <c r="Y12" s="18"/>
      <c r="Z12" s="18"/>
      <c r="AA12" s="32"/>
      <c r="AB12" s="32"/>
      <c r="AC12" s="32"/>
      <c r="AD12" s="32"/>
      <c r="AE12" s="32"/>
      <c r="AF12" s="32"/>
    </row>
    <row r="13" spans="1:32" ht="39.950000000000003" customHeight="1">
      <c r="A13" s="93"/>
      <c r="B13" s="95"/>
      <c r="C13" s="55">
        <v>10</v>
      </c>
      <c r="D13" s="56" t="s">
        <v>33</v>
      </c>
      <c r="E13" s="57" t="s">
        <v>52</v>
      </c>
      <c r="F13" s="57">
        <v>23400194</v>
      </c>
      <c r="G13" s="57" t="s">
        <v>53</v>
      </c>
      <c r="H13" s="57" t="s">
        <v>62</v>
      </c>
      <c r="I13" s="40" t="s">
        <v>3</v>
      </c>
      <c r="J13" s="40" t="s">
        <v>41</v>
      </c>
      <c r="K13" s="62">
        <v>1753.75</v>
      </c>
      <c r="L13" s="19">
        <f>50-3</f>
        <v>47</v>
      </c>
      <c r="M13" s="25">
        <f t="shared" si="0"/>
        <v>39</v>
      </c>
      <c r="N13" s="26" t="str">
        <f t="shared" si="1"/>
        <v>OK</v>
      </c>
      <c r="O13" s="65">
        <v>3</v>
      </c>
      <c r="P13" s="65"/>
      <c r="Q13" s="65"/>
      <c r="R13" s="65">
        <v>5</v>
      </c>
      <c r="S13" s="65"/>
      <c r="T13" s="65"/>
      <c r="U13" s="18"/>
      <c r="V13" s="18"/>
      <c r="W13" s="18"/>
      <c r="X13" s="18"/>
      <c r="Y13" s="18"/>
      <c r="Z13" s="18"/>
      <c r="AA13" s="32"/>
      <c r="AB13" s="32"/>
      <c r="AC13" s="32"/>
      <c r="AD13" s="32"/>
      <c r="AE13" s="32"/>
      <c r="AF13" s="32"/>
    </row>
    <row r="14" spans="1:32" ht="39.950000000000003" customHeight="1">
      <c r="A14" s="93"/>
      <c r="B14" s="95"/>
      <c r="C14" s="55">
        <v>11</v>
      </c>
      <c r="D14" s="56" t="s">
        <v>34</v>
      </c>
      <c r="E14" s="57" t="s">
        <v>52</v>
      </c>
      <c r="F14" s="57">
        <v>23200019</v>
      </c>
      <c r="G14" s="57" t="s">
        <v>53</v>
      </c>
      <c r="H14" s="57" t="s">
        <v>63</v>
      </c>
      <c r="I14" s="40" t="s">
        <v>3</v>
      </c>
      <c r="J14" s="40" t="s">
        <v>41</v>
      </c>
      <c r="K14" s="62">
        <v>649.65</v>
      </c>
      <c r="L14" s="19">
        <v>3</v>
      </c>
      <c r="M14" s="25">
        <f t="shared" si="0"/>
        <v>0</v>
      </c>
      <c r="N14" s="26" t="str">
        <f t="shared" si="1"/>
        <v>OK</v>
      </c>
      <c r="O14" s="65">
        <v>3</v>
      </c>
      <c r="P14" s="65"/>
      <c r="Q14" s="65"/>
      <c r="R14" s="65"/>
      <c r="S14" s="65"/>
      <c r="T14" s="65"/>
      <c r="U14" s="18"/>
      <c r="V14" s="18"/>
      <c r="W14" s="18"/>
      <c r="X14" s="18"/>
      <c r="Y14" s="18"/>
      <c r="Z14" s="18"/>
      <c r="AA14" s="32"/>
      <c r="AB14" s="32"/>
      <c r="AC14" s="32"/>
      <c r="AD14" s="32"/>
      <c r="AE14" s="32"/>
      <c r="AF14" s="32"/>
    </row>
    <row r="15" spans="1:32" ht="39.950000000000003" customHeight="1">
      <c r="A15" s="93"/>
      <c r="B15" s="95"/>
      <c r="C15" s="55">
        <v>12</v>
      </c>
      <c r="D15" s="56" t="s">
        <v>35</v>
      </c>
      <c r="E15" s="57" t="s">
        <v>52</v>
      </c>
      <c r="F15" s="57">
        <v>23350032</v>
      </c>
      <c r="G15" s="57" t="s">
        <v>53</v>
      </c>
      <c r="H15" s="57" t="s">
        <v>64</v>
      </c>
      <c r="I15" s="40" t="s">
        <v>3</v>
      </c>
      <c r="J15" s="40" t="s">
        <v>41</v>
      </c>
      <c r="K15" s="62">
        <v>11</v>
      </c>
      <c r="L15" s="19">
        <v>10</v>
      </c>
      <c r="M15" s="25">
        <f t="shared" si="0"/>
        <v>10</v>
      </c>
      <c r="N15" s="26" t="str">
        <f t="shared" si="1"/>
        <v>OK</v>
      </c>
      <c r="O15" s="65"/>
      <c r="P15" s="65"/>
      <c r="Q15" s="65"/>
      <c r="R15" s="65"/>
      <c r="S15" s="65"/>
      <c r="T15" s="65"/>
      <c r="U15" s="18"/>
      <c r="V15" s="18"/>
      <c r="W15" s="18"/>
      <c r="X15" s="18"/>
      <c r="Y15" s="18"/>
      <c r="Z15" s="18"/>
      <c r="AA15" s="32"/>
      <c r="AB15" s="32"/>
      <c r="AC15" s="32"/>
      <c r="AD15" s="32"/>
      <c r="AE15" s="32"/>
      <c r="AF15" s="32"/>
    </row>
    <row r="16" spans="1:32" ht="39.950000000000003" customHeight="1">
      <c r="A16" s="93"/>
      <c r="B16" s="95"/>
      <c r="C16" s="55">
        <v>13</v>
      </c>
      <c r="D16" s="56" t="s">
        <v>36</v>
      </c>
      <c r="E16" s="57" t="s">
        <v>52</v>
      </c>
      <c r="F16" s="57">
        <v>35030600</v>
      </c>
      <c r="G16" s="57" t="s">
        <v>65</v>
      </c>
      <c r="H16" s="57" t="s">
        <v>66</v>
      </c>
      <c r="I16" s="40" t="s">
        <v>3</v>
      </c>
      <c r="J16" s="40" t="s">
        <v>41</v>
      </c>
      <c r="K16" s="62">
        <v>32</v>
      </c>
      <c r="L16" s="19">
        <v>300</v>
      </c>
      <c r="M16" s="25">
        <f t="shared" si="0"/>
        <v>200</v>
      </c>
      <c r="N16" s="26" t="str">
        <f t="shared" si="1"/>
        <v>OK</v>
      </c>
      <c r="O16" s="65"/>
      <c r="P16" s="65"/>
      <c r="Q16" s="65"/>
      <c r="R16" s="65">
        <v>100</v>
      </c>
      <c r="S16" s="65"/>
      <c r="T16" s="65"/>
      <c r="U16" s="18"/>
      <c r="V16" s="18"/>
      <c r="W16" s="18"/>
      <c r="X16" s="18"/>
      <c r="Y16" s="18"/>
      <c r="Z16" s="18"/>
      <c r="AA16" s="32"/>
      <c r="AB16" s="32"/>
      <c r="AC16" s="32"/>
      <c r="AD16" s="32"/>
      <c r="AE16" s="32"/>
      <c r="AF16" s="32"/>
    </row>
    <row r="17" spans="1:32" ht="39.950000000000003" customHeight="1">
      <c r="A17" s="93"/>
      <c r="B17" s="95"/>
      <c r="C17" s="55">
        <v>14</v>
      </c>
      <c r="D17" s="56" t="s">
        <v>37</v>
      </c>
      <c r="E17" s="57" t="s">
        <v>52</v>
      </c>
      <c r="F17" s="57">
        <v>35030521</v>
      </c>
      <c r="G17" s="57" t="s">
        <v>65</v>
      </c>
      <c r="H17" s="57" t="s">
        <v>66</v>
      </c>
      <c r="I17" s="40" t="s">
        <v>3</v>
      </c>
      <c r="J17" s="40" t="s">
        <v>41</v>
      </c>
      <c r="K17" s="62">
        <v>19</v>
      </c>
      <c r="L17" s="19">
        <v>0</v>
      </c>
      <c r="M17" s="25">
        <f t="shared" si="0"/>
        <v>0</v>
      </c>
      <c r="N17" s="26" t="str">
        <f t="shared" si="1"/>
        <v>OK</v>
      </c>
      <c r="O17" s="65"/>
      <c r="P17" s="65"/>
      <c r="Q17" s="65"/>
      <c r="R17" s="65"/>
      <c r="S17" s="65"/>
      <c r="T17" s="65"/>
      <c r="U17" s="18"/>
      <c r="V17" s="18"/>
      <c r="W17" s="18"/>
      <c r="X17" s="18"/>
      <c r="Y17" s="18"/>
      <c r="Z17" s="18"/>
      <c r="AA17" s="32"/>
      <c r="AB17" s="32"/>
      <c r="AC17" s="32"/>
      <c r="AD17" s="32"/>
      <c r="AE17" s="32"/>
      <c r="AF17" s="32"/>
    </row>
    <row r="18" spans="1:32" ht="39.950000000000003" customHeight="1">
      <c r="A18" s="93"/>
      <c r="B18" s="95"/>
      <c r="C18" s="55">
        <v>15</v>
      </c>
      <c r="D18" s="56" t="s">
        <v>38</v>
      </c>
      <c r="E18" s="57" t="s">
        <v>52</v>
      </c>
      <c r="F18" s="57">
        <v>35050296</v>
      </c>
      <c r="G18" s="57" t="s">
        <v>65</v>
      </c>
      <c r="H18" s="57" t="s">
        <v>66</v>
      </c>
      <c r="I18" s="40" t="s">
        <v>3</v>
      </c>
      <c r="J18" s="40" t="s">
        <v>41</v>
      </c>
      <c r="K18" s="62">
        <v>4.2</v>
      </c>
      <c r="L18" s="19">
        <v>400</v>
      </c>
      <c r="M18" s="25">
        <f t="shared" si="0"/>
        <v>0</v>
      </c>
      <c r="N18" s="26" t="str">
        <f t="shared" si="1"/>
        <v>OK</v>
      </c>
      <c r="O18" s="65">
        <v>20</v>
      </c>
      <c r="P18" s="65"/>
      <c r="Q18" s="65"/>
      <c r="R18" s="65">
        <v>380</v>
      </c>
      <c r="S18" s="65"/>
      <c r="T18" s="65"/>
      <c r="U18" s="18"/>
      <c r="V18" s="18"/>
      <c r="W18" s="18"/>
      <c r="X18" s="18"/>
      <c r="Y18" s="18"/>
      <c r="Z18" s="18"/>
      <c r="AA18" s="32"/>
      <c r="AB18" s="32"/>
      <c r="AC18" s="32"/>
      <c r="AD18" s="32"/>
      <c r="AE18" s="32"/>
      <c r="AF18" s="32"/>
    </row>
    <row r="19" spans="1:32" ht="39.950000000000003" customHeight="1">
      <c r="A19" s="93"/>
      <c r="B19" s="95"/>
      <c r="C19" s="55">
        <v>16</v>
      </c>
      <c r="D19" s="56" t="s">
        <v>39</v>
      </c>
      <c r="E19" s="57" t="s">
        <v>52</v>
      </c>
      <c r="F19" s="57">
        <v>35050290</v>
      </c>
      <c r="G19" s="57" t="s">
        <v>65</v>
      </c>
      <c r="H19" s="57" t="s">
        <v>66</v>
      </c>
      <c r="I19" s="40" t="s">
        <v>3</v>
      </c>
      <c r="J19" s="40" t="s">
        <v>41</v>
      </c>
      <c r="K19" s="62">
        <v>1.1499999999999999</v>
      </c>
      <c r="L19" s="19">
        <v>400</v>
      </c>
      <c r="M19" s="25">
        <f t="shared" si="0"/>
        <v>0</v>
      </c>
      <c r="N19" s="26" t="str">
        <f t="shared" si="1"/>
        <v>OK</v>
      </c>
      <c r="O19" s="65">
        <v>20</v>
      </c>
      <c r="P19" s="65"/>
      <c r="Q19" s="65"/>
      <c r="R19" s="65">
        <v>380</v>
      </c>
      <c r="S19" s="65"/>
      <c r="T19" s="65"/>
      <c r="U19" s="18"/>
      <c r="V19" s="18"/>
      <c r="W19" s="18"/>
      <c r="X19" s="18"/>
      <c r="Y19" s="18"/>
      <c r="Z19" s="18"/>
      <c r="AA19" s="32"/>
      <c r="AB19" s="32"/>
      <c r="AC19" s="32"/>
      <c r="AD19" s="32"/>
      <c r="AE19" s="32"/>
      <c r="AF19" s="32"/>
    </row>
    <row r="20" spans="1:32" ht="39.950000000000003" customHeight="1">
      <c r="A20" s="98">
        <v>4</v>
      </c>
      <c r="B20" s="96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60" t="s">
        <v>71</v>
      </c>
      <c r="H20" s="60" t="s">
        <v>72</v>
      </c>
      <c r="I20" s="33" t="s">
        <v>3</v>
      </c>
      <c r="J20" s="33" t="s">
        <v>41</v>
      </c>
      <c r="K20" s="63">
        <v>1139</v>
      </c>
      <c r="L20" s="19">
        <v>12</v>
      </c>
      <c r="M20" s="25">
        <f t="shared" si="0"/>
        <v>0</v>
      </c>
      <c r="N20" s="26" t="str">
        <f t="shared" si="1"/>
        <v>OK</v>
      </c>
      <c r="O20" s="65"/>
      <c r="P20" s="65"/>
      <c r="Q20" s="65">
        <v>12</v>
      </c>
      <c r="R20" s="65"/>
      <c r="S20" s="65"/>
      <c r="T20" s="65"/>
      <c r="U20" s="18"/>
      <c r="V20" s="18"/>
      <c r="W20" s="18"/>
      <c r="X20" s="18"/>
      <c r="Y20" s="18"/>
      <c r="Z20" s="18"/>
      <c r="AA20" s="32"/>
      <c r="AB20" s="32"/>
      <c r="AC20" s="32"/>
      <c r="AD20" s="32"/>
      <c r="AE20" s="32"/>
      <c r="AF20" s="32"/>
    </row>
    <row r="21" spans="1:32" ht="39.950000000000003" customHeight="1">
      <c r="A21" s="99"/>
      <c r="B21" s="97"/>
      <c r="C21" s="58">
        <v>26</v>
      </c>
      <c r="D21" s="59" t="s">
        <v>73</v>
      </c>
      <c r="E21" s="60" t="s">
        <v>74</v>
      </c>
      <c r="F21" s="60" t="s">
        <v>75</v>
      </c>
      <c r="G21" s="60" t="s">
        <v>71</v>
      </c>
      <c r="H21" s="60" t="s">
        <v>76</v>
      </c>
      <c r="I21" s="33" t="s">
        <v>3</v>
      </c>
      <c r="J21" s="33" t="s">
        <v>41</v>
      </c>
      <c r="K21" s="63">
        <v>3200.12</v>
      </c>
      <c r="L21" s="19">
        <v>8</v>
      </c>
      <c r="M21" s="25">
        <f t="shared" si="0"/>
        <v>8</v>
      </c>
      <c r="N21" s="26" t="str">
        <f t="shared" si="1"/>
        <v>OK</v>
      </c>
      <c r="O21" s="65"/>
      <c r="P21" s="65"/>
      <c r="Q21" s="65"/>
      <c r="R21" s="65"/>
      <c r="S21" s="65"/>
      <c r="T21" s="65"/>
      <c r="U21" s="18"/>
      <c r="V21" s="18"/>
      <c r="W21" s="18"/>
      <c r="X21" s="18"/>
      <c r="Y21" s="18"/>
      <c r="Z21" s="18"/>
      <c r="AA21" s="32"/>
      <c r="AB21" s="32"/>
      <c r="AC21" s="32"/>
      <c r="AD21" s="32"/>
      <c r="AE21" s="32"/>
      <c r="AF21" s="32"/>
    </row>
    <row r="22" spans="1:32" ht="39.950000000000003" customHeight="1">
      <c r="A22" s="75">
        <v>5</v>
      </c>
      <c r="B22" s="69" t="s">
        <v>77</v>
      </c>
      <c r="C22" s="70">
        <v>27</v>
      </c>
      <c r="D22" s="71" t="s">
        <v>78</v>
      </c>
      <c r="E22" s="72" t="s">
        <v>79</v>
      </c>
      <c r="F22" s="72" t="s">
        <v>80</v>
      </c>
      <c r="G22" s="72" t="s">
        <v>49</v>
      </c>
      <c r="H22" s="72" t="s">
        <v>81</v>
      </c>
      <c r="I22" s="73" t="s">
        <v>3</v>
      </c>
      <c r="J22" s="73" t="s">
        <v>40</v>
      </c>
      <c r="K22" s="74">
        <v>13499.8</v>
      </c>
      <c r="L22" s="19"/>
      <c r="M22" s="25">
        <f t="shared" si="0"/>
        <v>0</v>
      </c>
      <c r="N22" s="26" t="str">
        <f t="shared" si="1"/>
        <v>OK</v>
      </c>
      <c r="O22" s="65"/>
      <c r="P22" s="65"/>
      <c r="Q22" s="65"/>
      <c r="R22" s="65"/>
      <c r="S22" s="65"/>
      <c r="T22" s="65"/>
      <c r="U22" s="18"/>
      <c r="V22" s="18"/>
      <c r="W22" s="18"/>
      <c r="X22" s="18"/>
      <c r="Y22" s="18"/>
      <c r="Z22" s="18"/>
      <c r="AA22" s="32"/>
      <c r="AB22" s="32"/>
      <c r="AC22" s="32"/>
      <c r="AD22" s="32"/>
      <c r="AE22" s="32"/>
      <c r="AF22" s="32"/>
    </row>
    <row r="23" spans="1:32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60" t="s">
        <v>85</v>
      </c>
      <c r="H23" s="60" t="s">
        <v>86</v>
      </c>
      <c r="I23" s="33" t="s">
        <v>3</v>
      </c>
      <c r="J23" s="33" t="s">
        <v>41</v>
      </c>
      <c r="K23" s="63">
        <v>1730</v>
      </c>
      <c r="L23" s="19"/>
      <c r="M23" s="25">
        <f t="shared" si="0"/>
        <v>0</v>
      </c>
      <c r="N23" s="26" t="str">
        <f t="shared" si="1"/>
        <v>OK</v>
      </c>
      <c r="O23" s="65"/>
      <c r="P23" s="65"/>
      <c r="Q23" s="65"/>
      <c r="R23" s="65"/>
      <c r="S23" s="65"/>
      <c r="T23" s="65"/>
      <c r="U23" s="18"/>
      <c r="V23" s="18"/>
      <c r="W23" s="18"/>
      <c r="X23" s="18"/>
      <c r="Y23" s="18"/>
      <c r="Z23" s="18"/>
      <c r="AA23" s="32"/>
      <c r="AB23" s="32"/>
      <c r="AC23" s="32"/>
      <c r="AD23" s="32"/>
      <c r="AE23" s="32"/>
      <c r="AF23" s="32"/>
    </row>
    <row r="24" spans="1:32" ht="47.25">
      <c r="A24" s="75">
        <v>10</v>
      </c>
      <c r="B24" s="69" t="s">
        <v>87</v>
      </c>
      <c r="C24" s="70">
        <v>32</v>
      </c>
      <c r="D24" s="71" t="s">
        <v>89</v>
      </c>
      <c r="E24" s="72" t="s">
        <v>84</v>
      </c>
      <c r="F24" s="72">
        <v>6200107</v>
      </c>
      <c r="G24" s="72" t="s">
        <v>85</v>
      </c>
      <c r="H24" s="72" t="s">
        <v>86</v>
      </c>
      <c r="I24" s="73" t="s">
        <v>3</v>
      </c>
      <c r="J24" s="73" t="s">
        <v>41</v>
      </c>
      <c r="K24" s="74">
        <v>2390</v>
      </c>
      <c r="L24" s="19"/>
      <c r="M24" s="25">
        <f t="shared" si="0"/>
        <v>0</v>
      </c>
      <c r="N24" s="26" t="str">
        <f t="shared" si="1"/>
        <v>OK</v>
      </c>
      <c r="O24" s="65"/>
      <c r="P24" s="65"/>
      <c r="Q24" s="65"/>
      <c r="R24" s="65"/>
      <c r="S24" s="65"/>
      <c r="T24" s="65"/>
      <c r="U24" s="18"/>
      <c r="V24" s="18"/>
      <c r="W24" s="18"/>
      <c r="X24" s="18"/>
      <c r="Y24" s="18"/>
      <c r="Z24" s="18"/>
      <c r="AA24" s="32"/>
      <c r="AB24" s="32"/>
      <c r="AC24" s="32"/>
      <c r="AD24" s="32"/>
      <c r="AE24" s="32"/>
      <c r="AF24" s="32"/>
    </row>
    <row r="25" spans="1:32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60" t="s">
        <v>90</v>
      </c>
      <c r="H25" s="60" t="s">
        <v>94</v>
      </c>
      <c r="I25" s="33" t="s">
        <v>3</v>
      </c>
      <c r="J25" s="33" t="s">
        <v>41</v>
      </c>
      <c r="K25" s="63">
        <v>1780</v>
      </c>
      <c r="L25" s="19"/>
      <c r="M25" s="25">
        <f t="shared" si="0"/>
        <v>0</v>
      </c>
      <c r="N25" s="26" t="str">
        <f t="shared" si="1"/>
        <v>OK</v>
      </c>
      <c r="O25" s="65"/>
      <c r="P25" s="65"/>
      <c r="Q25" s="65"/>
      <c r="R25" s="65"/>
      <c r="S25" s="65"/>
      <c r="T25" s="65"/>
      <c r="U25" s="18"/>
      <c r="V25" s="18"/>
      <c r="W25" s="18"/>
      <c r="X25" s="18"/>
      <c r="Y25" s="18"/>
      <c r="Z25" s="18"/>
      <c r="AA25" s="32"/>
      <c r="AB25" s="32"/>
      <c r="AC25" s="32"/>
      <c r="AD25" s="32"/>
      <c r="AE25" s="32"/>
      <c r="AF25" s="32"/>
    </row>
    <row r="26" spans="1:32" ht="39.950000000000003" customHeight="1">
      <c r="K26" s="64">
        <f>SUM(K4:K25)</f>
        <v>30128.059999999998</v>
      </c>
      <c r="O26" s="77">
        <f>SUMPRODUCT($K$4:$K$25,O4:O25)</f>
        <v>7317.2</v>
      </c>
      <c r="P26" s="77">
        <f t="shared" ref="P26:R26" si="2">SUMPRODUCT($K$4:$K$25,P4:P25)</f>
        <v>2224.9</v>
      </c>
      <c r="Q26" s="77">
        <f t="shared" si="2"/>
        <v>13668</v>
      </c>
      <c r="R26" s="77">
        <f t="shared" si="2"/>
        <v>17601.75</v>
      </c>
      <c r="S26" s="66">
        <f>SUMPRODUCT(K4:K25,S4:S25)</f>
        <v>0</v>
      </c>
      <c r="T26" s="66">
        <f>SUMPRODUCT(K4:K25,T4:T25)</f>
        <v>0</v>
      </c>
    </row>
  </sheetData>
  <mergeCells count="26">
    <mergeCell ref="A5:A19"/>
    <mergeCell ref="B5:B19"/>
    <mergeCell ref="B20:B21"/>
    <mergeCell ref="A20:A21"/>
    <mergeCell ref="V1:V2"/>
    <mergeCell ref="Z1:Z2"/>
    <mergeCell ref="X1:X2"/>
    <mergeCell ref="Y1:Y2"/>
    <mergeCell ref="W1:W2"/>
    <mergeCell ref="D1:K1"/>
    <mergeCell ref="L1:N1"/>
    <mergeCell ref="O1:O2"/>
    <mergeCell ref="A2:N2"/>
    <mergeCell ref="A1:C1"/>
    <mergeCell ref="U1:U2"/>
    <mergeCell ref="P1:P2"/>
    <mergeCell ref="Q1:Q2"/>
    <mergeCell ref="R1:R2"/>
    <mergeCell ref="S1:S2"/>
    <mergeCell ref="T1:T2"/>
    <mergeCell ref="AF1:AF2"/>
    <mergeCell ref="AA1:AA2"/>
    <mergeCell ref="AB1:AB2"/>
    <mergeCell ref="AC1:AC2"/>
    <mergeCell ref="AD1:AD2"/>
    <mergeCell ref="AE1:AE2"/>
  </mergeCells>
  <conditionalFormatting sqref="S4:Z25">
    <cfRule type="cellIs" dxfId="60" priority="49" stopIfTrue="1" operator="greaterThan">
      <formula>0</formula>
    </cfRule>
    <cfRule type="cellIs" dxfId="59" priority="50" stopIfTrue="1" operator="greaterThan">
      <formula>0</formula>
    </cfRule>
    <cfRule type="cellIs" dxfId="58" priority="51" stopIfTrue="1" operator="greaterThan">
      <formula>0</formula>
    </cfRule>
  </conditionalFormatting>
  <conditionalFormatting sqref="O4:R25">
    <cfRule type="cellIs" dxfId="57" priority="1" stopIfTrue="1" operator="greaterThan">
      <formula>0</formula>
    </cfRule>
    <cfRule type="cellIs" dxfId="56" priority="2" stopIfTrue="1" operator="greaterThan">
      <formula>0</formula>
    </cfRule>
    <cfRule type="cellIs" dxfId="55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4C3D-8F3F-4DAF-AF68-3FB83BFFF6AD}">
  <dimension ref="A1:AF649"/>
  <sheetViews>
    <sheetView zoomScale="82" zoomScaleNormal="82" workbookViewId="0">
      <selection activeCell="Q11" sqref="Q11"/>
    </sheetView>
  </sheetViews>
  <sheetFormatPr defaultColWidth="9.7109375" defaultRowHeight="26.25"/>
  <cols>
    <col min="1" max="1" width="7" style="35" customWidth="1"/>
    <col min="2" max="2" width="44.28515625" style="1" customWidth="1"/>
    <col min="3" max="3" width="9.5703125" style="34" customWidth="1"/>
    <col min="4" max="4" width="55.28515625" style="42" customWidth="1"/>
    <col min="5" max="8" width="19.42578125" style="43" customWidth="1"/>
    <col min="9" max="9" width="11.7109375" style="1" customWidth="1"/>
    <col min="10" max="10" width="18.42578125" style="1" customWidth="1"/>
    <col min="11" max="11" width="15.42578125" style="29" bestFit="1" customWidth="1"/>
    <col min="12" max="12" width="13.85546875" style="4" customWidth="1"/>
    <col min="13" max="13" width="13.28515625" style="28" customWidth="1"/>
    <col min="14" max="14" width="12.5703125" style="5" customWidth="1"/>
    <col min="15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91" t="s">
        <v>95</v>
      </c>
      <c r="B1" s="91"/>
      <c r="C1" s="91"/>
      <c r="D1" s="91" t="s">
        <v>24</v>
      </c>
      <c r="E1" s="91"/>
      <c r="F1" s="91"/>
      <c r="G1" s="91"/>
      <c r="H1" s="91"/>
      <c r="I1" s="91"/>
      <c r="J1" s="91"/>
      <c r="K1" s="91"/>
      <c r="L1" s="91" t="s">
        <v>96</v>
      </c>
      <c r="M1" s="91"/>
      <c r="N1" s="91"/>
      <c r="O1" s="90" t="s">
        <v>108</v>
      </c>
      <c r="P1" s="90" t="s">
        <v>109</v>
      </c>
      <c r="Q1" s="90" t="s">
        <v>125</v>
      </c>
      <c r="R1" s="90" t="s">
        <v>126</v>
      </c>
      <c r="S1" s="90" t="s">
        <v>97</v>
      </c>
      <c r="T1" s="90" t="s">
        <v>97</v>
      </c>
      <c r="U1" s="90" t="s">
        <v>97</v>
      </c>
      <c r="V1" s="90" t="s">
        <v>97</v>
      </c>
      <c r="W1" s="90" t="s">
        <v>97</v>
      </c>
      <c r="X1" s="90" t="s">
        <v>97</v>
      </c>
      <c r="Y1" s="90" t="s">
        <v>97</v>
      </c>
      <c r="Z1" s="90" t="s">
        <v>97</v>
      </c>
      <c r="AA1" s="90" t="s">
        <v>97</v>
      </c>
      <c r="AB1" s="90" t="s">
        <v>97</v>
      </c>
      <c r="AC1" s="90" t="s">
        <v>97</v>
      </c>
      <c r="AD1" s="90" t="s">
        <v>97</v>
      </c>
      <c r="AE1" s="90" t="s">
        <v>97</v>
      </c>
      <c r="AF1" s="90" t="s">
        <v>97</v>
      </c>
    </row>
    <row r="2" spans="1:32" ht="39.950000000000003" customHeight="1">
      <c r="A2" s="91" t="s">
        <v>13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2" s="3" customFormat="1" ht="51" customHeight="1">
      <c r="A3" s="36" t="s">
        <v>20</v>
      </c>
      <c r="B3" s="38" t="s">
        <v>14</v>
      </c>
      <c r="C3" s="37" t="s">
        <v>21</v>
      </c>
      <c r="D3" s="37" t="s">
        <v>15</v>
      </c>
      <c r="E3" s="37" t="s">
        <v>16</v>
      </c>
      <c r="F3" s="37" t="s">
        <v>42</v>
      </c>
      <c r="G3" s="37" t="s">
        <v>44</v>
      </c>
      <c r="H3" s="37" t="s">
        <v>45</v>
      </c>
      <c r="I3" s="38" t="s">
        <v>3</v>
      </c>
      <c r="J3" s="38" t="s">
        <v>17</v>
      </c>
      <c r="K3" s="39" t="s">
        <v>22</v>
      </c>
      <c r="L3" s="38" t="s">
        <v>23</v>
      </c>
      <c r="M3" s="44" t="s">
        <v>0</v>
      </c>
      <c r="N3" s="45" t="s">
        <v>2</v>
      </c>
      <c r="O3" s="76">
        <v>44491</v>
      </c>
      <c r="P3" s="76">
        <v>44613</v>
      </c>
      <c r="Q3" s="113">
        <v>44491</v>
      </c>
      <c r="R3" s="113">
        <v>44712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</row>
    <row r="4" spans="1:32" ht="39.950000000000003" customHeight="1">
      <c r="A4" s="50">
        <v>1</v>
      </c>
      <c r="B4" s="67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54" t="s">
        <v>49</v>
      </c>
      <c r="H4" s="54" t="s">
        <v>50</v>
      </c>
      <c r="I4" s="33" t="s">
        <v>3</v>
      </c>
      <c r="J4" s="68" t="s">
        <v>41</v>
      </c>
      <c r="K4" s="61">
        <v>222.49</v>
      </c>
      <c r="L4" s="19">
        <v>25</v>
      </c>
      <c r="M4" s="25">
        <f>L4-(SUM(O4:AF4))</f>
        <v>25</v>
      </c>
      <c r="N4" s="26" t="str">
        <f>IF(M4&lt;0,"ATENÇÃO","OK")</f>
        <v>OK</v>
      </c>
      <c r="O4" s="65"/>
      <c r="P4" s="65"/>
      <c r="Q4" s="112"/>
      <c r="R4" s="112"/>
      <c r="S4" s="65"/>
      <c r="T4" s="65"/>
      <c r="U4" s="18"/>
      <c r="V4" s="18"/>
      <c r="W4" s="18"/>
      <c r="X4" s="18"/>
      <c r="Y4" s="18"/>
      <c r="Z4" s="18"/>
      <c r="AA4" s="32"/>
      <c r="AB4" s="32"/>
      <c r="AC4" s="32"/>
      <c r="AD4" s="32"/>
      <c r="AE4" s="32"/>
      <c r="AF4" s="32"/>
    </row>
    <row r="5" spans="1:32" ht="39.950000000000003" customHeight="1">
      <c r="A5" s="92">
        <v>2</v>
      </c>
      <c r="B5" s="94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57" t="s">
        <v>53</v>
      </c>
      <c r="H5" s="57" t="s">
        <v>54</v>
      </c>
      <c r="I5" s="40" t="s">
        <v>3</v>
      </c>
      <c r="J5" s="40" t="s">
        <v>41</v>
      </c>
      <c r="K5" s="62">
        <v>885</v>
      </c>
      <c r="L5" s="19"/>
      <c r="M5" s="25">
        <f t="shared" ref="M5:M25" si="0">L5-(SUM(O5:AF5))</f>
        <v>0</v>
      </c>
      <c r="N5" s="26" t="str">
        <f t="shared" ref="N5:N25" si="1">IF(M5&lt;0,"ATENÇÃO","OK")</f>
        <v>OK</v>
      </c>
      <c r="O5" s="65"/>
      <c r="P5" s="65"/>
      <c r="Q5" s="112"/>
      <c r="R5" s="112"/>
      <c r="S5" s="65"/>
      <c r="T5" s="65"/>
      <c r="U5" s="18"/>
      <c r="V5" s="18"/>
      <c r="W5" s="18"/>
      <c r="X5" s="18"/>
      <c r="Y5" s="18"/>
      <c r="Z5" s="18"/>
      <c r="AA5" s="32"/>
      <c r="AB5" s="32"/>
      <c r="AC5" s="32"/>
      <c r="AD5" s="32"/>
      <c r="AE5" s="32"/>
      <c r="AF5" s="32"/>
    </row>
    <row r="6" spans="1:32" ht="39.950000000000003" customHeight="1">
      <c r="A6" s="93"/>
      <c r="B6" s="95"/>
      <c r="C6" s="55">
        <v>3</v>
      </c>
      <c r="D6" s="56" t="s">
        <v>26</v>
      </c>
      <c r="E6" s="57" t="s">
        <v>52</v>
      </c>
      <c r="F6" s="57">
        <v>35030005</v>
      </c>
      <c r="G6" s="57" t="s">
        <v>53</v>
      </c>
      <c r="H6" s="57" t="s">
        <v>54</v>
      </c>
      <c r="I6" s="40" t="s">
        <v>3</v>
      </c>
      <c r="J6" s="40" t="s">
        <v>41</v>
      </c>
      <c r="K6" s="62">
        <v>422</v>
      </c>
      <c r="L6" s="19"/>
      <c r="M6" s="25">
        <f t="shared" si="0"/>
        <v>0</v>
      </c>
      <c r="N6" s="26" t="str">
        <f t="shared" si="1"/>
        <v>OK</v>
      </c>
      <c r="O6" s="65"/>
      <c r="P6" s="65"/>
      <c r="Q6" s="112"/>
      <c r="R6" s="112"/>
      <c r="S6" s="65"/>
      <c r="T6" s="65"/>
      <c r="U6" s="18"/>
      <c r="V6" s="18"/>
      <c r="W6" s="18"/>
      <c r="X6" s="18"/>
      <c r="Y6" s="18"/>
      <c r="Z6" s="18"/>
      <c r="AA6" s="32"/>
      <c r="AB6" s="32"/>
      <c r="AC6" s="32"/>
      <c r="AD6" s="32"/>
      <c r="AE6" s="32"/>
      <c r="AF6" s="32"/>
    </row>
    <row r="7" spans="1:32" ht="39.950000000000003" customHeight="1">
      <c r="A7" s="93"/>
      <c r="B7" s="95"/>
      <c r="C7" s="55">
        <v>4</v>
      </c>
      <c r="D7" s="56" t="s">
        <v>27</v>
      </c>
      <c r="E7" s="57" t="s">
        <v>52</v>
      </c>
      <c r="F7" s="57" t="s">
        <v>55</v>
      </c>
      <c r="G7" s="57" t="s">
        <v>53</v>
      </c>
      <c r="H7" s="57" t="s">
        <v>56</v>
      </c>
      <c r="I7" s="40" t="s">
        <v>3</v>
      </c>
      <c r="J7" s="40" t="s">
        <v>41</v>
      </c>
      <c r="K7" s="62">
        <v>2236</v>
      </c>
      <c r="L7" s="19"/>
      <c r="M7" s="25">
        <f t="shared" si="0"/>
        <v>0</v>
      </c>
      <c r="N7" s="26" t="str">
        <f t="shared" si="1"/>
        <v>OK</v>
      </c>
      <c r="O7" s="65"/>
      <c r="P7" s="65"/>
      <c r="Q7" s="112"/>
      <c r="R7" s="112"/>
      <c r="S7" s="65"/>
      <c r="T7" s="65"/>
      <c r="U7" s="18"/>
      <c r="V7" s="18"/>
      <c r="W7" s="18"/>
      <c r="X7" s="18"/>
      <c r="Y7" s="18"/>
      <c r="Z7" s="18"/>
      <c r="AA7" s="32"/>
      <c r="AB7" s="32"/>
      <c r="AC7" s="32"/>
      <c r="AD7" s="32"/>
      <c r="AE7" s="32"/>
      <c r="AF7" s="32"/>
    </row>
    <row r="8" spans="1:32" ht="39.950000000000003" customHeight="1">
      <c r="A8" s="93"/>
      <c r="B8" s="95"/>
      <c r="C8" s="55">
        <v>5</v>
      </c>
      <c r="D8" s="56" t="s">
        <v>28</v>
      </c>
      <c r="E8" s="57" t="s">
        <v>52</v>
      </c>
      <c r="F8" s="57">
        <v>35123230</v>
      </c>
      <c r="G8" s="57" t="s">
        <v>57</v>
      </c>
      <c r="H8" s="57" t="s">
        <v>58</v>
      </c>
      <c r="I8" s="40" t="s">
        <v>3</v>
      </c>
      <c r="J8" s="40" t="s">
        <v>41</v>
      </c>
      <c r="K8" s="62">
        <v>28</v>
      </c>
      <c r="L8" s="19">
        <v>300</v>
      </c>
      <c r="M8" s="25">
        <f t="shared" si="0"/>
        <v>150</v>
      </c>
      <c r="N8" s="26" t="str">
        <f t="shared" si="1"/>
        <v>OK</v>
      </c>
      <c r="O8" s="65">
        <v>150</v>
      </c>
      <c r="P8" s="65"/>
      <c r="Q8" s="112"/>
      <c r="R8" s="112"/>
      <c r="S8" s="65"/>
      <c r="T8" s="65"/>
      <c r="U8" s="18"/>
      <c r="V8" s="18"/>
      <c r="W8" s="18"/>
      <c r="X8" s="18"/>
      <c r="Y8" s="18"/>
      <c r="Z8" s="18"/>
      <c r="AA8" s="32"/>
      <c r="AB8" s="32"/>
      <c r="AC8" s="32"/>
      <c r="AD8" s="32"/>
      <c r="AE8" s="32"/>
      <c r="AF8" s="32"/>
    </row>
    <row r="9" spans="1:32" ht="39.950000000000003" customHeight="1">
      <c r="A9" s="93"/>
      <c r="B9" s="95"/>
      <c r="C9" s="55">
        <v>6</v>
      </c>
      <c r="D9" s="56" t="s">
        <v>29</v>
      </c>
      <c r="E9" s="57" t="s">
        <v>52</v>
      </c>
      <c r="F9" s="57">
        <v>35103600</v>
      </c>
      <c r="G9" s="57" t="s">
        <v>57</v>
      </c>
      <c r="H9" s="57" t="s">
        <v>59</v>
      </c>
      <c r="I9" s="40" t="s">
        <v>3</v>
      </c>
      <c r="J9" s="40" t="s">
        <v>41</v>
      </c>
      <c r="K9" s="62">
        <v>12</v>
      </c>
      <c r="L9" s="19">
        <v>400</v>
      </c>
      <c r="M9" s="25">
        <f t="shared" si="0"/>
        <v>150</v>
      </c>
      <c r="N9" s="26" t="str">
        <f t="shared" si="1"/>
        <v>OK</v>
      </c>
      <c r="O9" s="65">
        <v>250</v>
      </c>
      <c r="P9" s="65"/>
      <c r="Q9" s="112"/>
      <c r="R9" s="112"/>
      <c r="S9" s="65"/>
      <c r="T9" s="65"/>
      <c r="U9" s="18"/>
      <c r="V9" s="18"/>
      <c r="W9" s="18"/>
      <c r="X9" s="18"/>
      <c r="Y9" s="18"/>
      <c r="Z9" s="18"/>
      <c r="AA9" s="32"/>
      <c r="AB9" s="32"/>
      <c r="AC9" s="32"/>
      <c r="AD9" s="32"/>
      <c r="AE9" s="32"/>
      <c r="AF9" s="32"/>
    </row>
    <row r="10" spans="1:32" ht="39.950000000000003" customHeight="1">
      <c r="A10" s="93"/>
      <c r="B10" s="95"/>
      <c r="C10" s="55">
        <v>7</v>
      </c>
      <c r="D10" s="56" t="s">
        <v>30</v>
      </c>
      <c r="E10" s="57" t="s">
        <v>52</v>
      </c>
      <c r="F10" s="57">
        <v>35129090</v>
      </c>
      <c r="G10" s="57" t="s">
        <v>53</v>
      </c>
      <c r="H10" s="57" t="s">
        <v>60</v>
      </c>
      <c r="I10" s="40" t="s">
        <v>3</v>
      </c>
      <c r="J10" s="40" t="s">
        <v>41</v>
      </c>
      <c r="K10" s="62">
        <v>34</v>
      </c>
      <c r="L10" s="19"/>
      <c r="M10" s="25">
        <f t="shared" si="0"/>
        <v>0</v>
      </c>
      <c r="N10" s="26" t="str">
        <f t="shared" si="1"/>
        <v>OK</v>
      </c>
      <c r="O10" s="65"/>
      <c r="P10" s="65"/>
      <c r="Q10" s="112"/>
      <c r="R10" s="112"/>
      <c r="S10" s="65"/>
      <c r="T10" s="65"/>
      <c r="U10" s="18"/>
      <c r="V10" s="18"/>
      <c r="W10" s="18"/>
      <c r="X10" s="18"/>
      <c r="Y10" s="18"/>
      <c r="Z10" s="18"/>
      <c r="AA10" s="32"/>
      <c r="AB10" s="32"/>
      <c r="AC10" s="32"/>
      <c r="AD10" s="32"/>
      <c r="AE10" s="32"/>
      <c r="AF10" s="32"/>
    </row>
    <row r="11" spans="1:32" ht="39.950000000000003" customHeight="1">
      <c r="A11" s="93"/>
      <c r="B11" s="95"/>
      <c r="C11" s="55">
        <v>8</v>
      </c>
      <c r="D11" s="56" t="s">
        <v>31</v>
      </c>
      <c r="E11" s="57" t="s">
        <v>52</v>
      </c>
      <c r="F11" s="57">
        <v>35129072</v>
      </c>
      <c r="G11" s="57" t="s">
        <v>57</v>
      </c>
      <c r="H11" s="57" t="s">
        <v>58</v>
      </c>
      <c r="I11" s="40" t="s">
        <v>3</v>
      </c>
      <c r="J11" s="40" t="s">
        <v>41</v>
      </c>
      <c r="K11" s="62">
        <v>52</v>
      </c>
      <c r="L11" s="19">
        <v>50</v>
      </c>
      <c r="M11" s="25">
        <f t="shared" si="0"/>
        <v>0</v>
      </c>
      <c r="N11" s="26" t="str">
        <f t="shared" si="1"/>
        <v>OK</v>
      </c>
      <c r="O11" s="65">
        <v>50</v>
      </c>
      <c r="P11" s="65"/>
      <c r="Q11" s="112"/>
      <c r="R11" s="112"/>
      <c r="S11" s="65"/>
      <c r="T11" s="65"/>
      <c r="U11" s="18"/>
      <c r="V11" s="18"/>
      <c r="W11" s="18"/>
      <c r="X11" s="18"/>
      <c r="Y11" s="18"/>
      <c r="Z11" s="18"/>
      <c r="AA11" s="32"/>
      <c r="AB11" s="32"/>
      <c r="AC11" s="32"/>
      <c r="AD11" s="32"/>
      <c r="AE11" s="32"/>
      <c r="AF11" s="32"/>
    </row>
    <row r="12" spans="1:32" ht="39.950000000000003" customHeight="1">
      <c r="A12" s="93"/>
      <c r="B12" s="95"/>
      <c r="C12" s="55">
        <v>9</v>
      </c>
      <c r="D12" s="56" t="s">
        <v>32</v>
      </c>
      <c r="E12" s="57" t="s">
        <v>52</v>
      </c>
      <c r="F12" s="57">
        <v>35103605</v>
      </c>
      <c r="G12" s="57" t="s">
        <v>57</v>
      </c>
      <c r="H12" s="57" t="s">
        <v>61</v>
      </c>
      <c r="I12" s="40" t="s">
        <v>3</v>
      </c>
      <c r="J12" s="40" t="s">
        <v>41</v>
      </c>
      <c r="K12" s="62">
        <v>26.9</v>
      </c>
      <c r="L12" s="19">
        <v>50</v>
      </c>
      <c r="M12" s="25">
        <f t="shared" si="0"/>
        <v>0</v>
      </c>
      <c r="N12" s="26" t="str">
        <f t="shared" si="1"/>
        <v>OK</v>
      </c>
      <c r="O12" s="65">
        <v>50</v>
      </c>
      <c r="P12" s="65"/>
      <c r="Q12" s="112"/>
      <c r="R12" s="112"/>
      <c r="S12" s="65"/>
      <c r="T12" s="65"/>
      <c r="U12" s="18"/>
      <c r="V12" s="18"/>
      <c r="W12" s="18"/>
      <c r="X12" s="18"/>
      <c r="Y12" s="18"/>
      <c r="Z12" s="18"/>
      <c r="AA12" s="32"/>
      <c r="AB12" s="32"/>
      <c r="AC12" s="32"/>
      <c r="AD12" s="32"/>
      <c r="AE12" s="32"/>
      <c r="AF12" s="32"/>
    </row>
    <row r="13" spans="1:32" ht="39.950000000000003" customHeight="1">
      <c r="A13" s="93"/>
      <c r="B13" s="95"/>
      <c r="C13" s="55">
        <v>10</v>
      </c>
      <c r="D13" s="56" t="s">
        <v>33</v>
      </c>
      <c r="E13" s="57" t="s">
        <v>52</v>
      </c>
      <c r="F13" s="57">
        <v>23400194</v>
      </c>
      <c r="G13" s="57" t="s">
        <v>53</v>
      </c>
      <c r="H13" s="57" t="s">
        <v>62</v>
      </c>
      <c r="I13" s="40" t="s">
        <v>3</v>
      </c>
      <c r="J13" s="40" t="s">
        <v>41</v>
      </c>
      <c r="K13" s="62">
        <v>1753.75</v>
      </c>
      <c r="L13" s="19">
        <v>2</v>
      </c>
      <c r="M13" s="25">
        <f t="shared" si="0"/>
        <v>2</v>
      </c>
      <c r="N13" s="26" t="str">
        <f t="shared" si="1"/>
        <v>OK</v>
      </c>
      <c r="O13" s="65"/>
      <c r="P13" s="65"/>
      <c r="Q13" s="112"/>
      <c r="R13" s="112"/>
      <c r="S13" s="65"/>
      <c r="T13" s="65"/>
      <c r="U13" s="18"/>
      <c r="V13" s="18"/>
      <c r="W13" s="18"/>
      <c r="X13" s="18"/>
      <c r="Y13" s="18"/>
      <c r="Z13" s="18"/>
      <c r="AA13" s="32"/>
      <c r="AB13" s="32"/>
      <c r="AC13" s="32"/>
      <c r="AD13" s="32"/>
      <c r="AE13" s="32"/>
      <c r="AF13" s="32"/>
    </row>
    <row r="14" spans="1:32" ht="39.950000000000003" customHeight="1">
      <c r="A14" s="93"/>
      <c r="B14" s="95"/>
      <c r="C14" s="55">
        <v>11</v>
      </c>
      <c r="D14" s="56" t="s">
        <v>34</v>
      </c>
      <c r="E14" s="57" t="s">
        <v>52</v>
      </c>
      <c r="F14" s="57">
        <v>23200019</v>
      </c>
      <c r="G14" s="57" t="s">
        <v>53</v>
      </c>
      <c r="H14" s="57" t="s">
        <v>63</v>
      </c>
      <c r="I14" s="40" t="s">
        <v>3</v>
      </c>
      <c r="J14" s="40" t="s">
        <v>41</v>
      </c>
      <c r="K14" s="62">
        <v>649.65</v>
      </c>
      <c r="L14" s="19">
        <v>3</v>
      </c>
      <c r="M14" s="25">
        <f t="shared" si="0"/>
        <v>3</v>
      </c>
      <c r="N14" s="26" t="str">
        <f t="shared" si="1"/>
        <v>OK</v>
      </c>
      <c r="O14" s="65"/>
      <c r="P14" s="65"/>
      <c r="Q14" s="112"/>
      <c r="R14" s="112"/>
      <c r="S14" s="65"/>
      <c r="T14" s="65"/>
      <c r="U14" s="18"/>
      <c r="V14" s="18"/>
      <c r="W14" s="18"/>
      <c r="X14" s="18"/>
      <c r="Y14" s="18"/>
      <c r="Z14" s="18"/>
      <c r="AA14" s="32"/>
      <c r="AB14" s="32"/>
      <c r="AC14" s="32"/>
      <c r="AD14" s="32"/>
      <c r="AE14" s="32"/>
      <c r="AF14" s="32"/>
    </row>
    <row r="15" spans="1:32" ht="39.950000000000003" customHeight="1">
      <c r="A15" s="93"/>
      <c r="B15" s="95"/>
      <c r="C15" s="55">
        <v>12</v>
      </c>
      <c r="D15" s="56" t="s">
        <v>35</v>
      </c>
      <c r="E15" s="57" t="s">
        <v>52</v>
      </c>
      <c r="F15" s="57">
        <v>23350032</v>
      </c>
      <c r="G15" s="57" t="s">
        <v>53</v>
      </c>
      <c r="H15" s="57" t="s">
        <v>64</v>
      </c>
      <c r="I15" s="40" t="s">
        <v>3</v>
      </c>
      <c r="J15" s="40" t="s">
        <v>41</v>
      </c>
      <c r="K15" s="62">
        <v>11</v>
      </c>
      <c r="L15" s="19"/>
      <c r="M15" s="25">
        <f t="shared" si="0"/>
        <v>0</v>
      </c>
      <c r="N15" s="26" t="str">
        <f t="shared" si="1"/>
        <v>OK</v>
      </c>
      <c r="O15" s="65"/>
      <c r="P15" s="65"/>
      <c r="Q15" s="112"/>
      <c r="R15" s="112"/>
      <c r="S15" s="65"/>
      <c r="T15" s="65"/>
      <c r="U15" s="18"/>
      <c r="V15" s="18"/>
      <c r="W15" s="18"/>
      <c r="X15" s="18"/>
      <c r="Y15" s="18"/>
      <c r="Z15" s="18"/>
      <c r="AA15" s="32"/>
      <c r="AB15" s="32"/>
      <c r="AC15" s="32"/>
      <c r="AD15" s="32"/>
      <c r="AE15" s="32"/>
      <c r="AF15" s="32"/>
    </row>
    <row r="16" spans="1:32" ht="39.950000000000003" customHeight="1">
      <c r="A16" s="93"/>
      <c r="B16" s="95"/>
      <c r="C16" s="55">
        <v>13</v>
      </c>
      <c r="D16" s="56" t="s">
        <v>36</v>
      </c>
      <c r="E16" s="57" t="s">
        <v>52</v>
      </c>
      <c r="F16" s="57">
        <v>35030600</v>
      </c>
      <c r="G16" s="57" t="s">
        <v>65</v>
      </c>
      <c r="H16" s="57" t="s">
        <v>66</v>
      </c>
      <c r="I16" s="40" t="s">
        <v>3</v>
      </c>
      <c r="J16" s="40" t="s">
        <v>41</v>
      </c>
      <c r="K16" s="62">
        <v>32</v>
      </c>
      <c r="L16" s="19">
        <v>50</v>
      </c>
      <c r="M16" s="25">
        <f t="shared" si="0"/>
        <v>0</v>
      </c>
      <c r="N16" s="26" t="str">
        <f t="shared" si="1"/>
        <v>OK</v>
      </c>
      <c r="O16" s="65">
        <v>50</v>
      </c>
      <c r="P16" s="65"/>
      <c r="Q16" s="112"/>
      <c r="R16" s="112"/>
      <c r="S16" s="65"/>
      <c r="T16" s="65"/>
      <c r="U16" s="18"/>
      <c r="V16" s="18"/>
      <c r="W16" s="18"/>
      <c r="X16" s="18"/>
      <c r="Y16" s="18"/>
      <c r="Z16" s="18"/>
      <c r="AA16" s="32"/>
      <c r="AB16" s="32"/>
      <c r="AC16" s="32"/>
      <c r="AD16" s="32"/>
      <c r="AE16" s="32"/>
      <c r="AF16" s="32"/>
    </row>
    <row r="17" spans="1:32" ht="39.950000000000003" customHeight="1">
      <c r="A17" s="93"/>
      <c r="B17" s="95"/>
      <c r="C17" s="55">
        <v>14</v>
      </c>
      <c r="D17" s="56" t="s">
        <v>37</v>
      </c>
      <c r="E17" s="57" t="s">
        <v>52</v>
      </c>
      <c r="F17" s="57">
        <v>35030521</v>
      </c>
      <c r="G17" s="57" t="s">
        <v>65</v>
      </c>
      <c r="H17" s="57" t="s">
        <v>66</v>
      </c>
      <c r="I17" s="40" t="s">
        <v>3</v>
      </c>
      <c r="J17" s="40" t="s">
        <v>41</v>
      </c>
      <c r="K17" s="62">
        <v>19</v>
      </c>
      <c r="L17" s="19">
        <v>50</v>
      </c>
      <c r="M17" s="25">
        <f t="shared" si="0"/>
        <v>0</v>
      </c>
      <c r="N17" s="26" t="str">
        <f t="shared" si="1"/>
        <v>OK</v>
      </c>
      <c r="O17" s="65">
        <v>50</v>
      </c>
      <c r="P17" s="65"/>
      <c r="Q17" s="112"/>
      <c r="R17" s="112"/>
      <c r="S17" s="65"/>
      <c r="T17" s="65"/>
      <c r="U17" s="18"/>
      <c r="V17" s="18"/>
      <c r="W17" s="18"/>
      <c r="X17" s="18"/>
      <c r="Y17" s="18"/>
      <c r="Z17" s="18"/>
      <c r="AA17" s="32"/>
      <c r="AB17" s="32"/>
      <c r="AC17" s="32"/>
      <c r="AD17" s="32"/>
      <c r="AE17" s="32"/>
      <c r="AF17" s="32"/>
    </row>
    <row r="18" spans="1:32" ht="39.950000000000003" customHeight="1">
      <c r="A18" s="93"/>
      <c r="B18" s="95"/>
      <c r="C18" s="55">
        <v>15</v>
      </c>
      <c r="D18" s="56" t="s">
        <v>38</v>
      </c>
      <c r="E18" s="57" t="s">
        <v>52</v>
      </c>
      <c r="F18" s="57">
        <v>35050296</v>
      </c>
      <c r="G18" s="57" t="s">
        <v>65</v>
      </c>
      <c r="H18" s="57" t="s">
        <v>66</v>
      </c>
      <c r="I18" s="40" t="s">
        <v>3</v>
      </c>
      <c r="J18" s="40" t="s">
        <v>41</v>
      </c>
      <c r="K18" s="62">
        <v>4.2</v>
      </c>
      <c r="L18" s="19">
        <v>200</v>
      </c>
      <c r="M18" s="25">
        <f t="shared" si="0"/>
        <v>0</v>
      </c>
      <c r="N18" s="26" t="str">
        <f t="shared" si="1"/>
        <v>OK</v>
      </c>
      <c r="O18" s="65">
        <v>200</v>
      </c>
      <c r="P18" s="65"/>
      <c r="Q18" s="112"/>
      <c r="R18" s="112"/>
      <c r="S18" s="65"/>
      <c r="T18" s="65"/>
      <c r="U18" s="18"/>
      <c r="V18" s="18"/>
      <c r="W18" s="18"/>
      <c r="X18" s="18"/>
      <c r="Y18" s="18"/>
      <c r="Z18" s="18"/>
      <c r="AA18" s="32"/>
      <c r="AB18" s="32"/>
      <c r="AC18" s="32"/>
      <c r="AD18" s="32"/>
      <c r="AE18" s="32"/>
      <c r="AF18" s="32"/>
    </row>
    <row r="19" spans="1:32" ht="39.950000000000003" customHeight="1">
      <c r="A19" s="93"/>
      <c r="B19" s="95"/>
      <c r="C19" s="55">
        <v>16</v>
      </c>
      <c r="D19" s="56" t="s">
        <v>39</v>
      </c>
      <c r="E19" s="57" t="s">
        <v>52</v>
      </c>
      <c r="F19" s="57">
        <v>35050290</v>
      </c>
      <c r="G19" s="57" t="s">
        <v>65</v>
      </c>
      <c r="H19" s="57" t="s">
        <v>66</v>
      </c>
      <c r="I19" s="40" t="s">
        <v>3</v>
      </c>
      <c r="J19" s="40" t="s">
        <v>41</v>
      </c>
      <c r="K19" s="62">
        <v>1.1499999999999999</v>
      </c>
      <c r="L19" s="19">
        <v>200</v>
      </c>
      <c r="M19" s="25">
        <f t="shared" si="0"/>
        <v>0</v>
      </c>
      <c r="N19" s="26" t="str">
        <f t="shared" si="1"/>
        <v>OK</v>
      </c>
      <c r="O19" s="65">
        <v>200</v>
      </c>
      <c r="P19" s="65"/>
      <c r="Q19" s="112"/>
      <c r="R19" s="112"/>
      <c r="S19" s="65"/>
      <c r="T19" s="65"/>
      <c r="U19" s="18"/>
      <c r="V19" s="18"/>
      <c r="W19" s="18"/>
      <c r="X19" s="18"/>
      <c r="Y19" s="18"/>
      <c r="Z19" s="18"/>
      <c r="AA19" s="32"/>
      <c r="AB19" s="32"/>
      <c r="AC19" s="32"/>
      <c r="AD19" s="32"/>
      <c r="AE19" s="32"/>
      <c r="AF19" s="32"/>
    </row>
    <row r="20" spans="1:32" ht="39.950000000000003" customHeight="1">
      <c r="A20" s="98">
        <v>4</v>
      </c>
      <c r="B20" s="96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60" t="s">
        <v>71</v>
      </c>
      <c r="H20" s="60" t="s">
        <v>72</v>
      </c>
      <c r="I20" s="33" t="s">
        <v>3</v>
      </c>
      <c r="J20" s="33" t="s">
        <v>41</v>
      </c>
      <c r="K20" s="63">
        <v>1139</v>
      </c>
      <c r="L20" s="19"/>
      <c r="M20" s="25">
        <f t="shared" si="0"/>
        <v>0</v>
      </c>
      <c r="N20" s="26" t="str">
        <f t="shared" si="1"/>
        <v>OK</v>
      </c>
      <c r="O20" s="65"/>
      <c r="P20" s="65"/>
      <c r="Q20" s="112"/>
      <c r="R20" s="112"/>
      <c r="S20" s="65"/>
      <c r="T20" s="65"/>
      <c r="U20" s="18"/>
      <c r="V20" s="18"/>
      <c r="W20" s="18"/>
      <c r="X20" s="18"/>
      <c r="Y20" s="18"/>
      <c r="Z20" s="18"/>
      <c r="AA20" s="32"/>
      <c r="AB20" s="32"/>
      <c r="AC20" s="32"/>
      <c r="AD20" s="32"/>
      <c r="AE20" s="32"/>
      <c r="AF20" s="32"/>
    </row>
    <row r="21" spans="1:32" ht="39.950000000000003" customHeight="1">
      <c r="A21" s="99"/>
      <c r="B21" s="97"/>
      <c r="C21" s="58">
        <v>26</v>
      </c>
      <c r="D21" s="59" t="s">
        <v>73</v>
      </c>
      <c r="E21" s="60" t="s">
        <v>74</v>
      </c>
      <c r="F21" s="60" t="s">
        <v>75</v>
      </c>
      <c r="G21" s="60" t="s">
        <v>71</v>
      </c>
      <c r="H21" s="60" t="s">
        <v>76</v>
      </c>
      <c r="I21" s="33" t="s">
        <v>3</v>
      </c>
      <c r="J21" s="33" t="s">
        <v>41</v>
      </c>
      <c r="K21" s="63">
        <v>3200.12</v>
      </c>
      <c r="L21" s="19"/>
      <c r="M21" s="25">
        <f t="shared" si="0"/>
        <v>0</v>
      </c>
      <c r="N21" s="26" t="str">
        <f t="shared" si="1"/>
        <v>OK</v>
      </c>
      <c r="O21" s="65"/>
      <c r="P21" s="65"/>
      <c r="Q21" s="112"/>
      <c r="R21" s="112"/>
      <c r="S21" s="65"/>
      <c r="T21" s="65"/>
      <c r="U21" s="18"/>
      <c r="V21" s="18"/>
      <c r="W21" s="18"/>
      <c r="X21" s="18"/>
      <c r="Y21" s="18"/>
      <c r="Z21" s="18"/>
      <c r="AA21" s="32"/>
      <c r="AB21" s="32"/>
      <c r="AC21" s="32"/>
      <c r="AD21" s="32"/>
      <c r="AE21" s="32"/>
      <c r="AF21" s="32"/>
    </row>
    <row r="22" spans="1:32" ht="39.950000000000003" customHeight="1">
      <c r="A22" s="75">
        <v>5</v>
      </c>
      <c r="B22" s="69" t="s">
        <v>77</v>
      </c>
      <c r="C22" s="70">
        <v>27</v>
      </c>
      <c r="D22" s="71" t="s">
        <v>78</v>
      </c>
      <c r="E22" s="72" t="s">
        <v>79</v>
      </c>
      <c r="F22" s="72" t="s">
        <v>80</v>
      </c>
      <c r="G22" s="72" t="s">
        <v>49</v>
      </c>
      <c r="H22" s="72" t="s">
        <v>81</v>
      </c>
      <c r="I22" s="73" t="s">
        <v>3</v>
      </c>
      <c r="J22" s="73" t="s">
        <v>40</v>
      </c>
      <c r="K22" s="74">
        <v>13499.8</v>
      </c>
      <c r="L22" s="19">
        <f>1+1</f>
        <v>2</v>
      </c>
      <c r="M22" s="25">
        <f t="shared" si="0"/>
        <v>0</v>
      </c>
      <c r="N22" s="26" t="str">
        <f t="shared" si="1"/>
        <v>OK</v>
      </c>
      <c r="O22" s="65"/>
      <c r="P22" s="65"/>
      <c r="Q22" s="112">
        <v>1</v>
      </c>
      <c r="R22" s="112">
        <v>1</v>
      </c>
      <c r="S22" s="65"/>
      <c r="T22" s="65"/>
      <c r="U22" s="18"/>
      <c r="V22" s="18"/>
      <c r="W22" s="18"/>
      <c r="X22" s="18"/>
      <c r="Y22" s="18"/>
      <c r="Z22" s="18"/>
      <c r="AA22" s="32"/>
      <c r="AB22" s="32"/>
      <c r="AC22" s="32"/>
      <c r="AD22" s="32"/>
      <c r="AE22" s="32"/>
      <c r="AF22" s="32"/>
    </row>
    <row r="23" spans="1:32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60" t="s">
        <v>85</v>
      </c>
      <c r="H23" s="60" t="s">
        <v>86</v>
      </c>
      <c r="I23" s="33" t="s">
        <v>3</v>
      </c>
      <c r="J23" s="33" t="s">
        <v>41</v>
      </c>
      <c r="K23" s="63">
        <v>1730</v>
      </c>
      <c r="L23" s="19">
        <v>4</v>
      </c>
      <c r="M23" s="25">
        <f t="shared" si="0"/>
        <v>0</v>
      </c>
      <c r="N23" s="26" t="str">
        <f t="shared" si="1"/>
        <v>OK</v>
      </c>
      <c r="O23" s="65"/>
      <c r="P23" s="65">
        <v>4</v>
      </c>
      <c r="Q23" s="112"/>
      <c r="R23" s="112"/>
      <c r="S23" s="65"/>
      <c r="T23" s="65"/>
      <c r="U23" s="18"/>
      <c r="V23" s="18"/>
      <c r="W23" s="18"/>
      <c r="X23" s="18"/>
      <c r="Y23" s="18"/>
      <c r="Z23" s="18"/>
      <c r="AA23" s="32"/>
      <c r="AB23" s="32"/>
      <c r="AC23" s="32"/>
      <c r="AD23" s="32"/>
      <c r="AE23" s="32"/>
      <c r="AF23" s="32"/>
    </row>
    <row r="24" spans="1:32" ht="47.25">
      <c r="A24" s="75">
        <v>10</v>
      </c>
      <c r="B24" s="69" t="s">
        <v>87</v>
      </c>
      <c r="C24" s="70">
        <v>32</v>
      </c>
      <c r="D24" s="71" t="s">
        <v>89</v>
      </c>
      <c r="E24" s="72" t="s">
        <v>84</v>
      </c>
      <c r="F24" s="72">
        <v>6200107</v>
      </c>
      <c r="G24" s="72" t="s">
        <v>85</v>
      </c>
      <c r="H24" s="72" t="s">
        <v>86</v>
      </c>
      <c r="I24" s="73" t="s">
        <v>3</v>
      </c>
      <c r="J24" s="73" t="s">
        <v>41</v>
      </c>
      <c r="K24" s="74">
        <v>2390</v>
      </c>
      <c r="L24" s="19"/>
      <c r="M24" s="25">
        <f t="shared" si="0"/>
        <v>0</v>
      </c>
      <c r="N24" s="26" t="str">
        <f t="shared" si="1"/>
        <v>OK</v>
      </c>
      <c r="O24" s="65"/>
      <c r="P24" s="65"/>
      <c r="Q24" s="112"/>
      <c r="R24" s="112"/>
      <c r="S24" s="65"/>
      <c r="T24" s="65"/>
      <c r="U24" s="18"/>
      <c r="V24" s="18"/>
      <c r="W24" s="18"/>
      <c r="X24" s="18"/>
      <c r="Y24" s="18"/>
      <c r="Z24" s="18"/>
      <c r="AA24" s="32"/>
      <c r="AB24" s="32"/>
      <c r="AC24" s="32"/>
      <c r="AD24" s="32"/>
      <c r="AE24" s="32"/>
      <c r="AF24" s="32"/>
    </row>
    <row r="25" spans="1:32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60" t="s">
        <v>90</v>
      </c>
      <c r="H25" s="60" t="s">
        <v>94</v>
      </c>
      <c r="I25" s="33" t="s">
        <v>3</v>
      </c>
      <c r="J25" s="33" t="s">
        <v>41</v>
      </c>
      <c r="K25" s="63">
        <v>1780</v>
      </c>
      <c r="L25" s="19"/>
      <c r="M25" s="25">
        <f t="shared" si="0"/>
        <v>0</v>
      </c>
      <c r="N25" s="26" t="str">
        <f t="shared" si="1"/>
        <v>OK</v>
      </c>
      <c r="O25" s="65"/>
      <c r="P25" s="65"/>
      <c r="Q25" s="112"/>
      <c r="R25" s="112"/>
      <c r="S25" s="65"/>
      <c r="T25" s="65"/>
      <c r="U25" s="18"/>
      <c r="V25" s="18"/>
      <c r="W25" s="18"/>
      <c r="X25" s="18"/>
      <c r="Y25" s="18"/>
      <c r="Z25" s="18"/>
      <c r="AA25" s="32"/>
      <c r="AB25" s="32"/>
      <c r="AC25" s="32"/>
      <c r="AD25" s="32"/>
      <c r="AE25" s="32"/>
      <c r="AF25" s="32"/>
    </row>
    <row r="26" spans="1:32" ht="39.950000000000003" customHeight="1">
      <c r="K26" s="64">
        <f>SUM(K4:K25)</f>
        <v>30128.059999999998</v>
      </c>
      <c r="O26" s="66">
        <f>SUMPRODUCT(K4:K25,O4:O25)</f>
        <v>14765</v>
      </c>
      <c r="P26" s="66">
        <f>SUMPRODUCT(K4:K25,P4:P25)</f>
        <v>6920</v>
      </c>
      <c r="Q26" s="66">
        <f>SUMPRODUCT(K4:K25,Q4:Q25)</f>
        <v>13499.8</v>
      </c>
      <c r="R26" s="66">
        <f>SUMPRODUCT(K4:K25,R4:R25)</f>
        <v>13499.8</v>
      </c>
      <c r="S26" s="66">
        <f>SUMPRODUCT(K4:K25,S4:S25)</f>
        <v>0</v>
      </c>
      <c r="T26" s="66">
        <f>SUMPRODUCT(K4:K25,T4:T25)</f>
        <v>0</v>
      </c>
    </row>
    <row r="27" spans="1:32" ht="39.950000000000003" customHeight="1"/>
    <row r="28" spans="1:32" ht="39.950000000000003" customHeight="1">
      <c r="O28" s="78"/>
    </row>
    <row r="29" spans="1:32" ht="39.950000000000003" customHeight="1"/>
    <row r="30" spans="1:32" ht="39.950000000000003" customHeight="1"/>
    <row r="31" spans="1:32" ht="39.950000000000003" customHeight="1"/>
    <row r="32" spans="1:32" ht="39.950000000000003" customHeight="1"/>
    <row r="33" ht="39.950000000000003" customHeight="1"/>
    <row r="34" ht="39.950000000000003" customHeight="1"/>
    <row r="35" ht="39.950000000000003" customHeight="1"/>
    <row r="36" ht="39.950000000000003" customHeight="1"/>
    <row r="37" ht="39.950000000000003" customHeight="1"/>
    <row r="38" ht="39.950000000000003" customHeight="1"/>
    <row r="39" ht="39.950000000000003" customHeight="1"/>
    <row r="40" ht="39.950000000000003" customHeight="1"/>
    <row r="41" ht="39.950000000000003" customHeight="1"/>
    <row r="42" ht="39.950000000000003" customHeight="1"/>
    <row r="43" ht="39.950000000000003" customHeight="1"/>
    <row r="44" ht="39.950000000000003" customHeight="1"/>
    <row r="45" ht="39.950000000000003" customHeight="1"/>
    <row r="46" ht="39.950000000000003" customHeight="1"/>
    <row r="47" ht="39.950000000000003" customHeight="1"/>
    <row r="48" ht="39.950000000000003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39.950000000000003" customHeight="1"/>
    <row r="56" ht="39.950000000000003" customHeight="1"/>
    <row r="57" ht="39.950000000000003" customHeight="1"/>
    <row r="58" ht="39.950000000000003" customHeight="1"/>
    <row r="59" ht="39.950000000000003" customHeight="1"/>
    <row r="60" ht="39.950000000000003" customHeight="1"/>
    <row r="61" ht="39.950000000000003" customHeight="1"/>
    <row r="62" ht="39.950000000000003" customHeight="1"/>
    <row r="63" ht="39.950000000000003" customHeight="1"/>
    <row r="64" ht="39.950000000000003" customHeight="1"/>
    <row r="65" ht="39.950000000000003" customHeight="1"/>
    <row r="66" ht="39.950000000000003" customHeight="1"/>
    <row r="67" ht="39.950000000000003" customHeight="1"/>
    <row r="68" ht="39.950000000000003" customHeight="1"/>
    <row r="69" ht="39.950000000000003" customHeight="1"/>
    <row r="70" ht="39.950000000000003" customHeight="1"/>
    <row r="71" ht="39.950000000000003" customHeight="1"/>
    <row r="72" ht="39.950000000000003" customHeight="1"/>
    <row r="73" ht="39.950000000000003" customHeight="1"/>
    <row r="74" ht="39.950000000000003" customHeight="1"/>
    <row r="75" ht="39.950000000000003" customHeight="1"/>
    <row r="76" ht="39.950000000000003" customHeight="1"/>
    <row r="77" ht="39.950000000000003" customHeight="1"/>
    <row r="78" ht="39.950000000000003" customHeight="1"/>
    <row r="79" ht="39.950000000000003" customHeight="1"/>
    <row r="80" ht="39.950000000000003" customHeight="1"/>
    <row r="81" ht="39.950000000000003" customHeight="1"/>
    <row r="82" ht="39.950000000000003" customHeight="1"/>
    <row r="83" ht="39.950000000000003" customHeight="1"/>
    <row r="84" ht="39.950000000000003" customHeight="1"/>
    <row r="85" ht="39.950000000000003" customHeight="1"/>
    <row r="86" ht="39.950000000000003" customHeight="1"/>
    <row r="87" ht="39.950000000000003" customHeight="1"/>
    <row r="88" ht="39.950000000000003" customHeight="1"/>
    <row r="89" ht="39.950000000000003" customHeight="1"/>
    <row r="90" ht="39.950000000000003" customHeight="1"/>
    <row r="91" ht="39.950000000000003" customHeight="1"/>
    <row r="92" ht="39.950000000000003" customHeight="1"/>
    <row r="93" ht="39.950000000000003" customHeight="1"/>
    <row r="94" ht="39.950000000000003" customHeight="1"/>
    <row r="95" ht="39.950000000000003" customHeight="1"/>
    <row r="96" ht="39.950000000000003" customHeight="1"/>
    <row r="97" ht="39.950000000000003" customHeight="1"/>
    <row r="98" ht="39.950000000000003" customHeight="1"/>
    <row r="99" ht="39.950000000000003" customHeight="1"/>
    <row r="100" ht="39.950000000000003" customHeight="1"/>
    <row r="101" ht="39.950000000000003" customHeight="1"/>
    <row r="102" ht="39.950000000000003" customHeight="1"/>
    <row r="103" ht="39.950000000000003" customHeight="1"/>
    <row r="104" ht="39.950000000000003" customHeight="1"/>
    <row r="105" ht="39.950000000000003" customHeight="1"/>
    <row r="106" ht="39.950000000000003" customHeight="1"/>
    <row r="107" ht="39.950000000000003" customHeight="1"/>
    <row r="108" ht="39.950000000000003" customHeight="1"/>
    <row r="109" ht="39.950000000000003" customHeight="1"/>
    <row r="110" ht="39.950000000000003" customHeight="1"/>
    <row r="111" ht="39.950000000000003" customHeight="1"/>
    <row r="112" ht="39.950000000000003" customHeight="1"/>
    <row r="113" ht="39.950000000000003" customHeight="1"/>
    <row r="114" ht="39.950000000000003" customHeight="1"/>
    <row r="115" ht="39.950000000000003" customHeight="1"/>
    <row r="116" ht="39.950000000000003" customHeight="1"/>
    <row r="117" ht="39.950000000000003" customHeight="1"/>
    <row r="118" ht="39.950000000000003" customHeight="1"/>
    <row r="119" ht="39.950000000000003" customHeight="1"/>
    <row r="120" ht="39.950000000000003" customHeight="1"/>
    <row r="121" ht="39.950000000000003" customHeight="1"/>
    <row r="122" ht="39.950000000000003" customHeight="1"/>
    <row r="123" ht="39.950000000000003" customHeight="1"/>
    <row r="124" ht="39.950000000000003" customHeight="1"/>
    <row r="125" ht="39.950000000000003" customHeight="1"/>
    <row r="126" ht="39.950000000000003" customHeight="1"/>
    <row r="127" ht="39.950000000000003" customHeight="1"/>
    <row r="128" ht="39.950000000000003" customHeight="1"/>
    <row r="129" ht="39.950000000000003" customHeight="1"/>
    <row r="130" ht="39.950000000000003" customHeight="1"/>
    <row r="131" ht="39.950000000000003" customHeight="1"/>
    <row r="132" ht="39.950000000000003" customHeight="1"/>
    <row r="133" ht="39.950000000000003" customHeight="1"/>
    <row r="134" ht="39.950000000000003" customHeight="1"/>
    <row r="135" ht="39.950000000000003" customHeight="1"/>
    <row r="136" ht="39.950000000000003" customHeight="1"/>
    <row r="137" ht="39.950000000000003" customHeight="1"/>
    <row r="138" ht="39.950000000000003" customHeight="1"/>
    <row r="139" ht="39.950000000000003" customHeight="1"/>
    <row r="140" ht="39.950000000000003" customHeight="1"/>
    <row r="141" ht="39.950000000000003" customHeight="1"/>
    <row r="142" ht="39.950000000000003" customHeight="1"/>
    <row r="143" ht="39.950000000000003" customHeight="1"/>
    <row r="144" ht="39.950000000000003" customHeight="1"/>
    <row r="145" ht="39.950000000000003" customHeight="1"/>
    <row r="146" ht="39.950000000000003" customHeight="1"/>
    <row r="147" ht="39.950000000000003" customHeight="1"/>
    <row r="148" ht="39.950000000000003" customHeight="1"/>
    <row r="149" ht="39.950000000000003" customHeight="1"/>
    <row r="150" ht="39.950000000000003" customHeight="1"/>
    <row r="151" ht="39.950000000000003" customHeight="1"/>
    <row r="152" ht="39.950000000000003" customHeight="1"/>
    <row r="153" ht="39.950000000000003" customHeight="1"/>
    <row r="154" ht="39.950000000000003" customHeight="1"/>
    <row r="155" ht="39.950000000000003" customHeight="1"/>
    <row r="156" ht="39.950000000000003" customHeight="1"/>
    <row r="157" ht="39.950000000000003" customHeight="1"/>
    <row r="158" ht="39.950000000000003" customHeight="1"/>
    <row r="159" ht="39.950000000000003" customHeight="1"/>
    <row r="160" ht="39.950000000000003" customHeight="1"/>
    <row r="161" ht="39.950000000000003" customHeight="1"/>
    <row r="162" ht="39.950000000000003" customHeight="1"/>
    <row r="163" ht="39.950000000000003" customHeight="1"/>
    <row r="164" ht="39.950000000000003" customHeight="1"/>
    <row r="165" ht="39.950000000000003" customHeight="1"/>
    <row r="166" ht="39.950000000000003" customHeight="1"/>
    <row r="167" ht="39.950000000000003" customHeight="1"/>
    <row r="168" ht="39.950000000000003" customHeight="1"/>
    <row r="169" ht="39.950000000000003" customHeight="1"/>
    <row r="170" ht="39.950000000000003" customHeight="1"/>
    <row r="171" ht="39.950000000000003" customHeight="1"/>
    <row r="172" ht="39.950000000000003" customHeight="1"/>
    <row r="173" ht="39.950000000000003" customHeight="1"/>
    <row r="174" ht="39.950000000000003" customHeight="1"/>
    <row r="175" ht="39.950000000000003" customHeight="1"/>
    <row r="176" ht="39.950000000000003" customHeight="1"/>
    <row r="177" ht="39.950000000000003" customHeight="1"/>
    <row r="178" ht="39.950000000000003" customHeight="1"/>
    <row r="179" ht="39.950000000000003" customHeight="1"/>
    <row r="180" ht="39.950000000000003" customHeight="1"/>
    <row r="181" ht="39.950000000000003" customHeight="1"/>
    <row r="182" ht="39.950000000000003" customHeight="1"/>
    <row r="183" ht="39.950000000000003" customHeight="1"/>
    <row r="184" ht="39.950000000000003" customHeight="1"/>
    <row r="185" ht="39.950000000000003" customHeight="1"/>
    <row r="186" ht="39.950000000000003" customHeight="1"/>
    <row r="187" ht="39.950000000000003" customHeight="1"/>
    <row r="188" ht="39.950000000000003" customHeight="1"/>
    <row r="189" ht="39.950000000000003" customHeight="1"/>
    <row r="190" ht="39.950000000000003" customHeight="1"/>
    <row r="191" ht="39.950000000000003" customHeight="1"/>
    <row r="192" ht="39.950000000000003" customHeight="1"/>
    <row r="193" ht="39.950000000000003" customHeight="1"/>
    <row r="194" ht="39.950000000000003" customHeight="1"/>
    <row r="195" ht="39.950000000000003" customHeight="1"/>
    <row r="196" ht="39.950000000000003" customHeight="1"/>
    <row r="197" ht="39.950000000000003" customHeight="1"/>
    <row r="198" ht="39.950000000000003" customHeight="1"/>
    <row r="199" ht="39.950000000000003" customHeight="1"/>
    <row r="200" ht="39.950000000000003" customHeight="1"/>
    <row r="201" ht="39.950000000000003" customHeight="1"/>
    <row r="202" ht="39.950000000000003" customHeight="1"/>
    <row r="203" ht="39.950000000000003" customHeight="1"/>
    <row r="204" ht="39.950000000000003" customHeight="1"/>
    <row r="205" ht="39.950000000000003" customHeight="1"/>
    <row r="206" ht="39.950000000000003" customHeight="1"/>
    <row r="207" ht="39.950000000000003" customHeight="1"/>
    <row r="208" ht="39.950000000000003" customHeight="1"/>
    <row r="209" ht="39.950000000000003" customHeight="1"/>
    <row r="210" ht="39.950000000000003" customHeight="1"/>
    <row r="211" ht="39.950000000000003" customHeight="1"/>
    <row r="212" ht="39.950000000000003" customHeight="1"/>
    <row r="213" ht="39.950000000000003" customHeight="1"/>
    <row r="214" ht="39.950000000000003" customHeight="1"/>
    <row r="215" ht="39.950000000000003" customHeight="1"/>
    <row r="216" ht="39.950000000000003" customHeight="1"/>
    <row r="217" ht="39.950000000000003" customHeight="1"/>
    <row r="218" ht="39.950000000000003" customHeight="1"/>
    <row r="219" ht="39.950000000000003" customHeight="1"/>
    <row r="220" ht="39.950000000000003" customHeight="1"/>
    <row r="221" ht="39.950000000000003" customHeight="1"/>
    <row r="222" ht="39.950000000000003" customHeight="1"/>
    <row r="223" ht="39.950000000000003" customHeight="1"/>
    <row r="224" ht="39.950000000000003" customHeight="1"/>
    <row r="225" ht="39.950000000000003" customHeight="1"/>
    <row r="226" ht="39.950000000000003" customHeight="1"/>
    <row r="227" ht="39.950000000000003" customHeight="1"/>
    <row r="228" ht="39.950000000000003" customHeight="1"/>
    <row r="229" ht="39.950000000000003" customHeight="1"/>
    <row r="230" ht="39.950000000000003" customHeight="1"/>
    <row r="231" ht="39.950000000000003" customHeight="1"/>
    <row r="232" ht="39.950000000000003" customHeight="1"/>
    <row r="233" ht="39.950000000000003" customHeight="1"/>
    <row r="234" ht="39.950000000000003" customHeight="1"/>
    <row r="235" ht="39.950000000000003" customHeight="1"/>
    <row r="236" ht="39.950000000000003" customHeight="1"/>
    <row r="237" ht="39.950000000000003" customHeight="1"/>
    <row r="238" ht="39.950000000000003" customHeight="1"/>
    <row r="239" ht="39.950000000000003" customHeight="1"/>
    <row r="240" ht="39.950000000000003" customHeight="1"/>
    <row r="241" ht="39.950000000000003" customHeight="1"/>
    <row r="242" ht="39.950000000000003" customHeight="1"/>
    <row r="243" ht="39.950000000000003" customHeight="1"/>
    <row r="244" ht="39.950000000000003" customHeight="1"/>
    <row r="245" ht="39.950000000000003" customHeight="1"/>
    <row r="246" ht="39.950000000000003" customHeight="1"/>
    <row r="247" ht="39.950000000000003" customHeight="1"/>
    <row r="248" ht="39.950000000000003" customHeight="1"/>
    <row r="249" ht="39.950000000000003" customHeight="1"/>
    <row r="250" ht="39.950000000000003" customHeight="1"/>
    <row r="251" ht="39.950000000000003" customHeight="1"/>
    <row r="252" ht="39.950000000000003" customHeight="1"/>
    <row r="253" ht="39.950000000000003" customHeight="1"/>
    <row r="254" ht="39.950000000000003" customHeight="1"/>
    <row r="255" ht="39.950000000000003" customHeight="1"/>
    <row r="256" ht="39.950000000000003" customHeight="1"/>
    <row r="257" ht="39.950000000000003" customHeight="1"/>
    <row r="258" ht="39.950000000000003" customHeight="1"/>
    <row r="259" ht="39.950000000000003" customHeight="1"/>
    <row r="260" ht="39.950000000000003" customHeight="1"/>
    <row r="261" ht="39.950000000000003" customHeight="1"/>
    <row r="262" ht="39.950000000000003" customHeight="1"/>
    <row r="263" ht="39.950000000000003" customHeight="1"/>
    <row r="264" ht="39.950000000000003" customHeight="1"/>
    <row r="265" ht="39.950000000000003" customHeight="1"/>
    <row r="266" ht="39.950000000000003" customHeight="1"/>
    <row r="267" ht="39.950000000000003" customHeight="1"/>
    <row r="268" ht="39.950000000000003" customHeight="1"/>
    <row r="269" ht="39.950000000000003" customHeight="1"/>
    <row r="270" ht="39.950000000000003" customHeight="1"/>
    <row r="271" ht="39.950000000000003" customHeight="1"/>
    <row r="272" ht="39.950000000000003" customHeight="1"/>
    <row r="273" ht="39.950000000000003" customHeight="1"/>
    <row r="274" ht="39.950000000000003" customHeight="1"/>
    <row r="275" ht="39.950000000000003" customHeight="1"/>
    <row r="276" ht="39.950000000000003" customHeight="1"/>
    <row r="277" ht="39.950000000000003" customHeight="1"/>
    <row r="278" ht="39.950000000000003" customHeight="1"/>
    <row r="279" ht="39.950000000000003" customHeight="1"/>
    <row r="280" ht="39.950000000000003" customHeight="1"/>
    <row r="281" ht="39.950000000000003" customHeight="1"/>
    <row r="282" ht="39.950000000000003" customHeight="1"/>
    <row r="283" ht="39.950000000000003" customHeight="1"/>
    <row r="284" ht="39.950000000000003" customHeight="1"/>
    <row r="285" ht="39.950000000000003" customHeight="1"/>
    <row r="286" ht="39.950000000000003" customHeight="1"/>
    <row r="287" ht="39.950000000000003" customHeight="1"/>
    <row r="288" ht="39.950000000000003" customHeight="1"/>
    <row r="289" ht="39.950000000000003" customHeight="1"/>
    <row r="290" ht="39.950000000000003" customHeight="1"/>
    <row r="291" ht="39.950000000000003" customHeight="1"/>
    <row r="292" ht="39.950000000000003" customHeight="1"/>
    <row r="293" ht="39.950000000000003" customHeight="1"/>
    <row r="294" ht="39.950000000000003" customHeight="1"/>
    <row r="295" ht="39.950000000000003" customHeight="1"/>
    <row r="296" ht="39.950000000000003" customHeight="1"/>
    <row r="297" ht="39.950000000000003" customHeight="1"/>
    <row r="298" ht="39.950000000000003" customHeight="1"/>
    <row r="299" ht="39.950000000000003" customHeight="1"/>
    <row r="300" ht="39.950000000000003" customHeight="1"/>
    <row r="301" ht="39.950000000000003" customHeight="1"/>
    <row r="302" ht="39.950000000000003" customHeight="1"/>
    <row r="303" ht="39.950000000000003" customHeight="1"/>
    <row r="304" ht="39.950000000000003" customHeight="1"/>
    <row r="305" ht="39.950000000000003" customHeight="1"/>
    <row r="306" ht="39.950000000000003" customHeight="1"/>
    <row r="307" ht="39.950000000000003" customHeight="1"/>
    <row r="308" ht="39.950000000000003" customHeight="1"/>
    <row r="309" ht="39.950000000000003" customHeight="1"/>
    <row r="310" ht="39.950000000000003" customHeight="1"/>
    <row r="311" ht="39.950000000000003" customHeight="1"/>
    <row r="312" ht="39.950000000000003" customHeight="1"/>
    <row r="313" ht="39.950000000000003" customHeight="1"/>
    <row r="314" ht="39.950000000000003" customHeight="1"/>
    <row r="315" ht="39.950000000000003" customHeight="1"/>
    <row r="316" ht="39.950000000000003" customHeight="1"/>
    <row r="317" ht="39.950000000000003" customHeight="1"/>
    <row r="318" ht="39.950000000000003" customHeight="1"/>
    <row r="319" ht="39.950000000000003" customHeight="1"/>
    <row r="320" ht="39.950000000000003" customHeight="1"/>
    <row r="321" ht="39.950000000000003" customHeight="1"/>
    <row r="322" ht="39.950000000000003" customHeight="1"/>
    <row r="323" ht="39.950000000000003" customHeight="1"/>
    <row r="324" ht="39.950000000000003" customHeight="1"/>
    <row r="325" ht="39.950000000000003" customHeight="1"/>
    <row r="326" ht="39.950000000000003" customHeight="1"/>
    <row r="327" ht="39.950000000000003" customHeight="1"/>
    <row r="328" ht="39.950000000000003" customHeight="1"/>
    <row r="329" ht="39.950000000000003" customHeight="1"/>
    <row r="330" ht="39.950000000000003" customHeight="1"/>
    <row r="331" ht="39.950000000000003" customHeight="1"/>
    <row r="332" ht="39.950000000000003" customHeight="1"/>
    <row r="333" ht="39.950000000000003" customHeight="1"/>
    <row r="334" ht="39.950000000000003" customHeight="1"/>
    <row r="335" ht="39.950000000000003" customHeight="1"/>
    <row r="336" ht="39.950000000000003" customHeight="1"/>
    <row r="337" ht="39.950000000000003" customHeight="1"/>
    <row r="338" ht="39.950000000000003" customHeight="1"/>
    <row r="339" ht="39.950000000000003" customHeight="1"/>
    <row r="340" ht="39.950000000000003" customHeight="1"/>
    <row r="341" ht="39.950000000000003" customHeight="1"/>
    <row r="342" ht="39.950000000000003" customHeight="1"/>
    <row r="343" ht="39.950000000000003" customHeight="1"/>
    <row r="344" ht="39.950000000000003" customHeight="1"/>
    <row r="345" ht="39.950000000000003" customHeight="1"/>
    <row r="346" ht="39.950000000000003" customHeight="1"/>
    <row r="347" ht="39.950000000000003" customHeight="1"/>
    <row r="348" ht="39.950000000000003" customHeight="1"/>
    <row r="349" ht="39.950000000000003" customHeight="1"/>
    <row r="350" ht="39.950000000000003" customHeight="1"/>
    <row r="351" ht="39.950000000000003" customHeight="1"/>
    <row r="352" ht="39.950000000000003" customHeight="1"/>
    <row r="353" ht="39.950000000000003" customHeight="1"/>
    <row r="354" ht="39.950000000000003" customHeight="1"/>
    <row r="355" ht="39.950000000000003" customHeight="1"/>
    <row r="356" ht="39.950000000000003" customHeight="1"/>
    <row r="357" ht="39.950000000000003" customHeight="1"/>
    <row r="358" ht="39.950000000000003" customHeight="1"/>
    <row r="359" ht="39.950000000000003" customHeight="1"/>
    <row r="360" ht="39.950000000000003" customHeight="1"/>
    <row r="361" ht="39.950000000000003" customHeight="1"/>
    <row r="362" ht="39.950000000000003" customHeight="1"/>
    <row r="363" ht="39.950000000000003" customHeight="1"/>
    <row r="364" ht="39.950000000000003" customHeight="1"/>
    <row r="365" ht="39.950000000000003" customHeight="1"/>
    <row r="366" ht="39.950000000000003" customHeight="1"/>
    <row r="367" ht="39.950000000000003" customHeight="1"/>
    <row r="368" ht="39.950000000000003" customHeight="1"/>
    <row r="369" ht="39.950000000000003" customHeight="1"/>
    <row r="370" ht="39.950000000000003" customHeight="1"/>
    <row r="371" ht="39.950000000000003" customHeight="1"/>
    <row r="372" ht="39.950000000000003" customHeight="1"/>
    <row r="373" ht="39.950000000000003" customHeight="1"/>
    <row r="374" ht="39.950000000000003" customHeight="1"/>
    <row r="375" ht="39.950000000000003" customHeight="1"/>
    <row r="376" ht="39.950000000000003" customHeight="1"/>
    <row r="377" ht="39.950000000000003" customHeight="1"/>
    <row r="378" ht="39.950000000000003" customHeight="1"/>
    <row r="379" ht="39.950000000000003" customHeight="1"/>
    <row r="380" ht="39.950000000000003" customHeight="1"/>
    <row r="381" ht="39.950000000000003" customHeight="1"/>
    <row r="382" ht="39.950000000000003" customHeight="1"/>
    <row r="383" ht="39.950000000000003" customHeight="1"/>
    <row r="384" ht="39.950000000000003" customHeight="1"/>
    <row r="385" ht="39.950000000000003" customHeight="1"/>
    <row r="386" ht="39.950000000000003" customHeight="1"/>
    <row r="387" ht="39.950000000000003" customHeight="1"/>
    <row r="388" ht="39.950000000000003" customHeight="1"/>
    <row r="389" ht="39.950000000000003" customHeight="1"/>
    <row r="390" ht="39.950000000000003" customHeight="1"/>
    <row r="391" ht="39.950000000000003" customHeight="1"/>
    <row r="392" ht="39.950000000000003" customHeight="1"/>
    <row r="393" ht="39.950000000000003" customHeight="1"/>
    <row r="394" ht="39.950000000000003" customHeight="1"/>
    <row r="395" ht="39.950000000000003" customHeight="1"/>
    <row r="396" ht="39.950000000000003" customHeight="1"/>
    <row r="397" ht="39.950000000000003" customHeight="1"/>
    <row r="398" ht="39.950000000000003" customHeight="1"/>
    <row r="399" ht="39.950000000000003" customHeight="1"/>
    <row r="400" ht="39.950000000000003" customHeight="1"/>
    <row r="401" ht="39.950000000000003" customHeight="1"/>
    <row r="402" ht="39.950000000000003" customHeight="1"/>
    <row r="403" ht="39.950000000000003" customHeight="1"/>
    <row r="404" ht="39.950000000000003" customHeight="1"/>
    <row r="405" ht="39.950000000000003" customHeight="1"/>
    <row r="406" ht="39.950000000000003" customHeight="1"/>
    <row r="407" ht="39.950000000000003" customHeight="1"/>
    <row r="408" ht="39.950000000000003" customHeight="1"/>
    <row r="409" ht="39.950000000000003" customHeight="1"/>
    <row r="410" ht="39.950000000000003" customHeight="1"/>
    <row r="411" ht="39.950000000000003" customHeight="1"/>
    <row r="412" ht="39.950000000000003" customHeight="1"/>
    <row r="413" ht="39.950000000000003" customHeight="1"/>
    <row r="414" ht="39.950000000000003" customHeight="1"/>
    <row r="415" ht="39.950000000000003" customHeight="1"/>
    <row r="416" ht="39.950000000000003" customHeight="1"/>
    <row r="417" ht="39.950000000000003" customHeight="1"/>
    <row r="418" ht="39.950000000000003" customHeight="1"/>
    <row r="419" ht="39.950000000000003" customHeight="1"/>
    <row r="420" ht="39.950000000000003" customHeight="1"/>
    <row r="421" ht="39.950000000000003" customHeight="1"/>
    <row r="422" ht="39.950000000000003" customHeight="1"/>
    <row r="423" ht="39.950000000000003" customHeight="1"/>
    <row r="424" ht="39.950000000000003" customHeight="1"/>
    <row r="425" ht="39.950000000000003" customHeight="1"/>
    <row r="426" ht="39.950000000000003" customHeight="1"/>
    <row r="427" ht="39.950000000000003" customHeight="1"/>
    <row r="428" ht="39.950000000000003" customHeight="1"/>
    <row r="429" ht="39.950000000000003" customHeight="1"/>
    <row r="430" ht="39.950000000000003" customHeight="1"/>
    <row r="431" ht="39.950000000000003" customHeight="1"/>
    <row r="432" ht="39.950000000000003" customHeight="1"/>
    <row r="433" ht="39.950000000000003" customHeight="1"/>
    <row r="434" ht="39.950000000000003" customHeight="1"/>
    <row r="435" ht="39.950000000000003" customHeight="1"/>
    <row r="436" ht="39.950000000000003" customHeight="1"/>
    <row r="437" ht="39.950000000000003" customHeight="1"/>
    <row r="438" ht="39.950000000000003" customHeight="1"/>
    <row r="439" ht="39.950000000000003" customHeight="1"/>
    <row r="440" ht="39.950000000000003" customHeight="1"/>
    <row r="441" ht="39.950000000000003" customHeight="1"/>
    <row r="442" ht="39.950000000000003" customHeight="1"/>
    <row r="443" ht="39.950000000000003" customHeight="1"/>
    <row r="444" ht="39.950000000000003" customHeight="1"/>
    <row r="445" ht="39.950000000000003" customHeight="1"/>
    <row r="446" ht="39.950000000000003" customHeight="1"/>
    <row r="447" ht="39.950000000000003" customHeight="1"/>
    <row r="448" ht="39.950000000000003" customHeight="1"/>
    <row r="449" ht="39.950000000000003" customHeight="1"/>
    <row r="450" ht="39.950000000000003" customHeight="1"/>
    <row r="451" ht="39.950000000000003" customHeight="1"/>
    <row r="452" ht="39.950000000000003" customHeight="1"/>
    <row r="453" ht="39.950000000000003" customHeight="1"/>
    <row r="454" ht="39.950000000000003" customHeight="1"/>
    <row r="455" ht="39.950000000000003" customHeight="1"/>
    <row r="456" ht="39.950000000000003" customHeight="1"/>
    <row r="457" ht="39.950000000000003" customHeight="1"/>
    <row r="458" ht="39.950000000000003" customHeight="1"/>
    <row r="459" ht="39.950000000000003" customHeight="1"/>
    <row r="460" ht="39.950000000000003" customHeight="1"/>
    <row r="461" ht="39.950000000000003" customHeight="1"/>
    <row r="462" ht="39.950000000000003" customHeight="1"/>
    <row r="463" ht="39.950000000000003" customHeight="1"/>
    <row r="464" ht="39.950000000000003" customHeight="1"/>
    <row r="465" ht="39.950000000000003" customHeight="1"/>
    <row r="466" ht="39.950000000000003" customHeight="1"/>
    <row r="467" ht="39.950000000000003" customHeight="1"/>
    <row r="468" ht="39.950000000000003" customHeight="1"/>
    <row r="469" ht="39.950000000000003" customHeight="1"/>
    <row r="470" ht="39.950000000000003" customHeight="1"/>
    <row r="471" ht="39.950000000000003" customHeight="1"/>
    <row r="472" ht="39.950000000000003" customHeight="1"/>
    <row r="473" ht="39.950000000000003" customHeight="1"/>
    <row r="474" ht="39.950000000000003" customHeight="1"/>
    <row r="475" ht="39.950000000000003" customHeight="1"/>
    <row r="476" ht="39.950000000000003" customHeight="1"/>
    <row r="477" ht="39.950000000000003" customHeight="1"/>
    <row r="478" ht="39.950000000000003" customHeight="1"/>
    <row r="479" ht="39.950000000000003" customHeight="1"/>
    <row r="480" ht="39.950000000000003" customHeight="1"/>
    <row r="481" ht="39.950000000000003" customHeight="1"/>
    <row r="482" ht="39.950000000000003" customHeight="1"/>
    <row r="483" ht="39.950000000000003" customHeight="1"/>
    <row r="484" ht="39.950000000000003" customHeight="1"/>
    <row r="485" ht="39.950000000000003" customHeight="1"/>
    <row r="486" ht="39.950000000000003" customHeight="1"/>
    <row r="487" ht="39.950000000000003" customHeight="1"/>
    <row r="488" ht="39.950000000000003" customHeight="1"/>
    <row r="489" ht="39.950000000000003" customHeight="1"/>
    <row r="490" ht="39.950000000000003" customHeight="1"/>
    <row r="491" ht="39.950000000000003" customHeight="1"/>
    <row r="492" ht="39.950000000000003" customHeight="1"/>
    <row r="493" ht="39.950000000000003" customHeight="1"/>
    <row r="494" ht="39.950000000000003" customHeight="1"/>
    <row r="495" ht="39.950000000000003" customHeight="1"/>
    <row r="496" ht="39.950000000000003" customHeight="1"/>
    <row r="497" ht="39.950000000000003" customHeight="1"/>
    <row r="498" ht="39.950000000000003" customHeight="1"/>
    <row r="499" ht="39.950000000000003" customHeight="1"/>
    <row r="500" ht="39.950000000000003" customHeight="1"/>
    <row r="501" ht="39.950000000000003" customHeight="1"/>
    <row r="502" ht="39.950000000000003" customHeight="1"/>
    <row r="503" ht="39.950000000000003" customHeight="1"/>
    <row r="504" ht="39.950000000000003" customHeight="1"/>
    <row r="505" ht="39.950000000000003" customHeight="1"/>
    <row r="506" ht="39.950000000000003" customHeight="1"/>
    <row r="507" ht="39.950000000000003" customHeight="1"/>
    <row r="508" ht="39.950000000000003" customHeight="1"/>
    <row r="509" ht="39.950000000000003" customHeight="1"/>
    <row r="510" ht="39.950000000000003" customHeight="1"/>
    <row r="511" ht="39.950000000000003" customHeight="1"/>
    <row r="512" ht="39.950000000000003" customHeight="1"/>
    <row r="513" ht="39.950000000000003" customHeight="1"/>
    <row r="514" ht="39.950000000000003" customHeight="1"/>
    <row r="515" ht="39.950000000000003" customHeight="1"/>
    <row r="516" ht="39.950000000000003" customHeight="1"/>
    <row r="517" ht="39.950000000000003" customHeight="1"/>
    <row r="518" ht="39.950000000000003" customHeight="1"/>
    <row r="519" ht="39.950000000000003" customHeight="1"/>
    <row r="520" ht="39.950000000000003" customHeight="1"/>
    <row r="521" ht="39.950000000000003" customHeight="1"/>
    <row r="522" ht="39.950000000000003" customHeight="1"/>
    <row r="523" ht="39.950000000000003" customHeight="1"/>
    <row r="524" ht="39.950000000000003" customHeight="1"/>
    <row r="525" ht="39.950000000000003" customHeight="1"/>
    <row r="526" ht="39.950000000000003" customHeight="1"/>
    <row r="527" ht="39.950000000000003" customHeight="1"/>
    <row r="528" ht="39.950000000000003" customHeight="1"/>
    <row r="529" ht="39.950000000000003" customHeight="1"/>
    <row r="530" ht="39.950000000000003" customHeight="1"/>
    <row r="531" ht="39.950000000000003" customHeight="1"/>
    <row r="532" ht="39.950000000000003" customHeight="1"/>
    <row r="533" ht="39.950000000000003" customHeight="1"/>
    <row r="534" ht="39.950000000000003" customHeight="1"/>
    <row r="535" ht="39.950000000000003" customHeight="1"/>
    <row r="536" ht="39.950000000000003" customHeight="1"/>
    <row r="537" ht="39.950000000000003" customHeight="1"/>
    <row r="538" ht="39.950000000000003" customHeight="1"/>
    <row r="539" ht="39.950000000000003" customHeight="1"/>
    <row r="540" ht="39.950000000000003" customHeight="1"/>
    <row r="541" ht="39.950000000000003" customHeight="1"/>
    <row r="542" ht="39.950000000000003" customHeight="1"/>
    <row r="543" ht="39.950000000000003" customHeight="1"/>
    <row r="544" ht="39.950000000000003" customHeight="1"/>
    <row r="545" ht="39.950000000000003" customHeight="1"/>
    <row r="546" ht="39.950000000000003" customHeight="1"/>
    <row r="547" ht="39.950000000000003" customHeight="1"/>
    <row r="548" ht="39.950000000000003" customHeight="1"/>
    <row r="549" ht="39.950000000000003" customHeight="1"/>
    <row r="550" ht="39.950000000000003" customHeight="1"/>
    <row r="551" ht="39.950000000000003" customHeight="1"/>
    <row r="552" ht="39.950000000000003" customHeight="1"/>
    <row r="553" ht="39.950000000000003" customHeight="1"/>
    <row r="554" ht="39.950000000000003" customHeight="1"/>
    <row r="555" ht="39.950000000000003" customHeight="1"/>
    <row r="556" ht="39.950000000000003" customHeight="1"/>
    <row r="557" ht="39.950000000000003" customHeight="1"/>
    <row r="558" ht="39.950000000000003" customHeight="1"/>
    <row r="559" ht="39.950000000000003" customHeight="1"/>
    <row r="560" ht="39.950000000000003" customHeight="1"/>
    <row r="561" ht="39.950000000000003" customHeight="1"/>
    <row r="562" ht="39.950000000000003" customHeight="1"/>
    <row r="563" ht="39.950000000000003" customHeight="1"/>
    <row r="564" ht="39.950000000000003" customHeight="1"/>
    <row r="565" ht="39.950000000000003" customHeight="1"/>
    <row r="566" ht="39.950000000000003" customHeight="1"/>
    <row r="567" ht="39.950000000000003" customHeight="1"/>
    <row r="568" ht="39.950000000000003" customHeight="1"/>
    <row r="569" ht="39.950000000000003" customHeight="1"/>
    <row r="570" ht="39.950000000000003" customHeight="1"/>
    <row r="571" ht="39.950000000000003" customHeight="1"/>
    <row r="572" ht="39.950000000000003" customHeight="1"/>
    <row r="573" ht="39.950000000000003" customHeight="1"/>
    <row r="574" ht="39.950000000000003" customHeight="1"/>
    <row r="575" ht="39.950000000000003" customHeight="1"/>
    <row r="576" ht="39.950000000000003" customHeight="1"/>
    <row r="577" ht="39.950000000000003" customHeight="1"/>
    <row r="578" ht="39.950000000000003" customHeight="1"/>
    <row r="579" ht="39.950000000000003" customHeight="1"/>
    <row r="580" ht="39.950000000000003" customHeight="1"/>
    <row r="581" ht="39.950000000000003" customHeight="1"/>
    <row r="582" ht="39.950000000000003" customHeight="1"/>
    <row r="583" ht="39.950000000000003" customHeight="1"/>
    <row r="584" ht="39.950000000000003" customHeight="1"/>
    <row r="585" ht="39.950000000000003" customHeight="1"/>
    <row r="586" ht="39.950000000000003" customHeight="1"/>
    <row r="587" ht="39.950000000000003" customHeight="1"/>
    <row r="588" ht="39.950000000000003" customHeight="1"/>
    <row r="589" ht="39.950000000000003" customHeight="1"/>
    <row r="590" ht="39.950000000000003" customHeight="1"/>
    <row r="591" ht="39.950000000000003" customHeight="1"/>
    <row r="592" ht="39.950000000000003" customHeight="1"/>
    <row r="593" ht="39.950000000000003" customHeight="1"/>
    <row r="594" ht="39.950000000000003" customHeight="1"/>
    <row r="595" ht="39.950000000000003" customHeight="1"/>
    <row r="596" ht="39.950000000000003" customHeight="1"/>
    <row r="597" ht="39.950000000000003" customHeight="1"/>
    <row r="598" ht="39.950000000000003" customHeight="1"/>
    <row r="599" ht="39.950000000000003" customHeight="1"/>
    <row r="600" ht="39.950000000000003" customHeight="1"/>
    <row r="601" ht="39.950000000000003" customHeight="1"/>
    <row r="602" ht="39.950000000000003" customHeight="1"/>
    <row r="603" ht="39.950000000000003" customHeight="1"/>
    <row r="604" ht="39.950000000000003" customHeight="1"/>
    <row r="605" ht="39.950000000000003" customHeight="1"/>
    <row r="606" ht="39.950000000000003" customHeight="1"/>
    <row r="607" ht="39.950000000000003" customHeight="1"/>
    <row r="608" ht="39.950000000000003" customHeight="1"/>
    <row r="609" ht="39.950000000000003" customHeight="1"/>
    <row r="610" ht="39.950000000000003" customHeight="1"/>
    <row r="611" ht="39.950000000000003" customHeight="1"/>
    <row r="612" ht="39.950000000000003" customHeight="1"/>
    <row r="613" ht="39.950000000000003" customHeight="1"/>
    <row r="614" ht="39.950000000000003" customHeight="1"/>
    <row r="615" ht="39.950000000000003" customHeight="1"/>
    <row r="616" ht="39.950000000000003" customHeight="1"/>
    <row r="617" ht="39.950000000000003" customHeight="1"/>
    <row r="618" ht="39.950000000000003" customHeight="1"/>
    <row r="619" ht="39.950000000000003" customHeight="1"/>
    <row r="620" ht="39.950000000000003" customHeight="1"/>
    <row r="621" ht="39.950000000000003" customHeight="1"/>
    <row r="622" ht="39.950000000000003" customHeight="1"/>
    <row r="623" ht="39.950000000000003" customHeight="1"/>
    <row r="624" ht="39.950000000000003" customHeight="1"/>
    <row r="625" ht="39.950000000000003" customHeight="1"/>
    <row r="626" ht="39.950000000000003" customHeight="1"/>
    <row r="627" ht="39.950000000000003" customHeight="1"/>
    <row r="628" ht="39.950000000000003" customHeight="1"/>
    <row r="629" ht="39.950000000000003" customHeight="1"/>
    <row r="630" ht="39.950000000000003" customHeight="1"/>
    <row r="631" ht="39.950000000000003" customHeight="1"/>
    <row r="632" ht="39.950000000000003" customHeight="1"/>
    <row r="633" ht="39.950000000000003" customHeight="1"/>
    <row r="634" ht="39.950000000000003" customHeight="1"/>
    <row r="635" ht="39.950000000000003" customHeight="1"/>
    <row r="636" ht="39.950000000000003" customHeight="1"/>
    <row r="637" ht="39.950000000000003" customHeight="1"/>
    <row r="638" ht="39.950000000000003" customHeight="1"/>
    <row r="639" ht="39.950000000000003" customHeight="1"/>
    <row r="640" ht="39.950000000000003" customHeight="1"/>
    <row r="641" ht="39.950000000000003" customHeight="1"/>
    <row r="642" ht="39.950000000000003" customHeight="1"/>
    <row r="643" ht="39.950000000000003" customHeight="1"/>
    <row r="644" ht="39.950000000000003" customHeight="1"/>
    <row r="645" ht="39.950000000000003" customHeight="1"/>
    <row r="646" ht="39.950000000000003" customHeight="1"/>
    <row r="647" ht="39.950000000000003" customHeight="1"/>
    <row r="648" ht="39.950000000000003" customHeight="1"/>
    <row r="649" ht="39.950000000000003" customHeight="1"/>
  </sheetData>
  <mergeCells count="26">
    <mergeCell ref="AD1:AD2"/>
    <mergeCell ref="AE1:AE2"/>
    <mergeCell ref="AF1:AF2"/>
    <mergeCell ref="A2:N2"/>
    <mergeCell ref="A5:A19"/>
    <mergeCell ref="B5:B19"/>
    <mergeCell ref="AA1:AA2"/>
    <mergeCell ref="T1:T2"/>
    <mergeCell ref="A1:C1"/>
    <mergeCell ref="D1:K1"/>
    <mergeCell ref="L1:N1"/>
    <mergeCell ref="Q1:Q2"/>
    <mergeCell ref="R1:R2"/>
    <mergeCell ref="A20:A21"/>
    <mergeCell ref="B20:B21"/>
    <mergeCell ref="AB1:AB2"/>
    <mergeCell ref="AC1:AC2"/>
    <mergeCell ref="U1:U2"/>
    <mergeCell ref="V1:V2"/>
    <mergeCell ref="W1:W2"/>
    <mergeCell ref="X1:X2"/>
    <mergeCell ref="Y1:Y2"/>
    <mergeCell ref="Z1:Z2"/>
    <mergeCell ref="O1:O2"/>
    <mergeCell ref="P1:P2"/>
    <mergeCell ref="S1:S2"/>
  </mergeCells>
  <conditionalFormatting sqref="Q4:Z25">
    <cfRule type="cellIs" dxfId="21" priority="4" stopIfTrue="1" operator="greaterThan">
      <formula>0</formula>
    </cfRule>
    <cfRule type="cellIs" dxfId="20" priority="5" stopIfTrue="1" operator="greaterThan">
      <formula>0</formula>
    </cfRule>
    <cfRule type="cellIs" dxfId="19" priority="6" stopIfTrue="1" operator="greaterThan">
      <formula>0</formula>
    </cfRule>
  </conditionalFormatting>
  <conditionalFormatting sqref="O4:P25">
    <cfRule type="cellIs" dxfId="18" priority="1" stopIfTrue="1" operator="greaterThan">
      <formula>0</formula>
    </cfRule>
    <cfRule type="cellIs" dxfId="17" priority="2" stopIfTrue="1" operator="greaterThan">
      <formula>0</formula>
    </cfRule>
    <cfRule type="cellIs" dxfId="16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0EA1F-CB0F-4E77-A5DF-65C33D081FE8}">
  <dimension ref="A1:AF649"/>
  <sheetViews>
    <sheetView topLeftCell="B13" zoomScale="82" zoomScaleNormal="82" workbookViewId="0">
      <selection activeCell="P12" sqref="P12"/>
    </sheetView>
  </sheetViews>
  <sheetFormatPr defaultColWidth="9.7109375" defaultRowHeight="26.25"/>
  <cols>
    <col min="1" max="1" width="7" style="35" customWidth="1"/>
    <col min="2" max="2" width="44.28515625" style="1" customWidth="1"/>
    <col min="3" max="3" width="9.5703125" style="34" customWidth="1"/>
    <col min="4" max="4" width="55.28515625" style="42" customWidth="1"/>
    <col min="5" max="8" width="19.42578125" style="43" customWidth="1"/>
    <col min="9" max="9" width="11.7109375" style="1" customWidth="1"/>
    <col min="10" max="10" width="18.42578125" style="1" customWidth="1"/>
    <col min="11" max="11" width="15.42578125" style="29" bestFit="1" customWidth="1"/>
    <col min="12" max="12" width="13.85546875" style="4" customWidth="1"/>
    <col min="13" max="13" width="13.28515625" style="28" customWidth="1"/>
    <col min="14" max="14" width="12.5703125" style="5" customWidth="1"/>
    <col min="15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91" t="s">
        <v>95</v>
      </c>
      <c r="B1" s="91"/>
      <c r="C1" s="91"/>
      <c r="D1" s="91" t="s">
        <v>24</v>
      </c>
      <c r="E1" s="91"/>
      <c r="F1" s="91"/>
      <c r="G1" s="91"/>
      <c r="H1" s="91"/>
      <c r="I1" s="91"/>
      <c r="J1" s="91"/>
      <c r="K1" s="91"/>
      <c r="L1" s="91" t="s">
        <v>96</v>
      </c>
      <c r="M1" s="91"/>
      <c r="N1" s="91"/>
      <c r="O1" s="90" t="s">
        <v>123</v>
      </c>
      <c r="P1" s="90" t="s">
        <v>97</v>
      </c>
      <c r="Q1" s="90" t="s">
        <v>97</v>
      </c>
      <c r="R1" s="90" t="s">
        <v>97</v>
      </c>
      <c r="S1" s="90" t="s">
        <v>97</v>
      </c>
      <c r="T1" s="90" t="s">
        <v>97</v>
      </c>
      <c r="U1" s="90" t="s">
        <v>97</v>
      </c>
      <c r="V1" s="90" t="s">
        <v>97</v>
      </c>
      <c r="W1" s="90" t="s">
        <v>97</v>
      </c>
      <c r="X1" s="90" t="s">
        <v>97</v>
      </c>
      <c r="Y1" s="90" t="s">
        <v>97</v>
      </c>
      <c r="Z1" s="90" t="s">
        <v>97</v>
      </c>
      <c r="AA1" s="90" t="s">
        <v>97</v>
      </c>
      <c r="AB1" s="90" t="s">
        <v>97</v>
      </c>
      <c r="AC1" s="90" t="s">
        <v>97</v>
      </c>
      <c r="AD1" s="90" t="s">
        <v>97</v>
      </c>
      <c r="AE1" s="90" t="s">
        <v>97</v>
      </c>
      <c r="AF1" s="90" t="s">
        <v>97</v>
      </c>
    </row>
    <row r="2" spans="1:32" ht="39.950000000000003" customHeight="1">
      <c r="A2" s="91" t="s">
        <v>13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2" s="3" customFormat="1" ht="51" customHeight="1">
      <c r="A3" s="36" t="s">
        <v>20</v>
      </c>
      <c r="B3" s="38" t="s">
        <v>14</v>
      </c>
      <c r="C3" s="37" t="s">
        <v>21</v>
      </c>
      <c r="D3" s="37" t="s">
        <v>15</v>
      </c>
      <c r="E3" s="37" t="s">
        <v>16</v>
      </c>
      <c r="F3" s="37" t="s">
        <v>42</v>
      </c>
      <c r="G3" s="37" t="s">
        <v>44</v>
      </c>
      <c r="H3" s="37" t="s">
        <v>45</v>
      </c>
      <c r="I3" s="38" t="s">
        <v>3</v>
      </c>
      <c r="J3" s="38" t="s">
        <v>17</v>
      </c>
      <c r="K3" s="39" t="s">
        <v>22</v>
      </c>
      <c r="L3" s="38" t="s">
        <v>23</v>
      </c>
      <c r="M3" s="44" t="s">
        <v>0</v>
      </c>
      <c r="N3" s="45" t="s">
        <v>2</v>
      </c>
      <c r="O3" s="87">
        <v>44795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</row>
    <row r="4" spans="1:32" ht="39.950000000000003" customHeight="1">
      <c r="A4" s="50">
        <v>1</v>
      </c>
      <c r="B4" s="67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54" t="s">
        <v>49</v>
      </c>
      <c r="H4" s="54" t="s">
        <v>50</v>
      </c>
      <c r="I4" s="33" t="s">
        <v>3</v>
      </c>
      <c r="J4" s="68" t="s">
        <v>41</v>
      </c>
      <c r="K4" s="61">
        <v>222.49</v>
      </c>
      <c r="L4" s="19"/>
      <c r="M4" s="25">
        <f>L4-(SUM(O4:AF4))</f>
        <v>0</v>
      </c>
      <c r="N4" s="26" t="str">
        <f>IF(M4&lt;0,"ATENÇÃO","OK")</f>
        <v>OK</v>
      </c>
      <c r="O4" s="86"/>
      <c r="P4" s="65"/>
      <c r="Q4" s="65"/>
      <c r="R4" s="65"/>
      <c r="S4" s="65"/>
      <c r="T4" s="65"/>
      <c r="U4" s="18"/>
      <c r="V4" s="18"/>
      <c r="W4" s="18"/>
      <c r="X4" s="18"/>
      <c r="Y4" s="18"/>
      <c r="Z4" s="18"/>
      <c r="AA4" s="32"/>
      <c r="AB4" s="32"/>
      <c r="AC4" s="32"/>
      <c r="AD4" s="32"/>
      <c r="AE4" s="32"/>
      <c r="AF4" s="32"/>
    </row>
    <row r="5" spans="1:32" ht="39.950000000000003" customHeight="1">
      <c r="A5" s="92">
        <v>2</v>
      </c>
      <c r="B5" s="94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57" t="s">
        <v>53</v>
      </c>
      <c r="H5" s="57" t="s">
        <v>54</v>
      </c>
      <c r="I5" s="40" t="s">
        <v>3</v>
      </c>
      <c r="J5" s="40" t="s">
        <v>41</v>
      </c>
      <c r="K5" s="62">
        <v>885</v>
      </c>
      <c r="L5" s="19"/>
      <c r="M5" s="25">
        <f t="shared" ref="M5:M25" si="0">L5-(SUM(O5:AF5))</f>
        <v>0</v>
      </c>
      <c r="N5" s="26" t="str">
        <f t="shared" ref="N5:N25" si="1">IF(M5&lt;0,"ATENÇÃO","OK")</f>
        <v>OK</v>
      </c>
      <c r="O5" s="86"/>
      <c r="P5" s="65"/>
      <c r="Q5" s="65"/>
      <c r="R5" s="65"/>
      <c r="S5" s="65"/>
      <c r="T5" s="65"/>
      <c r="U5" s="18"/>
      <c r="V5" s="18"/>
      <c r="W5" s="18"/>
      <c r="X5" s="18"/>
      <c r="Y5" s="18"/>
      <c r="Z5" s="18"/>
      <c r="AA5" s="32"/>
      <c r="AB5" s="32"/>
      <c r="AC5" s="32"/>
      <c r="AD5" s="32"/>
      <c r="AE5" s="32"/>
      <c r="AF5" s="32"/>
    </row>
    <row r="6" spans="1:32" ht="39.950000000000003" customHeight="1">
      <c r="A6" s="93"/>
      <c r="B6" s="95"/>
      <c r="C6" s="55">
        <v>3</v>
      </c>
      <c r="D6" s="56" t="s">
        <v>26</v>
      </c>
      <c r="E6" s="57" t="s">
        <v>52</v>
      </c>
      <c r="F6" s="57">
        <v>35030005</v>
      </c>
      <c r="G6" s="57" t="s">
        <v>53</v>
      </c>
      <c r="H6" s="57" t="s">
        <v>54</v>
      </c>
      <c r="I6" s="40" t="s">
        <v>3</v>
      </c>
      <c r="J6" s="40" t="s">
        <v>41</v>
      </c>
      <c r="K6" s="62">
        <v>422</v>
      </c>
      <c r="L6" s="19"/>
      <c r="M6" s="25">
        <f t="shared" si="0"/>
        <v>0</v>
      </c>
      <c r="N6" s="26" t="str">
        <f t="shared" si="1"/>
        <v>OK</v>
      </c>
      <c r="O6" s="86"/>
      <c r="P6" s="65"/>
      <c r="Q6" s="65"/>
      <c r="R6" s="65"/>
      <c r="S6" s="65"/>
      <c r="T6" s="65"/>
      <c r="U6" s="18"/>
      <c r="V6" s="18"/>
      <c r="W6" s="18"/>
      <c r="X6" s="18"/>
      <c r="Y6" s="18"/>
      <c r="Z6" s="18"/>
      <c r="AA6" s="32"/>
      <c r="AB6" s="32"/>
      <c r="AC6" s="32"/>
      <c r="AD6" s="32"/>
      <c r="AE6" s="32"/>
      <c r="AF6" s="32"/>
    </row>
    <row r="7" spans="1:32" ht="39.950000000000003" customHeight="1">
      <c r="A7" s="93"/>
      <c r="B7" s="95"/>
      <c r="C7" s="55">
        <v>4</v>
      </c>
      <c r="D7" s="56" t="s">
        <v>27</v>
      </c>
      <c r="E7" s="57" t="s">
        <v>52</v>
      </c>
      <c r="F7" s="57" t="s">
        <v>55</v>
      </c>
      <c r="G7" s="57" t="s">
        <v>53</v>
      </c>
      <c r="H7" s="57" t="s">
        <v>56</v>
      </c>
      <c r="I7" s="40" t="s">
        <v>3</v>
      </c>
      <c r="J7" s="40" t="s">
        <v>41</v>
      </c>
      <c r="K7" s="62">
        <v>2236</v>
      </c>
      <c r="L7" s="19"/>
      <c r="M7" s="25">
        <f t="shared" si="0"/>
        <v>0</v>
      </c>
      <c r="N7" s="26" t="str">
        <f t="shared" si="1"/>
        <v>OK</v>
      </c>
      <c r="O7" s="86"/>
      <c r="P7" s="65"/>
      <c r="Q7" s="65"/>
      <c r="R7" s="65"/>
      <c r="S7" s="65"/>
      <c r="T7" s="65"/>
      <c r="U7" s="18"/>
      <c r="V7" s="18"/>
      <c r="W7" s="18"/>
      <c r="X7" s="18"/>
      <c r="Y7" s="18"/>
      <c r="Z7" s="18"/>
      <c r="AA7" s="32"/>
      <c r="AB7" s="32"/>
      <c r="AC7" s="32"/>
      <c r="AD7" s="32"/>
      <c r="AE7" s="32"/>
      <c r="AF7" s="32"/>
    </row>
    <row r="8" spans="1:32" ht="39.950000000000003" customHeight="1">
      <c r="A8" s="93"/>
      <c r="B8" s="95"/>
      <c r="C8" s="55">
        <v>5</v>
      </c>
      <c r="D8" s="56" t="s">
        <v>28</v>
      </c>
      <c r="E8" s="57" t="s">
        <v>52</v>
      </c>
      <c r="F8" s="57">
        <v>35123230</v>
      </c>
      <c r="G8" s="57" t="s">
        <v>57</v>
      </c>
      <c r="H8" s="57" t="s">
        <v>58</v>
      </c>
      <c r="I8" s="40" t="s">
        <v>3</v>
      </c>
      <c r="J8" s="40" t="s">
        <v>41</v>
      </c>
      <c r="K8" s="62">
        <v>28</v>
      </c>
      <c r="L8" s="19"/>
      <c r="M8" s="25">
        <f t="shared" si="0"/>
        <v>0</v>
      </c>
      <c r="N8" s="26" t="str">
        <f t="shared" si="1"/>
        <v>OK</v>
      </c>
      <c r="O8" s="86"/>
      <c r="P8" s="65"/>
      <c r="Q8" s="65"/>
      <c r="R8" s="65"/>
      <c r="S8" s="65"/>
      <c r="T8" s="65"/>
      <c r="U8" s="18"/>
      <c r="V8" s="18"/>
      <c r="W8" s="18"/>
      <c r="X8" s="18"/>
      <c r="Y8" s="18"/>
      <c r="Z8" s="18"/>
      <c r="AA8" s="32"/>
      <c r="AB8" s="32"/>
      <c r="AC8" s="32"/>
      <c r="AD8" s="32"/>
      <c r="AE8" s="32"/>
      <c r="AF8" s="32"/>
    </row>
    <row r="9" spans="1:32" ht="39.950000000000003" customHeight="1">
      <c r="A9" s="93"/>
      <c r="B9" s="95"/>
      <c r="C9" s="55">
        <v>6</v>
      </c>
      <c r="D9" s="56" t="s">
        <v>29</v>
      </c>
      <c r="E9" s="57" t="s">
        <v>52</v>
      </c>
      <c r="F9" s="57">
        <v>35103600</v>
      </c>
      <c r="G9" s="57" t="s">
        <v>57</v>
      </c>
      <c r="H9" s="57" t="s">
        <v>59</v>
      </c>
      <c r="I9" s="40" t="s">
        <v>3</v>
      </c>
      <c r="J9" s="40" t="s">
        <v>41</v>
      </c>
      <c r="K9" s="62">
        <v>12</v>
      </c>
      <c r="L9" s="19"/>
      <c r="M9" s="25">
        <f t="shared" si="0"/>
        <v>0</v>
      </c>
      <c r="N9" s="26" t="str">
        <f t="shared" si="1"/>
        <v>OK</v>
      </c>
      <c r="O9" s="86"/>
      <c r="P9" s="65"/>
      <c r="Q9" s="65"/>
      <c r="R9" s="65"/>
      <c r="S9" s="65"/>
      <c r="T9" s="65"/>
      <c r="U9" s="18"/>
      <c r="V9" s="18"/>
      <c r="W9" s="18"/>
      <c r="X9" s="18"/>
      <c r="Y9" s="18"/>
      <c r="Z9" s="18"/>
      <c r="AA9" s="32"/>
      <c r="AB9" s="32"/>
      <c r="AC9" s="32"/>
      <c r="AD9" s="32"/>
      <c r="AE9" s="32"/>
      <c r="AF9" s="32"/>
    </row>
    <row r="10" spans="1:32" ht="39.950000000000003" customHeight="1">
      <c r="A10" s="93"/>
      <c r="B10" s="95"/>
      <c r="C10" s="55">
        <v>7</v>
      </c>
      <c r="D10" s="56" t="s">
        <v>30</v>
      </c>
      <c r="E10" s="57" t="s">
        <v>52</v>
      </c>
      <c r="F10" s="57">
        <v>35129090</v>
      </c>
      <c r="G10" s="57" t="s">
        <v>53</v>
      </c>
      <c r="H10" s="57" t="s">
        <v>60</v>
      </c>
      <c r="I10" s="40" t="s">
        <v>3</v>
      </c>
      <c r="J10" s="40" t="s">
        <v>41</v>
      </c>
      <c r="K10" s="62">
        <v>34</v>
      </c>
      <c r="L10" s="19"/>
      <c r="M10" s="25">
        <f t="shared" si="0"/>
        <v>0</v>
      </c>
      <c r="N10" s="26" t="str">
        <f t="shared" si="1"/>
        <v>OK</v>
      </c>
      <c r="O10" s="86"/>
      <c r="P10" s="65"/>
      <c r="Q10" s="65"/>
      <c r="R10" s="65"/>
      <c r="S10" s="65"/>
      <c r="T10" s="65"/>
      <c r="U10" s="18"/>
      <c r="V10" s="18"/>
      <c r="W10" s="18"/>
      <c r="X10" s="18"/>
      <c r="Y10" s="18"/>
      <c r="Z10" s="18"/>
      <c r="AA10" s="32"/>
      <c r="AB10" s="32"/>
      <c r="AC10" s="32"/>
      <c r="AD10" s="32"/>
      <c r="AE10" s="32"/>
      <c r="AF10" s="32"/>
    </row>
    <row r="11" spans="1:32" ht="39.950000000000003" customHeight="1">
      <c r="A11" s="93"/>
      <c r="B11" s="95"/>
      <c r="C11" s="55">
        <v>8</v>
      </c>
      <c r="D11" s="56" t="s">
        <v>31</v>
      </c>
      <c r="E11" s="57" t="s">
        <v>52</v>
      </c>
      <c r="F11" s="57">
        <v>35129072</v>
      </c>
      <c r="G11" s="57" t="s">
        <v>57</v>
      </c>
      <c r="H11" s="57" t="s">
        <v>58</v>
      </c>
      <c r="I11" s="40" t="s">
        <v>3</v>
      </c>
      <c r="J11" s="40" t="s">
        <v>41</v>
      </c>
      <c r="K11" s="62">
        <v>52</v>
      </c>
      <c r="L11" s="19"/>
      <c r="M11" s="25">
        <f t="shared" si="0"/>
        <v>0</v>
      </c>
      <c r="N11" s="26" t="str">
        <f t="shared" si="1"/>
        <v>OK</v>
      </c>
      <c r="O11" s="86"/>
      <c r="P11" s="65"/>
      <c r="Q11" s="65"/>
      <c r="R11" s="65"/>
      <c r="S11" s="65"/>
      <c r="T11" s="65"/>
      <c r="U11" s="18"/>
      <c r="V11" s="18"/>
      <c r="W11" s="18"/>
      <c r="X11" s="18"/>
      <c r="Y11" s="18"/>
      <c r="Z11" s="18"/>
      <c r="AA11" s="32"/>
      <c r="AB11" s="32"/>
      <c r="AC11" s="32"/>
      <c r="AD11" s="32"/>
      <c r="AE11" s="32"/>
      <c r="AF11" s="32"/>
    </row>
    <row r="12" spans="1:32" ht="39.950000000000003" customHeight="1">
      <c r="A12" s="93"/>
      <c r="B12" s="95"/>
      <c r="C12" s="55">
        <v>9</v>
      </c>
      <c r="D12" s="56" t="s">
        <v>32</v>
      </c>
      <c r="E12" s="57" t="s">
        <v>52</v>
      </c>
      <c r="F12" s="57">
        <v>35103605</v>
      </c>
      <c r="G12" s="57" t="s">
        <v>57</v>
      </c>
      <c r="H12" s="57" t="s">
        <v>61</v>
      </c>
      <c r="I12" s="40" t="s">
        <v>3</v>
      </c>
      <c r="J12" s="40" t="s">
        <v>41</v>
      </c>
      <c r="K12" s="62">
        <v>26.9</v>
      </c>
      <c r="L12" s="19"/>
      <c r="M12" s="25">
        <f t="shared" si="0"/>
        <v>0</v>
      </c>
      <c r="N12" s="26" t="str">
        <f t="shared" si="1"/>
        <v>OK</v>
      </c>
      <c r="O12" s="86"/>
      <c r="P12" s="65"/>
      <c r="Q12" s="65"/>
      <c r="R12" s="65"/>
      <c r="S12" s="65"/>
      <c r="T12" s="65"/>
      <c r="U12" s="18"/>
      <c r="V12" s="18"/>
      <c r="W12" s="18"/>
      <c r="X12" s="18"/>
      <c r="Y12" s="18"/>
      <c r="Z12" s="18"/>
      <c r="AA12" s="32"/>
      <c r="AB12" s="32"/>
      <c r="AC12" s="32"/>
      <c r="AD12" s="32"/>
      <c r="AE12" s="32"/>
      <c r="AF12" s="32"/>
    </row>
    <row r="13" spans="1:32" ht="39.950000000000003" customHeight="1">
      <c r="A13" s="93"/>
      <c r="B13" s="95"/>
      <c r="C13" s="55">
        <v>10</v>
      </c>
      <c r="D13" s="56" t="s">
        <v>33</v>
      </c>
      <c r="E13" s="57" t="s">
        <v>52</v>
      </c>
      <c r="F13" s="57">
        <v>23400194</v>
      </c>
      <c r="G13" s="57" t="s">
        <v>53</v>
      </c>
      <c r="H13" s="57" t="s">
        <v>62</v>
      </c>
      <c r="I13" s="40" t="s">
        <v>3</v>
      </c>
      <c r="J13" s="40" t="s">
        <v>41</v>
      </c>
      <c r="K13" s="62">
        <v>1753.75</v>
      </c>
      <c r="L13" s="19">
        <f>0+3</f>
        <v>3</v>
      </c>
      <c r="M13" s="25">
        <f t="shared" si="0"/>
        <v>3</v>
      </c>
      <c r="N13" s="26" t="str">
        <f t="shared" si="1"/>
        <v>OK</v>
      </c>
      <c r="O13" s="86"/>
      <c r="P13" s="65"/>
      <c r="Q13" s="65"/>
      <c r="R13" s="65"/>
      <c r="S13" s="65"/>
      <c r="T13" s="65"/>
      <c r="U13" s="18"/>
      <c r="V13" s="18"/>
      <c r="W13" s="18"/>
      <c r="X13" s="18"/>
      <c r="Y13" s="18"/>
      <c r="Z13" s="18"/>
      <c r="AA13" s="32"/>
      <c r="AB13" s="32"/>
      <c r="AC13" s="32"/>
      <c r="AD13" s="32"/>
      <c r="AE13" s="32"/>
      <c r="AF13" s="32"/>
    </row>
    <row r="14" spans="1:32" ht="39.950000000000003" customHeight="1">
      <c r="A14" s="93"/>
      <c r="B14" s="95"/>
      <c r="C14" s="55">
        <v>11</v>
      </c>
      <c r="D14" s="56" t="s">
        <v>34</v>
      </c>
      <c r="E14" s="57" t="s">
        <v>52</v>
      </c>
      <c r="F14" s="57">
        <v>23200019</v>
      </c>
      <c r="G14" s="57" t="s">
        <v>53</v>
      </c>
      <c r="H14" s="57" t="s">
        <v>63</v>
      </c>
      <c r="I14" s="40" t="s">
        <v>3</v>
      </c>
      <c r="J14" s="40" t="s">
        <v>41</v>
      </c>
      <c r="K14" s="62">
        <v>649.65</v>
      </c>
      <c r="L14" s="19"/>
      <c r="M14" s="25">
        <f t="shared" si="0"/>
        <v>0</v>
      </c>
      <c r="N14" s="26" t="str">
        <f t="shared" si="1"/>
        <v>OK</v>
      </c>
      <c r="O14" s="86"/>
      <c r="P14" s="65"/>
      <c r="Q14" s="65"/>
      <c r="R14" s="65"/>
      <c r="S14" s="65"/>
      <c r="T14" s="65"/>
      <c r="U14" s="18"/>
      <c r="V14" s="18"/>
      <c r="W14" s="18"/>
      <c r="X14" s="18"/>
      <c r="Y14" s="18"/>
      <c r="Z14" s="18"/>
      <c r="AA14" s="32"/>
      <c r="AB14" s="32"/>
      <c r="AC14" s="32"/>
      <c r="AD14" s="32"/>
      <c r="AE14" s="32"/>
      <c r="AF14" s="32"/>
    </row>
    <row r="15" spans="1:32" ht="39.950000000000003" customHeight="1">
      <c r="A15" s="93"/>
      <c r="B15" s="95"/>
      <c r="C15" s="55">
        <v>12</v>
      </c>
      <c r="D15" s="56" t="s">
        <v>35</v>
      </c>
      <c r="E15" s="57" t="s">
        <v>52</v>
      </c>
      <c r="F15" s="57">
        <v>23350032</v>
      </c>
      <c r="G15" s="57" t="s">
        <v>53</v>
      </c>
      <c r="H15" s="57" t="s">
        <v>64</v>
      </c>
      <c r="I15" s="40" t="s">
        <v>3</v>
      </c>
      <c r="J15" s="40" t="s">
        <v>41</v>
      </c>
      <c r="K15" s="62">
        <v>11</v>
      </c>
      <c r="L15" s="19"/>
      <c r="M15" s="25">
        <f t="shared" si="0"/>
        <v>0</v>
      </c>
      <c r="N15" s="26" t="str">
        <f t="shared" si="1"/>
        <v>OK</v>
      </c>
      <c r="O15" s="86"/>
      <c r="P15" s="65"/>
      <c r="Q15" s="65"/>
      <c r="R15" s="65"/>
      <c r="S15" s="65"/>
      <c r="T15" s="65"/>
      <c r="U15" s="18"/>
      <c r="V15" s="18"/>
      <c r="W15" s="18"/>
      <c r="X15" s="18"/>
      <c r="Y15" s="18"/>
      <c r="Z15" s="18"/>
      <c r="AA15" s="32"/>
      <c r="AB15" s="32"/>
      <c r="AC15" s="32"/>
      <c r="AD15" s="32"/>
      <c r="AE15" s="32"/>
      <c r="AF15" s="32"/>
    </row>
    <row r="16" spans="1:32" ht="39.950000000000003" customHeight="1">
      <c r="A16" s="93"/>
      <c r="B16" s="95"/>
      <c r="C16" s="55">
        <v>13</v>
      </c>
      <c r="D16" s="56" t="s">
        <v>36</v>
      </c>
      <c r="E16" s="57" t="s">
        <v>52</v>
      </c>
      <c r="F16" s="57">
        <v>35030600</v>
      </c>
      <c r="G16" s="57" t="s">
        <v>65</v>
      </c>
      <c r="H16" s="57" t="s">
        <v>66</v>
      </c>
      <c r="I16" s="40" t="s">
        <v>3</v>
      </c>
      <c r="J16" s="40" t="s">
        <v>41</v>
      </c>
      <c r="K16" s="62">
        <v>32</v>
      </c>
      <c r="L16" s="19"/>
      <c r="M16" s="25">
        <f t="shared" si="0"/>
        <v>0</v>
      </c>
      <c r="N16" s="26" t="str">
        <f t="shared" si="1"/>
        <v>OK</v>
      </c>
      <c r="O16" s="86"/>
      <c r="P16" s="65"/>
      <c r="Q16" s="65"/>
      <c r="R16" s="65"/>
      <c r="S16" s="65"/>
      <c r="T16" s="65"/>
      <c r="U16" s="18"/>
      <c r="V16" s="18"/>
      <c r="W16" s="18"/>
      <c r="X16" s="18"/>
      <c r="Y16" s="18"/>
      <c r="Z16" s="18"/>
      <c r="AA16" s="32"/>
      <c r="AB16" s="32"/>
      <c r="AC16" s="32"/>
      <c r="AD16" s="32"/>
      <c r="AE16" s="32"/>
      <c r="AF16" s="32"/>
    </row>
    <row r="17" spans="1:32" ht="39.950000000000003" customHeight="1">
      <c r="A17" s="93"/>
      <c r="B17" s="95"/>
      <c r="C17" s="55">
        <v>14</v>
      </c>
      <c r="D17" s="56" t="s">
        <v>37</v>
      </c>
      <c r="E17" s="57" t="s">
        <v>52</v>
      </c>
      <c r="F17" s="57">
        <v>35030521</v>
      </c>
      <c r="G17" s="57" t="s">
        <v>65</v>
      </c>
      <c r="H17" s="57" t="s">
        <v>66</v>
      </c>
      <c r="I17" s="40" t="s">
        <v>3</v>
      </c>
      <c r="J17" s="40" t="s">
        <v>41</v>
      </c>
      <c r="K17" s="62">
        <v>19</v>
      </c>
      <c r="L17" s="19"/>
      <c r="M17" s="25">
        <f t="shared" si="0"/>
        <v>0</v>
      </c>
      <c r="N17" s="26" t="str">
        <f t="shared" si="1"/>
        <v>OK</v>
      </c>
      <c r="O17" s="86"/>
      <c r="P17" s="65"/>
      <c r="Q17" s="65"/>
      <c r="R17" s="65"/>
      <c r="S17" s="65"/>
      <c r="T17" s="65"/>
      <c r="U17" s="18"/>
      <c r="V17" s="18"/>
      <c r="W17" s="18"/>
      <c r="X17" s="18"/>
      <c r="Y17" s="18"/>
      <c r="Z17" s="18"/>
      <c r="AA17" s="32"/>
      <c r="AB17" s="32"/>
      <c r="AC17" s="32"/>
      <c r="AD17" s="32"/>
      <c r="AE17" s="32"/>
      <c r="AF17" s="32"/>
    </row>
    <row r="18" spans="1:32" ht="39.950000000000003" customHeight="1">
      <c r="A18" s="93"/>
      <c r="B18" s="95"/>
      <c r="C18" s="55">
        <v>15</v>
      </c>
      <c r="D18" s="56" t="s">
        <v>38</v>
      </c>
      <c r="E18" s="57" t="s">
        <v>52</v>
      </c>
      <c r="F18" s="57">
        <v>35050296</v>
      </c>
      <c r="G18" s="57" t="s">
        <v>65</v>
      </c>
      <c r="H18" s="57" t="s">
        <v>66</v>
      </c>
      <c r="I18" s="40" t="s">
        <v>3</v>
      </c>
      <c r="J18" s="40" t="s">
        <v>41</v>
      </c>
      <c r="K18" s="62">
        <v>4.2</v>
      </c>
      <c r="L18" s="19"/>
      <c r="M18" s="25">
        <f t="shared" si="0"/>
        <v>0</v>
      </c>
      <c r="N18" s="26" t="str">
        <f t="shared" si="1"/>
        <v>OK</v>
      </c>
      <c r="O18" s="86"/>
      <c r="P18" s="65"/>
      <c r="Q18" s="65"/>
      <c r="R18" s="65"/>
      <c r="S18" s="65"/>
      <c r="T18" s="65"/>
      <c r="U18" s="18"/>
      <c r="V18" s="18"/>
      <c r="W18" s="18"/>
      <c r="X18" s="18"/>
      <c r="Y18" s="18"/>
      <c r="Z18" s="18"/>
      <c r="AA18" s="32"/>
      <c r="AB18" s="32"/>
      <c r="AC18" s="32"/>
      <c r="AD18" s="32"/>
      <c r="AE18" s="32"/>
      <c r="AF18" s="32"/>
    </row>
    <row r="19" spans="1:32" ht="39.950000000000003" customHeight="1">
      <c r="A19" s="93"/>
      <c r="B19" s="95"/>
      <c r="C19" s="55">
        <v>16</v>
      </c>
      <c r="D19" s="56" t="s">
        <v>39</v>
      </c>
      <c r="E19" s="57" t="s">
        <v>52</v>
      </c>
      <c r="F19" s="57">
        <v>35050290</v>
      </c>
      <c r="G19" s="57" t="s">
        <v>65</v>
      </c>
      <c r="H19" s="57" t="s">
        <v>66</v>
      </c>
      <c r="I19" s="40" t="s">
        <v>3</v>
      </c>
      <c r="J19" s="40" t="s">
        <v>41</v>
      </c>
      <c r="K19" s="62">
        <v>1.1499999999999999</v>
      </c>
      <c r="L19" s="19"/>
      <c r="M19" s="25">
        <f t="shared" si="0"/>
        <v>0</v>
      </c>
      <c r="N19" s="26" t="str">
        <f t="shared" si="1"/>
        <v>OK</v>
      </c>
      <c r="O19" s="86"/>
      <c r="P19" s="65"/>
      <c r="Q19" s="65"/>
      <c r="R19" s="65"/>
      <c r="S19" s="65"/>
      <c r="T19" s="65"/>
      <c r="U19" s="18"/>
      <c r="V19" s="18"/>
      <c r="W19" s="18"/>
      <c r="X19" s="18"/>
      <c r="Y19" s="18"/>
      <c r="Z19" s="18"/>
      <c r="AA19" s="32"/>
      <c r="AB19" s="32"/>
      <c r="AC19" s="32"/>
      <c r="AD19" s="32"/>
      <c r="AE19" s="32"/>
      <c r="AF19" s="32"/>
    </row>
    <row r="20" spans="1:32" ht="39.950000000000003" customHeight="1">
      <c r="A20" s="98">
        <v>4</v>
      </c>
      <c r="B20" s="96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60" t="s">
        <v>71</v>
      </c>
      <c r="H20" s="60" t="s">
        <v>72</v>
      </c>
      <c r="I20" s="33" t="s">
        <v>3</v>
      </c>
      <c r="J20" s="33" t="s">
        <v>41</v>
      </c>
      <c r="K20" s="63">
        <v>1139</v>
      </c>
      <c r="L20" s="19"/>
      <c r="M20" s="25">
        <f t="shared" si="0"/>
        <v>-2</v>
      </c>
      <c r="N20" s="26" t="str">
        <f t="shared" si="1"/>
        <v>ATENÇÃO</v>
      </c>
      <c r="O20" s="86">
        <v>2</v>
      </c>
      <c r="P20" s="65"/>
      <c r="Q20" s="65"/>
      <c r="R20" s="65"/>
      <c r="S20" s="65"/>
      <c r="T20" s="65"/>
      <c r="U20" s="18"/>
      <c r="V20" s="18"/>
      <c r="W20" s="18"/>
      <c r="X20" s="18"/>
      <c r="Y20" s="18"/>
      <c r="Z20" s="18"/>
      <c r="AA20" s="32"/>
      <c r="AB20" s="32"/>
      <c r="AC20" s="32"/>
      <c r="AD20" s="32"/>
      <c r="AE20" s="32"/>
      <c r="AF20" s="32"/>
    </row>
    <row r="21" spans="1:32" ht="39.950000000000003" customHeight="1">
      <c r="A21" s="99"/>
      <c r="B21" s="97"/>
      <c r="C21" s="58">
        <v>26</v>
      </c>
      <c r="D21" s="59" t="s">
        <v>73</v>
      </c>
      <c r="E21" s="60" t="s">
        <v>74</v>
      </c>
      <c r="F21" s="60" t="s">
        <v>75</v>
      </c>
      <c r="G21" s="60" t="s">
        <v>71</v>
      </c>
      <c r="H21" s="60" t="s">
        <v>76</v>
      </c>
      <c r="I21" s="33" t="s">
        <v>3</v>
      </c>
      <c r="J21" s="33" t="s">
        <v>41</v>
      </c>
      <c r="K21" s="63">
        <v>3200.12</v>
      </c>
      <c r="L21" s="19"/>
      <c r="M21" s="25">
        <f t="shared" si="0"/>
        <v>0</v>
      </c>
      <c r="N21" s="26" t="str">
        <f t="shared" si="1"/>
        <v>OK</v>
      </c>
      <c r="O21" s="86"/>
      <c r="P21" s="65"/>
      <c r="Q21" s="65"/>
      <c r="R21" s="65"/>
      <c r="S21" s="65"/>
      <c r="T21" s="65"/>
      <c r="U21" s="18"/>
      <c r="V21" s="18"/>
      <c r="W21" s="18"/>
      <c r="X21" s="18"/>
      <c r="Y21" s="18"/>
      <c r="Z21" s="18"/>
      <c r="AA21" s="32"/>
      <c r="AB21" s="32"/>
      <c r="AC21" s="32"/>
      <c r="AD21" s="32"/>
      <c r="AE21" s="32"/>
      <c r="AF21" s="32"/>
    </row>
    <row r="22" spans="1:32" ht="39.950000000000003" customHeight="1">
      <c r="A22" s="75">
        <v>5</v>
      </c>
      <c r="B22" s="69" t="s">
        <v>77</v>
      </c>
      <c r="C22" s="70">
        <v>27</v>
      </c>
      <c r="D22" s="71" t="s">
        <v>78</v>
      </c>
      <c r="E22" s="72" t="s">
        <v>79</v>
      </c>
      <c r="F22" s="72" t="s">
        <v>80</v>
      </c>
      <c r="G22" s="72" t="s">
        <v>49</v>
      </c>
      <c r="H22" s="72" t="s">
        <v>81</v>
      </c>
      <c r="I22" s="73" t="s">
        <v>3</v>
      </c>
      <c r="J22" s="73" t="s">
        <v>40</v>
      </c>
      <c r="K22" s="74">
        <v>13499.8</v>
      </c>
      <c r="L22" s="19"/>
      <c r="M22" s="25">
        <f t="shared" si="0"/>
        <v>0</v>
      </c>
      <c r="N22" s="26" t="str">
        <f t="shared" si="1"/>
        <v>OK</v>
      </c>
      <c r="O22" s="86"/>
      <c r="P22" s="65"/>
      <c r="Q22" s="65"/>
      <c r="R22" s="65"/>
      <c r="S22" s="65"/>
      <c r="T22" s="65"/>
      <c r="U22" s="18"/>
      <c r="V22" s="18"/>
      <c r="W22" s="18"/>
      <c r="X22" s="18"/>
      <c r="Y22" s="18"/>
      <c r="Z22" s="18"/>
      <c r="AA22" s="32"/>
      <c r="AB22" s="32"/>
      <c r="AC22" s="32"/>
      <c r="AD22" s="32"/>
      <c r="AE22" s="32"/>
      <c r="AF22" s="32"/>
    </row>
    <row r="23" spans="1:32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60" t="s">
        <v>85</v>
      </c>
      <c r="H23" s="60" t="s">
        <v>86</v>
      </c>
      <c r="I23" s="33" t="s">
        <v>3</v>
      </c>
      <c r="J23" s="33" t="s">
        <v>41</v>
      </c>
      <c r="K23" s="63">
        <v>1730</v>
      </c>
      <c r="L23" s="19"/>
      <c r="M23" s="25">
        <f t="shared" si="0"/>
        <v>0</v>
      </c>
      <c r="N23" s="26" t="str">
        <f t="shared" si="1"/>
        <v>OK</v>
      </c>
      <c r="O23" s="86"/>
      <c r="P23" s="65"/>
      <c r="Q23" s="65"/>
      <c r="R23" s="65"/>
      <c r="S23" s="65"/>
      <c r="T23" s="65"/>
      <c r="U23" s="18"/>
      <c r="V23" s="18"/>
      <c r="W23" s="18"/>
      <c r="X23" s="18"/>
      <c r="Y23" s="18"/>
      <c r="Z23" s="18"/>
      <c r="AA23" s="32"/>
      <c r="AB23" s="32"/>
      <c r="AC23" s="32"/>
      <c r="AD23" s="32"/>
      <c r="AE23" s="32"/>
      <c r="AF23" s="32"/>
    </row>
    <row r="24" spans="1:32" ht="47.25">
      <c r="A24" s="75">
        <v>10</v>
      </c>
      <c r="B24" s="69" t="s">
        <v>87</v>
      </c>
      <c r="C24" s="70">
        <v>32</v>
      </c>
      <c r="D24" s="71" t="s">
        <v>89</v>
      </c>
      <c r="E24" s="72" t="s">
        <v>84</v>
      </c>
      <c r="F24" s="72">
        <v>6200107</v>
      </c>
      <c r="G24" s="72" t="s">
        <v>85</v>
      </c>
      <c r="H24" s="72" t="s">
        <v>86</v>
      </c>
      <c r="I24" s="73" t="s">
        <v>3</v>
      </c>
      <c r="J24" s="73" t="s">
        <v>41</v>
      </c>
      <c r="K24" s="74">
        <v>2390</v>
      </c>
      <c r="L24" s="19"/>
      <c r="M24" s="25">
        <f t="shared" si="0"/>
        <v>0</v>
      </c>
      <c r="N24" s="26" t="str">
        <f t="shared" si="1"/>
        <v>OK</v>
      </c>
      <c r="O24" s="86"/>
      <c r="P24" s="65"/>
      <c r="Q24" s="65"/>
      <c r="R24" s="65"/>
      <c r="S24" s="65"/>
      <c r="T24" s="65"/>
      <c r="U24" s="18"/>
      <c r="V24" s="18"/>
      <c r="W24" s="18"/>
      <c r="X24" s="18"/>
      <c r="Y24" s="18"/>
      <c r="Z24" s="18"/>
      <c r="AA24" s="32"/>
      <c r="AB24" s="32"/>
      <c r="AC24" s="32"/>
      <c r="AD24" s="32"/>
      <c r="AE24" s="32"/>
      <c r="AF24" s="32"/>
    </row>
    <row r="25" spans="1:32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60" t="s">
        <v>90</v>
      </c>
      <c r="H25" s="60" t="s">
        <v>94</v>
      </c>
      <c r="I25" s="33" t="s">
        <v>3</v>
      </c>
      <c r="J25" s="33" t="s">
        <v>41</v>
      </c>
      <c r="K25" s="63">
        <v>1780</v>
      </c>
      <c r="L25" s="19"/>
      <c r="M25" s="25">
        <f t="shared" si="0"/>
        <v>0</v>
      </c>
      <c r="N25" s="26" t="str">
        <f t="shared" si="1"/>
        <v>OK</v>
      </c>
      <c r="O25" s="86"/>
      <c r="P25" s="65"/>
      <c r="Q25" s="65"/>
      <c r="R25" s="65"/>
      <c r="S25" s="65"/>
      <c r="T25" s="65"/>
      <c r="U25" s="18"/>
      <c r="V25" s="18"/>
      <c r="W25" s="18"/>
      <c r="X25" s="18"/>
      <c r="Y25" s="18"/>
      <c r="Z25" s="18"/>
      <c r="AA25" s="32"/>
      <c r="AB25" s="32"/>
      <c r="AC25" s="32"/>
      <c r="AD25" s="32"/>
      <c r="AE25" s="32"/>
      <c r="AF25" s="32"/>
    </row>
    <row r="26" spans="1:32" ht="39.950000000000003" customHeight="1">
      <c r="K26" s="64">
        <f>SUM(K4:K25)</f>
        <v>30128.059999999998</v>
      </c>
      <c r="O26" s="66">
        <f>SUMPRODUCT(K4:K25,O4:O25)</f>
        <v>2278</v>
      </c>
      <c r="P26" s="66">
        <f>SUMPRODUCT(K4:K25,P4:P25)</f>
        <v>0</v>
      </c>
      <c r="Q26" s="66">
        <f>SUMPRODUCT(K4:K25,Q4:Q25)</f>
        <v>0</v>
      </c>
      <c r="R26" s="66">
        <f>SUMPRODUCT(K4:K25,R4:R25)</f>
        <v>0</v>
      </c>
      <c r="S26" s="66">
        <f>SUMPRODUCT(K4:K25,S4:S25)</f>
        <v>0</v>
      </c>
      <c r="T26" s="66">
        <f>SUMPRODUCT(K4:K25,T4:T25)</f>
        <v>0</v>
      </c>
    </row>
    <row r="27" spans="1:32" ht="39.950000000000003" customHeight="1"/>
    <row r="28" spans="1:32" ht="39.950000000000003" customHeight="1"/>
    <row r="29" spans="1:32" ht="39.950000000000003" customHeight="1"/>
    <row r="30" spans="1:32" ht="39.950000000000003" customHeight="1"/>
    <row r="31" spans="1:32" ht="39.950000000000003" customHeight="1"/>
    <row r="32" spans="1:32" ht="39.950000000000003" customHeight="1"/>
    <row r="33" ht="39.950000000000003" customHeight="1"/>
    <row r="34" ht="39.950000000000003" customHeight="1"/>
    <row r="35" ht="39.950000000000003" customHeight="1"/>
    <row r="36" ht="39.950000000000003" customHeight="1"/>
    <row r="37" ht="39.950000000000003" customHeight="1"/>
    <row r="38" ht="39.950000000000003" customHeight="1"/>
    <row r="39" ht="39.950000000000003" customHeight="1"/>
    <row r="40" ht="39.950000000000003" customHeight="1"/>
    <row r="41" ht="39.950000000000003" customHeight="1"/>
    <row r="42" ht="39.950000000000003" customHeight="1"/>
    <row r="43" ht="39.950000000000003" customHeight="1"/>
    <row r="44" ht="39.950000000000003" customHeight="1"/>
    <row r="45" ht="39.950000000000003" customHeight="1"/>
    <row r="46" ht="39.950000000000003" customHeight="1"/>
    <row r="47" ht="39.950000000000003" customHeight="1"/>
    <row r="48" ht="39.950000000000003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39.950000000000003" customHeight="1"/>
    <row r="56" ht="39.950000000000003" customHeight="1"/>
    <row r="57" ht="39.950000000000003" customHeight="1"/>
    <row r="58" ht="39.950000000000003" customHeight="1"/>
    <row r="59" ht="39.950000000000003" customHeight="1"/>
    <row r="60" ht="39.950000000000003" customHeight="1"/>
    <row r="61" ht="39.950000000000003" customHeight="1"/>
    <row r="62" ht="39.950000000000003" customHeight="1"/>
    <row r="63" ht="39.950000000000003" customHeight="1"/>
    <row r="64" ht="39.950000000000003" customHeight="1"/>
    <row r="65" ht="39.950000000000003" customHeight="1"/>
    <row r="66" ht="39.950000000000003" customHeight="1"/>
    <row r="67" ht="39.950000000000003" customHeight="1"/>
    <row r="68" ht="39.950000000000003" customHeight="1"/>
    <row r="69" ht="39.950000000000003" customHeight="1"/>
    <row r="70" ht="39.950000000000003" customHeight="1"/>
    <row r="71" ht="39.950000000000003" customHeight="1"/>
    <row r="72" ht="39.950000000000003" customHeight="1"/>
    <row r="73" ht="39.950000000000003" customHeight="1"/>
    <row r="74" ht="39.950000000000003" customHeight="1"/>
    <row r="75" ht="39.950000000000003" customHeight="1"/>
    <row r="76" ht="39.950000000000003" customHeight="1"/>
    <row r="77" ht="39.950000000000003" customHeight="1"/>
    <row r="78" ht="39.950000000000003" customHeight="1"/>
    <row r="79" ht="39.950000000000003" customHeight="1"/>
    <row r="80" ht="39.950000000000003" customHeight="1"/>
    <row r="81" ht="39.950000000000003" customHeight="1"/>
    <row r="82" ht="39.950000000000003" customHeight="1"/>
    <row r="83" ht="39.950000000000003" customHeight="1"/>
    <row r="84" ht="39.950000000000003" customHeight="1"/>
    <row r="85" ht="39.950000000000003" customHeight="1"/>
    <row r="86" ht="39.950000000000003" customHeight="1"/>
    <row r="87" ht="39.950000000000003" customHeight="1"/>
    <row r="88" ht="39.950000000000003" customHeight="1"/>
    <row r="89" ht="39.950000000000003" customHeight="1"/>
    <row r="90" ht="39.950000000000003" customHeight="1"/>
    <row r="91" ht="39.950000000000003" customHeight="1"/>
    <row r="92" ht="39.950000000000003" customHeight="1"/>
    <row r="93" ht="39.950000000000003" customHeight="1"/>
    <row r="94" ht="39.950000000000003" customHeight="1"/>
    <row r="95" ht="39.950000000000003" customHeight="1"/>
    <row r="96" ht="39.950000000000003" customHeight="1"/>
    <row r="97" ht="39.950000000000003" customHeight="1"/>
    <row r="98" ht="39.950000000000003" customHeight="1"/>
    <row r="99" ht="39.950000000000003" customHeight="1"/>
    <row r="100" ht="39.950000000000003" customHeight="1"/>
    <row r="101" ht="39.950000000000003" customHeight="1"/>
    <row r="102" ht="39.950000000000003" customHeight="1"/>
    <row r="103" ht="39.950000000000003" customHeight="1"/>
    <row r="104" ht="39.950000000000003" customHeight="1"/>
    <row r="105" ht="39.950000000000003" customHeight="1"/>
    <row r="106" ht="39.950000000000003" customHeight="1"/>
    <row r="107" ht="39.950000000000003" customHeight="1"/>
    <row r="108" ht="39.950000000000003" customHeight="1"/>
    <row r="109" ht="39.950000000000003" customHeight="1"/>
    <row r="110" ht="39.950000000000003" customHeight="1"/>
    <row r="111" ht="39.950000000000003" customHeight="1"/>
    <row r="112" ht="39.950000000000003" customHeight="1"/>
    <row r="113" ht="39.950000000000003" customHeight="1"/>
    <row r="114" ht="39.950000000000003" customHeight="1"/>
    <row r="115" ht="39.950000000000003" customHeight="1"/>
    <row r="116" ht="39.950000000000003" customHeight="1"/>
    <row r="117" ht="39.950000000000003" customHeight="1"/>
    <row r="118" ht="39.950000000000003" customHeight="1"/>
    <row r="119" ht="39.950000000000003" customHeight="1"/>
    <row r="120" ht="39.950000000000003" customHeight="1"/>
    <row r="121" ht="39.950000000000003" customHeight="1"/>
    <row r="122" ht="39.950000000000003" customHeight="1"/>
    <row r="123" ht="39.950000000000003" customHeight="1"/>
    <row r="124" ht="39.950000000000003" customHeight="1"/>
    <row r="125" ht="39.950000000000003" customHeight="1"/>
    <row r="126" ht="39.950000000000003" customHeight="1"/>
    <row r="127" ht="39.950000000000003" customHeight="1"/>
    <row r="128" ht="39.950000000000003" customHeight="1"/>
    <row r="129" ht="39.950000000000003" customHeight="1"/>
    <row r="130" ht="39.950000000000003" customHeight="1"/>
    <row r="131" ht="39.950000000000003" customHeight="1"/>
    <row r="132" ht="39.950000000000003" customHeight="1"/>
    <row r="133" ht="39.950000000000003" customHeight="1"/>
    <row r="134" ht="39.950000000000003" customHeight="1"/>
    <row r="135" ht="39.950000000000003" customHeight="1"/>
    <row r="136" ht="39.950000000000003" customHeight="1"/>
    <row r="137" ht="39.950000000000003" customHeight="1"/>
    <row r="138" ht="39.950000000000003" customHeight="1"/>
    <row r="139" ht="39.950000000000003" customHeight="1"/>
    <row r="140" ht="39.950000000000003" customHeight="1"/>
    <row r="141" ht="39.950000000000003" customHeight="1"/>
    <row r="142" ht="39.950000000000003" customHeight="1"/>
    <row r="143" ht="39.950000000000003" customHeight="1"/>
    <row r="144" ht="39.950000000000003" customHeight="1"/>
    <row r="145" ht="39.950000000000003" customHeight="1"/>
    <row r="146" ht="39.950000000000003" customHeight="1"/>
    <row r="147" ht="39.950000000000003" customHeight="1"/>
    <row r="148" ht="39.950000000000003" customHeight="1"/>
    <row r="149" ht="39.950000000000003" customHeight="1"/>
    <row r="150" ht="39.950000000000003" customHeight="1"/>
    <row r="151" ht="39.950000000000003" customHeight="1"/>
    <row r="152" ht="39.950000000000003" customHeight="1"/>
    <row r="153" ht="39.950000000000003" customHeight="1"/>
    <row r="154" ht="39.950000000000003" customHeight="1"/>
    <row r="155" ht="39.950000000000003" customHeight="1"/>
    <row r="156" ht="39.950000000000003" customHeight="1"/>
    <row r="157" ht="39.950000000000003" customHeight="1"/>
    <row r="158" ht="39.950000000000003" customHeight="1"/>
    <row r="159" ht="39.950000000000003" customHeight="1"/>
    <row r="160" ht="39.950000000000003" customHeight="1"/>
    <row r="161" ht="39.950000000000003" customHeight="1"/>
    <row r="162" ht="39.950000000000003" customHeight="1"/>
    <row r="163" ht="39.950000000000003" customHeight="1"/>
    <row r="164" ht="39.950000000000003" customHeight="1"/>
    <row r="165" ht="39.950000000000003" customHeight="1"/>
    <row r="166" ht="39.950000000000003" customHeight="1"/>
    <row r="167" ht="39.950000000000003" customHeight="1"/>
    <row r="168" ht="39.950000000000003" customHeight="1"/>
    <row r="169" ht="39.950000000000003" customHeight="1"/>
    <row r="170" ht="39.950000000000003" customHeight="1"/>
    <row r="171" ht="39.950000000000003" customHeight="1"/>
    <row r="172" ht="39.950000000000003" customHeight="1"/>
    <row r="173" ht="39.950000000000003" customHeight="1"/>
    <row r="174" ht="39.950000000000003" customHeight="1"/>
    <row r="175" ht="39.950000000000003" customHeight="1"/>
    <row r="176" ht="39.950000000000003" customHeight="1"/>
    <row r="177" ht="39.950000000000003" customHeight="1"/>
    <row r="178" ht="39.950000000000003" customHeight="1"/>
    <row r="179" ht="39.950000000000003" customHeight="1"/>
    <row r="180" ht="39.950000000000003" customHeight="1"/>
    <row r="181" ht="39.950000000000003" customHeight="1"/>
    <row r="182" ht="39.950000000000003" customHeight="1"/>
    <row r="183" ht="39.950000000000003" customHeight="1"/>
    <row r="184" ht="39.950000000000003" customHeight="1"/>
    <row r="185" ht="39.950000000000003" customHeight="1"/>
    <row r="186" ht="39.950000000000003" customHeight="1"/>
    <row r="187" ht="39.950000000000003" customHeight="1"/>
    <row r="188" ht="39.950000000000003" customHeight="1"/>
    <row r="189" ht="39.950000000000003" customHeight="1"/>
    <row r="190" ht="39.950000000000003" customHeight="1"/>
    <row r="191" ht="39.950000000000003" customHeight="1"/>
    <row r="192" ht="39.950000000000003" customHeight="1"/>
    <row r="193" ht="39.950000000000003" customHeight="1"/>
    <row r="194" ht="39.950000000000003" customHeight="1"/>
    <row r="195" ht="39.950000000000003" customHeight="1"/>
    <row r="196" ht="39.950000000000003" customHeight="1"/>
    <row r="197" ht="39.950000000000003" customHeight="1"/>
    <row r="198" ht="39.950000000000003" customHeight="1"/>
    <row r="199" ht="39.950000000000003" customHeight="1"/>
    <row r="200" ht="39.950000000000003" customHeight="1"/>
    <row r="201" ht="39.950000000000003" customHeight="1"/>
    <row r="202" ht="39.950000000000003" customHeight="1"/>
    <row r="203" ht="39.950000000000003" customHeight="1"/>
    <row r="204" ht="39.950000000000003" customHeight="1"/>
    <row r="205" ht="39.950000000000003" customHeight="1"/>
    <row r="206" ht="39.950000000000003" customHeight="1"/>
    <row r="207" ht="39.950000000000003" customHeight="1"/>
    <row r="208" ht="39.950000000000003" customHeight="1"/>
    <row r="209" ht="39.950000000000003" customHeight="1"/>
    <row r="210" ht="39.950000000000003" customHeight="1"/>
    <row r="211" ht="39.950000000000003" customHeight="1"/>
    <row r="212" ht="39.950000000000003" customHeight="1"/>
    <row r="213" ht="39.950000000000003" customHeight="1"/>
    <row r="214" ht="39.950000000000003" customHeight="1"/>
    <row r="215" ht="39.950000000000003" customHeight="1"/>
    <row r="216" ht="39.950000000000003" customHeight="1"/>
    <row r="217" ht="39.950000000000003" customHeight="1"/>
    <row r="218" ht="39.950000000000003" customHeight="1"/>
    <row r="219" ht="39.950000000000003" customHeight="1"/>
    <row r="220" ht="39.950000000000003" customHeight="1"/>
    <row r="221" ht="39.950000000000003" customHeight="1"/>
    <row r="222" ht="39.950000000000003" customHeight="1"/>
    <row r="223" ht="39.950000000000003" customHeight="1"/>
    <row r="224" ht="39.950000000000003" customHeight="1"/>
    <row r="225" ht="39.950000000000003" customHeight="1"/>
    <row r="226" ht="39.950000000000003" customHeight="1"/>
    <row r="227" ht="39.950000000000003" customHeight="1"/>
    <row r="228" ht="39.950000000000003" customHeight="1"/>
    <row r="229" ht="39.950000000000003" customHeight="1"/>
    <row r="230" ht="39.950000000000003" customHeight="1"/>
    <row r="231" ht="39.950000000000003" customHeight="1"/>
    <row r="232" ht="39.950000000000003" customHeight="1"/>
    <row r="233" ht="39.950000000000003" customHeight="1"/>
    <row r="234" ht="39.950000000000003" customHeight="1"/>
    <row r="235" ht="39.950000000000003" customHeight="1"/>
    <row r="236" ht="39.950000000000003" customHeight="1"/>
    <row r="237" ht="39.950000000000003" customHeight="1"/>
    <row r="238" ht="39.950000000000003" customHeight="1"/>
    <row r="239" ht="39.950000000000003" customHeight="1"/>
    <row r="240" ht="39.950000000000003" customHeight="1"/>
    <row r="241" ht="39.950000000000003" customHeight="1"/>
    <row r="242" ht="39.950000000000003" customHeight="1"/>
    <row r="243" ht="39.950000000000003" customHeight="1"/>
    <row r="244" ht="39.950000000000003" customHeight="1"/>
    <row r="245" ht="39.950000000000003" customHeight="1"/>
    <row r="246" ht="39.950000000000003" customHeight="1"/>
    <row r="247" ht="39.950000000000003" customHeight="1"/>
    <row r="248" ht="39.950000000000003" customHeight="1"/>
    <row r="249" ht="39.950000000000003" customHeight="1"/>
    <row r="250" ht="39.950000000000003" customHeight="1"/>
    <row r="251" ht="39.950000000000003" customHeight="1"/>
    <row r="252" ht="39.950000000000003" customHeight="1"/>
    <row r="253" ht="39.950000000000003" customHeight="1"/>
    <row r="254" ht="39.950000000000003" customHeight="1"/>
    <row r="255" ht="39.950000000000003" customHeight="1"/>
    <row r="256" ht="39.950000000000003" customHeight="1"/>
    <row r="257" ht="39.950000000000003" customHeight="1"/>
    <row r="258" ht="39.950000000000003" customHeight="1"/>
    <row r="259" ht="39.950000000000003" customHeight="1"/>
    <row r="260" ht="39.950000000000003" customHeight="1"/>
    <row r="261" ht="39.950000000000003" customHeight="1"/>
    <row r="262" ht="39.950000000000003" customHeight="1"/>
    <row r="263" ht="39.950000000000003" customHeight="1"/>
    <row r="264" ht="39.950000000000003" customHeight="1"/>
    <row r="265" ht="39.950000000000003" customHeight="1"/>
    <row r="266" ht="39.950000000000003" customHeight="1"/>
    <row r="267" ht="39.950000000000003" customHeight="1"/>
    <row r="268" ht="39.950000000000003" customHeight="1"/>
    <row r="269" ht="39.950000000000003" customHeight="1"/>
    <row r="270" ht="39.950000000000003" customHeight="1"/>
    <row r="271" ht="39.950000000000003" customHeight="1"/>
    <row r="272" ht="39.950000000000003" customHeight="1"/>
    <row r="273" ht="39.950000000000003" customHeight="1"/>
    <row r="274" ht="39.950000000000003" customHeight="1"/>
    <row r="275" ht="39.950000000000003" customHeight="1"/>
    <row r="276" ht="39.950000000000003" customHeight="1"/>
    <row r="277" ht="39.950000000000003" customHeight="1"/>
    <row r="278" ht="39.950000000000003" customHeight="1"/>
    <row r="279" ht="39.950000000000003" customHeight="1"/>
    <row r="280" ht="39.950000000000003" customHeight="1"/>
    <row r="281" ht="39.950000000000003" customHeight="1"/>
    <row r="282" ht="39.950000000000003" customHeight="1"/>
    <row r="283" ht="39.950000000000003" customHeight="1"/>
    <row r="284" ht="39.950000000000003" customHeight="1"/>
    <row r="285" ht="39.950000000000003" customHeight="1"/>
    <row r="286" ht="39.950000000000003" customHeight="1"/>
    <row r="287" ht="39.950000000000003" customHeight="1"/>
    <row r="288" ht="39.950000000000003" customHeight="1"/>
    <row r="289" ht="39.950000000000003" customHeight="1"/>
    <row r="290" ht="39.950000000000003" customHeight="1"/>
    <row r="291" ht="39.950000000000003" customHeight="1"/>
    <row r="292" ht="39.950000000000003" customHeight="1"/>
    <row r="293" ht="39.950000000000003" customHeight="1"/>
    <row r="294" ht="39.950000000000003" customHeight="1"/>
    <row r="295" ht="39.950000000000003" customHeight="1"/>
    <row r="296" ht="39.950000000000003" customHeight="1"/>
    <row r="297" ht="39.950000000000003" customHeight="1"/>
    <row r="298" ht="39.950000000000003" customHeight="1"/>
    <row r="299" ht="39.950000000000003" customHeight="1"/>
    <row r="300" ht="39.950000000000003" customHeight="1"/>
    <row r="301" ht="39.950000000000003" customHeight="1"/>
    <row r="302" ht="39.950000000000003" customHeight="1"/>
    <row r="303" ht="39.950000000000003" customHeight="1"/>
    <row r="304" ht="39.950000000000003" customHeight="1"/>
    <row r="305" ht="39.950000000000003" customHeight="1"/>
    <row r="306" ht="39.950000000000003" customHeight="1"/>
    <row r="307" ht="39.950000000000003" customHeight="1"/>
    <row r="308" ht="39.950000000000003" customHeight="1"/>
    <row r="309" ht="39.950000000000003" customHeight="1"/>
    <row r="310" ht="39.950000000000003" customHeight="1"/>
    <row r="311" ht="39.950000000000003" customHeight="1"/>
    <row r="312" ht="39.950000000000003" customHeight="1"/>
    <row r="313" ht="39.950000000000003" customHeight="1"/>
    <row r="314" ht="39.950000000000003" customHeight="1"/>
    <row r="315" ht="39.950000000000003" customHeight="1"/>
    <row r="316" ht="39.950000000000003" customHeight="1"/>
    <row r="317" ht="39.950000000000003" customHeight="1"/>
    <row r="318" ht="39.950000000000003" customHeight="1"/>
    <row r="319" ht="39.950000000000003" customHeight="1"/>
    <row r="320" ht="39.950000000000003" customHeight="1"/>
    <row r="321" ht="39.950000000000003" customHeight="1"/>
    <row r="322" ht="39.950000000000003" customHeight="1"/>
    <row r="323" ht="39.950000000000003" customHeight="1"/>
    <row r="324" ht="39.950000000000003" customHeight="1"/>
    <row r="325" ht="39.950000000000003" customHeight="1"/>
    <row r="326" ht="39.950000000000003" customHeight="1"/>
    <row r="327" ht="39.950000000000003" customHeight="1"/>
    <row r="328" ht="39.950000000000003" customHeight="1"/>
    <row r="329" ht="39.950000000000003" customHeight="1"/>
    <row r="330" ht="39.950000000000003" customHeight="1"/>
    <row r="331" ht="39.950000000000003" customHeight="1"/>
    <row r="332" ht="39.950000000000003" customHeight="1"/>
    <row r="333" ht="39.950000000000003" customHeight="1"/>
    <row r="334" ht="39.950000000000003" customHeight="1"/>
    <row r="335" ht="39.950000000000003" customHeight="1"/>
    <row r="336" ht="39.950000000000003" customHeight="1"/>
    <row r="337" ht="39.950000000000003" customHeight="1"/>
    <row r="338" ht="39.950000000000003" customHeight="1"/>
    <row r="339" ht="39.950000000000003" customHeight="1"/>
    <row r="340" ht="39.950000000000003" customHeight="1"/>
    <row r="341" ht="39.950000000000003" customHeight="1"/>
    <row r="342" ht="39.950000000000003" customHeight="1"/>
    <row r="343" ht="39.950000000000003" customHeight="1"/>
    <row r="344" ht="39.950000000000003" customHeight="1"/>
    <row r="345" ht="39.950000000000003" customHeight="1"/>
    <row r="346" ht="39.950000000000003" customHeight="1"/>
    <row r="347" ht="39.950000000000003" customHeight="1"/>
    <row r="348" ht="39.950000000000003" customHeight="1"/>
    <row r="349" ht="39.950000000000003" customHeight="1"/>
    <row r="350" ht="39.950000000000003" customHeight="1"/>
    <row r="351" ht="39.950000000000003" customHeight="1"/>
    <row r="352" ht="39.950000000000003" customHeight="1"/>
    <row r="353" ht="39.950000000000003" customHeight="1"/>
    <row r="354" ht="39.950000000000003" customHeight="1"/>
    <row r="355" ht="39.950000000000003" customHeight="1"/>
    <row r="356" ht="39.950000000000003" customHeight="1"/>
    <row r="357" ht="39.950000000000003" customHeight="1"/>
    <row r="358" ht="39.950000000000003" customHeight="1"/>
    <row r="359" ht="39.950000000000003" customHeight="1"/>
    <row r="360" ht="39.950000000000003" customHeight="1"/>
    <row r="361" ht="39.950000000000003" customHeight="1"/>
    <row r="362" ht="39.950000000000003" customHeight="1"/>
    <row r="363" ht="39.950000000000003" customHeight="1"/>
    <row r="364" ht="39.950000000000003" customHeight="1"/>
    <row r="365" ht="39.950000000000003" customHeight="1"/>
    <row r="366" ht="39.950000000000003" customHeight="1"/>
    <row r="367" ht="39.950000000000003" customHeight="1"/>
    <row r="368" ht="39.950000000000003" customHeight="1"/>
    <row r="369" ht="39.950000000000003" customHeight="1"/>
    <row r="370" ht="39.950000000000003" customHeight="1"/>
    <row r="371" ht="39.950000000000003" customHeight="1"/>
    <row r="372" ht="39.950000000000003" customHeight="1"/>
    <row r="373" ht="39.950000000000003" customHeight="1"/>
    <row r="374" ht="39.950000000000003" customHeight="1"/>
    <row r="375" ht="39.950000000000003" customHeight="1"/>
    <row r="376" ht="39.950000000000003" customHeight="1"/>
    <row r="377" ht="39.950000000000003" customHeight="1"/>
    <row r="378" ht="39.950000000000003" customHeight="1"/>
    <row r="379" ht="39.950000000000003" customHeight="1"/>
    <row r="380" ht="39.950000000000003" customHeight="1"/>
    <row r="381" ht="39.950000000000003" customHeight="1"/>
    <row r="382" ht="39.950000000000003" customHeight="1"/>
    <row r="383" ht="39.950000000000003" customHeight="1"/>
    <row r="384" ht="39.950000000000003" customHeight="1"/>
    <row r="385" ht="39.950000000000003" customHeight="1"/>
    <row r="386" ht="39.950000000000003" customHeight="1"/>
    <row r="387" ht="39.950000000000003" customHeight="1"/>
    <row r="388" ht="39.950000000000003" customHeight="1"/>
    <row r="389" ht="39.950000000000003" customHeight="1"/>
    <row r="390" ht="39.950000000000003" customHeight="1"/>
    <row r="391" ht="39.950000000000003" customHeight="1"/>
    <row r="392" ht="39.950000000000003" customHeight="1"/>
    <row r="393" ht="39.950000000000003" customHeight="1"/>
    <row r="394" ht="39.950000000000003" customHeight="1"/>
    <row r="395" ht="39.950000000000003" customHeight="1"/>
    <row r="396" ht="39.950000000000003" customHeight="1"/>
    <row r="397" ht="39.950000000000003" customHeight="1"/>
    <row r="398" ht="39.950000000000003" customHeight="1"/>
    <row r="399" ht="39.950000000000003" customHeight="1"/>
    <row r="400" ht="39.950000000000003" customHeight="1"/>
    <row r="401" ht="39.950000000000003" customHeight="1"/>
    <row r="402" ht="39.950000000000003" customHeight="1"/>
    <row r="403" ht="39.950000000000003" customHeight="1"/>
    <row r="404" ht="39.950000000000003" customHeight="1"/>
    <row r="405" ht="39.950000000000003" customHeight="1"/>
    <row r="406" ht="39.950000000000003" customHeight="1"/>
    <row r="407" ht="39.950000000000003" customHeight="1"/>
    <row r="408" ht="39.950000000000003" customHeight="1"/>
    <row r="409" ht="39.950000000000003" customHeight="1"/>
    <row r="410" ht="39.950000000000003" customHeight="1"/>
    <row r="411" ht="39.950000000000003" customHeight="1"/>
    <row r="412" ht="39.950000000000003" customHeight="1"/>
    <row r="413" ht="39.950000000000003" customHeight="1"/>
    <row r="414" ht="39.950000000000003" customHeight="1"/>
    <row r="415" ht="39.950000000000003" customHeight="1"/>
    <row r="416" ht="39.950000000000003" customHeight="1"/>
    <row r="417" ht="39.950000000000003" customHeight="1"/>
    <row r="418" ht="39.950000000000003" customHeight="1"/>
    <row r="419" ht="39.950000000000003" customHeight="1"/>
    <row r="420" ht="39.950000000000003" customHeight="1"/>
    <row r="421" ht="39.950000000000003" customHeight="1"/>
    <row r="422" ht="39.950000000000003" customHeight="1"/>
    <row r="423" ht="39.950000000000003" customHeight="1"/>
    <row r="424" ht="39.950000000000003" customHeight="1"/>
    <row r="425" ht="39.950000000000003" customHeight="1"/>
    <row r="426" ht="39.950000000000003" customHeight="1"/>
    <row r="427" ht="39.950000000000003" customHeight="1"/>
    <row r="428" ht="39.950000000000003" customHeight="1"/>
    <row r="429" ht="39.950000000000003" customHeight="1"/>
    <row r="430" ht="39.950000000000003" customHeight="1"/>
    <row r="431" ht="39.950000000000003" customHeight="1"/>
    <row r="432" ht="39.950000000000003" customHeight="1"/>
    <row r="433" ht="39.950000000000003" customHeight="1"/>
    <row r="434" ht="39.950000000000003" customHeight="1"/>
    <row r="435" ht="39.950000000000003" customHeight="1"/>
    <row r="436" ht="39.950000000000003" customHeight="1"/>
    <row r="437" ht="39.950000000000003" customHeight="1"/>
    <row r="438" ht="39.950000000000003" customHeight="1"/>
    <row r="439" ht="39.950000000000003" customHeight="1"/>
    <row r="440" ht="39.950000000000003" customHeight="1"/>
    <row r="441" ht="39.950000000000003" customHeight="1"/>
    <row r="442" ht="39.950000000000003" customHeight="1"/>
    <row r="443" ht="39.950000000000003" customHeight="1"/>
    <row r="444" ht="39.950000000000003" customHeight="1"/>
    <row r="445" ht="39.950000000000003" customHeight="1"/>
    <row r="446" ht="39.950000000000003" customHeight="1"/>
    <row r="447" ht="39.950000000000003" customHeight="1"/>
    <row r="448" ht="39.950000000000003" customHeight="1"/>
    <row r="449" ht="39.950000000000003" customHeight="1"/>
    <row r="450" ht="39.950000000000003" customHeight="1"/>
    <row r="451" ht="39.950000000000003" customHeight="1"/>
    <row r="452" ht="39.950000000000003" customHeight="1"/>
    <row r="453" ht="39.950000000000003" customHeight="1"/>
    <row r="454" ht="39.950000000000003" customHeight="1"/>
    <row r="455" ht="39.950000000000003" customHeight="1"/>
    <row r="456" ht="39.950000000000003" customHeight="1"/>
    <row r="457" ht="39.950000000000003" customHeight="1"/>
    <row r="458" ht="39.950000000000003" customHeight="1"/>
    <row r="459" ht="39.950000000000003" customHeight="1"/>
    <row r="460" ht="39.950000000000003" customHeight="1"/>
    <row r="461" ht="39.950000000000003" customHeight="1"/>
    <row r="462" ht="39.950000000000003" customHeight="1"/>
    <row r="463" ht="39.950000000000003" customHeight="1"/>
    <row r="464" ht="39.950000000000003" customHeight="1"/>
    <row r="465" ht="39.950000000000003" customHeight="1"/>
    <row r="466" ht="39.950000000000003" customHeight="1"/>
    <row r="467" ht="39.950000000000003" customHeight="1"/>
    <row r="468" ht="39.950000000000003" customHeight="1"/>
    <row r="469" ht="39.950000000000003" customHeight="1"/>
    <row r="470" ht="39.950000000000003" customHeight="1"/>
    <row r="471" ht="39.950000000000003" customHeight="1"/>
    <row r="472" ht="39.950000000000003" customHeight="1"/>
    <row r="473" ht="39.950000000000003" customHeight="1"/>
    <row r="474" ht="39.950000000000003" customHeight="1"/>
    <row r="475" ht="39.950000000000003" customHeight="1"/>
    <row r="476" ht="39.950000000000003" customHeight="1"/>
    <row r="477" ht="39.950000000000003" customHeight="1"/>
    <row r="478" ht="39.950000000000003" customHeight="1"/>
    <row r="479" ht="39.950000000000003" customHeight="1"/>
    <row r="480" ht="39.950000000000003" customHeight="1"/>
    <row r="481" ht="39.950000000000003" customHeight="1"/>
    <row r="482" ht="39.950000000000003" customHeight="1"/>
    <row r="483" ht="39.950000000000003" customHeight="1"/>
    <row r="484" ht="39.950000000000003" customHeight="1"/>
    <row r="485" ht="39.950000000000003" customHeight="1"/>
    <row r="486" ht="39.950000000000003" customHeight="1"/>
    <row r="487" ht="39.950000000000003" customHeight="1"/>
    <row r="488" ht="39.950000000000003" customHeight="1"/>
    <row r="489" ht="39.950000000000003" customHeight="1"/>
    <row r="490" ht="39.950000000000003" customHeight="1"/>
    <row r="491" ht="39.950000000000003" customHeight="1"/>
    <row r="492" ht="39.950000000000003" customHeight="1"/>
    <row r="493" ht="39.950000000000003" customHeight="1"/>
    <row r="494" ht="39.950000000000003" customHeight="1"/>
    <row r="495" ht="39.950000000000003" customHeight="1"/>
    <row r="496" ht="39.950000000000003" customHeight="1"/>
    <row r="497" ht="39.950000000000003" customHeight="1"/>
    <row r="498" ht="39.950000000000003" customHeight="1"/>
    <row r="499" ht="39.950000000000003" customHeight="1"/>
    <row r="500" ht="39.950000000000003" customHeight="1"/>
    <row r="501" ht="39.950000000000003" customHeight="1"/>
    <row r="502" ht="39.950000000000003" customHeight="1"/>
    <row r="503" ht="39.950000000000003" customHeight="1"/>
    <row r="504" ht="39.950000000000003" customHeight="1"/>
    <row r="505" ht="39.950000000000003" customHeight="1"/>
    <row r="506" ht="39.950000000000003" customHeight="1"/>
    <row r="507" ht="39.950000000000003" customHeight="1"/>
    <row r="508" ht="39.950000000000003" customHeight="1"/>
    <row r="509" ht="39.950000000000003" customHeight="1"/>
    <row r="510" ht="39.950000000000003" customHeight="1"/>
    <row r="511" ht="39.950000000000003" customHeight="1"/>
    <row r="512" ht="39.950000000000003" customHeight="1"/>
    <row r="513" ht="39.950000000000003" customHeight="1"/>
    <row r="514" ht="39.950000000000003" customHeight="1"/>
    <row r="515" ht="39.950000000000003" customHeight="1"/>
    <row r="516" ht="39.950000000000003" customHeight="1"/>
    <row r="517" ht="39.950000000000003" customHeight="1"/>
    <row r="518" ht="39.950000000000003" customHeight="1"/>
    <row r="519" ht="39.950000000000003" customHeight="1"/>
    <row r="520" ht="39.950000000000003" customHeight="1"/>
    <row r="521" ht="39.950000000000003" customHeight="1"/>
    <row r="522" ht="39.950000000000003" customHeight="1"/>
    <row r="523" ht="39.950000000000003" customHeight="1"/>
    <row r="524" ht="39.950000000000003" customHeight="1"/>
    <row r="525" ht="39.950000000000003" customHeight="1"/>
    <row r="526" ht="39.950000000000003" customHeight="1"/>
    <row r="527" ht="39.950000000000003" customHeight="1"/>
    <row r="528" ht="39.950000000000003" customHeight="1"/>
    <row r="529" ht="39.950000000000003" customHeight="1"/>
    <row r="530" ht="39.950000000000003" customHeight="1"/>
    <row r="531" ht="39.950000000000003" customHeight="1"/>
    <row r="532" ht="39.950000000000003" customHeight="1"/>
    <row r="533" ht="39.950000000000003" customHeight="1"/>
    <row r="534" ht="39.950000000000003" customHeight="1"/>
    <row r="535" ht="39.950000000000003" customHeight="1"/>
    <row r="536" ht="39.950000000000003" customHeight="1"/>
    <row r="537" ht="39.950000000000003" customHeight="1"/>
    <row r="538" ht="39.950000000000003" customHeight="1"/>
    <row r="539" ht="39.950000000000003" customHeight="1"/>
    <row r="540" ht="39.950000000000003" customHeight="1"/>
    <row r="541" ht="39.950000000000003" customHeight="1"/>
    <row r="542" ht="39.950000000000003" customHeight="1"/>
    <row r="543" ht="39.950000000000003" customHeight="1"/>
    <row r="544" ht="39.950000000000003" customHeight="1"/>
    <row r="545" ht="39.950000000000003" customHeight="1"/>
    <row r="546" ht="39.950000000000003" customHeight="1"/>
    <row r="547" ht="39.950000000000003" customHeight="1"/>
    <row r="548" ht="39.950000000000003" customHeight="1"/>
    <row r="549" ht="39.950000000000003" customHeight="1"/>
    <row r="550" ht="39.950000000000003" customHeight="1"/>
    <row r="551" ht="39.950000000000003" customHeight="1"/>
    <row r="552" ht="39.950000000000003" customHeight="1"/>
    <row r="553" ht="39.950000000000003" customHeight="1"/>
    <row r="554" ht="39.950000000000003" customHeight="1"/>
    <row r="555" ht="39.950000000000003" customHeight="1"/>
    <row r="556" ht="39.950000000000003" customHeight="1"/>
    <row r="557" ht="39.950000000000003" customHeight="1"/>
    <row r="558" ht="39.950000000000003" customHeight="1"/>
    <row r="559" ht="39.950000000000003" customHeight="1"/>
    <row r="560" ht="39.950000000000003" customHeight="1"/>
    <row r="561" ht="39.950000000000003" customHeight="1"/>
    <row r="562" ht="39.950000000000003" customHeight="1"/>
    <row r="563" ht="39.950000000000003" customHeight="1"/>
    <row r="564" ht="39.950000000000003" customHeight="1"/>
    <row r="565" ht="39.950000000000003" customHeight="1"/>
    <row r="566" ht="39.950000000000003" customHeight="1"/>
    <row r="567" ht="39.950000000000003" customHeight="1"/>
    <row r="568" ht="39.950000000000003" customHeight="1"/>
    <row r="569" ht="39.950000000000003" customHeight="1"/>
    <row r="570" ht="39.950000000000003" customHeight="1"/>
    <row r="571" ht="39.950000000000003" customHeight="1"/>
    <row r="572" ht="39.950000000000003" customHeight="1"/>
    <row r="573" ht="39.950000000000003" customHeight="1"/>
    <row r="574" ht="39.950000000000003" customHeight="1"/>
    <row r="575" ht="39.950000000000003" customHeight="1"/>
    <row r="576" ht="39.950000000000003" customHeight="1"/>
    <row r="577" ht="39.950000000000003" customHeight="1"/>
    <row r="578" ht="39.950000000000003" customHeight="1"/>
    <row r="579" ht="39.950000000000003" customHeight="1"/>
    <row r="580" ht="39.950000000000003" customHeight="1"/>
    <row r="581" ht="39.950000000000003" customHeight="1"/>
    <row r="582" ht="39.950000000000003" customHeight="1"/>
    <row r="583" ht="39.950000000000003" customHeight="1"/>
    <row r="584" ht="39.950000000000003" customHeight="1"/>
    <row r="585" ht="39.950000000000003" customHeight="1"/>
    <row r="586" ht="39.950000000000003" customHeight="1"/>
    <row r="587" ht="39.950000000000003" customHeight="1"/>
    <row r="588" ht="39.950000000000003" customHeight="1"/>
    <row r="589" ht="39.950000000000003" customHeight="1"/>
    <row r="590" ht="39.950000000000003" customHeight="1"/>
    <row r="591" ht="39.950000000000003" customHeight="1"/>
    <row r="592" ht="39.950000000000003" customHeight="1"/>
    <row r="593" ht="39.950000000000003" customHeight="1"/>
    <row r="594" ht="39.950000000000003" customHeight="1"/>
    <row r="595" ht="39.950000000000003" customHeight="1"/>
    <row r="596" ht="39.950000000000003" customHeight="1"/>
    <row r="597" ht="39.950000000000003" customHeight="1"/>
    <row r="598" ht="39.950000000000003" customHeight="1"/>
    <row r="599" ht="39.950000000000003" customHeight="1"/>
    <row r="600" ht="39.950000000000003" customHeight="1"/>
    <row r="601" ht="39.950000000000003" customHeight="1"/>
    <row r="602" ht="39.950000000000003" customHeight="1"/>
    <row r="603" ht="39.950000000000003" customHeight="1"/>
    <row r="604" ht="39.950000000000003" customHeight="1"/>
    <row r="605" ht="39.950000000000003" customHeight="1"/>
    <row r="606" ht="39.950000000000003" customHeight="1"/>
    <row r="607" ht="39.950000000000003" customHeight="1"/>
    <row r="608" ht="39.950000000000003" customHeight="1"/>
    <row r="609" ht="39.950000000000003" customHeight="1"/>
    <row r="610" ht="39.950000000000003" customHeight="1"/>
    <row r="611" ht="39.950000000000003" customHeight="1"/>
    <row r="612" ht="39.950000000000003" customHeight="1"/>
    <row r="613" ht="39.950000000000003" customHeight="1"/>
    <row r="614" ht="39.950000000000003" customHeight="1"/>
    <row r="615" ht="39.950000000000003" customHeight="1"/>
    <row r="616" ht="39.950000000000003" customHeight="1"/>
    <row r="617" ht="39.950000000000003" customHeight="1"/>
    <row r="618" ht="39.950000000000003" customHeight="1"/>
    <row r="619" ht="39.950000000000003" customHeight="1"/>
    <row r="620" ht="39.950000000000003" customHeight="1"/>
    <row r="621" ht="39.950000000000003" customHeight="1"/>
    <row r="622" ht="39.950000000000003" customHeight="1"/>
    <row r="623" ht="39.950000000000003" customHeight="1"/>
    <row r="624" ht="39.950000000000003" customHeight="1"/>
    <row r="625" ht="39.950000000000003" customHeight="1"/>
    <row r="626" ht="39.950000000000003" customHeight="1"/>
    <row r="627" ht="39.950000000000003" customHeight="1"/>
    <row r="628" ht="39.950000000000003" customHeight="1"/>
    <row r="629" ht="39.950000000000003" customHeight="1"/>
    <row r="630" ht="39.950000000000003" customHeight="1"/>
    <row r="631" ht="39.950000000000003" customHeight="1"/>
    <row r="632" ht="39.950000000000003" customHeight="1"/>
    <row r="633" ht="39.950000000000003" customHeight="1"/>
    <row r="634" ht="39.950000000000003" customHeight="1"/>
    <row r="635" ht="39.950000000000003" customHeight="1"/>
    <row r="636" ht="39.950000000000003" customHeight="1"/>
    <row r="637" ht="39.950000000000003" customHeight="1"/>
    <row r="638" ht="39.950000000000003" customHeight="1"/>
    <row r="639" ht="39.950000000000003" customHeight="1"/>
    <row r="640" ht="39.950000000000003" customHeight="1"/>
    <row r="641" ht="39.950000000000003" customHeight="1"/>
    <row r="642" ht="39.950000000000003" customHeight="1"/>
    <row r="643" ht="39.950000000000003" customHeight="1"/>
    <row r="644" ht="39.950000000000003" customHeight="1"/>
    <row r="645" ht="39.950000000000003" customHeight="1"/>
    <row r="646" ht="39.950000000000003" customHeight="1"/>
    <row r="647" ht="39.950000000000003" customHeight="1"/>
    <row r="648" ht="39.950000000000003" customHeight="1"/>
    <row r="649" ht="39.950000000000003" customHeight="1"/>
  </sheetData>
  <mergeCells count="26">
    <mergeCell ref="AD1:AD2"/>
    <mergeCell ref="AE1:AE2"/>
    <mergeCell ref="AF1:AF2"/>
    <mergeCell ref="A2:N2"/>
    <mergeCell ref="A5:A19"/>
    <mergeCell ref="B5:B19"/>
    <mergeCell ref="AA1:AA2"/>
    <mergeCell ref="T1:T2"/>
    <mergeCell ref="A1:C1"/>
    <mergeCell ref="D1:K1"/>
    <mergeCell ref="L1:N1"/>
    <mergeCell ref="O1:O2"/>
    <mergeCell ref="A20:A21"/>
    <mergeCell ref="B20:B21"/>
    <mergeCell ref="AB1:AB2"/>
    <mergeCell ref="AC1:AC2"/>
    <mergeCell ref="U1:U2"/>
    <mergeCell ref="V1:V2"/>
    <mergeCell ref="W1:W2"/>
    <mergeCell ref="X1:X2"/>
    <mergeCell ref="Y1:Y2"/>
    <mergeCell ref="Z1:Z2"/>
    <mergeCell ref="P1:P2"/>
    <mergeCell ref="Q1:Q2"/>
    <mergeCell ref="R1:R2"/>
    <mergeCell ref="S1:S2"/>
  </mergeCells>
  <conditionalFormatting sqref="O4:Z25">
    <cfRule type="cellIs" dxfId="15" priority="1" stopIfTrue="1" operator="greaterThan">
      <formula>0</formula>
    </cfRule>
    <cfRule type="cellIs" dxfId="14" priority="2" stopIfTrue="1" operator="greaterThan">
      <formula>0</formula>
    </cfRule>
    <cfRule type="cellIs" dxfId="13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26"/>
  <sheetViews>
    <sheetView topLeftCell="A7" zoomScale="78" zoomScaleNormal="78" workbookViewId="0">
      <selection activeCell="R7" sqref="R7"/>
    </sheetView>
  </sheetViews>
  <sheetFormatPr defaultColWidth="9.7109375" defaultRowHeight="39.950000000000003" customHeight="1"/>
  <cols>
    <col min="1" max="1" width="7" style="35" customWidth="1"/>
    <col min="2" max="2" width="44.28515625" style="1" customWidth="1"/>
    <col min="3" max="3" width="9.5703125" style="34" customWidth="1"/>
    <col min="4" max="4" width="55.28515625" style="42" customWidth="1"/>
    <col min="5" max="8" width="19.42578125" style="43" customWidth="1"/>
    <col min="9" max="9" width="11.7109375" style="1" customWidth="1"/>
    <col min="10" max="10" width="18.42578125" style="1" customWidth="1"/>
    <col min="11" max="11" width="15.42578125" style="29" bestFit="1" customWidth="1"/>
    <col min="12" max="12" width="13.85546875" style="4" customWidth="1"/>
    <col min="13" max="13" width="13.28515625" style="28" customWidth="1"/>
    <col min="14" max="14" width="12.5703125" style="5" customWidth="1"/>
    <col min="15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91" t="s">
        <v>95</v>
      </c>
      <c r="B1" s="91"/>
      <c r="C1" s="91"/>
      <c r="D1" s="91" t="s">
        <v>24</v>
      </c>
      <c r="E1" s="91"/>
      <c r="F1" s="91"/>
      <c r="G1" s="91"/>
      <c r="H1" s="91"/>
      <c r="I1" s="91"/>
      <c r="J1" s="91"/>
      <c r="K1" s="91"/>
      <c r="L1" s="91" t="s">
        <v>96</v>
      </c>
      <c r="M1" s="91"/>
      <c r="N1" s="91"/>
      <c r="O1" s="90" t="s">
        <v>110</v>
      </c>
      <c r="P1" s="90" t="s">
        <v>111</v>
      </c>
      <c r="Q1" s="90" t="s">
        <v>112</v>
      </c>
      <c r="R1" s="90" t="s">
        <v>97</v>
      </c>
      <c r="S1" s="90" t="s">
        <v>97</v>
      </c>
      <c r="T1" s="90" t="s">
        <v>97</v>
      </c>
      <c r="U1" s="90" t="s">
        <v>97</v>
      </c>
      <c r="V1" s="90" t="s">
        <v>97</v>
      </c>
      <c r="W1" s="90" t="s">
        <v>97</v>
      </c>
      <c r="X1" s="90" t="s">
        <v>97</v>
      </c>
      <c r="Y1" s="90" t="s">
        <v>97</v>
      </c>
      <c r="Z1" s="90" t="s">
        <v>97</v>
      </c>
      <c r="AA1" s="90" t="s">
        <v>97</v>
      </c>
      <c r="AB1" s="90" t="s">
        <v>97</v>
      </c>
      <c r="AC1" s="90" t="s">
        <v>97</v>
      </c>
      <c r="AD1" s="90" t="s">
        <v>97</v>
      </c>
      <c r="AE1" s="90" t="s">
        <v>97</v>
      </c>
      <c r="AF1" s="90" t="s">
        <v>97</v>
      </c>
    </row>
    <row r="2" spans="1:32" ht="39.950000000000003" customHeight="1">
      <c r="A2" s="91" t="s">
        <v>13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2" s="3" customFormat="1" ht="51" customHeight="1">
      <c r="A3" s="36" t="s">
        <v>20</v>
      </c>
      <c r="B3" s="38" t="s">
        <v>14</v>
      </c>
      <c r="C3" s="37" t="s">
        <v>21</v>
      </c>
      <c r="D3" s="37" t="s">
        <v>15</v>
      </c>
      <c r="E3" s="37" t="s">
        <v>16</v>
      </c>
      <c r="F3" s="37" t="s">
        <v>42</v>
      </c>
      <c r="G3" s="37" t="s">
        <v>44</v>
      </c>
      <c r="H3" s="37" t="s">
        <v>45</v>
      </c>
      <c r="I3" s="38" t="s">
        <v>3</v>
      </c>
      <c r="J3" s="38" t="s">
        <v>17</v>
      </c>
      <c r="K3" s="39" t="s">
        <v>22</v>
      </c>
      <c r="L3" s="38" t="s">
        <v>23</v>
      </c>
      <c r="M3" s="44" t="s">
        <v>0</v>
      </c>
      <c r="N3" s="45" t="s">
        <v>2</v>
      </c>
      <c r="O3" s="76">
        <v>44517</v>
      </c>
      <c r="P3" s="76">
        <v>44517</v>
      </c>
      <c r="Q3" s="76">
        <v>44517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</row>
    <row r="4" spans="1:32" ht="39.950000000000003" customHeight="1">
      <c r="A4" s="50">
        <v>1</v>
      </c>
      <c r="B4" s="67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54" t="s">
        <v>49</v>
      </c>
      <c r="H4" s="54" t="s">
        <v>50</v>
      </c>
      <c r="I4" s="33" t="s">
        <v>3</v>
      </c>
      <c r="J4" s="68" t="s">
        <v>41</v>
      </c>
      <c r="K4" s="61">
        <v>222.49</v>
      </c>
      <c r="L4" s="19"/>
      <c r="M4" s="25">
        <f>L4-(SUM(O4:AF4))</f>
        <v>0</v>
      </c>
      <c r="N4" s="26" t="str">
        <f>IF(M4&lt;0,"ATENÇÃO","OK")</f>
        <v>OK</v>
      </c>
      <c r="O4" s="65"/>
      <c r="P4" s="65"/>
      <c r="Q4" s="65"/>
      <c r="R4" s="65"/>
      <c r="S4" s="65"/>
      <c r="T4" s="65"/>
      <c r="U4" s="18"/>
      <c r="V4" s="18"/>
      <c r="W4" s="18"/>
      <c r="X4" s="18"/>
      <c r="Y4" s="18"/>
      <c r="Z4" s="18"/>
      <c r="AA4" s="32"/>
      <c r="AB4" s="32"/>
      <c r="AC4" s="32"/>
      <c r="AD4" s="32"/>
      <c r="AE4" s="32"/>
      <c r="AF4" s="32"/>
    </row>
    <row r="5" spans="1:32" ht="39.950000000000003" customHeight="1">
      <c r="A5" s="92">
        <v>2</v>
      </c>
      <c r="B5" s="94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57" t="s">
        <v>53</v>
      </c>
      <c r="H5" s="57" t="s">
        <v>54</v>
      </c>
      <c r="I5" s="40" t="s">
        <v>3</v>
      </c>
      <c r="J5" s="40" t="s">
        <v>41</v>
      </c>
      <c r="K5" s="62">
        <v>885</v>
      </c>
      <c r="L5" s="19"/>
      <c r="M5" s="25">
        <f t="shared" ref="M5:M25" si="0">L5-(SUM(O5:AF5))</f>
        <v>0</v>
      </c>
      <c r="N5" s="26" t="str">
        <f t="shared" ref="N5:N25" si="1">IF(M5&lt;0,"ATENÇÃO","OK")</f>
        <v>OK</v>
      </c>
      <c r="O5" s="65"/>
      <c r="P5" s="65"/>
      <c r="Q5" s="65"/>
      <c r="R5" s="65"/>
      <c r="S5" s="65"/>
      <c r="T5" s="65"/>
      <c r="U5" s="18"/>
      <c r="V5" s="18"/>
      <c r="W5" s="18"/>
      <c r="X5" s="18"/>
      <c r="Y5" s="18"/>
      <c r="Z5" s="18"/>
      <c r="AA5" s="32"/>
      <c r="AB5" s="32"/>
      <c r="AC5" s="32"/>
      <c r="AD5" s="32"/>
      <c r="AE5" s="32"/>
      <c r="AF5" s="32"/>
    </row>
    <row r="6" spans="1:32" ht="39.950000000000003" customHeight="1">
      <c r="A6" s="93"/>
      <c r="B6" s="95"/>
      <c r="C6" s="55">
        <v>3</v>
      </c>
      <c r="D6" s="56" t="s">
        <v>26</v>
      </c>
      <c r="E6" s="57" t="s">
        <v>52</v>
      </c>
      <c r="F6" s="57">
        <v>35030005</v>
      </c>
      <c r="G6" s="57" t="s">
        <v>53</v>
      </c>
      <c r="H6" s="57" t="s">
        <v>54</v>
      </c>
      <c r="I6" s="40" t="s">
        <v>3</v>
      </c>
      <c r="J6" s="40" t="s">
        <v>41</v>
      </c>
      <c r="K6" s="62">
        <v>422</v>
      </c>
      <c r="L6" s="19"/>
      <c r="M6" s="25">
        <f t="shared" si="0"/>
        <v>0</v>
      </c>
      <c r="N6" s="26" t="str">
        <f t="shared" si="1"/>
        <v>OK</v>
      </c>
      <c r="O6" s="65"/>
      <c r="P6" s="65"/>
      <c r="Q6" s="65"/>
      <c r="R6" s="65"/>
      <c r="S6" s="65"/>
      <c r="T6" s="65"/>
      <c r="U6" s="18"/>
      <c r="V6" s="18"/>
      <c r="W6" s="18"/>
      <c r="X6" s="18"/>
      <c r="Y6" s="18"/>
      <c r="Z6" s="18"/>
      <c r="AA6" s="32"/>
      <c r="AB6" s="32"/>
      <c r="AC6" s="32"/>
      <c r="AD6" s="32"/>
      <c r="AE6" s="32"/>
      <c r="AF6" s="32"/>
    </row>
    <row r="7" spans="1:32" ht="39.950000000000003" customHeight="1">
      <c r="A7" s="93"/>
      <c r="B7" s="95"/>
      <c r="C7" s="55">
        <v>4</v>
      </c>
      <c r="D7" s="56" t="s">
        <v>27</v>
      </c>
      <c r="E7" s="57" t="s">
        <v>52</v>
      </c>
      <c r="F7" s="57" t="s">
        <v>55</v>
      </c>
      <c r="G7" s="57" t="s">
        <v>53</v>
      </c>
      <c r="H7" s="57" t="s">
        <v>56</v>
      </c>
      <c r="I7" s="40" t="s">
        <v>3</v>
      </c>
      <c r="J7" s="40" t="s">
        <v>41</v>
      </c>
      <c r="K7" s="62">
        <v>2236</v>
      </c>
      <c r="L7" s="19"/>
      <c r="M7" s="25">
        <f t="shared" si="0"/>
        <v>0</v>
      </c>
      <c r="N7" s="26" t="str">
        <f t="shared" si="1"/>
        <v>OK</v>
      </c>
      <c r="O7" s="65"/>
      <c r="P7" s="65"/>
      <c r="Q7" s="65"/>
      <c r="R7" s="65"/>
      <c r="S7" s="65"/>
      <c r="T7" s="65"/>
      <c r="U7" s="18"/>
      <c r="V7" s="18"/>
      <c r="W7" s="18"/>
      <c r="X7" s="18"/>
      <c r="Y7" s="18"/>
      <c r="Z7" s="18"/>
      <c r="AA7" s="32"/>
      <c r="AB7" s="32"/>
      <c r="AC7" s="32"/>
      <c r="AD7" s="32"/>
      <c r="AE7" s="32"/>
      <c r="AF7" s="32"/>
    </row>
    <row r="8" spans="1:32" ht="39.950000000000003" customHeight="1">
      <c r="A8" s="93"/>
      <c r="B8" s="95"/>
      <c r="C8" s="55">
        <v>5</v>
      </c>
      <c r="D8" s="56" t="s">
        <v>28</v>
      </c>
      <c r="E8" s="57" t="s">
        <v>52</v>
      </c>
      <c r="F8" s="57">
        <v>35123230</v>
      </c>
      <c r="G8" s="57" t="s">
        <v>57</v>
      </c>
      <c r="H8" s="57" t="s">
        <v>58</v>
      </c>
      <c r="I8" s="40" t="s">
        <v>3</v>
      </c>
      <c r="J8" s="40" t="s">
        <v>41</v>
      </c>
      <c r="K8" s="62">
        <v>28</v>
      </c>
      <c r="L8" s="19">
        <v>48</v>
      </c>
      <c r="M8" s="25">
        <f t="shared" si="0"/>
        <v>38</v>
      </c>
      <c r="N8" s="26" t="str">
        <f t="shared" si="1"/>
        <v>OK</v>
      </c>
      <c r="O8" s="65">
        <v>10</v>
      </c>
      <c r="P8" s="65"/>
      <c r="Q8" s="65"/>
      <c r="R8" s="65"/>
      <c r="S8" s="65"/>
      <c r="T8" s="65"/>
      <c r="U8" s="18"/>
      <c r="V8" s="18"/>
      <c r="W8" s="18"/>
      <c r="X8" s="18"/>
      <c r="Y8" s="18"/>
      <c r="Z8" s="18"/>
      <c r="AA8" s="32"/>
      <c r="AB8" s="32"/>
      <c r="AC8" s="32"/>
      <c r="AD8" s="32"/>
      <c r="AE8" s="32"/>
      <c r="AF8" s="32"/>
    </row>
    <row r="9" spans="1:32" ht="39.950000000000003" customHeight="1">
      <c r="A9" s="93"/>
      <c r="B9" s="95"/>
      <c r="C9" s="55">
        <v>6</v>
      </c>
      <c r="D9" s="56" t="s">
        <v>29</v>
      </c>
      <c r="E9" s="57" t="s">
        <v>52</v>
      </c>
      <c r="F9" s="57">
        <v>35103600</v>
      </c>
      <c r="G9" s="57" t="s">
        <v>57</v>
      </c>
      <c r="H9" s="57" t="s">
        <v>59</v>
      </c>
      <c r="I9" s="40" t="s">
        <v>3</v>
      </c>
      <c r="J9" s="40" t="s">
        <v>41</v>
      </c>
      <c r="K9" s="62">
        <v>12</v>
      </c>
      <c r="L9" s="19"/>
      <c r="M9" s="25">
        <f t="shared" si="0"/>
        <v>0</v>
      </c>
      <c r="N9" s="26" t="str">
        <f t="shared" si="1"/>
        <v>OK</v>
      </c>
      <c r="O9" s="65"/>
      <c r="P9" s="65"/>
      <c r="Q9" s="65"/>
      <c r="R9" s="65"/>
      <c r="S9" s="65"/>
      <c r="T9" s="65"/>
      <c r="U9" s="18"/>
      <c r="V9" s="18"/>
      <c r="W9" s="18"/>
      <c r="X9" s="18"/>
      <c r="Y9" s="18"/>
      <c r="Z9" s="18"/>
      <c r="AA9" s="32"/>
      <c r="AB9" s="32"/>
      <c r="AC9" s="32"/>
      <c r="AD9" s="32"/>
      <c r="AE9" s="32"/>
      <c r="AF9" s="32"/>
    </row>
    <row r="10" spans="1:32" ht="39.950000000000003" customHeight="1">
      <c r="A10" s="93"/>
      <c r="B10" s="95"/>
      <c r="C10" s="55">
        <v>7</v>
      </c>
      <c r="D10" s="56" t="s">
        <v>30</v>
      </c>
      <c r="E10" s="57" t="s">
        <v>52</v>
      </c>
      <c r="F10" s="57">
        <v>35129090</v>
      </c>
      <c r="G10" s="57" t="s">
        <v>53</v>
      </c>
      <c r="H10" s="57" t="s">
        <v>60</v>
      </c>
      <c r="I10" s="40" t="s">
        <v>3</v>
      </c>
      <c r="J10" s="40" t="s">
        <v>41</v>
      </c>
      <c r="K10" s="62">
        <v>34</v>
      </c>
      <c r="L10" s="19"/>
      <c r="M10" s="25">
        <f t="shared" si="0"/>
        <v>0</v>
      </c>
      <c r="N10" s="26" t="str">
        <f t="shared" si="1"/>
        <v>OK</v>
      </c>
      <c r="O10" s="65"/>
      <c r="P10" s="65"/>
      <c r="Q10" s="65"/>
      <c r="R10" s="65"/>
      <c r="S10" s="65"/>
      <c r="T10" s="65"/>
      <c r="U10" s="18"/>
      <c r="V10" s="18"/>
      <c r="W10" s="18"/>
      <c r="X10" s="18"/>
      <c r="Y10" s="18"/>
      <c r="Z10" s="18"/>
      <c r="AA10" s="32"/>
      <c r="AB10" s="32"/>
      <c r="AC10" s="32"/>
      <c r="AD10" s="32"/>
      <c r="AE10" s="32"/>
      <c r="AF10" s="32"/>
    </row>
    <row r="11" spans="1:32" ht="39.950000000000003" customHeight="1">
      <c r="A11" s="93"/>
      <c r="B11" s="95"/>
      <c r="C11" s="55">
        <v>8</v>
      </c>
      <c r="D11" s="56" t="s">
        <v>31</v>
      </c>
      <c r="E11" s="57" t="s">
        <v>52</v>
      </c>
      <c r="F11" s="57">
        <v>35129072</v>
      </c>
      <c r="G11" s="57" t="s">
        <v>57</v>
      </c>
      <c r="H11" s="57" t="s">
        <v>58</v>
      </c>
      <c r="I11" s="40" t="s">
        <v>3</v>
      </c>
      <c r="J11" s="40" t="s">
        <v>41</v>
      </c>
      <c r="K11" s="62">
        <v>52</v>
      </c>
      <c r="L11" s="19"/>
      <c r="M11" s="25">
        <f t="shared" si="0"/>
        <v>0</v>
      </c>
      <c r="N11" s="26" t="str">
        <f t="shared" si="1"/>
        <v>OK</v>
      </c>
      <c r="O11" s="65"/>
      <c r="P11" s="65"/>
      <c r="Q11" s="65"/>
      <c r="R11" s="65"/>
      <c r="S11" s="65"/>
      <c r="T11" s="65"/>
      <c r="U11" s="18"/>
      <c r="V11" s="18"/>
      <c r="W11" s="18"/>
      <c r="X11" s="18"/>
      <c r="Y11" s="18"/>
      <c r="Z11" s="18"/>
      <c r="AA11" s="32"/>
      <c r="AB11" s="32"/>
      <c r="AC11" s="32"/>
      <c r="AD11" s="32"/>
      <c r="AE11" s="32"/>
      <c r="AF11" s="32"/>
    </row>
    <row r="12" spans="1:32" ht="39.950000000000003" customHeight="1">
      <c r="A12" s="93"/>
      <c r="B12" s="95"/>
      <c r="C12" s="55">
        <v>9</v>
      </c>
      <c r="D12" s="56" t="s">
        <v>32</v>
      </c>
      <c r="E12" s="57" t="s">
        <v>52</v>
      </c>
      <c r="F12" s="57">
        <v>35103605</v>
      </c>
      <c r="G12" s="57" t="s">
        <v>57</v>
      </c>
      <c r="H12" s="57" t="s">
        <v>61</v>
      </c>
      <c r="I12" s="40" t="s">
        <v>3</v>
      </c>
      <c r="J12" s="40" t="s">
        <v>41</v>
      </c>
      <c r="K12" s="62">
        <v>26.9</v>
      </c>
      <c r="L12" s="19"/>
      <c r="M12" s="25">
        <f t="shared" si="0"/>
        <v>0</v>
      </c>
      <c r="N12" s="26" t="str">
        <f t="shared" si="1"/>
        <v>OK</v>
      </c>
      <c r="O12" s="65"/>
      <c r="P12" s="65"/>
      <c r="Q12" s="65"/>
      <c r="R12" s="65"/>
      <c r="S12" s="65"/>
      <c r="T12" s="65"/>
      <c r="U12" s="18"/>
      <c r="V12" s="18"/>
      <c r="W12" s="18"/>
      <c r="X12" s="18"/>
      <c r="Y12" s="18"/>
      <c r="Z12" s="18"/>
      <c r="AA12" s="32"/>
      <c r="AB12" s="32"/>
      <c r="AC12" s="32"/>
      <c r="AD12" s="32"/>
      <c r="AE12" s="32"/>
      <c r="AF12" s="32"/>
    </row>
    <row r="13" spans="1:32" ht="39.950000000000003" customHeight="1">
      <c r="A13" s="93"/>
      <c r="B13" s="95"/>
      <c r="C13" s="55">
        <v>10</v>
      </c>
      <c r="D13" s="56" t="s">
        <v>33</v>
      </c>
      <c r="E13" s="57" t="s">
        <v>52</v>
      </c>
      <c r="F13" s="57">
        <v>23400194</v>
      </c>
      <c r="G13" s="57" t="s">
        <v>53</v>
      </c>
      <c r="H13" s="57" t="s">
        <v>62</v>
      </c>
      <c r="I13" s="40" t="s">
        <v>3</v>
      </c>
      <c r="J13" s="40" t="s">
        <v>41</v>
      </c>
      <c r="K13" s="62">
        <v>1753.75</v>
      </c>
      <c r="L13" s="19">
        <v>2</v>
      </c>
      <c r="M13" s="25">
        <f t="shared" si="0"/>
        <v>0</v>
      </c>
      <c r="N13" s="26" t="str">
        <f t="shared" si="1"/>
        <v>OK</v>
      </c>
      <c r="O13" s="65">
        <v>2</v>
      </c>
      <c r="P13" s="65"/>
      <c r="Q13" s="65"/>
      <c r="R13" s="65"/>
      <c r="S13" s="65"/>
      <c r="T13" s="65"/>
      <c r="U13" s="18"/>
      <c r="V13" s="18"/>
      <c r="W13" s="18"/>
      <c r="X13" s="18"/>
      <c r="Y13" s="18"/>
      <c r="Z13" s="18"/>
      <c r="AA13" s="32"/>
      <c r="AB13" s="32"/>
      <c r="AC13" s="32"/>
      <c r="AD13" s="32"/>
      <c r="AE13" s="32"/>
      <c r="AF13" s="32"/>
    </row>
    <row r="14" spans="1:32" ht="39.950000000000003" customHeight="1">
      <c r="A14" s="93"/>
      <c r="B14" s="95"/>
      <c r="C14" s="55">
        <v>11</v>
      </c>
      <c r="D14" s="56" t="s">
        <v>34</v>
      </c>
      <c r="E14" s="57" t="s">
        <v>52</v>
      </c>
      <c r="F14" s="57">
        <v>23200019</v>
      </c>
      <c r="G14" s="57" t="s">
        <v>53</v>
      </c>
      <c r="H14" s="57" t="s">
        <v>63</v>
      </c>
      <c r="I14" s="40" t="s">
        <v>3</v>
      </c>
      <c r="J14" s="40" t="s">
        <v>41</v>
      </c>
      <c r="K14" s="62">
        <v>649.65</v>
      </c>
      <c r="L14" s="19"/>
      <c r="M14" s="25">
        <f t="shared" si="0"/>
        <v>0</v>
      </c>
      <c r="N14" s="26" t="str">
        <f t="shared" si="1"/>
        <v>OK</v>
      </c>
      <c r="O14" s="65"/>
      <c r="P14" s="65"/>
      <c r="Q14" s="65"/>
      <c r="R14" s="65"/>
      <c r="S14" s="65"/>
      <c r="T14" s="65"/>
      <c r="U14" s="18"/>
      <c r="V14" s="18"/>
      <c r="W14" s="18"/>
      <c r="X14" s="18"/>
      <c r="Y14" s="18"/>
      <c r="Z14" s="18"/>
      <c r="AA14" s="32"/>
      <c r="AB14" s="32"/>
      <c r="AC14" s="32"/>
      <c r="AD14" s="32"/>
      <c r="AE14" s="32"/>
      <c r="AF14" s="32"/>
    </row>
    <row r="15" spans="1:32" ht="39.950000000000003" customHeight="1">
      <c r="A15" s="93"/>
      <c r="B15" s="95"/>
      <c r="C15" s="55">
        <v>12</v>
      </c>
      <c r="D15" s="56" t="s">
        <v>35</v>
      </c>
      <c r="E15" s="57" t="s">
        <v>52</v>
      </c>
      <c r="F15" s="57">
        <v>23350032</v>
      </c>
      <c r="G15" s="57" t="s">
        <v>53</v>
      </c>
      <c r="H15" s="57" t="s">
        <v>64</v>
      </c>
      <c r="I15" s="40" t="s">
        <v>3</v>
      </c>
      <c r="J15" s="40" t="s">
        <v>41</v>
      </c>
      <c r="K15" s="62">
        <v>11</v>
      </c>
      <c r="L15" s="19"/>
      <c r="M15" s="25">
        <f t="shared" si="0"/>
        <v>0</v>
      </c>
      <c r="N15" s="26" t="str">
        <f t="shared" si="1"/>
        <v>OK</v>
      </c>
      <c r="O15" s="65"/>
      <c r="P15" s="65"/>
      <c r="Q15" s="65"/>
      <c r="R15" s="65"/>
      <c r="S15" s="65"/>
      <c r="T15" s="65"/>
      <c r="U15" s="18"/>
      <c r="V15" s="18"/>
      <c r="W15" s="18"/>
      <c r="X15" s="18"/>
      <c r="Y15" s="18"/>
      <c r="Z15" s="18"/>
      <c r="AA15" s="32"/>
      <c r="AB15" s="32"/>
      <c r="AC15" s="32"/>
      <c r="AD15" s="32"/>
      <c r="AE15" s="32"/>
      <c r="AF15" s="32"/>
    </row>
    <row r="16" spans="1:32" ht="39.950000000000003" customHeight="1">
      <c r="A16" s="93"/>
      <c r="B16" s="95"/>
      <c r="C16" s="55">
        <v>13</v>
      </c>
      <c r="D16" s="56" t="s">
        <v>36</v>
      </c>
      <c r="E16" s="57" t="s">
        <v>52</v>
      </c>
      <c r="F16" s="57">
        <v>35030600</v>
      </c>
      <c r="G16" s="57" t="s">
        <v>65</v>
      </c>
      <c r="H16" s="57" t="s">
        <v>66</v>
      </c>
      <c r="I16" s="40" t="s">
        <v>3</v>
      </c>
      <c r="J16" s="40" t="s">
        <v>41</v>
      </c>
      <c r="K16" s="62">
        <v>32</v>
      </c>
      <c r="L16" s="19"/>
      <c r="M16" s="25">
        <f t="shared" si="0"/>
        <v>0</v>
      </c>
      <c r="N16" s="26" t="str">
        <f t="shared" si="1"/>
        <v>OK</v>
      </c>
      <c r="O16" s="65"/>
      <c r="P16" s="65"/>
      <c r="Q16" s="65"/>
      <c r="R16" s="65"/>
      <c r="S16" s="65"/>
      <c r="T16" s="65"/>
      <c r="U16" s="18"/>
      <c r="V16" s="18"/>
      <c r="W16" s="18"/>
      <c r="X16" s="18"/>
      <c r="Y16" s="18"/>
      <c r="Z16" s="18"/>
      <c r="AA16" s="32"/>
      <c r="AB16" s="32"/>
      <c r="AC16" s="32"/>
      <c r="AD16" s="32"/>
      <c r="AE16" s="32"/>
      <c r="AF16" s="32"/>
    </row>
    <row r="17" spans="1:32" ht="39.950000000000003" customHeight="1">
      <c r="A17" s="93"/>
      <c r="B17" s="95"/>
      <c r="C17" s="55">
        <v>14</v>
      </c>
      <c r="D17" s="56" t="s">
        <v>37</v>
      </c>
      <c r="E17" s="57" t="s">
        <v>52</v>
      </c>
      <c r="F17" s="57">
        <v>35030521</v>
      </c>
      <c r="G17" s="57" t="s">
        <v>65</v>
      </c>
      <c r="H17" s="57" t="s">
        <v>66</v>
      </c>
      <c r="I17" s="40" t="s">
        <v>3</v>
      </c>
      <c r="J17" s="40" t="s">
        <v>41</v>
      </c>
      <c r="K17" s="62">
        <v>19</v>
      </c>
      <c r="L17" s="19"/>
      <c r="M17" s="25">
        <f t="shared" si="0"/>
        <v>0</v>
      </c>
      <c r="N17" s="26" t="str">
        <f t="shared" si="1"/>
        <v>OK</v>
      </c>
      <c r="O17" s="65"/>
      <c r="P17" s="65"/>
      <c r="Q17" s="65"/>
      <c r="R17" s="65"/>
      <c r="S17" s="65"/>
      <c r="T17" s="65"/>
      <c r="U17" s="18"/>
      <c r="V17" s="18"/>
      <c r="W17" s="18"/>
      <c r="X17" s="18"/>
      <c r="Y17" s="18"/>
      <c r="Z17" s="18"/>
      <c r="AA17" s="32"/>
      <c r="AB17" s="32"/>
      <c r="AC17" s="32"/>
      <c r="AD17" s="32"/>
      <c r="AE17" s="32"/>
      <c r="AF17" s="32"/>
    </row>
    <row r="18" spans="1:32" ht="39.950000000000003" customHeight="1">
      <c r="A18" s="93"/>
      <c r="B18" s="95"/>
      <c r="C18" s="55">
        <v>15</v>
      </c>
      <c r="D18" s="56" t="s">
        <v>38</v>
      </c>
      <c r="E18" s="57" t="s">
        <v>52</v>
      </c>
      <c r="F18" s="57">
        <v>35050296</v>
      </c>
      <c r="G18" s="57" t="s">
        <v>65</v>
      </c>
      <c r="H18" s="57" t="s">
        <v>66</v>
      </c>
      <c r="I18" s="40" t="s">
        <v>3</v>
      </c>
      <c r="J18" s="40" t="s">
        <v>41</v>
      </c>
      <c r="K18" s="62">
        <v>4.2</v>
      </c>
      <c r="L18" s="19"/>
      <c r="M18" s="25">
        <f t="shared" si="0"/>
        <v>0</v>
      </c>
      <c r="N18" s="26" t="str">
        <f t="shared" si="1"/>
        <v>OK</v>
      </c>
      <c r="O18" s="65"/>
      <c r="P18" s="65"/>
      <c r="Q18" s="65"/>
      <c r="R18" s="65"/>
      <c r="S18" s="65"/>
      <c r="T18" s="65"/>
      <c r="U18" s="18"/>
      <c r="V18" s="18"/>
      <c r="W18" s="18"/>
      <c r="X18" s="18"/>
      <c r="Y18" s="18"/>
      <c r="Z18" s="18"/>
      <c r="AA18" s="32"/>
      <c r="AB18" s="32"/>
      <c r="AC18" s="32"/>
      <c r="AD18" s="32"/>
      <c r="AE18" s="32"/>
      <c r="AF18" s="32"/>
    </row>
    <row r="19" spans="1:32" ht="39.950000000000003" customHeight="1">
      <c r="A19" s="93"/>
      <c r="B19" s="95"/>
      <c r="C19" s="55">
        <v>16</v>
      </c>
      <c r="D19" s="56" t="s">
        <v>39</v>
      </c>
      <c r="E19" s="57" t="s">
        <v>52</v>
      </c>
      <c r="F19" s="57">
        <v>35050290</v>
      </c>
      <c r="G19" s="57" t="s">
        <v>65</v>
      </c>
      <c r="H19" s="57" t="s">
        <v>66</v>
      </c>
      <c r="I19" s="40" t="s">
        <v>3</v>
      </c>
      <c r="J19" s="40" t="s">
        <v>41</v>
      </c>
      <c r="K19" s="62">
        <v>1.1499999999999999</v>
      </c>
      <c r="L19" s="19"/>
      <c r="M19" s="25">
        <f t="shared" si="0"/>
        <v>0</v>
      </c>
      <c r="N19" s="26" t="str">
        <f t="shared" si="1"/>
        <v>OK</v>
      </c>
      <c r="O19" s="65"/>
      <c r="P19" s="65"/>
      <c r="Q19" s="65"/>
      <c r="R19" s="65"/>
      <c r="S19" s="65"/>
      <c r="T19" s="65"/>
      <c r="U19" s="18"/>
      <c r="V19" s="18"/>
      <c r="W19" s="18"/>
      <c r="X19" s="18"/>
      <c r="Y19" s="18"/>
      <c r="Z19" s="18"/>
      <c r="AA19" s="32"/>
      <c r="AB19" s="32"/>
      <c r="AC19" s="32"/>
      <c r="AD19" s="32"/>
      <c r="AE19" s="32"/>
      <c r="AF19" s="32"/>
    </row>
    <row r="20" spans="1:32" ht="39.950000000000003" customHeight="1">
      <c r="A20" s="98">
        <v>4</v>
      </c>
      <c r="B20" s="96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60" t="s">
        <v>71</v>
      </c>
      <c r="H20" s="60" t="s">
        <v>72</v>
      </c>
      <c r="I20" s="33" t="s">
        <v>3</v>
      </c>
      <c r="J20" s="33" t="s">
        <v>41</v>
      </c>
      <c r="K20" s="63">
        <v>1139</v>
      </c>
      <c r="L20" s="19">
        <v>1</v>
      </c>
      <c r="M20" s="25">
        <f t="shared" si="0"/>
        <v>0</v>
      </c>
      <c r="N20" s="26" t="str">
        <f t="shared" si="1"/>
        <v>OK</v>
      </c>
      <c r="O20" s="65"/>
      <c r="P20" s="65">
        <v>1</v>
      </c>
      <c r="Q20" s="65"/>
      <c r="R20" s="65"/>
      <c r="S20" s="65"/>
      <c r="T20" s="65"/>
      <c r="U20" s="18"/>
      <c r="V20" s="18"/>
      <c r="W20" s="18"/>
      <c r="X20" s="18"/>
      <c r="Y20" s="18"/>
      <c r="Z20" s="18"/>
      <c r="AA20" s="32"/>
      <c r="AB20" s="32"/>
      <c r="AC20" s="32"/>
      <c r="AD20" s="32"/>
      <c r="AE20" s="32"/>
      <c r="AF20" s="32"/>
    </row>
    <row r="21" spans="1:32" ht="39.950000000000003" customHeight="1">
      <c r="A21" s="99"/>
      <c r="B21" s="97"/>
      <c r="C21" s="58">
        <v>26</v>
      </c>
      <c r="D21" s="59" t="s">
        <v>73</v>
      </c>
      <c r="E21" s="60" t="s">
        <v>74</v>
      </c>
      <c r="F21" s="60" t="s">
        <v>75</v>
      </c>
      <c r="G21" s="60" t="s">
        <v>71</v>
      </c>
      <c r="H21" s="60" t="s">
        <v>76</v>
      </c>
      <c r="I21" s="33" t="s">
        <v>3</v>
      </c>
      <c r="J21" s="33" t="s">
        <v>41</v>
      </c>
      <c r="K21" s="63">
        <v>3200.12</v>
      </c>
      <c r="L21" s="19"/>
      <c r="M21" s="25">
        <f t="shared" si="0"/>
        <v>0</v>
      </c>
      <c r="N21" s="26" t="str">
        <f t="shared" si="1"/>
        <v>OK</v>
      </c>
      <c r="O21" s="65"/>
      <c r="P21" s="65"/>
      <c r="Q21" s="65"/>
      <c r="R21" s="65"/>
      <c r="S21" s="65"/>
      <c r="T21" s="65"/>
      <c r="U21" s="18"/>
      <c r="V21" s="18"/>
      <c r="W21" s="18"/>
      <c r="X21" s="18"/>
      <c r="Y21" s="18"/>
      <c r="Z21" s="18"/>
      <c r="AA21" s="32"/>
      <c r="AB21" s="32"/>
      <c r="AC21" s="32"/>
      <c r="AD21" s="32"/>
      <c r="AE21" s="32"/>
      <c r="AF21" s="32"/>
    </row>
    <row r="22" spans="1:32" ht="39.950000000000003" customHeight="1">
      <c r="A22" s="75">
        <v>5</v>
      </c>
      <c r="B22" s="69" t="s">
        <v>77</v>
      </c>
      <c r="C22" s="70">
        <v>27</v>
      </c>
      <c r="D22" s="71" t="s">
        <v>78</v>
      </c>
      <c r="E22" s="72" t="s">
        <v>79</v>
      </c>
      <c r="F22" s="72" t="s">
        <v>80</v>
      </c>
      <c r="G22" s="72" t="s">
        <v>49</v>
      </c>
      <c r="H22" s="72" t="s">
        <v>81</v>
      </c>
      <c r="I22" s="73" t="s">
        <v>3</v>
      </c>
      <c r="J22" s="73" t="s">
        <v>40</v>
      </c>
      <c r="K22" s="74">
        <v>13499.8</v>
      </c>
      <c r="L22" s="19"/>
      <c r="M22" s="25">
        <f t="shared" si="0"/>
        <v>0</v>
      </c>
      <c r="N22" s="26" t="str">
        <f t="shared" si="1"/>
        <v>OK</v>
      </c>
      <c r="O22" s="65"/>
      <c r="P22" s="65"/>
      <c r="Q22" s="65"/>
      <c r="R22" s="65"/>
      <c r="S22" s="65"/>
      <c r="T22" s="65"/>
      <c r="U22" s="18"/>
      <c r="V22" s="18"/>
      <c r="W22" s="18"/>
      <c r="X22" s="18"/>
      <c r="Y22" s="18"/>
      <c r="Z22" s="18"/>
      <c r="AA22" s="32"/>
      <c r="AB22" s="32"/>
      <c r="AC22" s="32"/>
      <c r="AD22" s="32"/>
      <c r="AE22" s="32"/>
      <c r="AF22" s="32"/>
    </row>
    <row r="23" spans="1:32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60" t="s">
        <v>85</v>
      </c>
      <c r="H23" s="60" t="s">
        <v>86</v>
      </c>
      <c r="I23" s="33" t="s">
        <v>3</v>
      </c>
      <c r="J23" s="33" t="s">
        <v>41</v>
      </c>
      <c r="K23" s="63">
        <v>1730</v>
      </c>
      <c r="L23" s="19">
        <v>2</v>
      </c>
      <c r="M23" s="25">
        <f t="shared" si="0"/>
        <v>0</v>
      </c>
      <c r="N23" s="26" t="str">
        <f t="shared" si="1"/>
        <v>OK</v>
      </c>
      <c r="O23" s="65"/>
      <c r="P23" s="65"/>
      <c r="Q23" s="65">
        <v>2</v>
      </c>
      <c r="R23" s="65"/>
      <c r="S23" s="65"/>
      <c r="T23" s="65"/>
      <c r="U23" s="18"/>
      <c r="V23" s="18"/>
      <c r="W23" s="18"/>
      <c r="X23" s="18"/>
      <c r="Y23" s="18"/>
      <c r="Z23" s="18"/>
      <c r="AA23" s="32"/>
      <c r="AB23" s="32"/>
      <c r="AC23" s="32"/>
      <c r="AD23" s="32"/>
      <c r="AE23" s="32"/>
      <c r="AF23" s="32"/>
    </row>
    <row r="24" spans="1:32" ht="47.25">
      <c r="A24" s="75">
        <v>10</v>
      </c>
      <c r="B24" s="69" t="s">
        <v>87</v>
      </c>
      <c r="C24" s="70">
        <v>32</v>
      </c>
      <c r="D24" s="71" t="s">
        <v>89</v>
      </c>
      <c r="E24" s="72" t="s">
        <v>84</v>
      </c>
      <c r="F24" s="72">
        <v>6200107</v>
      </c>
      <c r="G24" s="72" t="s">
        <v>85</v>
      </c>
      <c r="H24" s="72" t="s">
        <v>86</v>
      </c>
      <c r="I24" s="73" t="s">
        <v>3</v>
      </c>
      <c r="J24" s="73" t="s">
        <v>41</v>
      </c>
      <c r="K24" s="74">
        <v>2390</v>
      </c>
      <c r="L24" s="19"/>
      <c r="M24" s="25">
        <f t="shared" si="0"/>
        <v>0</v>
      </c>
      <c r="N24" s="26" t="str">
        <f t="shared" si="1"/>
        <v>OK</v>
      </c>
      <c r="O24" s="65"/>
      <c r="P24" s="65"/>
      <c r="Q24" s="65"/>
      <c r="R24" s="65"/>
      <c r="S24" s="65"/>
      <c r="T24" s="65"/>
      <c r="U24" s="18"/>
      <c r="V24" s="18"/>
      <c r="W24" s="18"/>
      <c r="X24" s="18"/>
      <c r="Y24" s="18"/>
      <c r="Z24" s="18"/>
      <c r="AA24" s="32"/>
      <c r="AB24" s="32"/>
      <c r="AC24" s="32"/>
      <c r="AD24" s="32"/>
      <c r="AE24" s="32"/>
      <c r="AF24" s="32"/>
    </row>
    <row r="25" spans="1:32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60" t="s">
        <v>90</v>
      </c>
      <c r="H25" s="60" t="s">
        <v>94</v>
      </c>
      <c r="I25" s="33" t="s">
        <v>3</v>
      </c>
      <c r="J25" s="33" t="s">
        <v>41</v>
      </c>
      <c r="K25" s="63">
        <v>1780</v>
      </c>
      <c r="L25" s="19"/>
      <c r="M25" s="25">
        <f t="shared" si="0"/>
        <v>0</v>
      </c>
      <c r="N25" s="26" t="str">
        <f t="shared" si="1"/>
        <v>OK</v>
      </c>
      <c r="O25" s="65"/>
      <c r="P25" s="65"/>
      <c r="Q25" s="65"/>
      <c r="R25" s="65"/>
      <c r="S25" s="65"/>
      <c r="T25" s="65"/>
      <c r="U25" s="18"/>
      <c r="V25" s="18"/>
      <c r="W25" s="18"/>
      <c r="X25" s="18"/>
      <c r="Y25" s="18"/>
      <c r="Z25" s="18"/>
      <c r="AA25" s="32"/>
      <c r="AB25" s="32"/>
      <c r="AC25" s="32"/>
      <c r="AD25" s="32"/>
      <c r="AE25" s="32"/>
      <c r="AF25" s="32"/>
    </row>
    <row r="26" spans="1:32" ht="39.950000000000003" customHeight="1">
      <c r="K26" s="64">
        <f>SUM(K4:K25)</f>
        <v>30128.059999999998</v>
      </c>
      <c r="O26" s="66">
        <f>SUMPRODUCT(K4:K25,O4:O25)</f>
        <v>3787.5</v>
      </c>
      <c r="P26" s="66">
        <f>SUMPRODUCT(K4:K25,P4:P25)</f>
        <v>1139</v>
      </c>
      <c r="Q26" s="66">
        <f>SUMPRODUCT(K4:K25,Q4:Q25)</f>
        <v>3460</v>
      </c>
      <c r="R26" s="66">
        <f>SUMPRODUCT(K4:K25,R4:R25)</f>
        <v>0</v>
      </c>
      <c r="S26" s="66">
        <f>SUMPRODUCT(K4:K25,S4:S25)</f>
        <v>0</v>
      </c>
      <c r="T26" s="66">
        <f>SUMPRODUCT(K4:K25,T4:T25)</f>
        <v>0</v>
      </c>
    </row>
  </sheetData>
  <mergeCells count="26">
    <mergeCell ref="AD1:AD2"/>
    <mergeCell ref="AE1:AE2"/>
    <mergeCell ref="AF1:AF2"/>
    <mergeCell ref="A2:N2"/>
    <mergeCell ref="A5:A19"/>
    <mergeCell ref="B5:B19"/>
    <mergeCell ref="X1:X2"/>
    <mergeCell ref="U1:U2"/>
    <mergeCell ref="V1:V2"/>
    <mergeCell ref="W1:W2"/>
    <mergeCell ref="T1:T2"/>
    <mergeCell ref="S1:S2"/>
    <mergeCell ref="Y1:Y2"/>
    <mergeCell ref="Z1:Z2"/>
    <mergeCell ref="AA1:AA2"/>
    <mergeCell ref="AB1:AB2"/>
    <mergeCell ref="AC1:AC2"/>
    <mergeCell ref="A20:A21"/>
    <mergeCell ref="B20:B21"/>
    <mergeCell ref="A1:C1"/>
    <mergeCell ref="R1:R2"/>
    <mergeCell ref="Q1:Q2"/>
    <mergeCell ref="D1:K1"/>
    <mergeCell ref="L1:N1"/>
    <mergeCell ref="O1:O2"/>
    <mergeCell ref="P1:P2"/>
  </mergeCells>
  <conditionalFormatting sqref="R4:Z25">
    <cfRule type="cellIs" dxfId="12" priority="4" stopIfTrue="1" operator="greaterThan">
      <formula>0</formula>
    </cfRule>
    <cfRule type="cellIs" dxfId="11" priority="5" stopIfTrue="1" operator="greaterThan">
      <formula>0</formula>
    </cfRule>
    <cfRule type="cellIs" dxfId="10" priority="6" stopIfTrue="1" operator="greaterThan">
      <formula>0</formula>
    </cfRule>
  </conditionalFormatting>
  <conditionalFormatting sqref="O4:Q25">
    <cfRule type="cellIs" dxfId="9" priority="1" stopIfTrue="1" operator="greaterThan">
      <formula>0</formula>
    </cfRule>
    <cfRule type="cellIs" dxfId="8" priority="2" stopIfTrue="1" operator="greaterThan">
      <formula>0</formula>
    </cfRule>
    <cfRule type="cellIs" dxfId="7" priority="3" stopIfTrue="1" operator="greaterThan">
      <formula>0</formula>
    </cfRule>
  </conditionalFormatting>
  <hyperlinks>
    <hyperlink ref="D577" r:id="rId1" display="https://www.havan.com.br/mangueira-para-gas-de-cozinha-glp-1-20m-durin-05207.html" xr:uid="{BC9372F5-BE55-4F95-9410-1C392459B597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6"/>
  <sheetViews>
    <sheetView zoomScale="70" zoomScaleNormal="70" workbookViewId="0">
      <selection activeCell="M24" sqref="M24"/>
    </sheetView>
  </sheetViews>
  <sheetFormatPr defaultColWidth="9.7109375" defaultRowHeight="39.950000000000003" customHeight="1"/>
  <cols>
    <col min="1" max="1" width="7" style="35" customWidth="1"/>
    <col min="2" max="2" width="44.28515625" style="1" customWidth="1"/>
    <col min="3" max="3" width="9.5703125" style="34" customWidth="1"/>
    <col min="4" max="4" width="55.28515625" style="42" customWidth="1"/>
    <col min="5" max="8" width="19.42578125" style="43" customWidth="1"/>
    <col min="9" max="9" width="11.7109375" style="1" customWidth="1"/>
    <col min="10" max="10" width="18.42578125" style="1" customWidth="1"/>
    <col min="11" max="11" width="15.42578125" style="29" bestFit="1" customWidth="1"/>
    <col min="12" max="12" width="13.85546875" style="4" customWidth="1"/>
    <col min="13" max="13" width="13.28515625" style="28" customWidth="1"/>
    <col min="14" max="14" width="12.5703125" style="5" customWidth="1"/>
    <col min="15" max="15" width="13.7109375" style="6" customWidth="1"/>
    <col min="16" max="16" width="16.42578125" style="6" customWidth="1"/>
    <col min="17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91" t="s">
        <v>95</v>
      </c>
      <c r="B1" s="91"/>
      <c r="C1" s="91"/>
      <c r="D1" s="91" t="s">
        <v>24</v>
      </c>
      <c r="E1" s="91"/>
      <c r="F1" s="91"/>
      <c r="G1" s="91"/>
      <c r="H1" s="91"/>
      <c r="I1" s="91"/>
      <c r="J1" s="91"/>
      <c r="K1" s="91"/>
      <c r="L1" s="91" t="s">
        <v>96</v>
      </c>
      <c r="M1" s="91"/>
      <c r="N1" s="91"/>
      <c r="O1" s="100" t="s">
        <v>113</v>
      </c>
      <c r="P1" s="100" t="s">
        <v>114</v>
      </c>
      <c r="Q1" s="100" t="s">
        <v>115</v>
      </c>
      <c r="R1" s="90" t="s">
        <v>97</v>
      </c>
      <c r="S1" s="90" t="s">
        <v>97</v>
      </c>
      <c r="T1" s="90" t="s">
        <v>97</v>
      </c>
      <c r="U1" s="90" t="s">
        <v>97</v>
      </c>
      <c r="V1" s="90" t="s">
        <v>97</v>
      </c>
      <c r="W1" s="90" t="s">
        <v>97</v>
      </c>
      <c r="X1" s="90" t="s">
        <v>97</v>
      </c>
      <c r="Y1" s="90" t="s">
        <v>97</v>
      </c>
      <c r="Z1" s="90" t="s">
        <v>97</v>
      </c>
      <c r="AA1" s="90" t="s">
        <v>97</v>
      </c>
      <c r="AB1" s="90" t="s">
        <v>97</v>
      </c>
      <c r="AC1" s="90" t="s">
        <v>97</v>
      </c>
      <c r="AD1" s="90" t="s">
        <v>97</v>
      </c>
      <c r="AE1" s="90" t="s">
        <v>97</v>
      </c>
      <c r="AF1" s="90" t="s">
        <v>97</v>
      </c>
    </row>
    <row r="2" spans="1:32" ht="39.950000000000003" customHeight="1">
      <c r="A2" s="91" t="s">
        <v>13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100"/>
      <c r="P2" s="100"/>
      <c r="Q2" s="10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2" s="3" customFormat="1" ht="51" customHeight="1">
      <c r="A3" s="36" t="s">
        <v>20</v>
      </c>
      <c r="B3" s="38" t="s">
        <v>14</v>
      </c>
      <c r="C3" s="37" t="s">
        <v>21</v>
      </c>
      <c r="D3" s="37" t="s">
        <v>15</v>
      </c>
      <c r="E3" s="37" t="s">
        <v>16</v>
      </c>
      <c r="F3" s="37" t="s">
        <v>42</v>
      </c>
      <c r="G3" s="37" t="s">
        <v>44</v>
      </c>
      <c r="H3" s="37" t="s">
        <v>45</v>
      </c>
      <c r="I3" s="38" t="s">
        <v>3</v>
      </c>
      <c r="J3" s="38" t="s">
        <v>17</v>
      </c>
      <c r="K3" s="39" t="s">
        <v>22</v>
      </c>
      <c r="L3" s="38" t="s">
        <v>23</v>
      </c>
      <c r="M3" s="44" t="s">
        <v>0</v>
      </c>
      <c r="N3" s="45" t="s">
        <v>2</v>
      </c>
      <c r="O3" s="79" t="s">
        <v>116</v>
      </c>
      <c r="P3" s="79" t="s">
        <v>117</v>
      </c>
      <c r="Q3" s="79" t="s">
        <v>118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</row>
    <row r="4" spans="1:32" ht="39.950000000000003" customHeight="1">
      <c r="A4" s="50">
        <v>1</v>
      </c>
      <c r="B4" s="67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54" t="s">
        <v>49</v>
      </c>
      <c r="H4" s="54" t="s">
        <v>50</v>
      </c>
      <c r="I4" s="33" t="s">
        <v>3</v>
      </c>
      <c r="J4" s="68" t="s">
        <v>41</v>
      </c>
      <c r="K4" s="61">
        <v>222.49</v>
      </c>
      <c r="L4" s="19">
        <v>25</v>
      </c>
      <c r="M4" s="25">
        <f>L4-(SUM(O4:AF4))</f>
        <v>25</v>
      </c>
      <c r="N4" s="26" t="str">
        <f>IF(M4&lt;0,"ATENÇÃO","OK")</f>
        <v>OK</v>
      </c>
      <c r="O4" s="65"/>
      <c r="P4" s="65"/>
      <c r="Q4" s="65"/>
      <c r="R4" s="65"/>
      <c r="S4" s="65"/>
      <c r="T4" s="65"/>
      <c r="U4" s="18"/>
      <c r="V4" s="18"/>
      <c r="W4" s="18"/>
      <c r="X4" s="18"/>
      <c r="Y4" s="18"/>
      <c r="Z4" s="18"/>
      <c r="AA4" s="32"/>
      <c r="AB4" s="32"/>
      <c r="AC4" s="32"/>
      <c r="AD4" s="32"/>
      <c r="AE4" s="32"/>
      <c r="AF4" s="32"/>
    </row>
    <row r="5" spans="1:32" ht="39.950000000000003" customHeight="1">
      <c r="A5" s="92">
        <v>2</v>
      </c>
      <c r="B5" s="94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57" t="s">
        <v>53</v>
      </c>
      <c r="H5" s="57" t="s">
        <v>54</v>
      </c>
      <c r="I5" s="40" t="s">
        <v>3</v>
      </c>
      <c r="J5" s="40" t="s">
        <v>41</v>
      </c>
      <c r="K5" s="62">
        <v>885</v>
      </c>
      <c r="L5" s="19"/>
      <c r="M5" s="25">
        <f t="shared" ref="M5:M25" si="0">L5-(SUM(O5:AF5))</f>
        <v>0</v>
      </c>
      <c r="N5" s="26" t="str">
        <f t="shared" ref="N5:N25" si="1">IF(M5&lt;0,"ATENÇÃO","OK")</f>
        <v>OK</v>
      </c>
      <c r="O5" s="65"/>
      <c r="P5" s="65"/>
      <c r="Q5" s="65"/>
      <c r="R5" s="65"/>
      <c r="S5" s="65"/>
      <c r="T5" s="65"/>
      <c r="U5" s="18"/>
      <c r="V5" s="18"/>
      <c r="W5" s="18"/>
      <c r="X5" s="18"/>
      <c r="Y5" s="18"/>
      <c r="Z5" s="18"/>
      <c r="AA5" s="32"/>
      <c r="AB5" s="32"/>
      <c r="AC5" s="32"/>
      <c r="AD5" s="32"/>
      <c r="AE5" s="32"/>
      <c r="AF5" s="32"/>
    </row>
    <row r="6" spans="1:32" ht="39.950000000000003" customHeight="1">
      <c r="A6" s="93"/>
      <c r="B6" s="95"/>
      <c r="C6" s="55">
        <v>3</v>
      </c>
      <c r="D6" s="56" t="s">
        <v>26</v>
      </c>
      <c r="E6" s="57" t="s">
        <v>52</v>
      </c>
      <c r="F6" s="57">
        <v>35030005</v>
      </c>
      <c r="G6" s="57" t="s">
        <v>53</v>
      </c>
      <c r="H6" s="57" t="s">
        <v>54</v>
      </c>
      <c r="I6" s="40" t="s">
        <v>3</v>
      </c>
      <c r="J6" s="40" t="s">
        <v>41</v>
      </c>
      <c r="K6" s="62">
        <v>422</v>
      </c>
      <c r="L6" s="19"/>
      <c r="M6" s="25">
        <f t="shared" si="0"/>
        <v>0</v>
      </c>
      <c r="N6" s="26" t="str">
        <f t="shared" si="1"/>
        <v>OK</v>
      </c>
      <c r="O6" s="65"/>
      <c r="P6" s="65"/>
      <c r="Q6" s="65"/>
      <c r="R6" s="65"/>
      <c r="S6" s="65"/>
      <c r="T6" s="65"/>
      <c r="U6" s="18"/>
      <c r="V6" s="18"/>
      <c r="W6" s="18"/>
      <c r="X6" s="18"/>
      <c r="Y6" s="18"/>
      <c r="Z6" s="18"/>
      <c r="AA6" s="32"/>
      <c r="AB6" s="32"/>
      <c r="AC6" s="32"/>
      <c r="AD6" s="32"/>
      <c r="AE6" s="32"/>
      <c r="AF6" s="32"/>
    </row>
    <row r="7" spans="1:32" ht="39.950000000000003" customHeight="1">
      <c r="A7" s="93"/>
      <c r="B7" s="95"/>
      <c r="C7" s="55">
        <v>4</v>
      </c>
      <c r="D7" s="56" t="s">
        <v>27</v>
      </c>
      <c r="E7" s="57" t="s">
        <v>52</v>
      </c>
      <c r="F7" s="57" t="s">
        <v>55</v>
      </c>
      <c r="G7" s="57" t="s">
        <v>53</v>
      </c>
      <c r="H7" s="57" t="s">
        <v>56</v>
      </c>
      <c r="I7" s="40" t="s">
        <v>3</v>
      </c>
      <c r="J7" s="40" t="s">
        <v>41</v>
      </c>
      <c r="K7" s="62">
        <v>2236</v>
      </c>
      <c r="L7" s="19"/>
      <c r="M7" s="25">
        <f t="shared" si="0"/>
        <v>0</v>
      </c>
      <c r="N7" s="26" t="str">
        <f t="shared" si="1"/>
        <v>OK</v>
      </c>
      <c r="O7" s="65"/>
      <c r="P7" s="65"/>
      <c r="Q7" s="65"/>
      <c r="R7" s="65"/>
      <c r="S7" s="65"/>
      <c r="T7" s="65"/>
      <c r="U7" s="18"/>
      <c r="V7" s="18"/>
      <c r="W7" s="18"/>
      <c r="X7" s="18"/>
      <c r="Y7" s="18"/>
      <c r="Z7" s="18"/>
      <c r="AA7" s="32"/>
      <c r="AB7" s="32"/>
      <c r="AC7" s="32"/>
      <c r="AD7" s="32"/>
      <c r="AE7" s="32"/>
      <c r="AF7" s="32"/>
    </row>
    <row r="8" spans="1:32" ht="39.950000000000003" customHeight="1">
      <c r="A8" s="93"/>
      <c r="B8" s="95"/>
      <c r="C8" s="55">
        <v>5</v>
      </c>
      <c r="D8" s="56" t="s">
        <v>28</v>
      </c>
      <c r="E8" s="57" t="s">
        <v>52</v>
      </c>
      <c r="F8" s="57">
        <v>35123230</v>
      </c>
      <c r="G8" s="57" t="s">
        <v>57</v>
      </c>
      <c r="H8" s="57" t="s">
        <v>58</v>
      </c>
      <c r="I8" s="40" t="s">
        <v>3</v>
      </c>
      <c r="J8" s="40" t="s">
        <v>41</v>
      </c>
      <c r="K8" s="62">
        <v>28</v>
      </c>
      <c r="L8" s="19"/>
      <c r="M8" s="25">
        <f t="shared" si="0"/>
        <v>0</v>
      </c>
      <c r="N8" s="26" t="str">
        <f t="shared" si="1"/>
        <v>OK</v>
      </c>
      <c r="O8" s="65"/>
      <c r="P8" s="65"/>
      <c r="Q8" s="65"/>
      <c r="R8" s="65"/>
      <c r="S8" s="65"/>
      <c r="T8" s="65"/>
      <c r="U8" s="18"/>
      <c r="V8" s="18"/>
      <c r="W8" s="18"/>
      <c r="X8" s="18"/>
      <c r="Y8" s="18"/>
      <c r="Z8" s="18"/>
      <c r="AA8" s="32"/>
      <c r="AB8" s="32"/>
      <c r="AC8" s="32"/>
      <c r="AD8" s="32"/>
      <c r="AE8" s="32"/>
      <c r="AF8" s="32"/>
    </row>
    <row r="9" spans="1:32" ht="39.950000000000003" customHeight="1">
      <c r="A9" s="93"/>
      <c r="B9" s="95"/>
      <c r="C9" s="55">
        <v>6</v>
      </c>
      <c r="D9" s="56" t="s">
        <v>29</v>
      </c>
      <c r="E9" s="57" t="s">
        <v>52</v>
      </c>
      <c r="F9" s="57">
        <v>35103600</v>
      </c>
      <c r="G9" s="57" t="s">
        <v>57</v>
      </c>
      <c r="H9" s="57" t="s">
        <v>59</v>
      </c>
      <c r="I9" s="40" t="s">
        <v>3</v>
      </c>
      <c r="J9" s="40" t="s">
        <v>41</v>
      </c>
      <c r="K9" s="62">
        <v>12</v>
      </c>
      <c r="L9" s="19"/>
      <c r="M9" s="25">
        <f t="shared" si="0"/>
        <v>0</v>
      </c>
      <c r="N9" s="26" t="str">
        <f t="shared" si="1"/>
        <v>OK</v>
      </c>
      <c r="O9" s="65"/>
      <c r="P9" s="65"/>
      <c r="Q9" s="65"/>
      <c r="R9" s="65"/>
      <c r="S9" s="65"/>
      <c r="T9" s="65"/>
      <c r="U9" s="18"/>
      <c r="V9" s="18"/>
      <c r="W9" s="18"/>
      <c r="X9" s="18"/>
      <c r="Y9" s="18"/>
      <c r="Z9" s="18"/>
      <c r="AA9" s="32"/>
      <c r="AB9" s="32"/>
      <c r="AC9" s="32"/>
      <c r="AD9" s="32"/>
      <c r="AE9" s="32"/>
      <c r="AF9" s="32"/>
    </row>
    <row r="10" spans="1:32" ht="39.950000000000003" customHeight="1">
      <c r="A10" s="93"/>
      <c r="B10" s="95"/>
      <c r="C10" s="55">
        <v>7</v>
      </c>
      <c r="D10" s="56" t="s">
        <v>30</v>
      </c>
      <c r="E10" s="57" t="s">
        <v>52</v>
      </c>
      <c r="F10" s="57">
        <v>35129090</v>
      </c>
      <c r="G10" s="57" t="s">
        <v>53</v>
      </c>
      <c r="H10" s="57" t="s">
        <v>60</v>
      </c>
      <c r="I10" s="40" t="s">
        <v>3</v>
      </c>
      <c r="J10" s="40" t="s">
        <v>41</v>
      </c>
      <c r="K10" s="62">
        <v>34</v>
      </c>
      <c r="L10" s="19"/>
      <c r="M10" s="25">
        <f t="shared" si="0"/>
        <v>0</v>
      </c>
      <c r="N10" s="26" t="str">
        <f t="shared" si="1"/>
        <v>OK</v>
      </c>
      <c r="O10" s="65"/>
      <c r="P10" s="65"/>
      <c r="Q10" s="65"/>
      <c r="R10" s="65"/>
      <c r="S10" s="65"/>
      <c r="T10" s="65"/>
      <c r="U10" s="18"/>
      <c r="V10" s="18"/>
      <c r="W10" s="18"/>
      <c r="X10" s="18"/>
      <c r="Y10" s="18"/>
      <c r="Z10" s="18"/>
      <c r="AA10" s="32"/>
      <c r="AB10" s="32"/>
      <c r="AC10" s="32"/>
      <c r="AD10" s="32"/>
      <c r="AE10" s="32"/>
      <c r="AF10" s="32"/>
    </row>
    <row r="11" spans="1:32" ht="39.950000000000003" customHeight="1">
      <c r="A11" s="93"/>
      <c r="B11" s="95"/>
      <c r="C11" s="55">
        <v>8</v>
      </c>
      <c r="D11" s="56" t="s">
        <v>31</v>
      </c>
      <c r="E11" s="57" t="s">
        <v>52</v>
      </c>
      <c r="F11" s="57">
        <v>35129072</v>
      </c>
      <c r="G11" s="57" t="s">
        <v>57</v>
      </c>
      <c r="H11" s="57" t="s">
        <v>58</v>
      </c>
      <c r="I11" s="40" t="s">
        <v>3</v>
      </c>
      <c r="J11" s="40" t="s">
        <v>41</v>
      </c>
      <c r="K11" s="62">
        <v>52</v>
      </c>
      <c r="L11" s="19"/>
      <c r="M11" s="25">
        <f t="shared" si="0"/>
        <v>0</v>
      </c>
      <c r="N11" s="26" t="str">
        <f t="shared" si="1"/>
        <v>OK</v>
      </c>
      <c r="O11" s="65"/>
      <c r="P11" s="65"/>
      <c r="Q11" s="65"/>
      <c r="R11" s="65"/>
      <c r="S11" s="65"/>
      <c r="T11" s="65"/>
      <c r="U11" s="18"/>
      <c r="V11" s="18"/>
      <c r="W11" s="18"/>
      <c r="X11" s="18"/>
      <c r="Y11" s="18"/>
      <c r="Z11" s="18"/>
      <c r="AA11" s="32"/>
      <c r="AB11" s="32"/>
      <c r="AC11" s="32"/>
      <c r="AD11" s="32"/>
      <c r="AE11" s="32"/>
      <c r="AF11" s="32"/>
    </row>
    <row r="12" spans="1:32" ht="39.950000000000003" customHeight="1">
      <c r="A12" s="93"/>
      <c r="B12" s="95"/>
      <c r="C12" s="55">
        <v>9</v>
      </c>
      <c r="D12" s="56" t="s">
        <v>32</v>
      </c>
      <c r="E12" s="57" t="s">
        <v>52</v>
      </c>
      <c r="F12" s="57">
        <v>35103605</v>
      </c>
      <c r="G12" s="57" t="s">
        <v>57</v>
      </c>
      <c r="H12" s="57" t="s">
        <v>61</v>
      </c>
      <c r="I12" s="40" t="s">
        <v>3</v>
      </c>
      <c r="J12" s="40" t="s">
        <v>41</v>
      </c>
      <c r="K12" s="62">
        <v>26.9</v>
      </c>
      <c r="L12" s="19"/>
      <c r="M12" s="25">
        <f t="shared" si="0"/>
        <v>0</v>
      </c>
      <c r="N12" s="26" t="str">
        <f t="shared" si="1"/>
        <v>OK</v>
      </c>
      <c r="O12" s="65"/>
      <c r="P12" s="65"/>
      <c r="Q12" s="65"/>
      <c r="R12" s="65"/>
      <c r="S12" s="65"/>
      <c r="T12" s="65"/>
      <c r="U12" s="18"/>
      <c r="V12" s="18"/>
      <c r="W12" s="18"/>
      <c r="X12" s="18"/>
      <c r="Y12" s="18"/>
      <c r="Z12" s="18"/>
      <c r="AA12" s="32"/>
      <c r="AB12" s="32"/>
      <c r="AC12" s="32"/>
      <c r="AD12" s="32"/>
      <c r="AE12" s="32"/>
      <c r="AF12" s="32"/>
    </row>
    <row r="13" spans="1:32" ht="39.950000000000003" customHeight="1">
      <c r="A13" s="93"/>
      <c r="B13" s="95"/>
      <c r="C13" s="55">
        <v>10</v>
      </c>
      <c r="D13" s="56" t="s">
        <v>33</v>
      </c>
      <c r="E13" s="57" t="s">
        <v>52</v>
      </c>
      <c r="F13" s="57">
        <v>23400194</v>
      </c>
      <c r="G13" s="57" t="s">
        <v>53</v>
      </c>
      <c r="H13" s="57" t="s">
        <v>62</v>
      </c>
      <c r="I13" s="40" t="s">
        <v>3</v>
      </c>
      <c r="J13" s="40" t="s">
        <v>41</v>
      </c>
      <c r="K13" s="62">
        <v>1753.75</v>
      </c>
      <c r="L13" s="19">
        <v>4</v>
      </c>
      <c r="M13" s="25">
        <f t="shared" si="0"/>
        <v>0</v>
      </c>
      <c r="N13" s="26" t="str">
        <f t="shared" si="1"/>
        <v>OK</v>
      </c>
      <c r="O13" s="65"/>
      <c r="P13" s="65"/>
      <c r="Q13" s="65">
        <v>4</v>
      </c>
      <c r="R13" s="65"/>
      <c r="S13" s="65"/>
      <c r="T13" s="65"/>
      <c r="U13" s="18"/>
      <c r="V13" s="18"/>
      <c r="W13" s="18"/>
      <c r="X13" s="18"/>
      <c r="Y13" s="18"/>
      <c r="Z13" s="18"/>
      <c r="AA13" s="32"/>
      <c r="AB13" s="32"/>
      <c r="AC13" s="32"/>
      <c r="AD13" s="32"/>
      <c r="AE13" s="32"/>
      <c r="AF13" s="32"/>
    </row>
    <row r="14" spans="1:32" ht="39.950000000000003" customHeight="1">
      <c r="A14" s="93"/>
      <c r="B14" s="95"/>
      <c r="C14" s="55">
        <v>11</v>
      </c>
      <c r="D14" s="56" t="s">
        <v>34</v>
      </c>
      <c r="E14" s="57" t="s">
        <v>52</v>
      </c>
      <c r="F14" s="57">
        <v>23200019</v>
      </c>
      <c r="G14" s="57" t="s">
        <v>53</v>
      </c>
      <c r="H14" s="57" t="s">
        <v>63</v>
      </c>
      <c r="I14" s="40" t="s">
        <v>3</v>
      </c>
      <c r="J14" s="40" t="s">
        <v>41</v>
      </c>
      <c r="K14" s="62">
        <v>649.65</v>
      </c>
      <c r="L14" s="19"/>
      <c r="M14" s="25">
        <f t="shared" si="0"/>
        <v>0</v>
      </c>
      <c r="N14" s="26" t="str">
        <f t="shared" si="1"/>
        <v>OK</v>
      </c>
      <c r="O14" s="65"/>
      <c r="P14" s="65"/>
      <c r="Q14" s="65"/>
      <c r="R14" s="65"/>
      <c r="S14" s="65"/>
      <c r="T14" s="65"/>
      <c r="U14" s="18"/>
      <c r="V14" s="18"/>
      <c r="W14" s="18"/>
      <c r="X14" s="18"/>
      <c r="Y14" s="18"/>
      <c r="Z14" s="18"/>
      <c r="AA14" s="32"/>
      <c r="AB14" s="32"/>
      <c r="AC14" s="32"/>
      <c r="AD14" s="32"/>
      <c r="AE14" s="32"/>
      <c r="AF14" s="32"/>
    </row>
    <row r="15" spans="1:32" ht="39.950000000000003" customHeight="1">
      <c r="A15" s="93"/>
      <c r="B15" s="95"/>
      <c r="C15" s="55">
        <v>12</v>
      </c>
      <c r="D15" s="56" t="s">
        <v>35</v>
      </c>
      <c r="E15" s="57" t="s">
        <v>52</v>
      </c>
      <c r="F15" s="57">
        <v>23350032</v>
      </c>
      <c r="G15" s="57" t="s">
        <v>53</v>
      </c>
      <c r="H15" s="57" t="s">
        <v>64</v>
      </c>
      <c r="I15" s="40" t="s">
        <v>3</v>
      </c>
      <c r="J15" s="40" t="s">
        <v>41</v>
      </c>
      <c r="K15" s="62">
        <v>11</v>
      </c>
      <c r="L15" s="19">
        <v>2</v>
      </c>
      <c r="M15" s="25">
        <f t="shared" si="0"/>
        <v>2</v>
      </c>
      <c r="N15" s="26" t="str">
        <f t="shared" si="1"/>
        <v>OK</v>
      </c>
      <c r="O15" s="65"/>
      <c r="P15" s="65"/>
      <c r="Q15" s="65"/>
      <c r="R15" s="65"/>
      <c r="S15" s="65"/>
      <c r="T15" s="65"/>
      <c r="U15" s="18"/>
      <c r="V15" s="18"/>
      <c r="W15" s="18"/>
      <c r="X15" s="18"/>
      <c r="Y15" s="18"/>
      <c r="Z15" s="18"/>
      <c r="AA15" s="32"/>
      <c r="AB15" s="32"/>
      <c r="AC15" s="32"/>
      <c r="AD15" s="32"/>
      <c r="AE15" s="32"/>
      <c r="AF15" s="32"/>
    </row>
    <row r="16" spans="1:32" ht="39.950000000000003" customHeight="1">
      <c r="A16" s="93"/>
      <c r="B16" s="95"/>
      <c r="C16" s="55">
        <v>13</v>
      </c>
      <c r="D16" s="56" t="s">
        <v>36</v>
      </c>
      <c r="E16" s="57" t="s">
        <v>52</v>
      </c>
      <c r="F16" s="57">
        <v>35030600</v>
      </c>
      <c r="G16" s="57" t="s">
        <v>65</v>
      </c>
      <c r="H16" s="57" t="s">
        <v>66</v>
      </c>
      <c r="I16" s="40" t="s">
        <v>3</v>
      </c>
      <c r="J16" s="40" t="s">
        <v>41</v>
      </c>
      <c r="K16" s="62">
        <v>32</v>
      </c>
      <c r="L16" s="19">
        <v>200</v>
      </c>
      <c r="M16" s="25">
        <f t="shared" si="0"/>
        <v>0</v>
      </c>
      <c r="N16" s="26" t="str">
        <f t="shared" si="1"/>
        <v>OK</v>
      </c>
      <c r="O16" s="65"/>
      <c r="P16" s="65"/>
      <c r="Q16" s="65">
        <v>200</v>
      </c>
      <c r="R16" s="65"/>
      <c r="S16" s="65"/>
      <c r="T16" s="65"/>
      <c r="U16" s="18"/>
      <c r="V16" s="18"/>
      <c r="W16" s="18"/>
      <c r="X16" s="18"/>
      <c r="Y16" s="18"/>
      <c r="Z16" s="18"/>
      <c r="AA16" s="32"/>
      <c r="AB16" s="32"/>
      <c r="AC16" s="32"/>
      <c r="AD16" s="32"/>
      <c r="AE16" s="32"/>
      <c r="AF16" s="32"/>
    </row>
    <row r="17" spans="1:32" ht="39.950000000000003" customHeight="1">
      <c r="A17" s="93"/>
      <c r="B17" s="95"/>
      <c r="C17" s="55">
        <v>14</v>
      </c>
      <c r="D17" s="56" t="s">
        <v>37</v>
      </c>
      <c r="E17" s="57" t="s">
        <v>52</v>
      </c>
      <c r="F17" s="57">
        <v>35030521</v>
      </c>
      <c r="G17" s="57" t="s">
        <v>65</v>
      </c>
      <c r="H17" s="57" t="s">
        <v>66</v>
      </c>
      <c r="I17" s="40" t="s">
        <v>3</v>
      </c>
      <c r="J17" s="40" t="s">
        <v>41</v>
      </c>
      <c r="K17" s="62">
        <v>19</v>
      </c>
      <c r="L17" s="19"/>
      <c r="M17" s="25">
        <f t="shared" si="0"/>
        <v>0</v>
      </c>
      <c r="N17" s="26" t="str">
        <f t="shared" si="1"/>
        <v>OK</v>
      </c>
      <c r="O17" s="65"/>
      <c r="P17" s="65"/>
      <c r="Q17" s="65"/>
      <c r="R17" s="65"/>
      <c r="S17" s="65"/>
      <c r="T17" s="65"/>
      <c r="U17" s="18"/>
      <c r="V17" s="18"/>
      <c r="W17" s="18"/>
      <c r="X17" s="18"/>
      <c r="Y17" s="18"/>
      <c r="Z17" s="18"/>
      <c r="AA17" s="32"/>
      <c r="AB17" s="32"/>
      <c r="AC17" s="32"/>
      <c r="AD17" s="32"/>
      <c r="AE17" s="32"/>
      <c r="AF17" s="32"/>
    </row>
    <row r="18" spans="1:32" ht="39.950000000000003" customHeight="1">
      <c r="A18" s="93"/>
      <c r="B18" s="95"/>
      <c r="C18" s="55">
        <v>15</v>
      </c>
      <c r="D18" s="56" t="s">
        <v>38</v>
      </c>
      <c r="E18" s="57" t="s">
        <v>52</v>
      </c>
      <c r="F18" s="57">
        <v>35050296</v>
      </c>
      <c r="G18" s="57" t="s">
        <v>65</v>
      </c>
      <c r="H18" s="57" t="s">
        <v>66</v>
      </c>
      <c r="I18" s="40" t="s">
        <v>3</v>
      </c>
      <c r="J18" s="40" t="s">
        <v>41</v>
      </c>
      <c r="K18" s="62">
        <v>4.2</v>
      </c>
      <c r="L18" s="19">
        <v>200</v>
      </c>
      <c r="M18" s="25">
        <f t="shared" si="0"/>
        <v>0</v>
      </c>
      <c r="N18" s="26" t="str">
        <f t="shared" si="1"/>
        <v>OK</v>
      </c>
      <c r="O18" s="65"/>
      <c r="P18" s="65"/>
      <c r="Q18" s="65">
        <v>200</v>
      </c>
      <c r="R18" s="65"/>
      <c r="S18" s="65"/>
      <c r="T18" s="65"/>
      <c r="U18" s="18"/>
      <c r="V18" s="18"/>
      <c r="W18" s="18"/>
      <c r="X18" s="18"/>
      <c r="Y18" s="18"/>
      <c r="Z18" s="18"/>
      <c r="AA18" s="32"/>
      <c r="AB18" s="32"/>
      <c r="AC18" s="32"/>
      <c r="AD18" s="32"/>
      <c r="AE18" s="32"/>
      <c r="AF18" s="32"/>
    </row>
    <row r="19" spans="1:32" ht="39.950000000000003" customHeight="1">
      <c r="A19" s="93"/>
      <c r="B19" s="95"/>
      <c r="C19" s="55">
        <v>16</v>
      </c>
      <c r="D19" s="56" t="s">
        <v>39</v>
      </c>
      <c r="E19" s="57" t="s">
        <v>52</v>
      </c>
      <c r="F19" s="57">
        <v>35050290</v>
      </c>
      <c r="G19" s="57" t="s">
        <v>65</v>
      </c>
      <c r="H19" s="57" t="s">
        <v>66</v>
      </c>
      <c r="I19" s="40" t="s">
        <v>3</v>
      </c>
      <c r="J19" s="40" t="s">
        <v>41</v>
      </c>
      <c r="K19" s="62">
        <v>1.1499999999999999</v>
      </c>
      <c r="L19" s="19"/>
      <c r="M19" s="25">
        <f t="shared" si="0"/>
        <v>0</v>
      </c>
      <c r="N19" s="26" t="str">
        <f t="shared" si="1"/>
        <v>OK</v>
      </c>
      <c r="O19" s="65"/>
      <c r="P19" s="65"/>
      <c r="Q19" s="65"/>
      <c r="R19" s="65"/>
      <c r="S19" s="65"/>
      <c r="T19" s="65"/>
      <c r="U19" s="18"/>
      <c r="V19" s="18"/>
      <c r="W19" s="18"/>
      <c r="X19" s="18"/>
      <c r="Y19" s="18"/>
      <c r="Z19" s="18"/>
      <c r="AA19" s="32"/>
      <c r="AB19" s="32"/>
      <c r="AC19" s="32"/>
      <c r="AD19" s="32"/>
      <c r="AE19" s="32"/>
      <c r="AF19" s="32"/>
    </row>
    <row r="20" spans="1:32" ht="39.950000000000003" customHeight="1">
      <c r="A20" s="98">
        <v>4</v>
      </c>
      <c r="B20" s="96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60" t="s">
        <v>71</v>
      </c>
      <c r="H20" s="60" t="s">
        <v>72</v>
      </c>
      <c r="I20" s="33" t="s">
        <v>3</v>
      </c>
      <c r="J20" s="33" t="s">
        <v>41</v>
      </c>
      <c r="K20" s="63">
        <v>1139</v>
      </c>
      <c r="L20" s="19">
        <v>6</v>
      </c>
      <c r="M20" s="25">
        <f t="shared" si="0"/>
        <v>6</v>
      </c>
      <c r="N20" s="26" t="str">
        <f t="shared" si="1"/>
        <v>OK</v>
      </c>
      <c r="O20" s="65"/>
      <c r="P20" s="65"/>
      <c r="Q20" s="65"/>
      <c r="R20" s="65"/>
      <c r="S20" s="65"/>
      <c r="T20" s="65"/>
      <c r="U20" s="18"/>
      <c r="V20" s="18"/>
      <c r="W20" s="18"/>
      <c r="X20" s="18"/>
      <c r="Y20" s="18"/>
      <c r="Z20" s="18"/>
      <c r="AA20" s="32"/>
      <c r="AB20" s="32"/>
      <c r="AC20" s="32"/>
      <c r="AD20" s="32"/>
      <c r="AE20" s="32"/>
      <c r="AF20" s="32"/>
    </row>
    <row r="21" spans="1:32" ht="39.950000000000003" customHeight="1">
      <c r="A21" s="99"/>
      <c r="B21" s="97"/>
      <c r="C21" s="58">
        <v>26</v>
      </c>
      <c r="D21" s="59" t="s">
        <v>73</v>
      </c>
      <c r="E21" s="60" t="s">
        <v>74</v>
      </c>
      <c r="F21" s="60" t="s">
        <v>75</v>
      </c>
      <c r="G21" s="60" t="s">
        <v>71</v>
      </c>
      <c r="H21" s="60" t="s">
        <v>76</v>
      </c>
      <c r="I21" s="33" t="s">
        <v>3</v>
      </c>
      <c r="J21" s="33" t="s">
        <v>41</v>
      </c>
      <c r="K21" s="63">
        <v>3200.12</v>
      </c>
      <c r="L21" s="19"/>
      <c r="M21" s="25">
        <f t="shared" si="0"/>
        <v>0</v>
      </c>
      <c r="N21" s="26" t="str">
        <f t="shared" si="1"/>
        <v>OK</v>
      </c>
      <c r="O21" s="65"/>
      <c r="P21" s="65"/>
      <c r="Q21" s="65"/>
      <c r="R21" s="65"/>
      <c r="S21" s="65"/>
      <c r="T21" s="65"/>
      <c r="U21" s="18"/>
      <c r="V21" s="18"/>
      <c r="W21" s="18"/>
      <c r="X21" s="18"/>
      <c r="Y21" s="18"/>
      <c r="Z21" s="18"/>
      <c r="AA21" s="32"/>
      <c r="AB21" s="32"/>
      <c r="AC21" s="32"/>
      <c r="AD21" s="32"/>
      <c r="AE21" s="32"/>
      <c r="AF21" s="32"/>
    </row>
    <row r="22" spans="1:32" ht="39.950000000000003" customHeight="1">
      <c r="A22" s="75">
        <v>5</v>
      </c>
      <c r="B22" s="69" t="s">
        <v>77</v>
      </c>
      <c r="C22" s="70">
        <v>27</v>
      </c>
      <c r="D22" s="71" t="s">
        <v>78</v>
      </c>
      <c r="E22" s="72" t="s">
        <v>79</v>
      </c>
      <c r="F22" s="72" t="s">
        <v>80</v>
      </c>
      <c r="G22" s="72" t="s">
        <v>49</v>
      </c>
      <c r="H22" s="72" t="s">
        <v>81</v>
      </c>
      <c r="I22" s="73" t="s">
        <v>3</v>
      </c>
      <c r="J22" s="73" t="s">
        <v>40</v>
      </c>
      <c r="K22" s="74">
        <v>13499.8</v>
      </c>
      <c r="L22" s="19">
        <v>1</v>
      </c>
      <c r="M22" s="25">
        <f t="shared" si="0"/>
        <v>0</v>
      </c>
      <c r="N22" s="26" t="str">
        <f t="shared" si="1"/>
        <v>OK</v>
      </c>
      <c r="O22" s="65"/>
      <c r="P22" s="65">
        <v>1</v>
      </c>
      <c r="Q22" s="65"/>
      <c r="R22" s="65"/>
      <c r="S22" s="65"/>
      <c r="T22" s="65"/>
      <c r="U22" s="18"/>
      <c r="V22" s="18"/>
      <c r="W22" s="18"/>
      <c r="X22" s="18"/>
      <c r="Y22" s="18"/>
      <c r="Z22" s="18"/>
      <c r="AA22" s="32"/>
      <c r="AB22" s="32"/>
      <c r="AC22" s="32"/>
      <c r="AD22" s="32"/>
      <c r="AE22" s="32"/>
      <c r="AF22" s="32"/>
    </row>
    <row r="23" spans="1:32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60" t="s">
        <v>85</v>
      </c>
      <c r="H23" s="60" t="s">
        <v>86</v>
      </c>
      <c r="I23" s="33" t="s">
        <v>3</v>
      </c>
      <c r="J23" s="33" t="s">
        <v>41</v>
      </c>
      <c r="K23" s="63">
        <v>1730</v>
      </c>
      <c r="L23" s="19">
        <v>4</v>
      </c>
      <c r="M23" s="25">
        <f t="shared" si="0"/>
        <v>0</v>
      </c>
      <c r="N23" s="26" t="str">
        <f t="shared" si="1"/>
        <v>OK</v>
      </c>
      <c r="O23" s="65">
        <v>4</v>
      </c>
      <c r="P23" s="65"/>
      <c r="Q23" s="65"/>
      <c r="R23" s="65"/>
      <c r="S23" s="65"/>
      <c r="T23" s="65"/>
      <c r="U23" s="18"/>
      <c r="V23" s="18"/>
      <c r="W23" s="18"/>
      <c r="X23" s="18"/>
      <c r="Y23" s="18"/>
      <c r="Z23" s="18"/>
      <c r="AA23" s="32"/>
      <c r="AB23" s="32"/>
      <c r="AC23" s="32"/>
      <c r="AD23" s="32"/>
      <c r="AE23" s="32"/>
      <c r="AF23" s="32"/>
    </row>
    <row r="24" spans="1:32" ht="47.25">
      <c r="A24" s="75">
        <v>10</v>
      </c>
      <c r="B24" s="69" t="s">
        <v>87</v>
      </c>
      <c r="C24" s="70">
        <v>32</v>
      </c>
      <c r="D24" s="71" t="s">
        <v>89</v>
      </c>
      <c r="E24" s="72" t="s">
        <v>84</v>
      </c>
      <c r="F24" s="72">
        <v>6200107</v>
      </c>
      <c r="G24" s="72" t="s">
        <v>85</v>
      </c>
      <c r="H24" s="72" t="s">
        <v>86</v>
      </c>
      <c r="I24" s="73" t="s">
        <v>3</v>
      </c>
      <c r="J24" s="73" t="s">
        <v>41</v>
      </c>
      <c r="K24" s="74">
        <v>2390</v>
      </c>
      <c r="L24" s="19"/>
      <c r="M24" s="25">
        <f t="shared" si="0"/>
        <v>0</v>
      </c>
      <c r="N24" s="26" t="str">
        <f t="shared" si="1"/>
        <v>OK</v>
      </c>
      <c r="O24" s="65"/>
      <c r="P24" s="65"/>
      <c r="Q24" s="65"/>
      <c r="R24" s="65"/>
      <c r="S24" s="65"/>
      <c r="T24" s="65"/>
      <c r="U24" s="18"/>
      <c r="V24" s="18"/>
      <c r="W24" s="18"/>
      <c r="X24" s="18"/>
      <c r="Y24" s="18"/>
      <c r="Z24" s="18"/>
      <c r="AA24" s="32"/>
      <c r="AB24" s="32"/>
      <c r="AC24" s="32"/>
      <c r="AD24" s="32"/>
      <c r="AE24" s="32"/>
      <c r="AF24" s="32"/>
    </row>
    <row r="25" spans="1:32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60" t="s">
        <v>90</v>
      </c>
      <c r="H25" s="60" t="s">
        <v>94</v>
      </c>
      <c r="I25" s="33" t="s">
        <v>3</v>
      </c>
      <c r="J25" s="33" t="s">
        <v>41</v>
      </c>
      <c r="K25" s="63">
        <v>1780</v>
      </c>
      <c r="L25" s="19"/>
      <c r="M25" s="25">
        <f t="shared" si="0"/>
        <v>0</v>
      </c>
      <c r="N25" s="26" t="str">
        <f t="shared" si="1"/>
        <v>OK</v>
      </c>
      <c r="O25" s="65"/>
      <c r="P25" s="65"/>
      <c r="Q25" s="65"/>
      <c r="R25" s="65"/>
      <c r="S25" s="65"/>
      <c r="T25" s="65"/>
      <c r="U25" s="18"/>
      <c r="V25" s="18"/>
      <c r="W25" s="18"/>
      <c r="X25" s="18"/>
      <c r="Y25" s="18"/>
      <c r="Z25" s="18"/>
      <c r="AA25" s="32"/>
      <c r="AB25" s="32"/>
      <c r="AC25" s="32"/>
      <c r="AD25" s="32"/>
      <c r="AE25" s="32"/>
      <c r="AF25" s="32"/>
    </row>
    <row r="26" spans="1:32" ht="39.950000000000003" customHeight="1">
      <c r="K26" s="64">
        <f>SUM(K4:K25)</f>
        <v>30128.059999999998</v>
      </c>
      <c r="O26" s="66">
        <f>SUMPRODUCT(K4:K25,O4:O25)</f>
        <v>6920</v>
      </c>
      <c r="P26" s="66">
        <f>SUMPRODUCT(K4:K25,P4:P25)</f>
        <v>13499.8</v>
      </c>
      <c r="Q26" s="66">
        <f>SUMPRODUCT(K4:K25,Q4:Q25)</f>
        <v>14255</v>
      </c>
      <c r="R26" s="66">
        <f>SUMPRODUCT(K4:K25,R4:R25)</f>
        <v>0</v>
      </c>
      <c r="S26" s="66">
        <f>SUMPRODUCT(K4:K25,S4:S25)</f>
        <v>0</v>
      </c>
      <c r="T26" s="66">
        <f>SUMPRODUCT(K4:K25,T4:T25)</f>
        <v>0</v>
      </c>
    </row>
  </sheetData>
  <mergeCells count="26">
    <mergeCell ref="AD1:AD2"/>
    <mergeCell ref="AE1:AE2"/>
    <mergeCell ref="AF1:AF2"/>
    <mergeCell ref="A2:N2"/>
    <mergeCell ref="U1:U2"/>
    <mergeCell ref="V1:V2"/>
    <mergeCell ref="W1:W2"/>
    <mergeCell ref="AC1:AC2"/>
    <mergeCell ref="X1:X2"/>
    <mergeCell ref="Y1:Y2"/>
    <mergeCell ref="Z1:Z2"/>
    <mergeCell ref="AA1:AA2"/>
    <mergeCell ref="AB1:AB2"/>
    <mergeCell ref="A5:A19"/>
    <mergeCell ref="B5:B19"/>
    <mergeCell ref="A20:A21"/>
    <mergeCell ref="B20:B21"/>
    <mergeCell ref="T1:T2"/>
    <mergeCell ref="O1:O2"/>
    <mergeCell ref="P1:P2"/>
    <mergeCell ref="Q1:Q2"/>
    <mergeCell ref="R1:R2"/>
    <mergeCell ref="S1:S2"/>
    <mergeCell ref="A1:C1"/>
    <mergeCell ref="D1:K1"/>
    <mergeCell ref="L1:N1"/>
  </mergeCells>
  <conditionalFormatting sqref="R4:Z25">
    <cfRule type="cellIs" dxfId="6" priority="4" stopIfTrue="1" operator="greaterThan">
      <formula>0</formula>
    </cfRule>
    <cfRule type="cellIs" dxfId="5" priority="5" stopIfTrue="1" operator="greaterThan">
      <formula>0</formula>
    </cfRule>
    <cfRule type="cellIs" dxfId="4" priority="6" stopIfTrue="1" operator="greaterThan">
      <formula>0</formula>
    </cfRule>
  </conditionalFormatting>
  <conditionalFormatting sqref="O4:Q25">
    <cfRule type="cellIs" dxfId="3" priority="1" stopIfTrue="1" operator="greaterThan">
      <formula>0</formula>
    </cfRule>
    <cfRule type="cellIs" dxfId="2" priority="2" stopIfTrue="1" operator="greaterThan">
      <formula>0</formula>
    </cfRule>
    <cfRule type="cellIs" dxfId="1" priority="3" stopIfTrue="1" operator="greaterThan">
      <formula>0</formula>
    </cfRule>
  </conditionalFormatting>
  <hyperlinks>
    <hyperlink ref="D577" r:id="rId1" display="https://www.havan.com.br/mangueira-para-gas-de-cozinha-glp-1-20m-durin-05207.html" xr:uid="{FBD31926-2A5F-4C00-865D-98A409711434}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5"/>
  <sheetViews>
    <sheetView tabSelected="1" topLeftCell="A22" zoomScale="90" zoomScaleNormal="90" workbookViewId="0">
      <selection activeCell="P33" sqref="P33"/>
    </sheetView>
  </sheetViews>
  <sheetFormatPr defaultColWidth="9.7109375" defaultRowHeight="39.950000000000003" customHeight="1"/>
  <cols>
    <col min="1" max="1" width="10" style="1" customWidth="1"/>
    <col min="2" max="2" width="41.42578125" style="1" customWidth="1"/>
    <col min="3" max="3" width="6.42578125" style="27" customWidth="1"/>
    <col min="4" max="4" width="49" style="1" customWidth="1"/>
    <col min="5" max="6" width="19.42578125" style="1" customWidth="1"/>
    <col min="7" max="7" width="12.42578125" style="1" customWidth="1"/>
    <col min="8" max="8" width="16.7109375" style="1" customWidth="1"/>
    <col min="9" max="9" width="12.5703125" style="4" customWidth="1"/>
    <col min="10" max="10" width="13.28515625" style="28" customWidth="1"/>
    <col min="11" max="11" width="12.5703125" style="5" customWidth="1"/>
    <col min="12" max="13" width="16" style="2" customWidth="1"/>
    <col min="14" max="14" width="20.85546875" style="2" customWidth="1"/>
    <col min="15" max="15" width="9.7109375" style="2" customWidth="1"/>
    <col min="16" max="16384" width="9.7109375" style="2"/>
  </cols>
  <sheetData>
    <row r="1" spans="1:14" ht="39.950000000000003" customHeight="1">
      <c r="A1" s="91" t="s">
        <v>95</v>
      </c>
      <c r="B1" s="91"/>
      <c r="C1" s="91"/>
      <c r="D1" s="91" t="s">
        <v>24</v>
      </c>
      <c r="E1" s="91"/>
      <c r="F1" s="91"/>
      <c r="G1" s="91"/>
      <c r="H1" s="91"/>
      <c r="I1" s="107" t="s">
        <v>96</v>
      </c>
      <c r="J1" s="107"/>
      <c r="K1" s="107"/>
      <c r="L1" s="107"/>
      <c r="M1" s="107"/>
      <c r="N1" s="107"/>
    </row>
    <row r="2" spans="1:14" ht="39.950000000000003" customHeight="1">
      <c r="A2" s="91" t="s">
        <v>11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3" customFormat="1" ht="39.950000000000003" customHeight="1">
      <c r="A3" s="36" t="s">
        <v>20</v>
      </c>
      <c r="B3" s="38" t="s">
        <v>14</v>
      </c>
      <c r="C3" s="37" t="s">
        <v>21</v>
      </c>
      <c r="D3" s="41" t="s">
        <v>15</v>
      </c>
      <c r="E3" s="41" t="s">
        <v>16</v>
      </c>
      <c r="F3" s="41" t="s">
        <v>42</v>
      </c>
      <c r="G3" s="38" t="s">
        <v>3</v>
      </c>
      <c r="H3" s="38" t="s">
        <v>17</v>
      </c>
      <c r="I3" s="22" t="s">
        <v>5</v>
      </c>
      <c r="J3" s="23" t="s">
        <v>10</v>
      </c>
      <c r="K3" s="21" t="s">
        <v>4</v>
      </c>
      <c r="L3" s="30" t="s">
        <v>18</v>
      </c>
      <c r="M3" s="30" t="s">
        <v>19</v>
      </c>
      <c r="N3" s="30" t="s">
        <v>6</v>
      </c>
    </row>
    <row r="4" spans="1:14" ht="39.950000000000003" customHeight="1">
      <c r="A4" s="50">
        <v>1</v>
      </c>
      <c r="B4" s="67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33" t="s">
        <v>3</v>
      </c>
      <c r="H4" s="68" t="s">
        <v>41</v>
      </c>
      <c r="I4" s="19">
        <f>'REITORIA - SETIC'!L4+ESAG!L4+CEART!L4+FAED!L4+CEAD!L4+CEFID!L4+CERES!L4+CEPLAN!L4+CCT!L4+CAV!L4+CEO!L4+CESFI!L4+CEAVI!L4</f>
        <v>120</v>
      </c>
      <c r="J4" s="25">
        <f>SUM(('REITORIA - SETIC'!L4-'REITORIA - SETIC'!M4),(ESAG!L4-ESAG!M4),(CEART!L4-CEART!M4),(FAED!L4-FAED!M4),(CEAD!L4-CEAD!M4),(CEFID!L4-CEFID!M4),(CERES!L4-CERES!M4),(CEPLAN!L4-CEPLAN!M4),(CCT!L4-CCT!M4),(CAV!L4-CAV!M4),(CEO!L4-CEO!M4),(CESFI!L4-CESFI!M4),(CEAVI!L4-CEAVI!M4))</f>
        <v>10</v>
      </c>
      <c r="K4" s="31">
        <f>I4-J4</f>
        <v>110</v>
      </c>
      <c r="L4" s="20">
        <v>222.49</v>
      </c>
      <c r="M4" s="20">
        <f>L4*I4</f>
        <v>26698.800000000003</v>
      </c>
      <c r="N4" s="17">
        <f>L4*J4</f>
        <v>2224.9</v>
      </c>
    </row>
    <row r="5" spans="1:14" ht="39.950000000000003" customHeight="1">
      <c r="A5" s="92">
        <v>2</v>
      </c>
      <c r="B5" s="94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40" t="s">
        <v>3</v>
      </c>
      <c r="H5" s="40" t="s">
        <v>41</v>
      </c>
      <c r="I5" s="19">
        <f>'REITORIA - SETIC'!L5+ESAG!L5+CEART!L5+FAED!L5+CEAD!L5+CEFID!L5+CERES!L5+CEPLAN!L5+CCT!L5+CAV!L5+CEO!L5+CESFI!L5+CEAVI!L5</f>
        <v>100</v>
      </c>
      <c r="J5" s="25">
        <f>SUM(('REITORIA - SETIC'!L5-'REITORIA - SETIC'!M5),(ESAG!L5-ESAG!M5),(CEART!L5-CEART!M5),(FAED!L5-FAED!M5),(CEAD!L5-CEAD!M5),(CEFID!L5-CEFID!M5),(CERES!L5-CERES!M5),(CEPLAN!L5-CEPLAN!M5),(CCT!L5-CCT!M5),(CAV!L5-CAV!M5),(CEO!L5-CEO!M5),(CESFI!L5-CESFI!M5),(CEAVI!L5-CEAVI!M5))</f>
        <v>40</v>
      </c>
      <c r="K5" s="31">
        <f t="shared" ref="K5:K25" si="0">I5-J5</f>
        <v>60</v>
      </c>
      <c r="L5" s="20">
        <v>885</v>
      </c>
      <c r="M5" s="20">
        <f t="shared" ref="M5:M25" si="1">L5*I5</f>
        <v>88500</v>
      </c>
      <c r="N5" s="17">
        <f t="shared" ref="N5:N25" si="2">L5*J5</f>
        <v>35400</v>
      </c>
    </row>
    <row r="6" spans="1:14" ht="39.950000000000003" customHeight="1">
      <c r="A6" s="93"/>
      <c r="B6" s="95"/>
      <c r="C6" s="55">
        <v>3</v>
      </c>
      <c r="D6" s="56" t="s">
        <v>26</v>
      </c>
      <c r="E6" s="57" t="s">
        <v>52</v>
      </c>
      <c r="F6" s="57">
        <v>35030005</v>
      </c>
      <c r="G6" s="40" t="s">
        <v>3</v>
      </c>
      <c r="H6" s="40" t="s">
        <v>41</v>
      </c>
      <c r="I6" s="19">
        <f>'REITORIA - SETIC'!L6+ESAG!L6+CEART!L6+FAED!L6+CEAD!L6+CEFID!L6+CERES!L6+CEPLAN!L6+CCT!L6+CAV!L6+CEO!L6+CESFI!L6+CEAVI!L6</f>
        <v>8</v>
      </c>
      <c r="J6" s="25">
        <f>SUM(('REITORIA - SETIC'!L6-'REITORIA - SETIC'!M6),(ESAG!L6-ESAG!M6),(CEART!L6-CEART!M6),(FAED!L6-FAED!M6),(CEAD!L6-CEAD!M6),(CEFID!L6-CEFID!M6),(CERES!L6-CERES!M6),(CEPLAN!L6-CEPLAN!M6),(CCT!L6-CCT!M6),(CAV!L6-CAV!M6),(CEO!L6-CEO!M6),(CESFI!L6-CESFI!M6),(CEAVI!L6-CEAVI!M6))</f>
        <v>0</v>
      </c>
      <c r="K6" s="31">
        <f t="shared" si="0"/>
        <v>8</v>
      </c>
      <c r="L6" s="20">
        <v>422</v>
      </c>
      <c r="M6" s="20">
        <f t="shared" si="1"/>
        <v>3376</v>
      </c>
      <c r="N6" s="17">
        <f t="shared" si="2"/>
        <v>0</v>
      </c>
    </row>
    <row r="7" spans="1:14" ht="39.950000000000003" customHeight="1">
      <c r="A7" s="93"/>
      <c r="B7" s="95"/>
      <c r="C7" s="55">
        <v>4</v>
      </c>
      <c r="D7" s="56" t="s">
        <v>27</v>
      </c>
      <c r="E7" s="57" t="s">
        <v>52</v>
      </c>
      <c r="F7" s="57" t="s">
        <v>55</v>
      </c>
      <c r="G7" s="40" t="s">
        <v>3</v>
      </c>
      <c r="H7" s="40" t="s">
        <v>41</v>
      </c>
      <c r="I7" s="19">
        <f>'REITORIA - SETIC'!L7+ESAG!L7+CEART!L7+FAED!L7+CEAD!L7+CEFID!L7+CERES!L7+CEPLAN!L7+CCT!L7+CAV!L7+CEO!L7+CESFI!L7+CEAVI!L7</f>
        <v>4</v>
      </c>
      <c r="J7" s="25">
        <f>SUM(('REITORIA - SETIC'!L7-'REITORIA - SETIC'!M7),(ESAG!L7-ESAG!M7),(CEART!L7-CEART!M7),(FAED!L7-FAED!M7),(CEAD!L7-CEAD!M7),(CEFID!L7-CEFID!M7),(CERES!L7-CERES!M7),(CEPLAN!L7-CEPLAN!M7),(CCT!L7-CCT!M7),(CAV!L7-CAV!M7),(CEO!L7-CEO!M7),(CESFI!L7-CESFI!M7),(CEAVI!L7-CEAVI!M7))</f>
        <v>0</v>
      </c>
      <c r="K7" s="31">
        <f t="shared" si="0"/>
        <v>4</v>
      </c>
      <c r="L7" s="20">
        <v>2236</v>
      </c>
      <c r="M7" s="20">
        <f t="shared" si="1"/>
        <v>8944</v>
      </c>
      <c r="N7" s="17">
        <f t="shared" si="2"/>
        <v>0</v>
      </c>
    </row>
    <row r="8" spans="1:14" ht="39.950000000000003" customHeight="1">
      <c r="A8" s="93"/>
      <c r="B8" s="95"/>
      <c r="C8" s="55">
        <v>5</v>
      </c>
      <c r="D8" s="56" t="s">
        <v>28</v>
      </c>
      <c r="E8" s="57" t="s">
        <v>52</v>
      </c>
      <c r="F8" s="57">
        <v>35123230</v>
      </c>
      <c r="G8" s="40" t="s">
        <v>3</v>
      </c>
      <c r="H8" s="40" t="s">
        <v>41</v>
      </c>
      <c r="I8" s="19">
        <f>'REITORIA - SETIC'!L8+ESAG!L8+CEART!L8+FAED!L8+CEAD!L8+CEFID!L8+CERES!L8+CEPLAN!L8+CCT!L8+CAV!L8+CEO!L8+CESFI!L8+CEAVI!L8</f>
        <v>1348</v>
      </c>
      <c r="J8" s="25">
        <f>SUM(('REITORIA - SETIC'!L8-'REITORIA - SETIC'!M8),(ESAG!L8-ESAG!M8),(CEART!L8-CEART!M8),(FAED!L8-FAED!M8),(CEAD!L8-CEAD!M8),(CEFID!L8-CEFID!M8),(CERES!L8-CERES!M8),(CEPLAN!L8-CEPLAN!M8),(CCT!L8-CCT!M8),(CAV!L8-CAV!M8),(CEO!L8-CEO!M8),(CESFI!L8-CESFI!M8),(CEAVI!L8-CEAVI!M8))</f>
        <v>630</v>
      </c>
      <c r="K8" s="31">
        <f t="shared" si="0"/>
        <v>718</v>
      </c>
      <c r="L8" s="20">
        <v>28</v>
      </c>
      <c r="M8" s="20">
        <f t="shared" si="1"/>
        <v>37744</v>
      </c>
      <c r="N8" s="17">
        <f t="shared" si="2"/>
        <v>17640</v>
      </c>
    </row>
    <row r="9" spans="1:14" ht="39.950000000000003" customHeight="1">
      <c r="A9" s="93"/>
      <c r="B9" s="95"/>
      <c r="C9" s="55">
        <v>6</v>
      </c>
      <c r="D9" s="56" t="s">
        <v>29</v>
      </c>
      <c r="E9" s="57" t="s">
        <v>52</v>
      </c>
      <c r="F9" s="57">
        <v>35103600</v>
      </c>
      <c r="G9" s="40" t="s">
        <v>3</v>
      </c>
      <c r="H9" s="40" t="s">
        <v>41</v>
      </c>
      <c r="I9" s="19">
        <f>'REITORIA - SETIC'!L9+ESAG!L9+CEART!L9+FAED!L9+CEAD!L9+CEFID!L9+CERES!L9+CEPLAN!L9+CCT!L9+CAV!L9+CEO!L9+CESFI!L9+CEAVI!L9</f>
        <v>400</v>
      </c>
      <c r="J9" s="25">
        <f>SUM(('REITORIA - SETIC'!L9-'REITORIA - SETIC'!M9),(ESAG!L9-ESAG!M9),(CEART!L9-CEART!M9),(FAED!L9-FAED!M9),(CEAD!L9-CEAD!M9),(CEFID!L9-CEFID!M9),(CERES!L9-CERES!M9),(CEPLAN!L9-CEPLAN!M9),(CCT!L9-CCT!M9),(CAV!L9-CAV!M9),(CEO!L9-CEO!M9),(CESFI!L9-CESFI!M9),(CEAVI!L9-CEAVI!M9))</f>
        <v>250</v>
      </c>
      <c r="K9" s="31">
        <f t="shared" si="0"/>
        <v>150</v>
      </c>
      <c r="L9" s="20">
        <v>12</v>
      </c>
      <c r="M9" s="20">
        <f t="shared" si="1"/>
        <v>4800</v>
      </c>
      <c r="N9" s="17">
        <f t="shared" si="2"/>
        <v>3000</v>
      </c>
    </row>
    <row r="10" spans="1:14" ht="39.950000000000003" customHeight="1">
      <c r="A10" s="93"/>
      <c r="B10" s="95"/>
      <c r="C10" s="55">
        <v>7</v>
      </c>
      <c r="D10" s="56" t="s">
        <v>30</v>
      </c>
      <c r="E10" s="57" t="s">
        <v>52</v>
      </c>
      <c r="F10" s="57">
        <v>35129090</v>
      </c>
      <c r="G10" s="40" t="s">
        <v>3</v>
      </c>
      <c r="H10" s="40" t="s">
        <v>41</v>
      </c>
      <c r="I10" s="19">
        <f>'REITORIA - SETIC'!L10+ESAG!L10+CEART!L10+FAED!L10+CEAD!L10+CEFID!L10+CERES!L10+CEPLAN!L10+CCT!L10+CAV!L10+CEO!L10+CESFI!L10+CEAVI!L10</f>
        <v>2100</v>
      </c>
      <c r="J10" s="25">
        <f>SUM(('REITORIA - SETIC'!L10-'REITORIA - SETIC'!M10),(ESAG!L10-ESAG!M10),(CEART!L10-CEART!M10),(FAED!L10-FAED!M10),(CEAD!L10-CEAD!M10),(CEFID!L10-CEFID!M10),(CERES!L10-CERES!M10),(CEPLAN!L10-CEPLAN!M10),(CCT!L10-CCT!M10),(CAV!L10-CAV!M10),(CEO!L10-CEO!M10),(CESFI!L10-CESFI!M10),(CEAVI!L10-CEAVI!M10))</f>
        <v>580</v>
      </c>
      <c r="K10" s="31">
        <f t="shared" si="0"/>
        <v>1520</v>
      </c>
      <c r="L10" s="20">
        <v>34</v>
      </c>
      <c r="M10" s="20">
        <f t="shared" si="1"/>
        <v>71400</v>
      </c>
      <c r="N10" s="17">
        <f t="shared" si="2"/>
        <v>19720</v>
      </c>
    </row>
    <row r="11" spans="1:14" ht="39.950000000000003" customHeight="1">
      <c r="A11" s="93"/>
      <c r="B11" s="95"/>
      <c r="C11" s="55">
        <v>8</v>
      </c>
      <c r="D11" s="56" t="s">
        <v>31</v>
      </c>
      <c r="E11" s="57" t="s">
        <v>52</v>
      </c>
      <c r="F11" s="57">
        <v>35129072</v>
      </c>
      <c r="G11" s="40" t="s">
        <v>3</v>
      </c>
      <c r="H11" s="40" t="s">
        <v>41</v>
      </c>
      <c r="I11" s="19">
        <f>'REITORIA - SETIC'!L11+ESAG!L11+CEART!L11+FAED!L11+CEAD!L11+CEFID!L11+CERES!L11+CEPLAN!L11+CCT!L11+CAV!L11+CEO!L11+CESFI!L11+CEAVI!L11</f>
        <v>1100</v>
      </c>
      <c r="J11" s="25">
        <f>SUM(('REITORIA - SETIC'!L11-'REITORIA - SETIC'!M11),(ESAG!L11-ESAG!M11),(CEART!L11-CEART!M11),(FAED!L11-FAED!M11),(CEAD!L11-CEAD!M11),(CEFID!L11-CEFID!M11),(CERES!L11-CERES!M11),(CEPLAN!L11-CEPLAN!M11),(CCT!L11-CCT!M11),(CAV!L11-CAV!M11),(CEO!L11-CEO!M11),(CESFI!L11-CESFI!M11),(CEAVI!L11-CEAVI!M11))</f>
        <v>400</v>
      </c>
      <c r="K11" s="31">
        <f t="shared" si="0"/>
        <v>700</v>
      </c>
      <c r="L11" s="20">
        <v>52</v>
      </c>
      <c r="M11" s="20">
        <f t="shared" si="1"/>
        <v>57200</v>
      </c>
      <c r="N11" s="17">
        <f t="shared" si="2"/>
        <v>20800</v>
      </c>
    </row>
    <row r="12" spans="1:14" ht="39.950000000000003" customHeight="1">
      <c r="A12" s="93"/>
      <c r="B12" s="95"/>
      <c r="C12" s="55">
        <v>9</v>
      </c>
      <c r="D12" s="56" t="s">
        <v>32</v>
      </c>
      <c r="E12" s="57" t="s">
        <v>52</v>
      </c>
      <c r="F12" s="57">
        <v>35103605</v>
      </c>
      <c r="G12" s="40" t="s">
        <v>3</v>
      </c>
      <c r="H12" s="40" t="s">
        <v>41</v>
      </c>
      <c r="I12" s="19">
        <f>'REITORIA - SETIC'!L12+ESAG!L12+CEART!L12+FAED!L12+CEAD!L12+CEFID!L12+CERES!L12+CEPLAN!L12+CCT!L12+CAV!L12+CEO!L12+CESFI!L12+CEAVI!L12</f>
        <v>50</v>
      </c>
      <c r="J12" s="25">
        <f>SUM(('REITORIA - SETIC'!L12-'REITORIA - SETIC'!M12),(ESAG!L12-ESAG!M12),(CEART!L12-CEART!M12),(FAED!L12-FAED!M12),(CEAD!L12-CEAD!M12),(CEFID!L12-CEFID!M12),(CERES!L12-CERES!M12),(CEPLAN!L12-CEPLAN!M12),(CCT!L12-CCT!M12),(CAV!L12-CAV!M12),(CEO!L12-CEO!M12),(CESFI!L12-CESFI!M12),(CEAVI!L12-CEAVI!M12))</f>
        <v>50</v>
      </c>
      <c r="K12" s="31">
        <f t="shared" si="0"/>
        <v>0</v>
      </c>
      <c r="L12" s="20">
        <v>26.9</v>
      </c>
      <c r="M12" s="20">
        <f t="shared" si="1"/>
        <v>1345</v>
      </c>
      <c r="N12" s="17">
        <f t="shared" si="2"/>
        <v>1345</v>
      </c>
    </row>
    <row r="13" spans="1:14" ht="39.950000000000003" customHeight="1">
      <c r="A13" s="93"/>
      <c r="B13" s="95"/>
      <c r="C13" s="55">
        <v>10</v>
      </c>
      <c r="D13" s="56" t="s">
        <v>33</v>
      </c>
      <c r="E13" s="57" t="s">
        <v>52</v>
      </c>
      <c r="F13" s="57">
        <v>23400194</v>
      </c>
      <c r="G13" s="40" t="s">
        <v>3</v>
      </c>
      <c r="H13" s="40" t="s">
        <v>41</v>
      </c>
      <c r="I13" s="19">
        <f>'REITORIA - SETIC'!L13+ESAG!L13+CEART!L13+FAED!L13+CEAD!L13+CEFID!L13+CERES!L13+CEPLAN!L13+CCT!L13+CAV!L13+CEO!L13+CESFI!L13+CEAVI!L13</f>
        <v>131</v>
      </c>
      <c r="J13" s="25">
        <f>SUM(('REITORIA - SETIC'!L13-'REITORIA - SETIC'!M13),(ESAG!L13-ESAG!M13),(CEART!L13-CEART!M13),(FAED!L13-FAED!M13),(CEAD!L13-CEAD!M13),(CEFID!L13-CEFID!M13),(CERES!L13-CERES!M13),(CEPLAN!L13-CEPLAN!M13),(CCT!L13-CCT!M13),(CAV!L13-CAV!M13),(CEO!L13-CEO!M13),(CESFI!L13-CESFI!M13),(CEAVI!L13-CEAVI!M13))</f>
        <v>47</v>
      </c>
      <c r="K13" s="31">
        <f t="shared" si="0"/>
        <v>84</v>
      </c>
      <c r="L13" s="20">
        <v>1753.75</v>
      </c>
      <c r="M13" s="20">
        <f t="shared" si="1"/>
        <v>229741.25</v>
      </c>
      <c r="N13" s="17">
        <f t="shared" si="2"/>
        <v>82426.25</v>
      </c>
    </row>
    <row r="14" spans="1:14" ht="39.950000000000003" customHeight="1">
      <c r="A14" s="93"/>
      <c r="B14" s="95"/>
      <c r="C14" s="55">
        <v>11</v>
      </c>
      <c r="D14" s="56" t="s">
        <v>34</v>
      </c>
      <c r="E14" s="57" t="s">
        <v>52</v>
      </c>
      <c r="F14" s="57">
        <v>23200019</v>
      </c>
      <c r="G14" s="40" t="s">
        <v>3</v>
      </c>
      <c r="H14" s="40" t="s">
        <v>41</v>
      </c>
      <c r="I14" s="19">
        <f>'REITORIA - SETIC'!L14+ESAG!L14+CEART!L14+FAED!L14+CEAD!L14+CEFID!L14+CERES!L14+CEPLAN!L14+CCT!L14+CAV!L14+CEO!L14+CESFI!L14+CEAVI!L14</f>
        <v>20</v>
      </c>
      <c r="J14" s="25">
        <f>SUM(('REITORIA - SETIC'!L14-'REITORIA - SETIC'!M14),(ESAG!L14-ESAG!M14),(CEART!L14-CEART!M14),(FAED!L14-FAED!M14),(CEAD!L14-CEAD!M14),(CEFID!L14-CEFID!M14),(CERES!L14-CERES!M14),(CEPLAN!L14-CEPLAN!M14),(CCT!L14-CCT!M14),(CAV!L14-CAV!M14),(CEO!L14-CEO!M14),(CESFI!L14-CESFI!M14),(CEAVI!L14-CEAVI!M14))</f>
        <v>15</v>
      </c>
      <c r="K14" s="31">
        <f t="shared" si="0"/>
        <v>5</v>
      </c>
      <c r="L14" s="20">
        <v>649.65</v>
      </c>
      <c r="M14" s="20">
        <f t="shared" si="1"/>
        <v>12993</v>
      </c>
      <c r="N14" s="17">
        <f t="shared" si="2"/>
        <v>9744.75</v>
      </c>
    </row>
    <row r="15" spans="1:14" ht="39.950000000000003" customHeight="1">
      <c r="A15" s="93"/>
      <c r="B15" s="95"/>
      <c r="C15" s="55">
        <v>12</v>
      </c>
      <c r="D15" s="56" t="s">
        <v>35</v>
      </c>
      <c r="E15" s="57" t="s">
        <v>52</v>
      </c>
      <c r="F15" s="57">
        <v>23350032</v>
      </c>
      <c r="G15" s="40" t="s">
        <v>3</v>
      </c>
      <c r="H15" s="40" t="s">
        <v>41</v>
      </c>
      <c r="I15" s="19">
        <f>'REITORIA - SETIC'!L15+ESAG!L15+CEART!L15+FAED!L15+CEAD!L15+CEFID!L15+CERES!L15+CEPLAN!L15+CCT!L15+CAV!L15+CEO!L15+CESFI!L15+CEAVI!L15</f>
        <v>16</v>
      </c>
      <c r="J15" s="25">
        <f>SUM(('REITORIA - SETIC'!L15-'REITORIA - SETIC'!M15),(ESAG!L15-ESAG!M15),(CEART!L15-CEART!M15),(FAED!L15-FAED!M15),(CEAD!L15-CEAD!M15),(CEFID!L15-CEFID!M15),(CERES!L15-CERES!M15),(CEPLAN!L15-CEPLAN!M15),(CCT!L15-CCT!M15),(CAV!L15-CAV!M15),(CEO!L15-CEO!M15),(CESFI!L15-CESFI!M15),(CEAVI!L15-CEAVI!M15))</f>
        <v>0</v>
      </c>
      <c r="K15" s="31">
        <f t="shared" si="0"/>
        <v>16</v>
      </c>
      <c r="L15" s="20">
        <v>11</v>
      </c>
      <c r="M15" s="20">
        <f t="shared" si="1"/>
        <v>176</v>
      </c>
      <c r="N15" s="17">
        <f t="shared" si="2"/>
        <v>0</v>
      </c>
    </row>
    <row r="16" spans="1:14" ht="39.950000000000003" customHeight="1">
      <c r="A16" s="93"/>
      <c r="B16" s="95"/>
      <c r="C16" s="55">
        <v>13</v>
      </c>
      <c r="D16" s="56" t="s">
        <v>36</v>
      </c>
      <c r="E16" s="57" t="s">
        <v>52</v>
      </c>
      <c r="F16" s="57">
        <v>35030600</v>
      </c>
      <c r="G16" s="40" t="s">
        <v>3</v>
      </c>
      <c r="H16" s="40" t="s">
        <v>41</v>
      </c>
      <c r="I16" s="19">
        <f>'REITORIA - SETIC'!L16+ESAG!L16+CEART!L16+FAED!L16+CEAD!L16+CEFID!L16+CERES!L16+CEPLAN!L16+CCT!L16+CAV!L16+CEO!L16+CESFI!L16+CEAVI!L16</f>
        <v>1150</v>
      </c>
      <c r="J16" s="25">
        <f>SUM(('REITORIA - SETIC'!L16-'REITORIA - SETIC'!M16),(ESAG!L16-ESAG!M16),(CEART!L16-CEART!M16),(FAED!L16-FAED!M16),(CEAD!L16-CEAD!M16),(CEFID!L16-CEFID!M16),(CERES!L16-CERES!M16),(CEPLAN!L16-CEPLAN!M16),(CCT!L16-CCT!M16),(CAV!L16-CAV!M16),(CEO!L16-CEO!M16),(CESFI!L16-CESFI!M16),(CEAVI!L16-CEAVI!M16))</f>
        <v>750</v>
      </c>
      <c r="K16" s="31">
        <f t="shared" si="0"/>
        <v>400</v>
      </c>
      <c r="L16" s="20">
        <v>32</v>
      </c>
      <c r="M16" s="20">
        <f t="shared" si="1"/>
        <v>36800</v>
      </c>
      <c r="N16" s="17">
        <f t="shared" si="2"/>
        <v>24000</v>
      </c>
    </row>
    <row r="17" spans="1:14" ht="39.950000000000003" customHeight="1">
      <c r="A17" s="93"/>
      <c r="B17" s="95"/>
      <c r="C17" s="55">
        <v>14</v>
      </c>
      <c r="D17" s="56" t="s">
        <v>37</v>
      </c>
      <c r="E17" s="57" t="s">
        <v>52</v>
      </c>
      <c r="F17" s="57">
        <v>35030521</v>
      </c>
      <c r="G17" s="40" t="s">
        <v>3</v>
      </c>
      <c r="H17" s="40" t="s">
        <v>41</v>
      </c>
      <c r="I17" s="19">
        <f>'REITORIA - SETIC'!L17+ESAG!L17+CEART!L17+FAED!L17+CEAD!L17+CEFID!L17+CERES!L17+CEPLAN!L17+CCT!L17+CAV!L17+CEO!L17+CESFI!L17+CEAVI!L17</f>
        <v>300</v>
      </c>
      <c r="J17" s="25">
        <f>SUM(('REITORIA - SETIC'!L17-'REITORIA - SETIC'!M17),(ESAG!L17-ESAG!M17),(CEART!L17-CEART!M17),(FAED!L17-FAED!M17),(CEAD!L17-CEAD!M17),(CEFID!L17-CEFID!M17),(CERES!L17-CERES!M17),(CEPLAN!L17-CEPLAN!M17),(CCT!L17-CCT!M17),(CAV!L17-CAV!M17),(CEO!L17-CEO!M17),(CESFI!L17-CESFI!M17),(CEAVI!L17-CEAVI!M17))</f>
        <v>150</v>
      </c>
      <c r="K17" s="31">
        <f t="shared" si="0"/>
        <v>150</v>
      </c>
      <c r="L17" s="20">
        <v>19</v>
      </c>
      <c r="M17" s="20">
        <f t="shared" si="1"/>
        <v>5700</v>
      </c>
      <c r="N17" s="17">
        <f t="shared" si="2"/>
        <v>2850</v>
      </c>
    </row>
    <row r="18" spans="1:14" ht="39.950000000000003" customHeight="1">
      <c r="A18" s="93"/>
      <c r="B18" s="95"/>
      <c r="C18" s="55">
        <v>15</v>
      </c>
      <c r="D18" s="56" t="s">
        <v>38</v>
      </c>
      <c r="E18" s="57" t="s">
        <v>52</v>
      </c>
      <c r="F18" s="57">
        <v>35050296</v>
      </c>
      <c r="G18" s="40" t="s">
        <v>3</v>
      </c>
      <c r="H18" s="40" t="s">
        <v>41</v>
      </c>
      <c r="I18" s="19">
        <f>'REITORIA - SETIC'!L18+ESAG!L18+CEART!L18+FAED!L18+CEAD!L18+CEFID!L18+CERES!L18+CEPLAN!L18+CCT!L18+CAV!L18+CEO!L18+CESFI!L18+CEAVI!L18</f>
        <v>2200</v>
      </c>
      <c r="J18" s="25">
        <f>SUM(('REITORIA - SETIC'!L18-'REITORIA - SETIC'!M18),(ESAG!L18-ESAG!M18),(CEART!L18-CEART!M18),(FAED!L18-FAED!M18),(CEAD!L18-CEAD!M18),(CEFID!L18-CEFID!M18),(CERES!L18-CERES!M18),(CEPLAN!L18-CEPLAN!M18),(CCT!L18-CCT!M18),(CAV!L18-CAV!M18),(CEO!L18-CEO!M18),(CESFI!L18-CESFI!M18),(CEAVI!L18-CEAVI!M18))</f>
        <v>950</v>
      </c>
      <c r="K18" s="31">
        <f t="shared" si="0"/>
        <v>1250</v>
      </c>
      <c r="L18" s="20">
        <v>4.2</v>
      </c>
      <c r="M18" s="20">
        <f t="shared" si="1"/>
        <v>9240</v>
      </c>
      <c r="N18" s="17">
        <f t="shared" si="2"/>
        <v>3990</v>
      </c>
    </row>
    <row r="19" spans="1:14" ht="39.950000000000003" customHeight="1">
      <c r="A19" s="93"/>
      <c r="B19" s="95"/>
      <c r="C19" s="55">
        <v>16</v>
      </c>
      <c r="D19" s="56" t="s">
        <v>39</v>
      </c>
      <c r="E19" s="57" t="s">
        <v>52</v>
      </c>
      <c r="F19" s="57">
        <v>35050290</v>
      </c>
      <c r="G19" s="40" t="s">
        <v>3</v>
      </c>
      <c r="H19" s="40" t="s">
        <v>41</v>
      </c>
      <c r="I19" s="19">
        <f>'REITORIA - SETIC'!L19+ESAG!L19+CEART!L19+FAED!L19+CEAD!L19+CEFID!L19+CERES!L19+CEPLAN!L19+CCT!L19+CAV!L19+CEO!L19+CESFI!L19+CEAVI!L19</f>
        <v>2000</v>
      </c>
      <c r="J19" s="25">
        <f>SUM(('REITORIA - SETIC'!L19-'REITORIA - SETIC'!M19),(ESAG!L19-ESAG!M19),(CEART!L19-CEART!M19),(FAED!L19-FAED!M19),(CEAD!L19-CEAD!M19),(CEFID!L19-CEFID!M19),(CERES!L19-CERES!M19),(CEPLAN!L19-CEPLAN!M19),(CCT!L19-CCT!M19),(CAV!L19-CAV!M19),(CEO!L19-CEO!M19),(CESFI!L19-CESFI!M19),(CEAVI!L19-CEAVI!M19))</f>
        <v>900</v>
      </c>
      <c r="K19" s="31">
        <f t="shared" si="0"/>
        <v>1100</v>
      </c>
      <c r="L19" s="20">
        <v>1.1499999999999999</v>
      </c>
      <c r="M19" s="20">
        <f t="shared" si="1"/>
        <v>2300</v>
      </c>
      <c r="N19" s="17">
        <f t="shared" si="2"/>
        <v>1035</v>
      </c>
    </row>
    <row r="20" spans="1:14" ht="39.950000000000003" customHeight="1">
      <c r="A20" s="98">
        <v>4</v>
      </c>
      <c r="B20" s="96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33" t="s">
        <v>3</v>
      </c>
      <c r="H20" s="33" t="s">
        <v>41</v>
      </c>
      <c r="I20" s="19">
        <f>'REITORIA - SETIC'!L20+ESAG!L20+CEART!L20+FAED!L20+CEAD!L20+CEFID!L20+CERES!L20+CEPLAN!L20+CCT!L20+CAV!L20+CEO!L20+CESFI!L20+CEAVI!L20</f>
        <v>41</v>
      </c>
      <c r="J20" s="25">
        <f>SUM(('REITORIA - SETIC'!L20-'REITORIA - SETIC'!M20),(ESAG!L20-ESAG!M20),(CEART!L20-CEART!M20),(FAED!L20-FAED!M20),(CEAD!L20-CEAD!M20),(CEFID!L20-CEFID!M20),(CERES!L20-CERES!M20),(CEPLAN!L20-CEPLAN!M20),(CCT!L20-CCT!M20),(CAV!L20-CAV!M20),(CEO!L20-CEO!M20),(CESFI!L20-CESFI!M20),(CEAVI!L20-CEAVI!M20))</f>
        <v>27</v>
      </c>
      <c r="K20" s="31">
        <f t="shared" si="0"/>
        <v>14</v>
      </c>
      <c r="L20" s="20">
        <v>1139</v>
      </c>
      <c r="M20" s="20">
        <f t="shared" si="1"/>
        <v>46699</v>
      </c>
      <c r="N20" s="17">
        <f t="shared" si="2"/>
        <v>30753</v>
      </c>
    </row>
    <row r="21" spans="1:14" ht="39.950000000000003" customHeight="1">
      <c r="A21" s="111"/>
      <c r="B21" s="97"/>
      <c r="C21" s="58">
        <v>26</v>
      </c>
      <c r="D21" s="59" t="s">
        <v>73</v>
      </c>
      <c r="E21" s="60" t="s">
        <v>74</v>
      </c>
      <c r="F21" s="60" t="s">
        <v>75</v>
      </c>
      <c r="G21" s="33" t="s">
        <v>3</v>
      </c>
      <c r="H21" s="33" t="s">
        <v>41</v>
      </c>
      <c r="I21" s="19">
        <f>'REITORIA - SETIC'!L21+ESAG!L21+CEART!L21+FAED!L21+CEAD!L21+CEFID!L21+CERES!L21+CEPLAN!L21+CCT!L21+CAV!L21+CEO!L21+CESFI!L21+CEAVI!L21</f>
        <v>8</v>
      </c>
      <c r="J21" s="25">
        <f>SUM(('REITORIA - SETIC'!L21-'REITORIA - SETIC'!M21),(ESAG!L21-ESAG!M21),(CEART!L21-CEART!M21),(FAED!L21-FAED!M21),(CEAD!L21-CEAD!M21),(CEFID!L21-CEFID!M21),(CERES!L21-CERES!M21),(CEPLAN!L21-CEPLAN!M21),(CCT!L21-CCT!M21),(CAV!L21-CAV!M21),(CEO!L21-CEO!M21),(CESFI!L21-CESFI!M21),(CEAVI!L21-CEAVI!M21))</f>
        <v>0</v>
      </c>
      <c r="K21" s="31">
        <f t="shared" si="0"/>
        <v>8</v>
      </c>
      <c r="L21" s="20">
        <v>3200.12</v>
      </c>
      <c r="M21" s="20">
        <f t="shared" si="1"/>
        <v>25600.959999999999</v>
      </c>
      <c r="N21" s="17">
        <f t="shared" si="2"/>
        <v>0</v>
      </c>
    </row>
    <row r="22" spans="1:14" ht="39.950000000000003" customHeight="1">
      <c r="A22" s="75">
        <v>5</v>
      </c>
      <c r="B22" s="69" t="s">
        <v>77</v>
      </c>
      <c r="C22" s="58">
        <v>27</v>
      </c>
      <c r="D22" s="71" t="s">
        <v>78</v>
      </c>
      <c r="E22" s="72" t="s">
        <v>79</v>
      </c>
      <c r="F22" s="72" t="s">
        <v>80</v>
      </c>
      <c r="G22" s="73" t="s">
        <v>3</v>
      </c>
      <c r="H22" s="73" t="s">
        <v>40</v>
      </c>
      <c r="I22" s="19">
        <f>'REITORIA - SETIC'!L22+ESAG!L22+CEART!L22+FAED!L22+CEAD!L22+CEFID!L22+CERES!L22+CEPLAN!L22+CCT!L22+CAV!L22+CEO!L22+CESFI!L22+CEAVI!L22</f>
        <v>5</v>
      </c>
      <c r="J22" s="25">
        <f>SUM(('REITORIA - SETIC'!L22-'REITORIA - SETIC'!M22),(ESAG!L22-ESAG!M22),(CEART!L22-CEART!M22),(FAED!L22-FAED!M22),(CEAD!L22-CEAD!M22),(CEFID!L22-CEFID!M22),(CERES!L22-CERES!M22),(CEPLAN!L22-CEPLAN!M22),(CCT!L22-CCT!M22),(CAV!L22-CAV!M22),(CEO!L22-CEO!M22),(CESFI!L22-CESFI!M22),(CEAVI!L22-CEAVI!M22))</f>
        <v>4</v>
      </c>
      <c r="K22" s="31">
        <f t="shared" si="0"/>
        <v>1</v>
      </c>
      <c r="L22" s="20">
        <v>13499.8</v>
      </c>
      <c r="M22" s="20">
        <f t="shared" si="1"/>
        <v>67499</v>
      </c>
      <c r="N22" s="17">
        <f t="shared" si="2"/>
        <v>53999.199999999997</v>
      </c>
    </row>
    <row r="23" spans="1:14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33" t="s">
        <v>3</v>
      </c>
      <c r="H23" s="33" t="s">
        <v>41</v>
      </c>
      <c r="I23" s="19">
        <f>'REITORIA - SETIC'!L23+ESAG!L23+CEART!L23+FAED!L23+CEAD!L23+CEFID!L23+CERES!L23+CEPLAN!L23+CCT!L23+CAV!L23+CEO!L23+CESFI!L23+CEAVI!L23</f>
        <v>24</v>
      </c>
      <c r="J23" s="25">
        <f>SUM(('REITORIA - SETIC'!L23-'REITORIA - SETIC'!M23),(ESAG!L23-ESAG!M23),(CEART!L23-CEART!M23),(FAED!L23-FAED!M23),(CEAD!L23-CEAD!M23),(CEFID!L23-CEFID!M23),(CERES!L23-CERES!M23),(CEPLAN!L23-CEPLAN!M23),(CCT!L23-CCT!M23),(CAV!L23-CAV!M23),(CEO!L23-CEO!M23),(CESFI!L23-CESFI!M23),(CEAVI!L23-CEAVI!M23))</f>
        <v>14</v>
      </c>
      <c r="K23" s="31">
        <f t="shared" si="0"/>
        <v>10</v>
      </c>
      <c r="L23" s="20">
        <v>1730</v>
      </c>
      <c r="M23" s="20">
        <f t="shared" si="1"/>
        <v>41520</v>
      </c>
      <c r="N23" s="17">
        <f t="shared" si="2"/>
        <v>24220</v>
      </c>
    </row>
    <row r="24" spans="1:14" ht="47.25">
      <c r="A24" s="75">
        <v>10</v>
      </c>
      <c r="B24" s="69" t="s">
        <v>87</v>
      </c>
      <c r="C24" s="58">
        <v>32</v>
      </c>
      <c r="D24" s="71" t="s">
        <v>89</v>
      </c>
      <c r="E24" s="72" t="s">
        <v>84</v>
      </c>
      <c r="F24" s="72">
        <v>6200107</v>
      </c>
      <c r="G24" s="73" t="s">
        <v>3</v>
      </c>
      <c r="H24" s="73" t="s">
        <v>41</v>
      </c>
      <c r="I24" s="19">
        <f>'REITORIA - SETIC'!L24+ESAG!L24+CEART!L24+FAED!L24+CEAD!L24+CEFID!L24+CERES!L24+CEPLAN!L24+CCT!L24+CAV!L24+CEO!L24+CESFI!L24+CEAVI!L24</f>
        <v>6</v>
      </c>
      <c r="J24" s="25">
        <f>SUM(('REITORIA - SETIC'!L24-'REITORIA - SETIC'!M24),(ESAG!L24-ESAG!M24),(CEART!L24-CEART!M24),(FAED!L24-FAED!M24),(CEAD!L24-CEAD!M24),(CEFID!L24-CEFID!M24),(CERES!L24-CERES!M24),(CEPLAN!L24-CEPLAN!M24),(CCT!L24-CCT!M24),(CAV!L24-CAV!M24),(CEO!L24-CEO!M24),(CESFI!L24-CESFI!M24),(CEAVI!L24-CEAVI!M24))</f>
        <v>6</v>
      </c>
      <c r="K24" s="31">
        <f t="shared" si="0"/>
        <v>0</v>
      </c>
      <c r="L24" s="20">
        <v>2390</v>
      </c>
      <c r="M24" s="20">
        <f t="shared" si="1"/>
        <v>14340</v>
      </c>
      <c r="N24" s="17">
        <f t="shared" si="2"/>
        <v>14340</v>
      </c>
    </row>
    <row r="25" spans="1:14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33" t="s">
        <v>3</v>
      </c>
      <c r="H25" s="33" t="s">
        <v>41</v>
      </c>
      <c r="I25" s="19">
        <f>'REITORIA - SETIC'!L25+ESAG!L25+CEART!L25+FAED!L25+CEAD!L25+CEFID!L25+CERES!L25+CEPLAN!L25+CCT!L25+CAV!L25+CEO!L25+CESFI!L25+CEAVI!L25</f>
        <v>12</v>
      </c>
      <c r="J25" s="25">
        <f>SUM(('REITORIA - SETIC'!L25-'REITORIA - SETIC'!M25),(ESAG!L25-ESAG!M25),(CEART!L25-CEART!M25),(FAED!L25-FAED!M25),(CEAD!L25-CEAD!M25),(CEFID!L25-CEFID!M25),(CERES!L25-CERES!M25),(CEPLAN!L25-CEPLAN!M25),(CCT!L25-CCT!M25),(CAV!L25-CAV!M25),(CEO!L25-CEO!M25),(CESFI!L25-CESFI!M25),(CEAVI!L25-CEAVI!M25))</f>
        <v>12</v>
      </c>
      <c r="K25" s="31">
        <f t="shared" si="0"/>
        <v>0</v>
      </c>
      <c r="L25" s="20">
        <v>1780</v>
      </c>
      <c r="M25" s="20">
        <f t="shared" si="1"/>
        <v>21360</v>
      </c>
      <c r="N25" s="17">
        <f t="shared" si="2"/>
        <v>21360</v>
      </c>
    </row>
    <row r="26" spans="1:14" ht="39.950000000000003" customHeight="1">
      <c r="I26" s="4">
        <f>SUM(I4:I25)</f>
        <v>11143</v>
      </c>
      <c r="K26" s="5">
        <f>SUM(K4:K25)</f>
        <v>6308</v>
      </c>
      <c r="L26" s="49">
        <f>SUM(L4:L25)</f>
        <v>30128.059999999998</v>
      </c>
      <c r="M26" s="49">
        <f>SUM(M4:M25)</f>
        <v>813977.01</v>
      </c>
      <c r="N26" s="49">
        <f>SUM(N4:N25)</f>
        <v>368848.1</v>
      </c>
    </row>
    <row r="28" spans="1:14" ht="39.950000000000003" customHeight="1">
      <c r="I28" s="108" t="str">
        <f>D1</f>
        <v>OBJETO: AQUISIÇÃO DE MATERIAIS E EQUIPAMENTOS PARA REDE DE COMPUTADORES DA UDESC</v>
      </c>
      <c r="J28" s="109"/>
      <c r="K28" s="109"/>
      <c r="L28" s="109"/>
      <c r="M28" s="109"/>
      <c r="N28" s="110"/>
    </row>
    <row r="29" spans="1:14" ht="39.950000000000003" customHeight="1">
      <c r="I29" s="101" t="str">
        <f>A1</f>
        <v>PROCESSO: 775/2021</v>
      </c>
      <c r="J29" s="102"/>
      <c r="K29" s="102"/>
      <c r="L29" s="102"/>
      <c r="M29" s="102"/>
      <c r="N29" s="103"/>
    </row>
    <row r="30" spans="1:14" ht="39.950000000000003" customHeight="1">
      <c r="I30" s="104" t="str">
        <f>I1</f>
        <v>VIGÊNCIA DA ATA: 23/09/2021 até 23/09/2022</v>
      </c>
      <c r="J30" s="105"/>
      <c r="K30" s="105"/>
      <c r="L30" s="105"/>
      <c r="M30" s="105"/>
      <c r="N30" s="106"/>
    </row>
    <row r="31" spans="1:14" ht="39.950000000000003" customHeight="1">
      <c r="I31" s="11" t="s">
        <v>12</v>
      </c>
      <c r="J31" s="12"/>
      <c r="K31" s="12"/>
      <c r="L31" s="12"/>
      <c r="M31" s="12"/>
      <c r="N31" s="7">
        <f>M26</f>
        <v>813977.01</v>
      </c>
    </row>
    <row r="32" spans="1:14" ht="39.950000000000003" customHeight="1">
      <c r="I32" s="13" t="s">
        <v>7</v>
      </c>
      <c r="J32" s="14"/>
      <c r="K32" s="14"/>
      <c r="L32" s="14"/>
      <c r="M32" s="14"/>
      <c r="N32" s="8">
        <f>N26</f>
        <v>368848.1</v>
      </c>
    </row>
    <row r="33" spans="9:14" ht="39.950000000000003" customHeight="1">
      <c r="I33" s="13" t="s">
        <v>8</v>
      </c>
      <c r="J33" s="14"/>
      <c r="K33" s="14"/>
      <c r="L33" s="14"/>
      <c r="M33" s="14"/>
      <c r="N33" s="10"/>
    </row>
    <row r="34" spans="9:14" ht="39.950000000000003" customHeight="1">
      <c r="I34" s="15" t="s">
        <v>9</v>
      </c>
      <c r="J34" s="16"/>
      <c r="K34" s="16"/>
      <c r="L34" s="16"/>
      <c r="M34" s="16"/>
      <c r="N34" s="9">
        <f>N32/N31</f>
        <v>0.45314314221233348</v>
      </c>
    </row>
    <row r="35" spans="9:14" ht="39.950000000000003" customHeight="1">
      <c r="I35" s="46" t="s">
        <v>127</v>
      </c>
      <c r="J35" s="47"/>
      <c r="K35" s="47"/>
      <c r="L35" s="47"/>
      <c r="M35" s="47"/>
      <c r="N35" s="48"/>
    </row>
  </sheetData>
  <mergeCells count="11">
    <mergeCell ref="I29:N29"/>
    <mergeCell ref="I30:N30"/>
    <mergeCell ref="I1:N1"/>
    <mergeCell ref="A2:N2"/>
    <mergeCell ref="A1:C1"/>
    <mergeCell ref="D1:H1"/>
    <mergeCell ref="I28:N28"/>
    <mergeCell ref="A5:A19"/>
    <mergeCell ref="B5:B19"/>
    <mergeCell ref="A20:A21"/>
    <mergeCell ref="B20:B21"/>
  </mergeCells>
  <conditionalFormatting sqref="K4:K25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28"/>
  <sheetViews>
    <sheetView topLeftCell="A13" zoomScale="80" zoomScaleNormal="80" workbookViewId="0">
      <selection activeCell="P10" sqref="P10"/>
    </sheetView>
  </sheetViews>
  <sheetFormatPr defaultColWidth="9.7109375" defaultRowHeight="39.950000000000003" customHeight="1"/>
  <cols>
    <col min="1" max="1" width="7" style="35" customWidth="1"/>
    <col min="2" max="2" width="44.28515625" style="1" customWidth="1"/>
    <col min="3" max="3" width="9.5703125" style="34" customWidth="1"/>
    <col min="4" max="4" width="55.28515625" style="42" customWidth="1"/>
    <col min="5" max="8" width="19.42578125" style="43" customWidth="1"/>
    <col min="9" max="9" width="11.7109375" style="1" customWidth="1"/>
    <col min="10" max="10" width="18.42578125" style="1" customWidth="1"/>
    <col min="11" max="11" width="15.42578125" style="29" bestFit="1" customWidth="1"/>
    <col min="12" max="12" width="13.85546875" style="4" customWidth="1"/>
    <col min="13" max="13" width="13.28515625" style="28" customWidth="1"/>
    <col min="14" max="14" width="12.5703125" style="5" customWidth="1"/>
    <col min="15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91" t="s">
        <v>95</v>
      </c>
      <c r="B1" s="91"/>
      <c r="C1" s="91"/>
      <c r="D1" s="91" t="s">
        <v>24</v>
      </c>
      <c r="E1" s="91"/>
      <c r="F1" s="91"/>
      <c r="G1" s="91"/>
      <c r="H1" s="91"/>
      <c r="I1" s="91"/>
      <c r="J1" s="91"/>
      <c r="K1" s="91"/>
      <c r="L1" s="91" t="s">
        <v>96</v>
      </c>
      <c r="M1" s="91"/>
      <c r="N1" s="91"/>
      <c r="O1" s="90" t="s">
        <v>102</v>
      </c>
      <c r="P1" s="90" t="s">
        <v>97</v>
      </c>
      <c r="Q1" s="90" t="s">
        <v>97</v>
      </c>
      <c r="R1" s="90" t="s">
        <v>97</v>
      </c>
      <c r="S1" s="90" t="s">
        <v>97</v>
      </c>
      <c r="T1" s="90" t="s">
        <v>97</v>
      </c>
      <c r="U1" s="90" t="s">
        <v>97</v>
      </c>
      <c r="V1" s="90" t="s">
        <v>97</v>
      </c>
      <c r="W1" s="90" t="s">
        <v>97</v>
      </c>
      <c r="X1" s="90" t="s">
        <v>97</v>
      </c>
      <c r="Y1" s="90" t="s">
        <v>97</v>
      </c>
      <c r="Z1" s="90" t="s">
        <v>97</v>
      </c>
      <c r="AA1" s="90" t="s">
        <v>97</v>
      </c>
      <c r="AB1" s="90" t="s">
        <v>97</v>
      </c>
      <c r="AC1" s="90" t="s">
        <v>97</v>
      </c>
      <c r="AD1" s="90" t="s">
        <v>97</v>
      </c>
      <c r="AE1" s="90" t="s">
        <v>97</v>
      </c>
      <c r="AF1" s="90" t="s">
        <v>97</v>
      </c>
    </row>
    <row r="2" spans="1:32" ht="39.950000000000003" customHeight="1">
      <c r="A2" s="91" t="s">
        <v>13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2" s="3" customFormat="1" ht="51" customHeight="1">
      <c r="A3" s="36" t="s">
        <v>20</v>
      </c>
      <c r="B3" s="38" t="s">
        <v>14</v>
      </c>
      <c r="C3" s="37" t="s">
        <v>21</v>
      </c>
      <c r="D3" s="37" t="s">
        <v>15</v>
      </c>
      <c r="E3" s="37" t="s">
        <v>16</v>
      </c>
      <c r="F3" s="37" t="s">
        <v>42</v>
      </c>
      <c r="G3" s="37" t="s">
        <v>44</v>
      </c>
      <c r="H3" s="37" t="s">
        <v>45</v>
      </c>
      <c r="I3" s="38" t="s">
        <v>3</v>
      </c>
      <c r="J3" s="38" t="s">
        <v>17</v>
      </c>
      <c r="K3" s="39" t="s">
        <v>22</v>
      </c>
      <c r="L3" s="38" t="s">
        <v>23</v>
      </c>
      <c r="M3" s="44" t="s">
        <v>0</v>
      </c>
      <c r="N3" s="45" t="s">
        <v>2</v>
      </c>
      <c r="O3" s="76">
        <v>44473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</row>
    <row r="4" spans="1:32" ht="39.950000000000003" customHeight="1">
      <c r="A4" s="50">
        <v>1</v>
      </c>
      <c r="B4" s="67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54" t="s">
        <v>49</v>
      </c>
      <c r="H4" s="54" t="s">
        <v>50</v>
      </c>
      <c r="I4" s="33" t="s">
        <v>3</v>
      </c>
      <c r="J4" s="68" t="s">
        <v>41</v>
      </c>
      <c r="K4" s="61">
        <v>222.49</v>
      </c>
      <c r="L4" s="19"/>
      <c r="M4" s="25">
        <f>L4-(SUM(O4:AF4))</f>
        <v>0</v>
      </c>
      <c r="N4" s="26" t="str">
        <f>IF(M4&lt;0,"ATENÇÃO","OK")</f>
        <v>OK</v>
      </c>
      <c r="O4" s="65"/>
      <c r="P4" s="65"/>
      <c r="Q4" s="65"/>
      <c r="R4" s="65"/>
      <c r="S4" s="65"/>
      <c r="T4" s="65"/>
      <c r="U4" s="18"/>
      <c r="V4" s="18"/>
      <c r="W4" s="18"/>
      <c r="X4" s="18"/>
      <c r="Y4" s="18"/>
      <c r="Z4" s="18"/>
      <c r="AA4" s="32"/>
      <c r="AB4" s="32"/>
      <c r="AC4" s="32"/>
      <c r="AD4" s="32"/>
      <c r="AE4" s="32"/>
      <c r="AF4" s="32"/>
    </row>
    <row r="5" spans="1:32" ht="39.950000000000003" customHeight="1">
      <c r="A5" s="92">
        <v>2</v>
      </c>
      <c r="B5" s="94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57" t="s">
        <v>53</v>
      </c>
      <c r="H5" s="57" t="s">
        <v>54</v>
      </c>
      <c r="I5" s="40" t="s">
        <v>3</v>
      </c>
      <c r="J5" s="40" t="s">
        <v>41</v>
      </c>
      <c r="K5" s="62">
        <v>885</v>
      </c>
      <c r="L5" s="19"/>
      <c r="M5" s="25">
        <f t="shared" ref="M5:M25" si="0">L5-(SUM(O5:AF5))</f>
        <v>0</v>
      </c>
      <c r="N5" s="26" t="str">
        <f t="shared" ref="N5:N25" si="1">IF(M5&lt;0,"ATENÇÃO","OK")</f>
        <v>OK</v>
      </c>
      <c r="O5" s="65"/>
      <c r="P5" s="65"/>
      <c r="Q5" s="65"/>
      <c r="R5" s="65"/>
      <c r="S5" s="65"/>
      <c r="T5" s="65"/>
      <c r="U5" s="18"/>
      <c r="V5" s="18"/>
      <c r="W5" s="18"/>
      <c r="X5" s="18"/>
      <c r="Y5" s="18"/>
      <c r="Z5" s="18"/>
      <c r="AA5" s="32"/>
      <c r="AB5" s="32"/>
      <c r="AC5" s="32"/>
      <c r="AD5" s="32"/>
      <c r="AE5" s="32"/>
      <c r="AF5" s="32"/>
    </row>
    <row r="6" spans="1:32" ht="39.950000000000003" customHeight="1">
      <c r="A6" s="93"/>
      <c r="B6" s="95"/>
      <c r="C6" s="55">
        <v>3</v>
      </c>
      <c r="D6" s="56" t="s">
        <v>26</v>
      </c>
      <c r="E6" s="57" t="s">
        <v>52</v>
      </c>
      <c r="F6" s="57">
        <v>35030005</v>
      </c>
      <c r="G6" s="57" t="s">
        <v>53</v>
      </c>
      <c r="H6" s="57" t="s">
        <v>54</v>
      </c>
      <c r="I6" s="40" t="s">
        <v>3</v>
      </c>
      <c r="J6" s="40" t="s">
        <v>41</v>
      </c>
      <c r="K6" s="62">
        <v>422</v>
      </c>
      <c r="L6" s="19"/>
      <c r="M6" s="25">
        <f t="shared" si="0"/>
        <v>0</v>
      </c>
      <c r="N6" s="26" t="str">
        <f t="shared" si="1"/>
        <v>OK</v>
      </c>
      <c r="O6" s="65"/>
      <c r="P6" s="65"/>
      <c r="Q6" s="65"/>
      <c r="R6" s="65"/>
      <c r="S6" s="65"/>
      <c r="T6" s="65"/>
      <c r="U6" s="18"/>
      <c r="V6" s="18"/>
      <c r="W6" s="18"/>
      <c r="X6" s="18"/>
      <c r="Y6" s="18"/>
      <c r="Z6" s="18"/>
      <c r="AA6" s="32"/>
      <c r="AB6" s="32"/>
      <c r="AC6" s="32"/>
      <c r="AD6" s="32"/>
      <c r="AE6" s="32"/>
      <c r="AF6" s="32"/>
    </row>
    <row r="7" spans="1:32" ht="39.950000000000003" customHeight="1">
      <c r="A7" s="93"/>
      <c r="B7" s="95"/>
      <c r="C7" s="55">
        <v>4</v>
      </c>
      <c r="D7" s="56" t="s">
        <v>27</v>
      </c>
      <c r="E7" s="57" t="s">
        <v>52</v>
      </c>
      <c r="F7" s="57" t="s">
        <v>55</v>
      </c>
      <c r="G7" s="57" t="s">
        <v>53</v>
      </c>
      <c r="H7" s="57" t="s">
        <v>56</v>
      </c>
      <c r="I7" s="40" t="s">
        <v>3</v>
      </c>
      <c r="J7" s="40" t="s">
        <v>41</v>
      </c>
      <c r="K7" s="62">
        <v>2236</v>
      </c>
      <c r="L7" s="19"/>
      <c r="M7" s="25">
        <f t="shared" si="0"/>
        <v>0</v>
      </c>
      <c r="N7" s="26" t="str">
        <f t="shared" si="1"/>
        <v>OK</v>
      </c>
      <c r="O7" s="65"/>
      <c r="P7" s="65"/>
      <c r="Q7" s="65"/>
      <c r="R7" s="65"/>
      <c r="S7" s="65"/>
      <c r="T7" s="65"/>
      <c r="U7" s="18"/>
      <c r="V7" s="18"/>
      <c r="W7" s="18"/>
      <c r="X7" s="18"/>
      <c r="Y7" s="18"/>
      <c r="Z7" s="18"/>
      <c r="AA7" s="32"/>
      <c r="AB7" s="32"/>
      <c r="AC7" s="32"/>
      <c r="AD7" s="32"/>
      <c r="AE7" s="32"/>
      <c r="AF7" s="32"/>
    </row>
    <row r="8" spans="1:32" ht="39.950000000000003" customHeight="1">
      <c r="A8" s="93"/>
      <c r="B8" s="95"/>
      <c r="C8" s="55">
        <v>5</v>
      </c>
      <c r="D8" s="56" t="s">
        <v>28</v>
      </c>
      <c r="E8" s="57" t="s">
        <v>52</v>
      </c>
      <c r="F8" s="57">
        <v>35123230</v>
      </c>
      <c r="G8" s="57" t="s">
        <v>57</v>
      </c>
      <c r="H8" s="57" t="s">
        <v>58</v>
      </c>
      <c r="I8" s="40" t="s">
        <v>3</v>
      </c>
      <c r="J8" s="40" t="s">
        <v>41</v>
      </c>
      <c r="K8" s="62">
        <v>28</v>
      </c>
      <c r="L8" s="19"/>
      <c r="M8" s="25">
        <f t="shared" si="0"/>
        <v>0</v>
      </c>
      <c r="N8" s="26" t="str">
        <f t="shared" si="1"/>
        <v>OK</v>
      </c>
      <c r="O8" s="65"/>
      <c r="P8" s="65"/>
      <c r="Q8" s="65"/>
      <c r="R8" s="65"/>
      <c r="S8" s="65"/>
      <c r="T8" s="65"/>
      <c r="U8" s="18"/>
      <c r="V8" s="18"/>
      <c r="W8" s="18"/>
      <c r="X8" s="18"/>
      <c r="Y8" s="18"/>
      <c r="Z8" s="18"/>
      <c r="AA8" s="32"/>
      <c r="AB8" s="32"/>
      <c r="AC8" s="32"/>
      <c r="AD8" s="32"/>
      <c r="AE8" s="32"/>
      <c r="AF8" s="32"/>
    </row>
    <row r="9" spans="1:32" ht="39.950000000000003" customHeight="1">
      <c r="A9" s="93"/>
      <c r="B9" s="95"/>
      <c r="C9" s="55">
        <v>6</v>
      </c>
      <c r="D9" s="56" t="s">
        <v>29</v>
      </c>
      <c r="E9" s="57" t="s">
        <v>52</v>
      </c>
      <c r="F9" s="57">
        <v>35103600</v>
      </c>
      <c r="G9" s="57" t="s">
        <v>57</v>
      </c>
      <c r="H9" s="57" t="s">
        <v>59</v>
      </c>
      <c r="I9" s="40" t="s">
        <v>3</v>
      </c>
      <c r="J9" s="40" t="s">
        <v>41</v>
      </c>
      <c r="K9" s="62">
        <v>12</v>
      </c>
      <c r="L9" s="19"/>
      <c r="M9" s="25">
        <f t="shared" si="0"/>
        <v>0</v>
      </c>
      <c r="N9" s="26" t="str">
        <f t="shared" si="1"/>
        <v>OK</v>
      </c>
      <c r="O9" s="65"/>
      <c r="P9" s="65"/>
      <c r="Q9" s="65"/>
      <c r="R9" s="65"/>
      <c r="S9" s="65"/>
      <c r="T9" s="65"/>
      <c r="U9" s="18"/>
      <c r="V9" s="18"/>
      <c r="W9" s="18"/>
      <c r="X9" s="18"/>
      <c r="Y9" s="18"/>
      <c r="Z9" s="18"/>
      <c r="AA9" s="32"/>
      <c r="AB9" s="32"/>
      <c r="AC9" s="32"/>
      <c r="AD9" s="32"/>
      <c r="AE9" s="32"/>
      <c r="AF9" s="32"/>
    </row>
    <row r="10" spans="1:32" ht="39.950000000000003" customHeight="1">
      <c r="A10" s="93"/>
      <c r="B10" s="95"/>
      <c r="C10" s="55">
        <v>7</v>
      </c>
      <c r="D10" s="56" t="s">
        <v>30</v>
      </c>
      <c r="E10" s="57" t="s">
        <v>52</v>
      </c>
      <c r="F10" s="57">
        <v>35129090</v>
      </c>
      <c r="G10" s="57" t="s">
        <v>53</v>
      </c>
      <c r="H10" s="57" t="s">
        <v>60</v>
      </c>
      <c r="I10" s="40" t="s">
        <v>3</v>
      </c>
      <c r="J10" s="40" t="s">
        <v>41</v>
      </c>
      <c r="K10" s="62">
        <v>34</v>
      </c>
      <c r="L10" s="19"/>
      <c r="M10" s="25">
        <f t="shared" si="0"/>
        <v>0</v>
      </c>
      <c r="N10" s="26" t="str">
        <f t="shared" si="1"/>
        <v>OK</v>
      </c>
      <c r="O10" s="65"/>
      <c r="P10" s="65"/>
      <c r="Q10" s="65"/>
      <c r="R10" s="65"/>
      <c r="S10" s="65"/>
      <c r="T10" s="65"/>
      <c r="U10" s="18"/>
      <c r="V10" s="18"/>
      <c r="W10" s="18"/>
      <c r="X10" s="18"/>
      <c r="Y10" s="18"/>
      <c r="Z10" s="18"/>
      <c r="AA10" s="32"/>
      <c r="AB10" s="32"/>
      <c r="AC10" s="32"/>
      <c r="AD10" s="32"/>
      <c r="AE10" s="32"/>
      <c r="AF10" s="32"/>
    </row>
    <row r="11" spans="1:32" ht="39.950000000000003" customHeight="1">
      <c r="A11" s="93"/>
      <c r="B11" s="95"/>
      <c r="C11" s="55">
        <v>8</v>
      </c>
      <c r="D11" s="56" t="s">
        <v>31</v>
      </c>
      <c r="E11" s="57" t="s">
        <v>52</v>
      </c>
      <c r="F11" s="57">
        <v>35129072</v>
      </c>
      <c r="G11" s="57" t="s">
        <v>57</v>
      </c>
      <c r="H11" s="57" t="s">
        <v>58</v>
      </c>
      <c r="I11" s="40" t="s">
        <v>3</v>
      </c>
      <c r="J11" s="40" t="s">
        <v>41</v>
      </c>
      <c r="K11" s="62">
        <v>52</v>
      </c>
      <c r="L11" s="19"/>
      <c r="M11" s="25">
        <f t="shared" si="0"/>
        <v>0</v>
      </c>
      <c r="N11" s="26" t="str">
        <f t="shared" si="1"/>
        <v>OK</v>
      </c>
      <c r="O11" s="65"/>
      <c r="P11" s="65"/>
      <c r="Q11" s="65"/>
      <c r="R11" s="65"/>
      <c r="S11" s="65"/>
      <c r="T11" s="65"/>
      <c r="U11" s="18"/>
      <c r="V11" s="18"/>
      <c r="W11" s="18"/>
      <c r="X11" s="18"/>
      <c r="Y11" s="18"/>
      <c r="Z11" s="18"/>
      <c r="AA11" s="32"/>
      <c r="AB11" s="32"/>
      <c r="AC11" s="32"/>
      <c r="AD11" s="32"/>
      <c r="AE11" s="32"/>
      <c r="AF11" s="32"/>
    </row>
    <row r="12" spans="1:32" ht="39.950000000000003" customHeight="1">
      <c r="A12" s="93"/>
      <c r="B12" s="95"/>
      <c r="C12" s="55">
        <v>9</v>
      </c>
      <c r="D12" s="56" t="s">
        <v>32</v>
      </c>
      <c r="E12" s="57" t="s">
        <v>52</v>
      </c>
      <c r="F12" s="57">
        <v>35103605</v>
      </c>
      <c r="G12" s="57" t="s">
        <v>57</v>
      </c>
      <c r="H12" s="57" t="s">
        <v>61</v>
      </c>
      <c r="I12" s="40" t="s">
        <v>3</v>
      </c>
      <c r="J12" s="40" t="s">
        <v>41</v>
      </c>
      <c r="K12" s="62">
        <v>26.9</v>
      </c>
      <c r="L12" s="19"/>
      <c r="M12" s="25">
        <f t="shared" si="0"/>
        <v>0</v>
      </c>
      <c r="N12" s="26" t="str">
        <f t="shared" si="1"/>
        <v>OK</v>
      </c>
      <c r="O12" s="65"/>
      <c r="P12" s="65"/>
      <c r="Q12" s="65"/>
      <c r="R12" s="65"/>
      <c r="S12" s="65"/>
      <c r="T12" s="65"/>
      <c r="U12" s="18"/>
      <c r="V12" s="18"/>
      <c r="W12" s="18"/>
      <c r="X12" s="18"/>
      <c r="Y12" s="18"/>
      <c r="Z12" s="18"/>
      <c r="AA12" s="32"/>
      <c r="AB12" s="32"/>
      <c r="AC12" s="32"/>
      <c r="AD12" s="32"/>
      <c r="AE12" s="32"/>
      <c r="AF12" s="32"/>
    </row>
    <row r="13" spans="1:32" ht="39.950000000000003" customHeight="1">
      <c r="A13" s="93"/>
      <c r="B13" s="95"/>
      <c r="C13" s="55">
        <v>10</v>
      </c>
      <c r="D13" s="56" t="s">
        <v>33</v>
      </c>
      <c r="E13" s="57" t="s">
        <v>52</v>
      </c>
      <c r="F13" s="57">
        <v>23400194</v>
      </c>
      <c r="G13" s="57" t="s">
        <v>53</v>
      </c>
      <c r="H13" s="57" t="s">
        <v>62</v>
      </c>
      <c r="I13" s="40" t="s">
        <v>3</v>
      </c>
      <c r="J13" s="40" t="s">
        <v>41</v>
      </c>
      <c r="K13" s="62">
        <v>1753.75</v>
      </c>
      <c r="L13" s="19">
        <v>2</v>
      </c>
      <c r="M13" s="25">
        <f t="shared" si="0"/>
        <v>2</v>
      </c>
      <c r="N13" s="26" t="str">
        <f t="shared" si="1"/>
        <v>OK</v>
      </c>
      <c r="O13" s="65"/>
      <c r="P13" s="65"/>
      <c r="Q13" s="65"/>
      <c r="R13" s="65"/>
      <c r="S13" s="65"/>
      <c r="T13" s="65"/>
      <c r="U13" s="18"/>
      <c r="V13" s="18"/>
      <c r="W13" s="18"/>
      <c r="X13" s="18"/>
      <c r="Y13" s="18"/>
      <c r="Z13" s="18"/>
      <c r="AA13" s="32"/>
      <c r="AB13" s="32"/>
      <c r="AC13" s="32"/>
      <c r="AD13" s="32"/>
      <c r="AE13" s="32"/>
      <c r="AF13" s="32"/>
    </row>
    <row r="14" spans="1:32" ht="39.950000000000003" customHeight="1">
      <c r="A14" s="93"/>
      <c r="B14" s="95"/>
      <c r="C14" s="55">
        <v>11</v>
      </c>
      <c r="D14" s="56" t="s">
        <v>34</v>
      </c>
      <c r="E14" s="57" t="s">
        <v>52</v>
      </c>
      <c r="F14" s="57">
        <v>23200019</v>
      </c>
      <c r="G14" s="57" t="s">
        <v>53</v>
      </c>
      <c r="H14" s="57" t="s">
        <v>63</v>
      </c>
      <c r="I14" s="40" t="s">
        <v>3</v>
      </c>
      <c r="J14" s="40" t="s">
        <v>41</v>
      </c>
      <c r="K14" s="62">
        <v>649.65</v>
      </c>
      <c r="L14" s="19">
        <v>5</v>
      </c>
      <c r="M14" s="25">
        <f t="shared" si="0"/>
        <v>0</v>
      </c>
      <c r="N14" s="26" t="str">
        <f t="shared" si="1"/>
        <v>OK</v>
      </c>
      <c r="O14" s="65">
        <v>5</v>
      </c>
      <c r="P14" s="65"/>
      <c r="Q14" s="65"/>
      <c r="R14" s="65"/>
      <c r="S14" s="65"/>
      <c r="T14" s="65"/>
      <c r="U14" s="18"/>
      <c r="V14" s="18"/>
      <c r="W14" s="18"/>
      <c r="X14" s="18"/>
      <c r="Y14" s="18"/>
      <c r="Z14" s="18"/>
      <c r="AA14" s="32"/>
      <c r="AB14" s="32"/>
      <c r="AC14" s="32"/>
      <c r="AD14" s="32"/>
      <c r="AE14" s="32"/>
      <c r="AF14" s="32"/>
    </row>
    <row r="15" spans="1:32" ht="39.950000000000003" customHeight="1">
      <c r="A15" s="93"/>
      <c r="B15" s="95"/>
      <c r="C15" s="55">
        <v>12</v>
      </c>
      <c r="D15" s="56" t="s">
        <v>35</v>
      </c>
      <c r="E15" s="57" t="s">
        <v>52</v>
      </c>
      <c r="F15" s="57">
        <v>23350032</v>
      </c>
      <c r="G15" s="57" t="s">
        <v>53</v>
      </c>
      <c r="H15" s="57" t="s">
        <v>64</v>
      </c>
      <c r="I15" s="40" t="s">
        <v>3</v>
      </c>
      <c r="J15" s="40" t="s">
        <v>41</v>
      </c>
      <c r="K15" s="62">
        <v>11</v>
      </c>
      <c r="L15" s="19"/>
      <c r="M15" s="25">
        <f t="shared" si="0"/>
        <v>0</v>
      </c>
      <c r="N15" s="26" t="str">
        <f t="shared" si="1"/>
        <v>OK</v>
      </c>
      <c r="O15" s="65"/>
      <c r="P15" s="65"/>
      <c r="Q15" s="65"/>
      <c r="R15" s="65"/>
      <c r="S15" s="65"/>
      <c r="T15" s="65"/>
      <c r="U15" s="18"/>
      <c r="V15" s="18"/>
      <c r="W15" s="18"/>
      <c r="X15" s="18"/>
      <c r="Y15" s="18"/>
      <c r="Z15" s="18"/>
      <c r="AA15" s="32"/>
      <c r="AB15" s="32"/>
      <c r="AC15" s="32"/>
      <c r="AD15" s="32"/>
      <c r="AE15" s="32"/>
      <c r="AF15" s="32"/>
    </row>
    <row r="16" spans="1:32" ht="39.950000000000003" customHeight="1">
      <c r="A16" s="93"/>
      <c r="B16" s="95"/>
      <c r="C16" s="55">
        <v>13</v>
      </c>
      <c r="D16" s="56" t="s">
        <v>36</v>
      </c>
      <c r="E16" s="57" t="s">
        <v>52</v>
      </c>
      <c r="F16" s="57">
        <v>35030600</v>
      </c>
      <c r="G16" s="57" t="s">
        <v>65</v>
      </c>
      <c r="H16" s="57" t="s">
        <v>66</v>
      </c>
      <c r="I16" s="40" t="s">
        <v>3</v>
      </c>
      <c r="J16" s="40" t="s">
        <v>41</v>
      </c>
      <c r="K16" s="62">
        <v>32</v>
      </c>
      <c r="L16" s="19"/>
      <c r="M16" s="25">
        <f t="shared" si="0"/>
        <v>0</v>
      </c>
      <c r="N16" s="26" t="str">
        <f t="shared" si="1"/>
        <v>OK</v>
      </c>
      <c r="O16" s="65"/>
      <c r="P16" s="65"/>
      <c r="Q16" s="65"/>
      <c r="R16" s="65"/>
      <c r="S16" s="65"/>
      <c r="T16" s="65"/>
      <c r="U16" s="18"/>
      <c r="V16" s="18"/>
      <c r="W16" s="18"/>
      <c r="X16" s="18"/>
      <c r="Y16" s="18"/>
      <c r="Z16" s="18"/>
      <c r="AA16" s="32"/>
      <c r="AB16" s="32"/>
      <c r="AC16" s="32"/>
      <c r="AD16" s="32"/>
      <c r="AE16" s="32"/>
      <c r="AF16" s="32"/>
    </row>
    <row r="17" spans="1:32" ht="39.950000000000003" customHeight="1">
      <c r="A17" s="93"/>
      <c r="B17" s="95"/>
      <c r="C17" s="55">
        <v>14</v>
      </c>
      <c r="D17" s="56" t="s">
        <v>37</v>
      </c>
      <c r="E17" s="57" t="s">
        <v>52</v>
      </c>
      <c r="F17" s="57">
        <v>35030521</v>
      </c>
      <c r="G17" s="57" t="s">
        <v>65</v>
      </c>
      <c r="H17" s="57" t="s">
        <v>66</v>
      </c>
      <c r="I17" s="40" t="s">
        <v>3</v>
      </c>
      <c r="J17" s="40" t="s">
        <v>41</v>
      </c>
      <c r="K17" s="62">
        <v>19</v>
      </c>
      <c r="L17" s="19"/>
      <c r="M17" s="25">
        <f t="shared" si="0"/>
        <v>0</v>
      </c>
      <c r="N17" s="26" t="str">
        <f t="shared" si="1"/>
        <v>OK</v>
      </c>
      <c r="O17" s="65"/>
      <c r="P17" s="65"/>
      <c r="Q17" s="65"/>
      <c r="R17" s="65"/>
      <c r="S17" s="65"/>
      <c r="T17" s="65"/>
      <c r="U17" s="18"/>
      <c r="V17" s="18"/>
      <c r="W17" s="18"/>
      <c r="X17" s="18"/>
      <c r="Y17" s="18"/>
      <c r="Z17" s="18"/>
      <c r="AA17" s="32"/>
      <c r="AB17" s="32"/>
      <c r="AC17" s="32"/>
      <c r="AD17" s="32"/>
      <c r="AE17" s="32"/>
      <c r="AF17" s="32"/>
    </row>
    <row r="18" spans="1:32" ht="39.950000000000003" customHeight="1">
      <c r="A18" s="93"/>
      <c r="B18" s="95"/>
      <c r="C18" s="55">
        <v>15</v>
      </c>
      <c r="D18" s="56" t="s">
        <v>38</v>
      </c>
      <c r="E18" s="57" t="s">
        <v>52</v>
      </c>
      <c r="F18" s="57">
        <v>35050296</v>
      </c>
      <c r="G18" s="57" t="s">
        <v>65</v>
      </c>
      <c r="H18" s="57" t="s">
        <v>66</v>
      </c>
      <c r="I18" s="40" t="s">
        <v>3</v>
      </c>
      <c r="J18" s="40" t="s">
        <v>41</v>
      </c>
      <c r="K18" s="62">
        <v>4.2</v>
      </c>
      <c r="L18" s="19"/>
      <c r="M18" s="25">
        <f t="shared" si="0"/>
        <v>0</v>
      </c>
      <c r="N18" s="26" t="str">
        <f t="shared" si="1"/>
        <v>OK</v>
      </c>
      <c r="O18" s="65"/>
      <c r="P18" s="65"/>
      <c r="Q18" s="65"/>
      <c r="R18" s="65"/>
      <c r="S18" s="65"/>
      <c r="T18" s="65"/>
      <c r="U18" s="18"/>
      <c r="V18" s="18"/>
      <c r="W18" s="18"/>
      <c r="X18" s="18"/>
      <c r="Y18" s="18"/>
      <c r="Z18" s="18"/>
      <c r="AA18" s="32"/>
      <c r="AB18" s="32"/>
      <c r="AC18" s="32"/>
      <c r="AD18" s="32"/>
      <c r="AE18" s="32"/>
      <c r="AF18" s="32"/>
    </row>
    <row r="19" spans="1:32" ht="39.950000000000003" customHeight="1">
      <c r="A19" s="93"/>
      <c r="B19" s="95"/>
      <c r="C19" s="55">
        <v>16</v>
      </c>
      <c r="D19" s="56" t="s">
        <v>39</v>
      </c>
      <c r="E19" s="57" t="s">
        <v>52</v>
      </c>
      <c r="F19" s="57">
        <v>35050290</v>
      </c>
      <c r="G19" s="57" t="s">
        <v>65</v>
      </c>
      <c r="H19" s="57" t="s">
        <v>66</v>
      </c>
      <c r="I19" s="40" t="s">
        <v>3</v>
      </c>
      <c r="J19" s="40" t="s">
        <v>41</v>
      </c>
      <c r="K19" s="62">
        <v>1.1499999999999999</v>
      </c>
      <c r="L19" s="19"/>
      <c r="M19" s="25">
        <f t="shared" si="0"/>
        <v>0</v>
      </c>
      <c r="N19" s="26" t="str">
        <f t="shared" si="1"/>
        <v>OK</v>
      </c>
      <c r="O19" s="65"/>
      <c r="P19" s="65"/>
      <c r="Q19" s="65"/>
      <c r="R19" s="65"/>
      <c r="S19" s="65"/>
      <c r="T19" s="65"/>
      <c r="U19" s="18"/>
      <c r="V19" s="18"/>
      <c r="W19" s="18"/>
      <c r="X19" s="18"/>
      <c r="Y19" s="18"/>
      <c r="Z19" s="18"/>
      <c r="AA19" s="32"/>
      <c r="AB19" s="32"/>
      <c r="AC19" s="32"/>
      <c r="AD19" s="32"/>
      <c r="AE19" s="32"/>
      <c r="AF19" s="32"/>
    </row>
    <row r="20" spans="1:32" ht="39.950000000000003" customHeight="1">
      <c r="A20" s="98">
        <v>4</v>
      </c>
      <c r="B20" s="96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60" t="s">
        <v>71</v>
      </c>
      <c r="H20" s="60" t="s">
        <v>72</v>
      </c>
      <c r="I20" s="33" t="s">
        <v>3</v>
      </c>
      <c r="J20" s="33" t="s">
        <v>41</v>
      </c>
      <c r="K20" s="63">
        <v>1139</v>
      </c>
      <c r="L20" s="19">
        <v>4</v>
      </c>
      <c r="M20" s="25">
        <f t="shared" si="0"/>
        <v>4</v>
      </c>
      <c r="N20" s="26" t="str">
        <f t="shared" si="1"/>
        <v>OK</v>
      </c>
      <c r="O20" s="65"/>
      <c r="P20" s="65"/>
      <c r="Q20" s="65"/>
      <c r="R20" s="65"/>
      <c r="S20" s="65"/>
      <c r="T20" s="65"/>
      <c r="U20" s="18"/>
      <c r="V20" s="18"/>
      <c r="W20" s="18"/>
      <c r="X20" s="18"/>
      <c r="Y20" s="18"/>
      <c r="Z20" s="18"/>
      <c r="AA20" s="32"/>
      <c r="AB20" s="32"/>
      <c r="AC20" s="32"/>
      <c r="AD20" s="32"/>
      <c r="AE20" s="32"/>
      <c r="AF20" s="32"/>
    </row>
    <row r="21" spans="1:32" ht="39.950000000000003" customHeight="1">
      <c r="A21" s="99"/>
      <c r="B21" s="97"/>
      <c r="C21" s="58">
        <v>26</v>
      </c>
      <c r="D21" s="59" t="s">
        <v>73</v>
      </c>
      <c r="E21" s="60" t="s">
        <v>74</v>
      </c>
      <c r="F21" s="60" t="s">
        <v>75</v>
      </c>
      <c r="G21" s="60" t="s">
        <v>71</v>
      </c>
      <c r="H21" s="60" t="s">
        <v>76</v>
      </c>
      <c r="I21" s="33" t="s">
        <v>3</v>
      </c>
      <c r="J21" s="33" t="s">
        <v>41</v>
      </c>
      <c r="K21" s="63">
        <v>3200.12</v>
      </c>
      <c r="L21" s="19"/>
      <c r="M21" s="25">
        <f t="shared" si="0"/>
        <v>0</v>
      </c>
      <c r="N21" s="26" t="str">
        <f t="shared" si="1"/>
        <v>OK</v>
      </c>
      <c r="O21" s="65"/>
      <c r="P21" s="65"/>
      <c r="Q21" s="65"/>
      <c r="R21" s="65"/>
      <c r="S21" s="65"/>
      <c r="T21" s="65"/>
      <c r="U21" s="18"/>
      <c r="V21" s="18"/>
      <c r="W21" s="18"/>
      <c r="X21" s="18"/>
      <c r="Y21" s="18"/>
      <c r="Z21" s="18"/>
      <c r="AA21" s="32"/>
      <c r="AB21" s="32"/>
      <c r="AC21" s="32"/>
      <c r="AD21" s="32"/>
      <c r="AE21" s="32"/>
      <c r="AF21" s="32"/>
    </row>
    <row r="22" spans="1:32" ht="39.950000000000003" customHeight="1">
      <c r="A22" s="75">
        <v>5</v>
      </c>
      <c r="B22" s="69" t="s">
        <v>77</v>
      </c>
      <c r="C22" s="70">
        <v>27</v>
      </c>
      <c r="D22" s="71" t="s">
        <v>78</v>
      </c>
      <c r="E22" s="72" t="s">
        <v>79</v>
      </c>
      <c r="F22" s="72" t="s">
        <v>80</v>
      </c>
      <c r="G22" s="72" t="s">
        <v>49</v>
      </c>
      <c r="H22" s="72" t="s">
        <v>81</v>
      </c>
      <c r="I22" s="73" t="s">
        <v>3</v>
      </c>
      <c r="J22" s="73" t="s">
        <v>40</v>
      </c>
      <c r="K22" s="74">
        <v>13499.8</v>
      </c>
      <c r="L22" s="19"/>
      <c r="M22" s="25">
        <f t="shared" si="0"/>
        <v>0</v>
      </c>
      <c r="N22" s="26" t="str">
        <f t="shared" si="1"/>
        <v>OK</v>
      </c>
      <c r="O22" s="65"/>
      <c r="P22" s="65"/>
      <c r="Q22" s="65"/>
      <c r="R22" s="65"/>
      <c r="S22" s="65"/>
      <c r="T22" s="65"/>
      <c r="U22" s="18"/>
      <c r="V22" s="18"/>
      <c r="W22" s="18"/>
      <c r="X22" s="18"/>
      <c r="Y22" s="18"/>
      <c r="Z22" s="18"/>
      <c r="AA22" s="32"/>
      <c r="AB22" s="32"/>
      <c r="AC22" s="32"/>
      <c r="AD22" s="32"/>
      <c r="AE22" s="32"/>
      <c r="AF22" s="32"/>
    </row>
    <row r="23" spans="1:32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60" t="s">
        <v>85</v>
      </c>
      <c r="H23" s="60" t="s">
        <v>86</v>
      </c>
      <c r="I23" s="33" t="s">
        <v>3</v>
      </c>
      <c r="J23" s="33" t="s">
        <v>41</v>
      </c>
      <c r="K23" s="63">
        <v>1730</v>
      </c>
      <c r="L23" s="19"/>
      <c r="M23" s="25">
        <f t="shared" si="0"/>
        <v>0</v>
      </c>
      <c r="N23" s="26" t="str">
        <f t="shared" si="1"/>
        <v>OK</v>
      </c>
      <c r="O23" s="65"/>
      <c r="P23" s="65"/>
      <c r="Q23" s="65"/>
      <c r="R23" s="65"/>
      <c r="S23" s="65"/>
      <c r="T23" s="65"/>
      <c r="U23" s="18"/>
      <c r="V23" s="18"/>
      <c r="W23" s="18"/>
      <c r="X23" s="18"/>
      <c r="Y23" s="18"/>
      <c r="Z23" s="18"/>
      <c r="AA23" s="32"/>
      <c r="AB23" s="32"/>
      <c r="AC23" s="32"/>
      <c r="AD23" s="32"/>
      <c r="AE23" s="32"/>
      <c r="AF23" s="32"/>
    </row>
    <row r="24" spans="1:32" ht="47.25">
      <c r="A24" s="75">
        <v>10</v>
      </c>
      <c r="B24" s="69" t="s">
        <v>87</v>
      </c>
      <c r="C24" s="70">
        <v>32</v>
      </c>
      <c r="D24" s="71" t="s">
        <v>89</v>
      </c>
      <c r="E24" s="72" t="s">
        <v>84</v>
      </c>
      <c r="F24" s="72">
        <v>6200107</v>
      </c>
      <c r="G24" s="72" t="s">
        <v>85</v>
      </c>
      <c r="H24" s="72" t="s">
        <v>86</v>
      </c>
      <c r="I24" s="73" t="s">
        <v>3</v>
      </c>
      <c r="J24" s="73" t="s">
        <v>41</v>
      </c>
      <c r="K24" s="74">
        <v>2390</v>
      </c>
      <c r="L24" s="19"/>
      <c r="M24" s="25">
        <f t="shared" si="0"/>
        <v>0</v>
      </c>
      <c r="N24" s="26" t="str">
        <f t="shared" si="1"/>
        <v>OK</v>
      </c>
      <c r="O24" s="65"/>
      <c r="P24" s="65"/>
      <c r="Q24" s="65"/>
      <c r="R24" s="65"/>
      <c r="S24" s="65"/>
      <c r="T24" s="65"/>
      <c r="U24" s="18"/>
      <c r="V24" s="18"/>
      <c r="W24" s="18"/>
      <c r="X24" s="18"/>
      <c r="Y24" s="18"/>
      <c r="Z24" s="18"/>
      <c r="AA24" s="32"/>
      <c r="AB24" s="32"/>
      <c r="AC24" s="32"/>
      <c r="AD24" s="32"/>
      <c r="AE24" s="32"/>
      <c r="AF24" s="32"/>
    </row>
    <row r="25" spans="1:32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60" t="s">
        <v>90</v>
      </c>
      <c r="H25" s="60" t="s">
        <v>94</v>
      </c>
      <c r="I25" s="33" t="s">
        <v>3</v>
      </c>
      <c r="J25" s="33" t="s">
        <v>41</v>
      </c>
      <c r="K25" s="63">
        <v>1780</v>
      </c>
      <c r="L25" s="19"/>
      <c r="M25" s="25">
        <f t="shared" si="0"/>
        <v>0</v>
      </c>
      <c r="N25" s="26" t="str">
        <f t="shared" si="1"/>
        <v>OK</v>
      </c>
      <c r="O25" s="65"/>
      <c r="P25" s="65"/>
      <c r="Q25" s="65"/>
      <c r="R25" s="65"/>
      <c r="S25" s="65"/>
      <c r="T25" s="65"/>
      <c r="U25" s="18"/>
      <c r="V25" s="18"/>
      <c r="W25" s="18"/>
      <c r="X25" s="18"/>
      <c r="Y25" s="18"/>
      <c r="Z25" s="18"/>
      <c r="AA25" s="32"/>
      <c r="AB25" s="32"/>
      <c r="AC25" s="32"/>
      <c r="AD25" s="32"/>
      <c r="AE25" s="32"/>
      <c r="AF25" s="32"/>
    </row>
    <row r="26" spans="1:32" ht="39.950000000000003" customHeight="1">
      <c r="K26" s="64">
        <f>SUM(K4:K25)</f>
        <v>30128.059999999998</v>
      </c>
      <c r="O26" s="66">
        <f>SUMPRODUCT(K4:K25,O4:O25)</f>
        <v>3248.25</v>
      </c>
      <c r="P26" s="66">
        <f>SUMPRODUCT(K4:K25,P4:P25)</f>
        <v>0</v>
      </c>
      <c r="Q26" s="66">
        <f>SUMPRODUCT(K4:K25,Q4:Q25)</f>
        <v>0</v>
      </c>
      <c r="R26" s="66">
        <f>SUMPRODUCT(K4:K25,R4:R25)</f>
        <v>0</v>
      </c>
      <c r="S26" s="66">
        <f>SUMPRODUCT(K4:K25,S4:S25)</f>
        <v>0</v>
      </c>
      <c r="T26" s="66">
        <f>SUMPRODUCT(K4:K25,T4:T25)</f>
        <v>0</v>
      </c>
    </row>
    <row r="28" spans="1:32" ht="39.950000000000003" customHeight="1">
      <c r="L28" s="4">
        <v>4</v>
      </c>
    </row>
  </sheetData>
  <mergeCells count="26">
    <mergeCell ref="AD1:AD2"/>
    <mergeCell ref="AE1:AE2"/>
    <mergeCell ref="AF1:AF2"/>
    <mergeCell ref="A2:N2"/>
    <mergeCell ref="AC1:AC2"/>
    <mergeCell ref="X1:X2"/>
    <mergeCell ref="Y1:Y2"/>
    <mergeCell ref="Z1:Z2"/>
    <mergeCell ref="AA1:AA2"/>
    <mergeCell ref="AB1:AB2"/>
    <mergeCell ref="A5:A19"/>
    <mergeCell ref="B5:B19"/>
    <mergeCell ref="A20:A21"/>
    <mergeCell ref="B20:B21"/>
    <mergeCell ref="W1:W2"/>
    <mergeCell ref="S1:S2"/>
    <mergeCell ref="T1:T2"/>
    <mergeCell ref="A1:C1"/>
    <mergeCell ref="V1:V2"/>
    <mergeCell ref="U1:U2"/>
    <mergeCell ref="O1:O2"/>
    <mergeCell ref="P1:P2"/>
    <mergeCell ref="Q1:Q2"/>
    <mergeCell ref="R1:R2"/>
    <mergeCell ref="D1:K1"/>
    <mergeCell ref="L1:N1"/>
  </mergeCells>
  <conditionalFormatting sqref="P4:Z25">
    <cfRule type="cellIs" dxfId="54" priority="4" stopIfTrue="1" operator="greaterThan">
      <formula>0</formula>
    </cfRule>
    <cfRule type="cellIs" dxfId="53" priority="5" stopIfTrue="1" operator="greaterThan">
      <formula>0</formula>
    </cfRule>
    <cfRule type="cellIs" dxfId="52" priority="6" stopIfTrue="1" operator="greaterThan">
      <formula>0</formula>
    </cfRule>
  </conditionalFormatting>
  <conditionalFormatting sqref="O4:O25">
    <cfRule type="cellIs" dxfId="51" priority="1" stopIfTrue="1" operator="greaterThan">
      <formula>0</formula>
    </cfRule>
    <cfRule type="cellIs" dxfId="50" priority="2" stopIfTrue="1" operator="greaterThan">
      <formula>0</formula>
    </cfRule>
    <cfRule type="cellIs" dxfId="49" priority="3" stopIfTrue="1" operator="greaterThan">
      <formula>0</formula>
    </cfRule>
  </conditionalFormatting>
  <hyperlinks>
    <hyperlink ref="D577" r:id="rId1" display="https://www.havan.com.br/mangueira-para-gas-de-cozinha-glp-1-20m-durin-05207.html" xr:uid="{6427EF91-5581-4698-8089-24E8A066D432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26"/>
  <sheetViews>
    <sheetView zoomScale="75" zoomScaleNormal="75" workbookViewId="0">
      <selection activeCell="S10" sqref="S10"/>
    </sheetView>
  </sheetViews>
  <sheetFormatPr defaultColWidth="9.7109375" defaultRowHeight="39.950000000000003" customHeight="1"/>
  <cols>
    <col min="1" max="1" width="7" style="35" customWidth="1"/>
    <col min="2" max="2" width="44.28515625" style="1" customWidth="1"/>
    <col min="3" max="3" width="9.5703125" style="34" customWidth="1"/>
    <col min="4" max="4" width="55.28515625" style="42" customWidth="1"/>
    <col min="5" max="8" width="19.42578125" style="43" customWidth="1"/>
    <col min="9" max="9" width="11.7109375" style="1" customWidth="1"/>
    <col min="10" max="10" width="18.42578125" style="1" customWidth="1"/>
    <col min="11" max="11" width="15.42578125" style="29" bestFit="1" customWidth="1"/>
    <col min="12" max="12" width="13.85546875" style="4" customWidth="1"/>
    <col min="13" max="13" width="13.28515625" style="28" customWidth="1"/>
    <col min="14" max="14" width="12.5703125" style="5" customWidth="1"/>
    <col min="15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91" t="s">
        <v>95</v>
      </c>
      <c r="B1" s="91"/>
      <c r="C1" s="91"/>
      <c r="D1" s="91" t="s">
        <v>24</v>
      </c>
      <c r="E1" s="91"/>
      <c r="F1" s="91"/>
      <c r="G1" s="91"/>
      <c r="H1" s="91"/>
      <c r="I1" s="91"/>
      <c r="J1" s="91"/>
      <c r="K1" s="91"/>
      <c r="L1" s="91" t="s">
        <v>96</v>
      </c>
      <c r="M1" s="91"/>
      <c r="N1" s="91"/>
      <c r="O1" s="90" t="s">
        <v>119</v>
      </c>
      <c r="P1" s="90" t="s">
        <v>97</v>
      </c>
      <c r="Q1" s="90" t="s">
        <v>97</v>
      </c>
      <c r="R1" s="90" t="s">
        <v>97</v>
      </c>
      <c r="S1" s="90" t="s">
        <v>97</v>
      </c>
      <c r="T1" s="90" t="s">
        <v>97</v>
      </c>
      <c r="U1" s="90" t="s">
        <v>97</v>
      </c>
      <c r="V1" s="90" t="s">
        <v>97</v>
      </c>
      <c r="W1" s="90" t="s">
        <v>97</v>
      </c>
      <c r="X1" s="90" t="s">
        <v>97</v>
      </c>
      <c r="Y1" s="90" t="s">
        <v>97</v>
      </c>
      <c r="Z1" s="90" t="s">
        <v>97</v>
      </c>
      <c r="AA1" s="90" t="s">
        <v>97</v>
      </c>
      <c r="AB1" s="90" t="s">
        <v>97</v>
      </c>
      <c r="AC1" s="90" t="s">
        <v>97</v>
      </c>
      <c r="AD1" s="90" t="s">
        <v>97</v>
      </c>
      <c r="AE1" s="90" t="s">
        <v>97</v>
      </c>
      <c r="AF1" s="90" t="s">
        <v>97</v>
      </c>
    </row>
    <row r="2" spans="1:32" ht="39.950000000000003" customHeight="1">
      <c r="A2" s="91" t="s">
        <v>13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2" s="3" customFormat="1" ht="51" customHeight="1">
      <c r="A3" s="36" t="s">
        <v>20</v>
      </c>
      <c r="B3" s="38" t="s">
        <v>14</v>
      </c>
      <c r="C3" s="37" t="s">
        <v>21</v>
      </c>
      <c r="D3" s="37" t="s">
        <v>15</v>
      </c>
      <c r="E3" s="37" t="s">
        <v>16</v>
      </c>
      <c r="F3" s="37" t="s">
        <v>42</v>
      </c>
      <c r="G3" s="37" t="s">
        <v>44</v>
      </c>
      <c r="H3" s="37" t="s">
        <v>45</v>
      </c>
      <c r="I3" s="38" t="s">
        <v>3</v>
      </c>
      <c r="J3" s="38" t="s">
        <v>17</v>
      </c>
      <c r="K3" s="39" t="s">
        <v>22</v>
      </c>
      <c r="L3" s="38" t="s">
        <v>23</v>
      </c>
      <c r="M3" s="44" t="s">
        <v>0</v>
      </c>
      <c r="N3" s="45" t="s">
        <v>2</v>
      </c>
      <c r="O3" s="81">
        <v>44719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</row>
    <row r="4" spans="1:32" ht="39.950000000000003" customHeight="1">
      <c r="A4" s="50">
        <v>1</v>
      </c>
      <c r="B4" s="67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54" t="s">
        <v>49</v>
      </c>
      <c r="H4" s="54" t="s">
        <v>50</v>
      </c>
      <c r="I4" s="33" t="s">
        <v>3</v>
      </c>
      <c r="J4" s="68" t="s">
        <v>41</v>
      </c>
      <c r="K4" s="61">
        <v>222.49</v>
      </c>
      <c r="L4" s="19">
        <v>20</v>
      </c>
      <c r="M4" s="25">
        <f>L4-(SUM(O4:AF4))</f>
        <v>20</v>
      </c>
      <c r="N4" s="26" t="str">
        <f>IF(M4&lt;0,"ATENÇÃO","OK")</f>
        <v>OK</v>
      </c>
      <c r="O4" s="80"/>
      <c r="P4" s="65"/>
      <c r="Q4" s="65"/>
      <c r="R4" s="65"/>
      <c r="S4" s="65"/>
      <c r="T4" s="65"/>
      <c r="U4" s="18"/>
      <c r="V4" s="18"/>
      <c r="W4" s="18"/>
      <c r="X4" s="18"/>
      <c r="Y4" s="18"/>
      <c r="Z4" s="18"/>
      <c r="AA4" s="32"/>
      <c r="AB4" s="32"/>
      <c r="AC4" s="32"/>
      <c r="AD4" s="32"/>
      <c r="AE4" s="32"/>
      <c r="AF4" s="32"/>
    </row>
    <row r="5" spans="1:32" ht="39.950000000000003" customHeight="1">
      <c r="A5" s="92">
        <v>2</v>
      </c>
      <c r="B5" s="94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57" t="s">
        <v>53</v>
      </c>
      <c r="H5" s="57" t="s">
        <v>54</v>
      </c>
      <c r="I5" s="40" t="s">
        <v>3</v>
      </c>
      <c r="J5" s="40" t="s">
        <v>41</v>
      </c>
      <c r="K5" s="62">
        <v>885</v>
      </c>
      <c r="L5" s="19"/>
      <c r="M5" s="25">
        <f t="shared" ref="M5:M25" si="0">L5-(SUM(O5:AF5))</f>
        <v>0</v>
      </c>
      <c r="N5" s="26" t="str">
        <f t="shared" ref="N5:N25" si="1">IF(M5&lt;0,"ATENÇÃO","OK")</f>
        <v>OK</v>
      </c>
      <c r="O5" s="80"/>
      <c r="P5" s="65"/>
      <c r="Q5" s="65"/>
      <c r="R5" s="65"/>
      <c r="S5" s="65"/>
      <c r="T5" s="65"/>
      <c r="U5" s="18"/>
      <c r="V5" s="18"/>
      <c r="W5" s="18"/>
      <c r="X5" s="18"/>
      <c r="Y5" s="18"/>
      <c r="Z5" s="18"/>
      <c r="AA5" s="32"/>
      <c r="AB5" s="32"/>
      <c r="AC5" s="32"/>
      <c r="AD5" s="32"/>
      <c r="AE5" s="32"/>
      <c r="AF5" s="32"/>
    </row>
    <row r="6" spans="1:32" ht="39.950000000000003" customHeight="1">
      <c r="A6" s="93"/>
      <c r="B6" s="95"/>
      <c r="C6" s="55">
        <v>3</v>
      </c>
      <c r="D6" s="56" t="s">
        <v>26</v>
      </c>
      <c r="E6" s="57" t="s">
        <v>52</v>
      </c>
      <c r="F6" s="57">
        <v>35030005</v>
      </c>
      <c r="G6" s="57" t="s">
        <v>53</v>
      </c>
      <c r="H6" s="57" t="s">
        <v>54</v>
      </c>
      <c r="I6" s="40" t="s">
        <v>3</v>
      </c>
      <c r="J6" s="40" t="s">
        <v>41</v>
      </c>
      <c r="K6" s="62">
        <v>422</v>
      </c>
      <c r="L6" s="19">
        <v>2</v>
      </c>
      <c r="M6" s="25">
        <f t="shared" si="0"/>
        <v>2</v>
      </c>
      <c r="N6" s="26" t="str">
        <f t="shared" si="1"/>
        <v>OK</v>
      </c>
      <c r="O6" s="80"/>
      <c r="P6" s="65"/>
      <c r="Q6" s="65"/>
      <c r="R6" s="65"/>
      <c r="S6" s="65"/>
      <c r="T6" s="65"/>
      <c r="U6" s="18"/>
      <c r="V6" s="18"/>
      <c r="W6" s="18"/>
      <c r="X6" s="18"/>
      <c r="Y6" s="18"/>
      <c r="Z6" s="18"/>
      <c r="AA6" s="32"/>
      <c r="AB6" s="32"/>
      <c r="AC6" s="32"/>
      <c r="AD6" s="32"/>
      <c r="AE6" s="32"/>
      <c r="AF6" s="32"/>
    </row>
    <row r="7" spans="1:32" ht="39.950000000000003" customHeight="1">
      <c r="A7" s="93"/>
      <c r="B7" s="95"/>
      <c r="C7" s="55">
        <v>4</v>
      </c>
      <c r="D7" s="56" t="s">
        <v>27</v>
      </c>
      <c r="E7" s="57" t="s">
        <v>52</v>
      </c>
      <c r="F7" s="57" t="s">
        <v>55</v>
      </c>
      <c r="G7" s="57" t="s">
        <v>53</v>
      </c>
      <c r="H7" s="57" t="s">
        <v>56</v>
      </c>
      <c r="I7" s="40" t="s">
        <v>3</v>
      </c>
      <c r="J7" s="40" t="s">
        <v>41</v>
      </c>
      <c r="K7" s="62">
        <v>2236</v>
      </c>
      <c r="L7" s="19"/>
      <c r="M7" s="25">
        <f t="shared" si="0"/>
        <v>0</v>
      </c>
      <c r="N7" s="26" t="str">
        <f t="shared" si="1"/>
        <v>OK</v>
      </c>
      <c r="O7" s="80"/>
      <c r="P7" s="65"/>
      <c r="Q7" s="65"/>
      <c r="R7" s="65"/>
      <c r="S7" s="65"/>
      <c r="T7" s="65"/>
      <c r="U7" s="18"/>
      <c r="V7" s="18"/>
      <c r="W7" s="18"/>
      <c r="X7" s="18"/>
      <c r="Y7" s="18"/>
      <c r="Z7" s="18"/>
      <c r="AA7" s="32"/>
      <c r="AB7" s="32"/>
      <c r="AC7" s="32"/>
      <c r="AD7" s="32"/>
      <c r="AE7" s="32"/>
      <c r="AF7" s="32"/>
    </row>
    <row r="8" spans="1:32" ht="39.950000000000003" customHeight="1">
      <c r="A8" s="93"/>
      <c r="B8" s="95"/>
      <c r="C8" s="55">
        <v>5</v>
      </c>
      <c r="D8" s="56" t="s">
        <v>28</v>
      </c>
      <c r="E8" s="57" t="s">
        <v>52</v>
      </c>
      <c r="F8" s="57">
        <v>35123230</v>
      </c>
      <c r="G8" s="57" t="s">
        <v>57</v>
      </c>
      <c r="H8" s="57" t="s">
        <v>58</v>
      </c>
      <c r="I8" s="40" t="s">
        <v>3</v>
      </c>
      <c r="J8" s="40" t="s">
        <v>41</v>
      </c>
      <c r="K8" s="62">
        <v>28</v>
      </c>
      <c r="L8" s="19"/>
      <c r="M8" s="25">
        <f t="shared" si="0"/>
        <v>0</v>
      </c>
      <c r="N8" s="26" t="str">
        <f t="shared" si="1"/>
        <v>OK</v>
      </c>
      <c r="O8" s="80"/>
      <c r="P8" s="65"/>
      <c r="Q8" s="65"/>
      <c r="R8" s="65"/>
      <c r="S8" s="65"/>
      <c r="T8" s="65"/>
      <c r="U8" s="18"/>
      <c r="V8" s="18"/>
      <c r="W8" s="18"/>
      <c r="X8" s="18"/>
      <c r="Y8" s="18"/>
      <c r="Z8" s="18"/>
      <c r="AA8" s="32"/>
      <c r="AB8" s="32"/>
      <c r="AC8" s="32"/>
      <c r="AD8" s="32"/>
      <c r="AE8" s="32"/>
      <c r="AF8" s="32"/>
    </row>
    <row r="9" spans="1:32" ht="39.950000000000003" customHeight="1">
      <c r="A9" s="93"/>
      <c r="B9" s="95"/>
      <c r="C9" s="55">
        <v>6</v>
      </c>
      <c r="D9" s="56" t="s">
        <v>29</v>
      </c>
      <c r="E9" s="57" t="s">
        <v>52</v>
      </c>
      <c r="F9" s="57">
        <v>35103600</v>
      </c>
      <c r="G9" s="57" t="s">
        <v>57</v>
      </c>
      <c r="H9" s="57" t="s">
        <v>59</v>
      </c>
      <c r="I9" s="40" t="s">
        <v>3</v>
      </c>
      <c r="J9" s="40" t="s">
        <v>41</v>
      </c>
      <c r="K9" s="62">
        <v>12</v>
      </c>
      <c r="L9" s="19"/>
      <c r="M9" s="25">
        <f t="shared" si="0"/>
        <v>0</v>
      </c>
      <c r="N9" s="26" t="str">
        <f t="shared" si="1"/>
        <v>OK</v>
      </c>
      <c r="O9" s="80"/>
      <c r="P9" s="65"/>
      <c r="Q9" s="65"/>
      <c r="R9" s="65"/>
      <c r="S9" s="65"/>
      <c r="T9" s="65"/>
      <c r="U9" s="18"/>
      <c r="V9" s="18"/>
      <c r="W9" s="18"/>
      <c r="X9" s="18"/>
      <c r="Y9" s="18"/>
      <c r="Z9" s="18"/>
      <c r="AA9" s="32"/>
      <c r="AB9" s="32"/>
      <c r="AC9" s="32"/>
      <c r="AD9" s="32"/>
      <c r="AE9" s="32"/>
      <c r="AF9" s="32"/>
    </row>
    <row r="10" spans="1:32" ht="39.950000000000003" customHeight="1">
      <c r="A10" s="93"/>
      <c r="B10" s="95"/>
      <c r="C10" s="55">
        <v>7</v>
      </c>
      <c r="D10" s="56" t="s">
        <v>30</v>
      </c>
      <c r="E10" s="57" t="s">
        <v>52</v>
      </c>
      <c r="F10" s="57">
        <v>35129090</v>
      </c>
      <c r="G10" s="57" t="s">
        <v>53</v>
      </c>
      <c r="H10" s="57" t="s">
        <v>60</v>
      </c>
      <c r="I10" s="40" t="s">
        <v>3</v>
      </c>
      <c r="J10" s="40" t="s">
        <v>41</v>
      </c>
      <c r="K10" s="62">
        <v>34</v>
      </c>
      <c r="L10" s="19"/>
      <c r="M10" s="25">
        <f t="shared" si="0"/>
        <v>0</v>
      </c>
      <c r="N10" s="26" t="str">
        <f t="shared" si="1"/>
        <v>OK</v>
      </c>
      <c r="O10" s="80"/>
      <c r="P10" s="65"/>
      <c r="Q10" s="65"/>
      <c r="R10" s="65"/>
      <c r="S10" s="65"/>
      <c r="T10" s="65"/>
      <c r="U10" s="18"/>
      <c r="V10" s="18"/>
      <c r="W10" s="18"/>
      <c r="X10" s="18"/>
      <c r="Y10" s="18"/>
      <c r="Z10" s="18"/>
      <c r="AA10" s="32"/>
      <c r="AB10" s="32"/>
      <c r="AC10" s="32"/>
      <c r="AD10" s="32"/>
      <c r="AE10" s="32"/>
      <c r="AF10" s="32"/>
    </row>
    <row r="11" spans="1:32" ht="39.950000000000003" customHeight="1">
      <c r="A11" s="93"/>
      <c r="B11" s="95"/>
      <c r="C11" s="55">
        <v>8</v>
      </c>
      <c r="D11" s="56" t="s">
        <v>31</v>
      </c>
      <c r="E11" s="57" t="s">
        <v>52</v>
      </c>
      <c r="F11" s="57">
        <v>35129072</v>
      </c>
      <c r="G11" s="57" t="s">
        <v>57</v>
      </c>
      <c r="H11" s="57" t="s">
        <v>58</v>
      </c>
      <c r="I11" s="40" t="s">
        <v>3</v>
      </c>
      <c r="J11" s="40" t="s">
        <v>41</v>
      </c>
      <c r="K11" s="62">
        <v>52</v>
      </c>
      <c r="L11" s="19"/>
      <c r="M11" s="25">
        <f t="shared" si="0"/>
        <v>0</v>
      </c>
      <c r="N11" s="26" t="str">
        <f t="shared" si="1"/>
        <v>OK</v>
      </c>
      <c r="O11" s="80"/>
      <c r="P11" s="65"/>
      <c r="Q11" s="65"/>
      <c r="R11" s="65"/>
      <c r="S11" s="65"/>
      <c r="T11" s="65"/>
      <c r="U11" s="18"/>
      <c r="V11" s="18"/>
      <c r="W11" s="18"/>
      <c r="X11" s="18"/>
      <c r="Y11" s="18"/>
      <c r="Z11" s="18"/>
      <c r="AA11" s="32"/>
      <c r="AB11" s="32"/>
      <c r="AC11" s="32"/>
      <c r="AD11" s="32"/>
      <c r="AE11" s="32"/>
      <c r="AF11" s="32"/>
    </row>
    <row r="12" spans="1:32" ht="39.950000000000003" customHeight="1">
      <c r="A12" s="93"/>
      <c r="B12" s="95"/>
      <c r="C12" s="55">
        <v>9</v>
      </c>
      <c r="D12" s="56" t="s">
        <v>32</v>
      </c>
      <c r="E12" s="57" t="s">
        <v>52</v>
      </c>
      <c r="F12" s="57">
        <v>35103605</v>
      </c>
      <c r="G12" s="57" t="s">
        <v>57</v>
      </c>
      <c r="H12" s="57" t="s">
        <v>61</v>
      </c>
      <c r="I12" s="40" t="s">
        <v>3</v>
      </c>
      <c r="J12" s="40" t="s">
        <v>41</v>
      </c>
      <c r="K12" s="62">
        <v>26.9</v>
      </c>
      <c r="L12" s="19"/>
      <c r="M12" s="25">
        <f t="shared" si="0"/>
        <v>0</v>
      </c>
      <c r="N12" s="26" t="str">
        <f t="shared" si="1"/>
        <v>OK</v>
      </c>
      <c r="O12" s="80"/>
      <c r="P12" s="65"/>
      <c r="Q12" s="65"/>
      <c r="R12" s="65"/>
      <c r="S12" s="65"/>
      <c r="T12" s="65"/>
      <c r="U12" s="18"/>
      <c r="V12" s="18"/>
      <c r="W12" s="18"/>
      <c r="X12" s="18"/>
      <c r="Y12" s="18"/>
      <c r="Z12" s="18"/>
      <c r="AA12" s="32"/>
      <c r="AB12" s="32"/>
      <c r="AC12" s="32"/>
      <c r="AD12" s="32"/>
      <c r="AE12" s="32"/>
      <c r="AF12" s="32"/>
    </row>
    <row r="13" spans="1:32" ht="39.950000000000003" customHeight="1">
      <c r="A13" s="93"/>
      <c r="B13" s="95"/>
      <c r="C13" s="55">
        <v>10</v>
      </c>
      <c r="D13" s="56" t="s">
        <v>33</v>
      </c>
      <c r="E13" s="57" t="s">
        <v>52</v>
      </c>
      <c r="F13" s="57">
        <v>23400194</v>
      </c>
      <c r="G13" s="57" t="s">
        <v>53</v>
      </c>
      <c r="H13" s="57" t="s">
        <v>62</v>
      </c>
      <c r="I13" s="40" t="s">
        <v>3</v>
      </c>
      <c r="J13" s="40" t="s">
        <v>41</v>
      </c>
      <c r="K13" s="62">
        <v>1753.75</v>
      </c>
      <c r="L13" s="19"/>
      <c r="M13" s="25">
        <f t="shared" si="0"/>
        <v>0</v>
      </c>
      <c r="N13" s="26" t="str">
        <f t="shared" si="1"/>
        <v>OK</v>
      </c>
      <c r="O13" s="80"/>
      <c r="P13" s="65"/>
      <c r="Q13" s="65"/>
      <c r="R13" s="65"/>
      <c r="S13" s="65"/>
      <c r="T13" s="65"/>
      <c r="U13" s="18"/>
      <c r="V13" s="18"/>
      <c r="W13" s="18"/>
      <c r="X13" s="18"/>
      <c r="Y13" s="18"/>
      <c r="Z13" s="18"/>
      <c r="AA13" s="32"/>
      <c r="AB13" s="32"/>
      <c r="AC13" s="32"/>
      <c r="AD13" s="32"/>
      <c r="AE13" s="32"/>
      <c r="AF13" s="32"/>
    </row>
    <row r="14" spans="1:32" ht="39.950000000000003" customHeight="1">
      <c r="A14" s="93"/>
      <c r="B14" s="95"/>
      <c r="C14" s="55">
        <v>11</v>
      </c>
      <c r="D14" s="56" t="s">
        <v>34</v>
      </c>
      <c r="E14" s="57" t="s">
        <v>52</v>
      </c>
      <c r="F14" s="57">
        <v>23200019</v>
      </c>
      <c r="G14" s="57" t="s">
        <v>53</v>
      </c>
      <c r="H14" s="57" t="s">
        <v>63</v>
      </c>
      <c r="I14" s="40" t="s">
        <v>3</v>
      </c>
      <c r="J14" s="40" t="s">
        <v>41</v>
      </c>
      <c r="K14" s="62">
        <v>649.65</v>
      </c>
      <c r="L14" s="19">
        <v>2</v>
      </c>
      <c r="M14" s="25">
        <f t="shared" si="0"/>
        <v>0</v>
      </c>
      <c r="N14" s="26" t="str">
        <f t="shared" si="1"/>
        <v>OK</v>
      </c>
      <c r="O14" s="80">
        <v>2</v>
      </c>
      <c r="P14" s="65"/>
      <c r="Q14" s="65"/>
      <c r="R14" s="65"/>
      <c r="S14" s="65"/>
      <c r="T14" s="65"/>
      <c r="U14" s="18"/>
      <c r="V14" s="18"/>
      <c r="W14" s="18"/>
      <c r="X14" s="18"/>
      <c r="Y14" s="18"/>
      <c r="Z14" s="18"/>
      <c r="AA14" s="32"/>
      <c r="AB14" s="32"/>
      <c r="AC14" s="32"/>
      <c r="AD14" s="32"/>
      <c r="AE14" s="32"/>
      <c r="AF14" s="32"/>
    </row>
    <row r="15" spans="1:32" ht="39.950000000000003" customHeight="1">
      <c r="A15" s="93"/>
      <c r="B15" s="95"/>
      <c r="C15" s="55">
        <v>12</v>
      </c>
      <c r="D15" s="56" t="s">
        <v>35</v>
      </c>
      <c r="E15" s="57" t="s">
        <v>52</v>
      </c>
      <c r="F15" s="57">
        <v>23350032</v>
      </c>
      <c r="G15" s="57" t="s">
        <v>53</v>
      </c>
      <c r="H15" s="57" t="s">
        <v>64</v>
      </c>
      <c r="I15" s="40" t="s">
        <v>3</v>
      </c>
      <c r="J15" s="40" t="s">
        <v>41</v>
      </c>
      <c r="K15" s="62">
        <v>11</v>
      </c>
      <c r="L15" s="19"/>
      <c r="M15" s="25">
        <f t="shared" si="0"/>
        <v>0</v>
      </c>
      <c r="N15" s="26" t="str">
        <f t="shared" si="1"/>
        <v>OK</v>
      </c>
      <c r="O15" s="80"/>
      <c r="P15" s="65"/>
      <c r="Q15" s="65"/>
      <c r="R15" s="65"/>
      <c r="S15" s="65"/>
      <c r="T15" s="65"/>
      <c r="U15" s="18"/>
      <c r="V15" s="18"/>
      <c r="W15" s="18"/>
      <c r="X15" s="18"/>
      <c r="Y15" s="18"/>
      <c r="Z15" s="18"/>
      <c r="AA15" s="32"/>
      <c r="AB15" s="32"/>
      <c r="AC15" s="32"/>
      <c r="AD15" s="32"/>
      <c r="AE15" s="32"/>
      <c r="AF15" s="32"/>
    </row>
    <row r="16" spans="1:32" ht="39.950000000000003" customHeight="1">
      <c r="A16" s="93"/>
      <c r="B16" s="95"/>
      <c r="C16" s="55">
        <v>13</v>
      </c>
      <c r="D16" s="56" t="s">
        <v>36</v>
      </c>
      <c r="E16" s="57" t="s">
        <v>52</v>
      </c>
      <c r="F16" s="57">
        <v>35030600</v>
      </c>
      <c r="G16" s="57" t="s">
        <v>65</v>
      </c>
      <c r="H16" s="57" t="s">
        <v>66</v>
      </c>
      <c r="I16" s="40" t="s">
        <v>3</v>
      </c>
      <c r="J16" s="40" t="s">
        <v>41</v>
      </c>
      <c r="K16" s="62">
        <v>32</v>
      </c>
      <c r="L16" s="19"/>
      <c r="M16" s="25">
        <f t="shared" si="0"/>
        <v>0</v>
      </c>
      <c r="N16" s="26" t="str">
        <f t="shared" si="1"/>
        <v>OK</v>
      </c>
      <c r="O16" s="80"/>
      <c r="P16" s="65"/>
      <c r="Q16" s="65"/>
      <c r="R16" s="65"/>
      <c r="S16" s="65"/>
      <c r="T16" s="65"/>
      <c r="U16" s="18"/>
      <c r="V16" s="18"/>
      <c r="W16" s="18"/>
      <c r="X16" s="18"/>
      <c r="Y16" s="18"/>
      <c r="Z16" s="18"/>
      <c r="AA16" s="32"/>
      <c r="AB16" s="32"/>
      <c r="AC16" s="32"/>
      <c r="AD16" s="32"/>
      <c r="AE16" s="32"/>
      <c r="AF16" s="32"/>
    </row>
    <row r="17" spans="1:32" ht="39.950000000000003" customHeight="1">
      <c r="A17" s="93"/>
      <c r="B17" s="95"/>
      <c r="C17" s="55">
        <v>14</v>
      </c>
      <c r="D17" s="56" t="s">
        <v>37</v>
      </c>
      <c r="E17" s="57" t="s">
        <v>52</v>
      </c>
      <c r="F17" s="57">
        <v>35030521</v>
      </c>
      <c r="G17" s="57" t="s">
        <v>65</v>
      </c>
      <c r="H17" s="57" t="s">
        <v>66</v>
      </c>
      <c r="I17" s="40" t="s">
        <v>3</v>
      </c>
      <c r="J17" s="40" t="s">
        <v>41</v>
      </c>
      <c r="K17" s="62">
        <v>19</v>
      </c>
      <c r="L17" s="19">
        <v>50</v>
      </c>
      <c r="M17" s="25">
        <f t="shared" si="0"/>
        <v>50</v>
      </c>
      <c r="N17" s="26" t="str">
        <f t="shared" si="1"/>
        <v>OK</v>
      </c>
      <c r="O17" s="80"/>
      <c r="P17" s="65"/>
      <c r="Q17" s="65"/>
      <c r="R17" s="65"/>
      <c r="S17" s="65"/>
      <c r="T17" s="65"/>
      <c r="U17" s="18"/>
      <c r="V17" s="18"/>
      <c r="W17" s="18"/>
      <c r="X17" s="18"/>
      <c r="Y17" s="18"/>
      <c r="Z17" s="18"/>
      <c r="AA17" s="32"/>
      <c r="AB17" s="32"/>
      <c r="AC17" s="32"/>
      <c r="AD17" s="32"/>
      <c r="AE17" s="32"/>
      <c r="AF17" s="32"/>
    </row>
    <row r="18" spans="1:32" ht="39.950000000000003" customHeight="1">
      <c r="A18" s="93"/>
      <c r="B18" s="95"/>
      <c r="C18" s="55">
        <v>15</v>
      </c>
      <c r="D18" s="56" t="s">
        <v>38</v>
      </c>
      <c r="E18" s="57" t="s">
        <v>52</v>
      </c>
      <c r="F18" s="57">
        <v>35050296</v>
      </c>
      <c r="G18" s="57" t="s">
        <v>65</v>
      </c>
      <c r="H18" s="57" t="s">
        <v>66</v>
      </c>
      <c r="I18" s="40" t="s">
        <v>3</v>
      </c>
      <c r="J18" s="40" t="s">
        <v>41</v>
      </c>
      <c r="K18" s="62">
        <v>4.2</v>
      </c>
      <c r="L18" s="19"/>
      <c r="M18" s="25">
        <f t="shared" si="0"/>
        <v>0</v>
      </c>
      <c r="N18" s="26" t="str">
        <f t="shared" si="1"/>
        <v>OK</v>
      </c>
      <c r="O18" s="80"/>
      <c r="P18" s="65"/>
      <c r="Q18" s="65"/>
      <c r="R18" s="65"/>
      <c r="S18" s="65"/>
      <c r="T18" s="65"/>
      <c r="U18" s="18"/>
      <c r="V18" s="18"/>
      <c r="W18" s="18"/>
      <c r="X18" s="18"/>
      <c r="Y18" s="18"/>
      <c r="Z18" s="18"/>
      <c r="AA18" s="32"/>
      <c r="AB18" s="32"/>
      <c r="AC18" s="32"/>
      <c r="AD18" s="32"/>
      <c r="AE18" s="32"/>
      <c r="AF18" s="32"/>
    </row>
    <row r="19" spans="1:32" ht="39.950000000000003" customHeight="1">
      <c r="A19" s="93"/>
      <c r="B19" s="95"/>
      <c r="C19" s="55">
        <v>16</v>
      </c>
      <c r="D19" s="56" t="s">
        <v>39</v>
      </c>
      <c r="E19" s="57" t="s">
        <v>52</v>
      </c>
      <c r="F19" s="57">
        <v>35050290</v>
      </c>
      <c r="G19" s="57" t="s">
        <v>65</v>
      </c>
      <c r="H19" s="57" t="s">
        <v>66</v>
      </c>
      <c r="I19" s="40" t="s">
        <v>3</v>
      </c>
      <c r="J19" s="40" t="s">
        <v>41</v>
      </c>
      <c r="K19" s="62">
        <v>1.1499999999999999</v>
      </c>
      <c r="L19" s="19">
        <v>200</v>
      </c>
      <c r="M19" s="25">
        <f t="shared" si="0"/>
        <v>0</v>
      </c>
      <c r="N19" s="26" t="str">
        <f t="shared" si="1"/>
        <v>OK</v>
      </c>
      <c r="O19" s="80">
        <v>200</v>
      </c>
      <c r="P19" s="65"/>
      <c r="Q19" s="65"/>
      <c r="R19" s="65"/>
      <c r="S19" s="65"/>
      <c r="T19" s="65"/>
      <c r="U19" s="18"/>
      <c r="V19" s="18"/>
      <c r="W19" s="18"/>
      <c r="X19" s="18"/>
      <c r="Y19" s="18"/>
      <c r="Z19" s="18"/>
      <c r="AA19" s="32"/>
      <c r="AB19" s="32"/>
      <c r="AC19" s="32"/>
      <c r="AD19" s="32"/>
      <c r="AE19" s="32"/>
      <c r="AF19" s="32"/>
    </row>
    <row r="20" spans="1:32" ht="39.950000000000003" customHeight="1">
      <c r="A20" s="98">
        <v>4</v>
      </c>
      <c r="B20" s="96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60" t="s">
        <v>71</v>
      </c>
      <c r="H20" s="60" t="s">
        <v>72</v>
      </c>
      <c r="I20" s="33" t="s">
        <v>3</v>
      </c>
      <c r="J20" s="33" t="s">
        <v>41</v>
      </c>
      <c r="K20" s="63">
        <v>1139</v>
      </c>
      <c r="L20" s="19"/>
      <c r="M20" s="25">
        <f t="shared" si="0"/>
        <v>0</v>
      </c>
      <c r="N20" s="26" t="str">
        <f t="shared" si="1"/>
        <v>OK</v>
      </c>
      <c r="O20" s="80"/>
      <c r="P20" s="65"/>
      <c r="Q20" s="65"/>
      <c r="R20" s="65"/>
      <c r="S20" s="65"/>
      <c r="T20" s="65"/>
      <c r="U20" s="18"/>
      <c r="V20" s="18"/>
      <c r="W20" s="18"/>
      <c r="X20" s="18"/>
      <c r="Y20" s="18"/>
      <c r="Z20" s="18"/>
      <c r="AA20" s="32"/>
      <c r="AB20" s="32"/>
      <c r="AC20" s="32"/>
      <c r="AD20" s="32"/>
      <c r="AE20" s="32"/>
      <c r="AF20" s="32"/>
    </row>
    <row r="21" spans="1:32" ht="39.950000000000003" customHeight="1">
      <c r="A21" s="99"/>
      <c r="B21" s="97"/>
      <c r="C21" s="58">
        <v>26</v>
      </c>
      <c r="D21" s="59" t="s">
        <v>73</v>
      </c>
      <c r="E21" s="60" t="s">
        <v>74</v>
      </c>
      <c r="F21" s="60" t="s">
        <v>75</v>
      </c>
      <c r="G21" s="60" t="s">
        <v>71</v>
      </c>
      <c r="H21" s="60" t="s">
        <v>76</v>
      </c>
      <c r="I21" s="33" t="s">
        <v>3</v>
      </c>
      <c r="J21" s="33" t="s">
        <v>41</v>
      </c>
      <c r="K21" s="63">
        <v>3200.12</v>
      </c>
      <c r="L21" s="19"/>
      <c r="M21" s="25">
        <f t="shared" si="0"/>
        <v>0</v>
      </c>
      <c r="N21" s="26" t="str">
        <f t="shared" si="1"/>
        <v>OK</v>
      </c>
      <c r="O21" s="80"/>
      <c r="P21" s="65"/>
      <c r="Q21" s="65"/>
      <c r="R21" s="65"/>
      <c r="S21" s="65"/>
      <c r="T21" s="65"/>
      <c r="U21" s="18"/>
      <c r="V21" s="18"/>
      <c r="W21" s="18"/>
      <c r="X21" s="18"/>
      <c r="Y21" s="18"/>
      <c r="Z21" s="18"/>
      <c r="AA21" s="32"/>
      <c r="AB21" s="32"/>
      <c r="AC21" s="32"/>
      <c r="AD21" s="32"/>
      <c r="AE21" s="32"/>
      <c r="AF21" s="32"/>
    </row>
    <row r="22" spans="1:32" ht="39.950000000000003" customHeight="1">
      <c r="A22" s="75">
        <v>5</v>
      </c>
      <c r="B22" s="69" t="s">
        <v>77</v>
      </c>
      <c r="C22" s="70">
        <v>27</v>
      </c>
      <c r="D22" s="71" t="s">
        <v>78</v>
      </c>
      <c r="E22" s="72" t="s">
        <v>79</v>
      </c>
      <c r="F22" s="72" t="s">
        <v>80</v>
      </c>
      <c r="G22" s="72" t="s">
        <v>49</v>
      </c>
      <c r="H22" s="72" t="s">
        <v>81</v>
      </c>
      <c r="I22" s="73" t="s">
        <v>3</v>
      </c>
      <c r="J22" s="73" t="s">
        <v>40</v>
      </c>
      <c r="K22" s="74">
        <v>13499.8</v>
      </c>
      <c r="L22" s="19"/>
      <c r="M22" s="25">
        <f t="shared" si="0"/>
        <v>0</v>
      </c>
      <c r="N22" s="26" t="str">
        <f t="shared" si="1"/>
        <v>OK</v>
      </c>
      <c r="O22" s="80"/>
      <c r="P22" s="65"/>
      <c r="Q22" s="65"/>
      <c r="R22" s="65"/>
      <c r="S22" s="65"/>
      <c r="T22" s="65"/>
      <c r="U22" s="18"/>
      <c r="V22" s="18"/>
      <c r="W22" s="18"/>
      <c r="X22" s="18"/>
      <c r="Y22" s="18"/>
      <c r="Z22" s="18"/>
      <c r="AA22" s="32"/>
      <c r="AB22" s="32"/>
      <c r="AC22" s="32"/>
      <c r="AD22" s="32"/>
      <c r="AE22" s="32"/>
      <c r="AF22" s="32"/>
    </row>
    <row r="23" spans="1:32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60" t="s">
        <v>85</v>
      </c>
      <c r="H23" s="60" t="s">
        <v>86</v>
      </c>
      <c r="I23" s="33" t="s">
        <v>3</v>
      </c>
      <c r="J23" s="33" t="s">
        <v>41</v>
      </c>
      <c r="K23" s="63">
        <v>1730</v>
      </c>
      <c r="L23" s="19"/>
      <c r="M23" s="25">
        <f t="shared" si="0"/>
        <v>0</v>
      </c>
      <c r="N23" s="26" t="str">
        <f t="shared" si="1"/>
        <v>OK</v>
      </c>
      <c r="O23" s="80"/>
      <c r="P23" s="65"/>
      <c r="Q23" s="65"/>
      <c r="R23" s="65"/>
      <c r="S23" s="65"/>
      <c r="T23" s="65"/>
      <c r="U23" s="18"/>
      <c r="V23" s="18"/>
      <c r="W23" s="18"/>
      <c r="X23" s="18"/>
      <c r="Y23" s="18"/>
      <c r="Z23" s="18"/>
      <c r="AA23" s="32"/>
      <c r="AB23" s="32"/>
      <c r="AC23" s="32"/>
      <c r="AD23" s="32"/>
      <c r="AE23" s="32"/>
      <c r="AF23" s="32"/>
    </row>
    <row r="24" spans="1:32" ht="47.25">
      <c r="A24" s="75">
        <v>10</v>
      </c>
      <c r="B24" s="69" t="s">
        <v>87</v>
      </c>
      <c r="C24" s="70">
        <v>32</v>
      </c>
      <c r="D24" s="71" t="s">
        <v>89</v>
      </c>
      <c r="E24" s="72" t="s">
        <v>84</v>
      </c>
      <c r="F24" s="72">
        <v>6200107</v>
      </c>
      <c r="G24" s="72" t="s">
        <v>85</v>
      </c>
      <c r="H24" s="72" t="s">
        <v>86</v>
      </c>
      <c r="I24" s="73" t="s">
        <v>3</v>
      </c>
      <c r="J24" s="73" t="s">
        <v>41</v>
      </c>
      <c r="K24" s="74">
        <v>2390</v>
      </c>
      <c r="L24" s="19"/>
      <c r="M24" s="25">
        <f t="shared" si="0"/>
        <v>0</v>
      </c>
      <c r="N24" s="26" t="str">
        <f t="shared" si="1"/>
        <v>OK</v>
      </c>
      <c r="O24" s="80"/>
      <c r="P24" s="65"/>
      <c r="Q24" s="65"/>
      <c r="R24" s="65"/>
      <c r="S24" s="65"/>
      <c r="T24" s="65"/>
      <c r="U24" s="18"/>
      <c r="V24" s="18"/>
      <c r="W24" s="18"/>
      <c r="X24" s="18"/>
      <c r="Y24" s="18"/>
      <c r="Z24" s="18"/>
      <c r="AA24" s="32"/>
      <c r="AB24" s="32"/>
      <c r="AC24" s="32"/>
      <c r="AD24" s="32"/>
      <c r="AE24" s="32"/>
      <c r="AF24" s="32"/>
    </row>
    <row r="25" spans="1:32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60" t="s">
        <v>90</v>
      </c>
      <c r="H25" s="60" t="s">
        <v>94</v>
      </c>
      <c r="I25" s="33" t="s">
        <v>3</v>
      </c>
      <c r="J25" s="33" t="s">
        <v>41</v>
      </c>
      <c r="K25" s="63">
        <v>1780</v>
      </c>
      <c r="L25" s="19"/>
      <c r="M25" s="25">
        <f t="shared" si="0"/>
        <v>0</v>
      </c>
      <c r="N25" s="26" t="str">
        <f t="shared" si="1"/>
        <v>OK</v>
      </c>
      <c r="O25" s="80"/>
      <c r="P25" s="65"/>
      <c r="Q25" s="65"/>
      <c r="R25" s="65"/>
      <c r="S25" s="65"/>
      <c r="T25" s="65"/>
      <c r="U25" s="18"/>
      <c r="V25" s="18"/>
      <c r="W25" s="18"/>
      <c r="X25" s="18"/>
      <c r="Y25" s="18"/>
      <c r="Z25" s="18"/>
      <c r="AA25" s="32"/>
      <c r="AB25" s="32"/>
      <c r="AC25" s="32"/>
      <c r="AD25" s="32"/>
      <c r="AE25" s="32"/>
      <c r="AF25" s="32"/>
    </row>
    <row r="26" spans="1:32" ht="39.950000000000003" customHeight="1">
      <c r="K26" s="64">
        <f>SUM(K4:K25)</f>
        <v>30128.059999999998</v>
      </c>
      <c r="O26" s="66">
        <f>SUMPRODUCT(K4:K25,O4:O25)</f>
        <v>1529.3</v>
      </c>
      <c r="P26" s="66">
        <f>SUMPRODUCT(K4:K25,P4:P25)</f>
        <v>0</v>
      </c>
      <c r="Q26" s="66">
        <f>SUMPRODUCT(K4:K25,Q4:Q25)</f>
        <v>0</v>
      </c>
      <c r="R26" s="66">
        <f>SUMPRODUCT(K4:K25,R4:R25)</f>
        <v>0</v>
      </c>
      <c r="S26" s="66">
        <f>SUMPRODUCT(K4:K25,S4:S25)</f>
        <v>0</v>
      </c>
      <c r="T26" s="66">
        <f>SUMPRODUCT(K4:K25,T4:T25)</f>
        <v>0</v>
      </c>
    </row>
  </sheetData>
  <mergeCells count="26">
    <mergeCell ref="AD1:AD2"/>
    <mergeCell ref="AE1:AE2"/>
    <mergeCell ref="AF1:AF2"/>
    <mergeCell ref="A2:N2"/>
    <mergeCell ref="A5:A19"/>
    <mergeCell ref="B5:B19"/>
    <mergeCell ref="P1:P2"/>
    <mergeCell ref="A1:C1"/>
    <mergeCell ref="D1:K1"/>
    <mergeCell ref="L1:N1"/>
    <mergeCell ref="O1:O2"/>
    <mergeCell ref="A20:A21"/>
    <mergeCell ref="B20:B21"/>
    <mergeCell ref="AA1:AA2"/>
    <mergeCell ref="AB1:AB2"/>
    <mergeCell ref="AC1:AC2"/>
    <mergeCell ref="V1:V2"/>
    <mergeCell ref="W1:W2"/>
    <mergeCell ref="X1:X2"/>
    <mergeCell ref="Y1:Y2"/>
    <mergeCell ref="Z1:Z2"/>
    <mergeCell ref="Q1:Q2"/>
    <mergeCell ref="R1:R2"/>
    <mergeCell ref="S1:S2"/>
    <mergeCell ref="T1:T2"/>
    <mergeCell ref="U1:U2"/>
  </mergeCells>
  <conditionalFormatting sqref="O4:Z25">
    <cfRule type="cellIs" dxfId="48" priority="1" stopIfTrue="1" operator="greaterThan">
      <formula>0</formula>
    </cfRule>
    <cfRule type="cellIs" dxfId="47" priority="2" stopIfTrue="1" operator="greaterThan">
      <formula>0</formula>
    </cfRule>
    <cfRule type="cellIs" dxfId="46" priority="3" stopIfTrue="1" operator="greaterThan">
      <formula>0</formula>
    </cfRule>
  </conditionalFormatting>
  <hyperlinks>
    <hyperlink ref="D577" r:id="rId1" display="https://www.havan.com.br/mangueira-para-gas-de-cozinha-glp-1-20m-durin-05207.html" xr:uid="{08F235CB-CAD8-437F-ABF7-1C2165D28475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26"/>
  <sheetViews>
    <sheetView zoomScale="82" zoomScaleNormal="82" workbookViewId="0">
      <selection activeCell="Q4" sqref="Q4"/>
    </sheetView>
  </sheetViews>
  <sheetFormatPr defaultColWidth="9.7109375" defaultRowHeight="39.950000000000003" customHeight="1"/>
  <cols>
    <col min="1" max="1" width="7" style="35" customWidth="1"/>
    <col min="2" max="2" width="44.28515625" style="1" customWidth="1"/>
    <col min="3" max="3" width="9.5703125" style="34" customWidth="1"/>
    <col min="4" max="4" width="55.28515625" style="42" customWidth="1"/>
    <col min="5" max="8" width="19.42578125" style="43" customWidth="1"/>
    <col min="9" max="9" width="11.7109375" style="1" customWidth="1"/>
    <col min="10" max="10" width="18.42578125" style="1" customWidth="1"/>
    <col min="11" max="11" width="15.42578125" style="29" bestFit="1" customWidth="1"/>
    <col min="12" max="12" width="13.85546875" style="4" customWidth="1"/>
    <col min="13" max="13" width="13.28515625" style="28" customWidth="1"/>
    <col min="14" max="14" width="12.5703125" style="5" customWidth="1"/>
    <col min="15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91" t="s">
        <v>95</v>
      </c>
      <c r="B1" s="91"/>
      <c r="C1" s="91"/>
      <c r="D1" s="91" t="s">
        <v>24</v>
      </c>
      <c r="E1" s="91"/>
      <c r="F1" s="91"/>
      <c r="G1" s="91"/>
      <c r="H1" s="91"/>
      <c r="I1" s="91"/>
      <c r="J1" s="91"/>
      <c r="K1" s="91"/>
      <c r="L1" s="91" t="s">
        <v>96</v>
      </c>
      <c r="M1" s="91"/>
      <c r="N1" s="91"/>
      <c r="O1" s="90" t="s">
        <v>103</v>
      </c>
      <c r="P1" s="90" t="s">
        <v>97</v>
      </c>
      <c r="Q1" s="90" t="s">
        <v>97</v>
      </c>
      <c r="R1" s="90" t="s">
        <v>97</v>
      </c>
      <c r="S1" s="90" t="s">
        <v>97</v>
      </c>
      <c r="T1" s="90" t="s">
        <v>97</v>
      </c>
      <c r="U1" s="90" t="s">
        <v>97</v>
      </c>
      <c r="V1" s="90" t="s">
        <v>97</v>
      </c>
      <c r="W1" s="90" t="s">
        <v>97</v>
      </c>
      <c r="X1" s="90" t="s">
        <v>97</v>
      </c>
      <c r="Y1" s="90" t="s">
        <v>97</v>
      </c>
      <c r="Z1" s="90" t="s">
        <v>97</v>
      </c>
      <c r="AA1" s="90" t="s">
        <v>97</v>
      </c>
      <c r="AB1" s="90" t="s">
        <v>97</v>
      </c>
      <c r="AC1" s="90" t="s">
        <v>97</v>
      </c>
      <c r="AD1" s="90" t="s">
        <v>97</v>
      </c>
      <c r="AE1" s="90" t="s">
        <v>97</v>
      </c>
      <c r="AF1" s="90" t="s">
        <v>97</v>
      </c>
    </row>
    <row r="2" spans="1:32" ht="39.950000000000003" customHeight="1">
      <c r="A2" s="91" t="s">
        <v>13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2" s="3" customFormat="1" ht="51" customHeight="1">
      <c r="A3" s="36" t="s">
        <v>20</v>
      </c>
      <c r="B3" s="38" t="s">
        <v>14</v>
      </c>
      <c r="C3" s="37" t="s">
        <v>21</v>
      </c>
      <c r="D3" s="37" t="s">
        <v>15</v>
      </c>
      <c r="E3" s="37" t="s">
        <v>16</v>
      </c>
      <c r="F3" s="37" t="s">
        <v>42</v>
      </c>
      <c r="G3" s="37" t="s">
        <v>44</v>
      </c>
      <c r="H3" s="37" t="s">
        <v>45</v>
      </c>
      <c r="I3" s="38" t="s">
        <v>3</v>
      </c>
      <c r="J3" s="38" t="s">
        <v>17</v>
      </c>
      <c r="K3" s="39" t="s">
        <v>22</v>
      </c>
      <c r="L3" s="38" t="s">
        <v>23</v>
      </c>
      <c r="M3" s="44" t="s">
        <v>0</v>
      </c>
      <c r="N3" s="45" t="s">
        <v>2</v>
      </c>
      <c r="O3" s="76">
        <v>44475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</row>
    <row r="4" spans="1:32" ht="39.950000000000003" customHeight="1">
      <c r="A4" s="50">
        <v>1</v>
      </c>
      <c r="B4" s="67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54" t="s">
        <v>49</v>
      </c>
      <c r="H4" s="54" t="s">
        <v>50</v>
      </c>
      <c r="I4" s="33" t="s">
        <v>3</v>
      </c>
      <c r="J4" s="68" t="s">
        <v>41</v>
      </c>
      <c r="K4" s="61">
        <v>222.49</v>
      </c>
      <c r="L4" s="19"/>
      <c r="M4" s="25">
        <f>L4-(SUM(O4:AF4))</f>
        <v>0</v>
      </c>
      <c r="N4" s="26" t="str">
        <f>IF(M4&lt;0,"ATENÇÃO","OK")</f>
        <v>OK</v>
      </c>
      <c r="O4" s="65"/>
      <c r="P4" s="65"/>
      <c r="Q4" s="65"/>
      <c r="R4" s="65"/>
      <c r="S4" s="65"/>
      <c r="T4" s="65"/>
      <c r="U4" s="18"/>
      <c r="V4" s="18"/>
      <c r="W4" s="18"/>
      <c r="X4" s="18"/>
      <c r="Y4" s="18"/>
      <c r="Z4" s="18"/>
      <c r="AA4" s="32"/>
      <c r="AB4" s="32"/>
      <c r="AC4" s="32"/>
      <c r="AD4" s="32"/>
      <c r="AE4" s="32"/>
      <c r="AF4" s="32"/>
    </row>
    <row r="5" spans="1:32" ht="39.950000000000003" customHeight="1">
      <c r="A5" s="92">
        <v>2</v>
      </c>
      <c r="B5" s="94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57" t="s">
        <v>53</v>
      </c>
      <c r="H5" s="57" t="s">
        <v>54</v>
      </c>
      <c r="I5" s="40" t="s">
        <v>3</v>
      </c>
      <c r="J5" s="40" t="s">
        <v>41</v>
      </c>
      <c r="K5" s="62">
        <v>885</v>
      </c>
      <c r="L5" s="19"/>
      <c r="M5" s="25">
        <f t="shared" ref="M5:M25" si="0">L5-(SUM(O5:AF5))</f>
        <v>0</v>
      </c>
      <c r="N5" s="26" t="str">
        <f t="shared" ref="N5:N25" si="1">IF(M5&lt;0,"ATENÇÃO","OK")</f>
        <v>OK</v>
      </c>
      <c r="O5" s="65"/>
      <c r="P5" s="65"/>
      <c r="Q5" s="65"/>
      <c r="R5" s="65"/>
      <c r="S5" s="65"/>
      <c r="T5" s="65"/>
      <c r="U5" s="18"/>
      <c r="V5" s="18"/>
      <c r="W5" s="18"/>
      <c r="X5" s="18"/>
      <c r="Y5" s="18"/>
      <c r="Z5" s="18"/>
      <c r="AA5" s="32"/>
      <c r="AB5" s="32"/>
      <c r="AC5" s="32"/>
      <c r="AD5" s="32"/>
      <c r="AE5" s="32"/>
      <c r="AF5" s="32"/>
    </row>
    <row r="6" spans="1:32" ht="39.950000000000003" customHeight="1">
      <c r="A6" s="93"/>
      <c r="B6" s="95"/>
      <c r="C6" s="55">
        <v>3</v>
      </c>
      <c r="D6" s="56" t="s">
        <v>26</v>
      </c>
      <c r="E6" s="57" t="s">
        <v>52</v>
      </c>
      <c r="F6" s="57">
        <v>35030005</v>
      </c>
      <c r="G6" s="57" t="s">
        <v>53</v>
      </c>
      <c r="H6" s="57" t="s">
        <v>54</v>
      </c>
      <c r="I6" s="40" t="s">
        <v>3</v>
      </c>
      <c r="J6" s="40" t="s">
        <v>41</v>
      </c>
      <c r="K6" s="62">
        <v>422</v>
      </c>
      <c r="L6" s="19"/>
      <c r="M6" s="25">
        <f t="shared" si="0"/>
        <v>0</v>
      </c>
      <c r="N6" s="26" t="str">
        <f t="shared" si="1"/>
        <v>OK</v>
      </c>
      <c r="O6" s="65"/>
      <c r="P6" s="65"/>
      <c r="Q6" s="65"/>
      <c r="R6" s="65"/>
      <c r="S6" s="65"/>
      <c r="T6" s="65"/>
      <c r="U6" s="18"/>
      <c r="V6" s="18"/>
      <c r="W6" s="18"/>
      <c r="X6" s="18"/>
      <c r="Y6" s="18"/>
      <c r="Z6" s="18"/>
      <c r="AA6" s="32"/>
      <c r="AB6" s="32"/>
      <c r="AC6" s="32"/>
      <c r="AD6" s="32"/>
      <c r="AE6" s="32"/>
      <c r="AF6" s="32"/>
    </row>
    <row r="7" spans="1:32" ht="39.950000000000003" customHeight="1">
      <c r="A7" s="93"/>
      <c r="B7" s="95"/>
      <c r="C7" s="55">
        <v>4</v>
      </c>
      <c r="D7" s="56" t="s">
        <v>27</v>
      </c>
      <c r="E7" s="57" t="s">
        <v>52</v>
      </c>
      <c r="F7" s="57" t="s">
        <v>55</v>
      </c>
      <c r="G7" s="57" t="s">
        <v>53</v>
      </c>
      <c r="H7" s="57" t="s">
        <v>56</v>
      </c>
      <c r="I7" s="40" t="s">
        <v>3</v>
      </c>
      <c r="J7" s="40" t="s">
        <v>41</v>
      </c>
      <c r="K7" s="62">
        <v>2236</v>
      </c>
      <c r="L7" s="19"/>
      <c r="M7" s="25">
        <f t="shared" si="0"/>
        <v>0</v>
      </c>
      <c r="N7" s="26" t="str">
        <f t="shared" si="1"/>
        <v>OK</v>
      </c>
      <c r="O7" s="65"/>
      <c r="P7" s="65"/>
      <c r="Q7" s="65"/>
      <c r="R7" s="65"/>
      <c r="S7" s="65"/>
      <c r="T7" s="65"/>
      <c r="U7" s="18"/>
      <c r="V7" s="18"/>
      <c r="W7" s="18"/>
      <c r="X7" s="18"/>
      <c r="Y7" s="18"/>
      <c r="Z7" s="18"/>
      <c r="AA7" s="32"/>
      <c r="AB7" s="32"/>
      <c r="AC7" s="32"/>
      <c r="AD7" s="32"/>
      <c r="AE7" s="32"/>
      <c r="AF7" s="32"/>
    </row>
    <row r="8" spans="1:32" ht="39.950000000000003" customHeight="1">
      <c r="A8" s="93"/>
      <c r="B8" s="95"/>
      <c r="C8" s="55">
        <v>5</v>
      </c>
      <c r="D8" s="56" t="s">
        <v>28</v>
      </c>
      <c r="E8" s="57" t="s">
        <v>52</v>
      </c>
      <c r="F8" s="57">
        <v>35123230</v>
      </c>
      <c r="G8" s="57" t="s">
        <v>57</v>
      </c>
      <c r="H8" s="57" t="s">
        <v>58</v>
      </c>
      <c r="I8" s="40" t="s">
        <v>3</v>
      </c>
      <c r="J8" s="40" t="s">
        <v>41</v>
      </c>
      <c r="K8" s="62">
        <v>28</v>
      </c>
      <c r="L8" s="19"/>
      <c r="M8" s="25">
        <f t="shared" si="0"/>
        <v>0</v>
      </c>
      <c r="N8" s="26" t="str">
        <f t="shared" si="1"/>
        <v>OK</v>
      </c>
      <c r="O8" s="65"/>
      <c r="P8" s="65"/>
      <c r="Q8" s="65"/>
      <c r="R8" s="65"/>
      <c r="S8" s="65"/>
      <c r="T8" s="65"/>
      <c r="U8" s="18"/>
      <c r="V8" s="18"/>
      <c r="W8" s="18"/>
      <c r="X8" s="18"/>
      <c r="Y8" s="18"/>
      <c r="Z8" s="18"/>
      <c r="AA8" s="32"/>
      <c r="AB8" s="32"/>
      <c r="AC8" s="32"/>
      <c r="AD8" s="32"/>
      <c r="AE8" s="32"/>
      <c r="AF8" s="32"/>
    </row>
    <row r="9" spans="1:32" ht="39.950000000000003" customHeight="1">
      <c r="A9" s="93"/>
      <c r="B9" s="95"/>
      <c r="C9" s="55">
        <v>6</v>
      </c>
      <c r="D9" s="56" t="s">
        <v>29</v>
      </c>
      <c r="E9" s="57" t="s">
        <v>52</v>
      </c>
      <c r="F9" s="57">
        <v>35103600</v>
      </c>
      <c r="G9" s="57" t="s">
        <v>57</v>
      </c>
      <c r="H9" s="57" t="s">
        <v>59</v>
      </c>
      <c r="I9" s="40" t="s">
        <v>3</v>
      </c>
      <c r="J9" s="40" t="s">
        <v>41</v>
      </c>
      <c r="K9" s="62">
        <v>12</v>
      </c>
      <c r="L9" s="19"/>
      <c r="M9" s="25">
        <f t="shared" si="0"/>
        <v>0</v>
      </c>
      <c r="N9" s="26" t="str">
        <f t="shared" si="1"/>
        <v>OK</v>
      </c>
      <c r="O9" s="65"/>
      <c r="P9" s="65"/>
      <c r="Q9" s="65"/>
      <c r="R9" s="65"/>
      <c r="S9" s="65"/>
      <c r="T9" s="65"/>
      <c r="U9" s="18"/>
      <c r="V9" s="18"/>
      <c r="W9" s="18"/>
      <c r="X9" s="18"/>
      <c r="Y9" s="18"/>
      <c r="Z9" s="18"/>
      <c r="AA9" s="32"/>
      <c r="AB9" s="32"/>
      <c r="AC9" s="32"/>
      <c r="AD9" s="32"/>
      <c r="AE9" s="32"/>
      <c r="AF9" s="32"/>
    </row>
    <row r="10" spans="1:32" ht="39.950000000000003" customHeight="1">
      <c r="A10" s="93"/>
      <c r="B10" s="95"/>
      <c r="C10" s="55">
        <v>7</v>
      </c>
      <c r="D10" s="56" t="s">
        <v>30</v>
      </c>
      <c r="E10" s="57" t="s">
        <v>52</v>
      </c>
      <c r="F10" s="57">
        <v>35129090</v>
      </c>
      <c r="G10" s="57" t="s">
        <v>53</v>
      </c>
      <c r="H10" s="57" t="s">
        <v>60</v>
      </c>
      <c r="I10" s="40" t="s">
        <v>3</v>
      </c>
      <c r="J10" s="40" t="s">
        <v>41</v>
      </c>
      <c r="K10" s="62">
        <v>34</v>
      </c>
      <c r="L10" s="19"/>
      <c r="M10" s="25">
        <f t="shared" si="0"/>
        <v>0</v>
      </c>
      <c r="N10" s="26" t="str">
        <f t="shared" si="1"/>
        <v>OK</v>
      </c>
      <c r="O10" s="65"/>
      <c r="P10" s="65"/>
      <c r="Q10" s="65"/>
      <c r="R10" s="65"/>
      <c r="S10" s="65"/>
      <c r="T10" s="65"/>
      <c r="U10" s="18"/>
      <c r="V10" s="18"/>
      <c r="W10" s="18"/>
      <c r="X10" s="18"/>
      <c r="Y10" s="18"/>
      <c r="Z10" s="18"/>
      <c r="AA10" s="32"/>
      <c r="AB10" s="32"/>
      <c r="AC10" s="32"/>
      <c r="AD10" s="32"/>
      <c r="AE10" s="32"/>
      <c r="AF10" s="32"/>
    </row>
    <row r="11" spans="1:32" ht="39.950000000000003" customHeight="1">
      <c r="A11" s="93"/>
      <c r="B11" s="95"/>
      <c r="C11" s="55">
        <v>8</v>
      </c>
      <c r="D11" s="56" t="s">
        <v>31</v>
      </c>
      <c r="E11" s="57" t="s">
        <v>52</v>
      </c>
      <c r="F11" s="57">
        <v>35129072</v>
      </c>
      <c r="G11" s="57" t="s">
        <v>57</v>
      </c>
      <c r="H11" s="57" t="s">
        <v>58</v>
      </c>
      <c r="I11" s="40" t="s">
        <v>3</v>
      </c>
      <c r="J11" s="40" t="s">
        <v>41</v>
      </c>
      <c r="K11" s="62">
        <v>52</v>
      </c>
      <c r="L11" s="19"/>
      <c r="M11" s="25">
        <f t="shared" si="0"/>
        <v>0</v>
      </c>
      <c r="N11" s="26" t="str">
        <f t="shared" si="1"/>
        <v>OK</v>
      </c>
      <c r="O11" s="65"/>
      <c r="P11" s="65"/>
      <c r="Q11" s="65"/>
      <c r="R11" s="65"/>
      <c r="S11" s="65"/>
      <c r="T11" s="65"/>
      <c r="U11" s="18"/>
      <c r="V11" s="18"/>
      <c r="W11" s="18"/>
      <c r="X11" s="18"/>
      <c r="Y11" s="18"/>
      <c r="Z11" s="18"/>
      <c r="AA11" s="32"/>
      <c r="AB11" s="32"/>
      <c r="AC11" s="32"/>
      <c r="AD11" s="32"/>
      <c r="AE11" s="32"/>
      <c r="AF11" s="32"/>
    </row>
    <row r="12" spans="1:32" ht="39.950000000000003" customHeight="1">
      <c r="A12" s="93"/>
      <c r="B12" s="95"/>
      <c r="C12" s="55">
        <v>9</v>
      </c>
      <c r="D12" s="56" t="s">
        <v>32</v>
      </c>
      <c r="E12" s="57" t="s">
        <v>52</v>
      </c>
      <c r="F12" s="57">
        <v>35103605</v>
      </c>
      <c r="G12" s="57" t="s">
        <v>57</v>
      </c>
      <c r="H12" s="57" t="s">
        <v>61</v>
      </c>
      <c r="I12" s="40" t="s">
        <v>3</v>
      </c>
      <c r="J12" s="40" t="s">
        <v>41</v>
      </c>
      <c r="K12" s="62">
        <v>26.9</v>
      </c>
      <c r="L12" s="19"/>
      <c r="M12" s="25">
        <f t="shared" si="0"/>
        <v>0</v>
      </c>
      <c r="N12" s="26" t="str">
        <f t="shared" si="1"/>
        <v>OK</v>
      </c>
      <c r="O12" s="65"/>
      <c r="P12" s="65"/>
      <c r="Q12" s="65"/>
      <c r="R12" s="65"/>
      <c r="S12" s="65"/>
      <c r="T12" s="65"/>
      <c r="U12" s="18"/>
      <c r="V12" s="18"/>
      <c r="W12" s="18"/>
      <c r="X12" s="18"/>
      <c r="Y12" s="18"/>
      <c r="Z12" s="18"/>
      <c r="AA12" s="32"/>
      <c r="AB12" s="32"/>
      <c r="AC12" s="32"/>
      <c r="AD12" s="32"/>
      <c r="AE12" s="32"/>
      <c r="AF12" s="32"/>
    </row>
    <row r="13" spans="1:32" ht="39.950000000000003" customHeight="1">
      <c r="A13" s="93"/>
      <c r="B13" s="95"/>
      <c r="C13" s="55">
        <v>10</v>
      </c>
      <c r="D13" s="56" t="s">
        <v>33</v>
      </c>
      <c r="E13" s="57" t="s">
        <v>52</v>
      </c>
      <c r="F13" s="57">
        <v>23400194</v>
      </c>
      <c r="G13" s="57" t="s">
        <v>53</v>
      </c>
      <c r="H13" s="57" t="s">
        <v>62</v>
      </c>
      <c r="I13" s="40" t="s">
        <v>3</v>
      </c>
      <c r="J13" s="40" t="s">
        <v>41</v>
      </c>
      <c r="K13" s="62">
        <v>1753.75</v>
      </c>
      <c r="L13" s="19"/>
      <c r="M13" s="25">
        <f t="shared" si="0"/>
        <v>0</v>
      </c>
      <c r="N13" s="26" t="str">
        <f t="shared" si="1"/>
        <v>OK</v>
      </c>
      <c r="O13" s="65"/>
      <c r="P13" s="65"/>
      <c r="Q13" s="65"/>
      <c r="R13" s="65"/>
      <c r="S13" s="65"/>
      <c r="T13" s="65"/>
      <c r="U13" s="18"/>
      <c r="V13" s="18"/>
      <c r="W13" s="18"/>
      <c r="X13" s="18"/>
      <c r="Y13" s="18"/>
      <c r="Z13" s="18"/>
      <c r="AA13" s="32"/>
      <c r="AB13" s="32"/>
      <c r="AC13" s="32"/>
      <c r="AD13" s="32"/>
      <c r="AE13" s="32"/>
      <c r="AF13" s="32"/>
    </row>
    <row r="14" spans="1:32" ht="39.950000000000003" customHeight="1">
      <c r="A14" s="93"/>
      <c r="B14" s="95"/>
      <c r="C14" s="55">
        <v>11</v>
      </c>
      <c r="D14" s="56" t="s">
        <v>34</v>
      </c>
      <c r="E14" s="57" t="s">
        <v>52</v>
      </c>
      <c r="F14" s="57">
        <v>23200019</v>
      </c>
      <c r="G14" s="57" t="s">
        <v>53</v>
      </c>
      <c r="H14" s="57" t="s">
        <v>63</v>
      </c>
      <c r="I14" s="40" t="s">
        <v>3</v>
      </c>
      <c r="J14" s="40" t="s">
        <v>41</v>
      </c>
      <c r="K14" s="62">
        <v>649.65</v>
      </c>
      <c r="L14" s="19"/>
      <c r="M14" s="25">
        <f t="shared" si="0"/>
        <v>0</v>
      </c>
      <c r="N14" s="26" t="str">
        <f t="shared" si="1"/>
        <v>OK</v>
      </c>
      <c r="O14" s="65"/>
      <c r="P14" s="65"/>
      <c r="Q14" s="65"/>
      <c r="R14" s="65"/>
      <c r="S14" s="65"/>
      <c r="T14" s="65"/>
      <c r="U14" s="18"/>
      <c r="V14" s="18"/>
      <c r="W14" s="18"/>
      <c r="X14" s="18"/>
      <c r="Y14" s="18"/>
      <c r="Z14" s="18"/>
      <c r="AA14" s="32"/>
      <c r="AB14" s="32"/>
      <c r="AC14" s="32"/>
      <c r="AD14" s="32"/>
      <c r="AE14" s="32"/>
      <c r="AF14" s="32"/>
    </row>
    <row r="15" spans="1:32" ht="39.950000000000003" customHeight="1">
      <c r="A15" s="93"/>
      <c r="B15" s="95"/>
      <c r="C15" s="55">
        <v>12</v>
      </c>
      <c r="D15" s="56" t="s">
        <v>35</v>
      </c>
      <c r="E15" s="57" t="s">
        <v>52</v>
      </c>
      <c r="F15" s="57">
        <v>23350032</v>
      </c>
      <c r="G15" s="57" t="s">
        <v>53</v>
      </c>
      <c r="H15" s="57" t="s">
        <v>64</v>
      </c>
      <c r="I15" s="40" t="s">
        <v>3</v>
      </c>
      <c r="J15" s="40" t="s">
        <v>41</v>
      </c>
      <c r="K15" s="62">
        <v>11</v>
      </c>
      <c r="L15" s="19"/>
      <c r="M15" s="25">
        <f t="shared" si="0"/>
        <v>0</v>
      </c>
      <c r="N15" s="26" t="str">
        <f t="shared" si="1"/>
        <v>OK</v>
      </c>
      <c r="O15" s="65"/>
      <c r="P15" s="65"/>
      <c r="Q15" s="65"/>
      <c r="R15" s="65"/>
      <c r="S15" s="65"/>
      <c r="T15" s="65"/>
      <c r="U15" s="18"/>
      <c r="V15" s="18"/>
      <c r="W15" s="18"/>
      <c r="X15" s="18"/>
      <c r="Y15" s="18"/>
      <c r="Z15" s="18"/>
      <c r="AA15" s="32"/>
      <c r="AB15" s="32"/>
      <c r="AC15" s="32"/>
      <c r="AD15" s="32"/>
      <c r="AE15" s="32"/>
      <c r="AF15" s="32"/>
    </row>
    <row r="16" spans="1:32" ht="39.950000000000003" customHeight="1">
      <c r="A16" s="93"/>
      <c r="B16" s="95"/>
      <c r="C16" s="55">
        <v>13</v>
      </c>
      <c r="D16" s="56" t="s">
        <v>36</v>
      </c>
      <c r="E16" s="57" t="s">
        <v>52</v>
      </c>
      <c r="F16" s="57">
        <v>35030600</v>
      </c>
      <c r="G16" s="57" t="s">
        <v>65</v>
      </c>
      <c r="H16" s="57" t="s">
        <v>66</v>
      </c>
      <c r="I16" s="40" t="s">
        <v>3</v>
      </c>
      <c r="J16" s="40" t="s">
        <v>41</v>
      </c>
      <c r="K16" s="62">
        <v>32</v>
      </c>
      <c r="L16" s="19"/>
      <c r="M16" s="25">
        <f t="shared" si="0"/>
        <v>0</v>
      </c>
      <c r="N16" s="26" t="str">
        <f t="shared" si="1"/>
        <v>OK</v>
      </c>
      <c r="O16" s="65"/>
      <c r="P16" s="65"/>
      <c r="Q16" s="65"/>
      <c r="R16" s="65"/>
      <c r="S16" s="65"/>
      <c r="T16" s="65"/>
      <c r="U16" s="18"/>
      <c r="V16" s="18"/>
      <c r="W16" s="18"/>
      <c r="X16" s="18"/>
      <c r="Y16" s="18"/>
      <c r="Z16" s="18"/>
      <c r="AA16" s="32"/>
      <c r="AB16" s="32"/>
      <c r="AC16" s="32"/>
      <c r="AD16" s="32"/>
      <c r="AE16" s="32"/>
      <c r="AF16" s="32"/>
    </row>
    <row r="17" spans="1:32" ht="39.950000000000003" customHeight="1">
      <c r="A17" s="93"/>
      <c r="B17" s="95"/>
      <c r="C17" s="55">
        <v>14</v>
      </c>
      <c r="D17" s="56" t="s">
        <v>37</v>
      </c>
      <c r="E17" s="57" t="s">
        <v>52</v>
      </c>
      <c r="F17" s="57">
        <v>35030521</v>
      </c>
      <c r="G17" s="57" t="s">
        <v>65</v>
      </c>
      <c r="H17" s="57" t="s">
        <v>66</v>
      </c>
      <c r="I17" s="40" t="s">
        <v>3</v>
      </c>
      <c r="J17" s="40" t="s">
        <v>41</v>
      </c>
      <c r="K17" s="62">
        <v>19</v>
      </c>
      <c r="L17" s="19"/>
      <c r="M17" s="25">
        <f t="shared" si="0"/>
        <v>0</v>
      </c>
      <c r="N17" s="26" t="str">
        <f t="shared" si="1"/>
        <v>OK</v>
      </c>
      <c r="O17" s="65"/>
      <c r="P17" s="65"/>
      <c r="Q17" s="65"/>
      <c r="R17" s="65"/>
      <c r="S17" s="65"/>
      <c r="T17" s="65"/>
      <c r="U17" s="18"/>
      <c r="V17" s="18"/>
      <c r="W17" s="18"/>
      <c r="X17" s="18"/>
      <c r="Y17" s="18"/>
      <c r="Z17" s="18"/>
      <c r="AA17" s="32"/>
      <c r="AB17" s="32"/>
      <c r="AC17" s="32"/>
      <c r="AD17" s="32"/>
      <c r="AE17" s="32"/>
      <c r="AF17" s="32"/>
    </row>
    <row r="18" spans="1:32" ht="39.950000000000003" customHeight="1">
      <c r="A18" s="93"/>
      <c r="B18" s="95"/>
      <c r="C18" s="55">
        <v>15</v>
      </c>
      <c r="D18" s="56" t="s">
        <v>38</v>
      </c>
      <c r="E18" s="57" t="s">
        <v>52</v>
      </c>
      <c r="F18" s="57">
        <v>35050296</v>
      </c>
      <c r="G18" s="57" t="s">
        <v>65</v>
      </c>
      <c r="H18" s="57" t="s">
        <v>66</v>
      </c>
      <c r="I18" s="40" t="s">
        <v>3</v>
      </c>
      <c r="J18" s="40" t="s">
        <v>41</v>
      </c>
      <c r="K18" s="62">
        <v>4.2</v>
      </c>
      <c r="L18" s="19"/>
      <c r="M18" s="25">
        <f t="shared" si="0"/>
        <v>0</v>
      </c>
      <c r="N18" s="26" t="str">
        <f t="shared" si="1"/>
        <v>OK</v>
      </c>
      <c r="O18" s="65"/>
      <c r="P18" s="65"/>
      <c r="Q18" s="65"/>
      <c r="R18" s="65"/>
      <c r="S18" s="65"/>
      <c r="T18" s="65"/>
      <c r="U18" s="18"/>
      <c r="V18" s="18"/>
      <c r="W18" s="18"/>
      <c r="X18" s="18"/>
      <c r="Y18" s="18"/>
      <c r="Z18" s="18"/>
      <c r="AA18" s="32"/>
      <c r="AB18" s="32"/>
      <c r="AC18" s="32"/>
      <c r="AD18" s="32"/>
      <c r="AE18" s="32"/>
      <c r="AF18" s="32"/>
    </row>
    <row r="19" spans="1:32" ht="39.950000000000003" customHeight="1">
      <c r="A19" s="93"/>
      <c r="B19" s="95"/>
      <c r="C19" s="55">
        <v>16</v>
      </c>
      <c r="D19" s="56" t="s">
        <v>39</v>
      </c>
      <c r="E19" s="57" t="s">
        <v>52</v>
      </c>
      <c r="F19" s="57">
        <v>35050290</v>
      </c>
      <c r="G19" s="57" t="s">
        <v>65</v>
      </c>
      <c r="H19" s="57" t="s">
        <v>66</v>
      </c>
      <c r="I19" s="40" t="s">
        <v>3</v>
      </c>
      <c r="J19" s="40" t="s">
        <v>41</v>
      </c>
      <c r="K19" s="62">
        <v>1.1499999999999999</v>
      </c>
      <c r="L19" s="19">
        <v>300</v>
      </c>
      <c r="M19" s="25">
        <f t="shared" si="0"/>
        <v>200</v>
      </c>
      <c r="N19" s="26" t="str">
        <f t="shared" si="1"/>
        <v>OK</v>
      </c>
      <c r="O19" s="65">
        <v>100</v>
      </c>
      <c r="P19" s="65"/>
      <c r="Q19" s="65"/>
      <c r="R19" s="65"/>
      <c r="S19" s="65"/>
      <c r="T19" s="65"/>
      <c r="U19" s="18"/>
      <c r="V19" s="18"/>
      <c r="W19" s="18"/>
      <c r="X19" s="18"/>
      <c r="Y19" s="18"/>
      <c r="Z19" s="18"/>
      <c r="AA19" s="32"/>
      <c r="AB19" s="32"/>
      <c r="AC19" s="32"/>
      <c r="AD19" s="32"/>
      <c r="AE19" s="32"/>
      <c r="AF19" s="32"/>
    </row>
    <row r="20" spans="1:32" ht="39.950000000000003" customHeight="1">
      <c r="A20" s="98">
        <v>4</v>
      </c>
      <c r="B20" s="96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60" t="s">
        <v>71</v>
      </c>
      <c r="H20" s="60" t="s">
        <v>72</v>
      </c>
      <c r="I20" s="33" t="s">
        <v>3</v>
      </c>
      <c r="J20" s="33" t="s">
        <v>41</v>
      </c>
      <c r="K20" s="63">
        <v>1139</v>
      </c>
      <c r="L20" s="19"/>
      <c r="M20" s="25">
        <f t="shared" si="0"/>
        <v>0</v>
      </c>
      <c r="N20" s="26" t="str">
        <f t="shared" si="1"/>
        <v>OK</v>
      </c>
      <c r="O20" s="65"/>
      <c r="P20" s="65"/>
      <c r="Q20" s="65"/>
      <c r="R20" s="65"/>
      <c r="S20" s="65"/>
      <c r="T20" s="65"/>
      <c r="U20" s="18"/>
      <c r="V20" s="18"/>
      <c r="W20" s="18"/>
      <c r="X20" s="18"/>
      <c r="Y20" s="18"/>
      <c r="Z20" s="18"/>
      <c r="AA20" s="32"/>
      <c r="AB20" s="32"/>
      <c r="AC20" s="32"/>
      <c r="AD20" s="32"/>
      <c r="AE20" s="32"/>
      <c r="AF20" s="32"/>
    </row>
    <row r="21" spans="1:32" ht="39.950000000000003" customHeight="1">
      <c r="A21" s="99"/>
      <c r="B21" s="97"/>
      <c r="C21" s="58">
        <v>26</v>
      </c>
      <c r="D21" s="59" t="s">
        <v>73</v>
      </c>
      <c r="E21" s="60" t="s">
        <v>74</v>
      </c>
      <c r="F21" s="60" t="s">
        <v>75</v>
      </c>
      <c r="G21" s="60" t="s">
        <v>71</v>
      </c>
      <c r="H21" s="60" t="s">
        <v>76</v>
      </c>
      <c r="I21" s="33" t="s">
        <v>3</v>
      </c>
      <c r="J21" s="33" t="s">
        <v>41</v>
      </c>
      <c r="K21" s="63">
        <v>3200.12</v>
      </c>
      <c r="L21" s="19"/>
      <c r="M21" s="25">
        <f t="shared" si="0"/>
        <v>0</v>
      </c>
      <c r="N21" s="26" t="str">
        <f t="shared" si="1"/>
        <v>OK</v>
      </c>
      <c r="O21" s="65"/>
      <c r="P21" s="65"/>
      <c r="Q21" s="65"/>
      <c r="R21" s="65"/>
      <c r="S21" s="65"/>
      <c r="T21" s="65"/>
      <c r="U21" s="18"/>
      <c r="V21" s="18"/>
      <c r="W21" s="18"/>
      <c r="X21" s="18"/>
      <c r="Y21" s="18"/>
      <c r="Z21" s="18"/>
      <c r="AA21" s="32"/>
      <c r="AB21" s="32"/>
      <c r="AC21" s="32"/>
      <c r="AD21" s="32"/>
      <c r="AE21" s="32"/>
      <c r="AF21" s="32"/>
    </row>
    <row r="22" spans="1:32" ht="39.950000000000003" customHeight="1">
      <c r="A22" s="75">
        <v>5</v>
      </c>
      <c r="B22" s="69" t="s">
        <v>77</v>
      </c>
      <c r="C22" s="70">
        <v>27</v>
      </c>
      <c r="D22" s="71" t="s">
        <v>78</v>
      </c>
      <c r="E22" s="72" t="s">
        <v>79</v>
      </c>
      <c r="F22" s="72" t="s">
        <v>80</v>
      </c>
      <c r="G22" s="72" t="s">
        <v>49</v>
      </c>
      <c r="H22" s="72" t="s">
        <v>81</v>
      </c>
      <c r="I22" s="73" t="s">
        <v>3</v>
      </c>
      <c r="J22" s="73" t="s">
        <v>40</v>
      </c>
      <c r="K22" s="74">
        <v>13499.8</v>
      </c>
      <c r="L22" s="19"/>
      <c r="M22" s="25">
        <f t="shared" si="0"/>
        <v>0</v>
      </c>
      <c r="N22" s="26" t="str">
        <f t="shared" si="1"/>
        <v>OK</v>
      </c>
      <c r="O22" s="65"/>
      <c r="P22" s="65"/>
      <c r="Q22" s="65"/>
      <c r="R22" s="65"/>
      <c r="S22" s="65"/>
      <c r="T22" s="65"/>
      <c r="U22" s="18"/>
      <c r="V22" s="18"/>
      <c r="W22" s="18"/>
      <c r="X22" s="18"/>
      <c r="Y22" s="18"/>
      <c r="Z22" s="18"/>
      <c r="AA22" s="32"/>
      <c r="AB22" s="32"/>
      <c r="AC22" s="32"/>
      <c r="AD22" s="32"/>
      <c r="AE22" s="32"/>
      <c r="AF22" s="32"/>
    </row>
    <row r="23" spans="1:32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60" t="s">
        <v>85</v>
      </c>
      <c r="H23" s="60" t="s">
        <v>86</v>
      </c>
      <c r="I23" s="33" t="s">
        <v>3</v>
      </c>
      <c r="J23" s="33" t="s">
        <v>41</v>
      </c>
      <c r="K23" s="63">
        <v>1730</v>
      </c>
      <c r="L23" s="19"/>
      <c r="M23" s="25">
        <f t="shared" si="0"/>
        <v>0</v>
      </c>
      <c r="N23" s="26" t="str">
        <f t="shared" si="1"/>
        <v>OK</v>
      </c>
      <c r="O23" s="65"/>
      <c r="P23" s="65"/>
      <c r="Q23" s="65"/>
      <c r="R23" s="65"/>
      <c r="S23" s="65"/>
      <c r="T23" s="65"/>
      <c r="U23" s="18"/>
      <c r="V23" s="18"/>
      <c r="W23" s="18"/>
      <c r="X23" s="18"/>
      <c r="Y23" s="18"/>
      <c r="Z23" s="18"/>
      <c r="AA23" s="32"/>
      <c r="AB23" s="32"/>
      <c r="AC23" s="32"/>
      <c r="AD23" s="32"/>
      <c r="AE23" s="32"/>
      <c r="AF23" s="32"/>
    </row>
    <row r="24" spans="1:32" ht="47.25">
      <c r="A24" s="75">
        <v>10</v>
      </c>
      <c r="B24" s="69" t="s">
        <v>87</v>
      </c>
      <c r="C24" s="70">
        <v>32</v>
      </c>
      <c r="D24" s="71" t="s">
        <v>89</v>
      </c>
      <c r="E24" s="72" t="s">
        <v>84</v>
      </c>
      <c r="F24" s="72">
        <v>6200107</v>
      </c>
      <c r="G24" s="72" t="s">
        <v>85</v>
      </c>
      <c r="H24" s="72" t="s">
        <v>86</v>
      </c>
      <c r="I24" s="73" t="s">
        <v>3</v>
      </c>
      <c r="J24" s="73" t="s">
        <v>41</v>
      </c>
      <c r="K24" s="74">
        <v>2390</v>
      </c>
      <c r="L24" s="19"/>
      <c r="M24" s="25">
        <f t="shared" si="0"/>
        <v>0</v>
      </c>
      <c r="N24" s="26" t="str">
        <f t="shared" si="1"/>
        <v>OK</v>
      </c>
      <c r="O24" s="65"/>
      <c r="P24" s="65"/>
      <c r="Q24" s="65"/>
      <c r="R24" s="65"/>
      <c r="S24" s="65"/>
      <c r="T24" s="65"/>
      <c r="U24" s="18"/>
      <c r="V24" s="18"/>
      <c r="W24" s="18"/>
      <c r="X24" s="18"/>
      <c r="Y24" s="18"/>
      <c r="Z24" s="18"/>
      <c r="AA24" s="32"/>
      <c r="AB24" s="32"/>
      <c r="AC24" s="32"/>
      <c r="AD24" s="32"/>
      <c r="AE24" s="32"/>
      <c r="AF24" s="32"/>
    </row>
    <row r="25" spans="1:32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60" t="s">
        <v>90</v>
      </c>
      <c r="H25" s="60" t="s">
        <v>94</v>
      </c>
      <c r="I25" s="33" t="s">
        <v>3</v>
      </c>
      <c r="J25" s="33" t="s">
        <v>41</v>
      </c>
      <c r="K25" s="63">
        <v>1780</v>
      </c>
      <c r="L25" s="19"/>
      <c r="M25" s="25">
        <f t="shared" si="0"/>
        <v>0</v>
      </c>
      <c r="N25" s="26" t="str">
        <f t="shared" si="1"/>
        <v>OK</v>
      </c>
      <c r="O25" s="65"/>
      <c r="P25" s="65"/>
      <c r="Q25" s="65"/>
      <c r="R25" s="65"/>
      <c r="S25" s="65"/>
      <c r="T25" s="65"/>
      <c r="U25" s="18"/>
      <c r="V25" s="18"/>
      <c r="W25" s="18"/>
      <c r="X25" s="18"/>
      <c r="Y25" s="18"/>
      <c r="Z25" s="18"/>
      <c r="AA25" s="32"/>
      <c r="AB25" s="32"/>
      <c r="AC25" s="32"/>
      <c r="AD25" s="32"/>
      <c r="AE25" s="32"/>
      <c r="AF25" s="32"/>
    </row>
    <row r="26" spans="1:32" ht="39.950000000000003" customHeight="1">
      <c r="K26" s="64">
        <f>SUM(K4:K25)</f>
        <v>30128.059999999998</v>
      </c>
      <c r="O26" s="66">
        <f>SUMPRODUCT(K4:K25,O4:O25)</f>
        <v>114.99999999999999</v>
      </c>
      <c r="P26" s="66">
        <f>SUMPRODUCT(K4:K25,P4:P25)</f>
        <v>0</v>
      </c>
      <c r="Q26" s="66">
        <f>SUMPRODUCT(K4:K25,Q4:Q25)</f>
        <v>0</v>
      </c>
      <c r="R26" s="66">
        <f>SUMPRODUCT(K4:K25,R4:R25)</f>
        <v>0</v>
      </c>
      <c r="S26" s="66">
        <f>SUMPRODUCT(K4:K25,S4:S25)</f>
        <v>0</v>
      </c>
      <c r="T26" s="66">
        <f>SUMPRODUCT(K4:K25,T4:T25)</f>
        <v>0</v>
      </c>
    </row>
  </sheetData>
  <mergeCells count="26">
    <mergeCell ref="AD1:AD2"/>
    <mergeCell ref="AE1:AE2"/>
    <mergeCell ref="AF1:AF2"/>
    <mergeCell ref="A2:N2"/>
    <mergeCell ref="A5:A19"/>
    <mergeCell ref="B5:B19"/>
    <mergeCell ref="AB1:AB2"/>
    <mergeCell ref="AC1:AC2"/>
    <mergeCell ref="AA1:AA2"/>
    <mergeCell ref="V1:V2"/>
    <mergeCell ref="W1:W2"/>
    <mergeCell ref="X1:X2"/>
    <mergeCell ref="Y1:Y2"/>
    <mergeCell ref="Z1:Z2"/>
    <mergeCell ref="A20:A21"/>
    <mergeCell ref="B20:B21"/>
    <mergeCell ref="U1:U2"/>
    <mergeCell ref="R1:R2"/>
    <mergeCell ref="A1:C1"/>
    <mergeCell ref="D1:K1"/>
    <mergeCell ref="L1:N1"/>
    <mergeCell ref="T1:T2"/>
    <mergeCell ref="S1:S2"/>
    <mergeCell ref="O1:O2"/>
    <mergeCell ref="P1:P2"/>
    <mergeCell ref="Q1:Q2"/>
  </mergeCells>
  <conditionalFormatting sqref="P4:Z25">
    <cfRule type="cellIs" dxfId="45" priority="4" stopIfTrue="1" operator="greaterThan">
      <formula>0</formula>
    </cfRule>
    <cfRule type="cellIs" dxfId="44" priority="5" stopIfTrue="1" operator="greaterThan">
      <formula>0</formula>
    </cfRule>
    <cfRule type="cellIs" dxfId="43" priority="6" stopIfTrue="1" operator="greaterThan">
      <formula>0</formula>
    </cfRule>
  </conditionalFormatting>
  <conditionalFormatting sqref="O4:O25">
    <cfRule type="cellIs" dxfId="42" priority="1" stopIfTrue="1" operator="greaterThan">
      <formula>0</formula>
    </cfRule>
    <cfRule type="cellIs" dxfId="41" priority="2" stopIfTrue="1" operator="greaterThan">
      <formula>0</formula>
    </cfRule>
    <cfRule type="cellIs" dxfId="40" priority="3" stopIfTrue="1" operator="greaterThan">
      <formula>0</formula>
    </cfRule>
  </conditionalFormatting>
  <hyperlinks>
    <hyperlink ref="D577" r:id="rId1" display="https://www.havan.com.br/mangueira-para-gas-de-cozinha-glp-1-20m-durin-05207.html" xr:uid="{576FD676-4C75-4ED2-9C86-E0018B4D121D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649"/>
  <sheetViews>
    <sheetView zoomScale="70" zoomScaleNormal="70" workbookViewId="0">
      <selection activeCell="R15" sqref="R15"/>
    </sheetView>
  </sheetViews>
  <sheetFormatPr defaultColWidth="9.7109375" defaultRowHeight="26.25"/>
  <cols>
    <col min="1" max="1" width="7" style="35" customWidth="1"/>
    <col min="2" max="2" width="44.28515625" style="1" customWidth="1"/>
    <col min="3" max="3" width="9.5703125" style="34" customWidth="1"/>
    <col min="4" max="4" width="55.28515625" style="42" customWidth="1"/>
    <col min="5" max="8" width="19.42578125" style="43" customWidth="1"/>
    <col min="9" max="9" width="11.7109375" style="1" customWidth="1"/>
    <col min="10" max="10" width="18.42578125" style="1" customWidth="1"/>
    <col min="11" max="11" width="15.42578125" style="29" bestFit="1" customWidth="1"/>
    <col min="12" max="12" width="13.85546875" style="4" customWidth="1"/>
    <col min="13" max="13" width="13.28515625" style="28" customWidth="1"/>
    <col min="14" max="14" width="12.5703125" style="5" customWidth="1"/>
    <col min="15" max="15" width="15.5703125" style="6" customWidth="1"/>
    <col min="16" max="16" width="16" style="6" customWidth="1"/>
    <col min="17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91" t="s">
        <v>95</v>
      </c>
      <c r="B1" s="91"/>
      <c r="C1" s="91"/>
      <c r="D1" s="91" t="s">
        <v>24</v>
      </c>
      <c r="E1" s="91"/>
      <c r="F1" s="91"/>
      <c r="G1" s="91"/>
      <c r="H1" s="91"/>
      <c r="I1" s="91"/>
      <c r="J1" s="91"/>
      <c r="K1" s="91"/>
      <c r="L1" s="91" t="s">
        <v>96</v>
      </c>
      <c r="M1" s="91"/>
      <c r="N1" s="91"/>
      <c r="O1" s="90" t="s">
        <v>120</v>
      </c>
      <c r="P1" s="90" t="s">
        <v>121</v>
      </c>
      <c r="Q1" s="90" t="s">
        <v>97</v>
      </c>
      <c r="R1" s="90" t="s">
        <v>97</v>
      </c>
      <c r="S1" s="90" t="s">
        <v>97</v>
      </c>
      <c r="T1" s="90" t="s">
        <v>97</v>
      </c>
      <c r="U1" s="90" t="s">
        <v>97</v>
      </c>
      <c r="V1" s="90" t="s">
        <v>97</v>
      </c>
      <c r="W1" s="90" t="s">
        <v>97</v>
      </c>
      <c r="X1" s="90" t="s">
        <v>97</v>
      </c>
      <c r="Y1" s="90" t="s">
        <v>97</v>
      </c>
      <c r="Z1" s="90" t="s">
        <v>97</v>
      </c>
      <c r="AA1" s="90" t="s">
        <v>97</v>
      </c>
      <c r="AB1" s="90" t="s">
        <v>97</v>
      </c>
      <c r="AC1" s="90" t="s">
        <v>97</v>
      </c>
      <c r="AD1" s="90" t="s">
        <v>97</v>
      </c>
      <c r="AE1" s="90" t="s">
        <v>97</v>
      </c>
      <c r="AF1" s="90" t="s">
        <v>97</v>
      </c>
    </row>
    <row r="2" spans="1:32" ht="39.950000000000003" customHeight="1">
      <c r="A2" s="91" t="s">
        <v>13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2" s="3" customFormat="1" ht="51" customHeight="1">
      <c r="A3" s="36" t="s">
        <v>20</v>
      </c>
      <c r="B3" s="38" t="s">
        <v>14</v>
      </c>
      <c r="C3" s="37" t="s">
        <v>21</v>
      </c>
      <c r="D3" s="37" t="s">
        <v>15</v>
      </c>
      <c r="E3" s="37" t="s">
        <v>16</v>
      </c>
      <c r="F3" s="37" t="s">
        <v>42</v>
      </c>
      <c r="G3" s="37" t="s">
        <v>44</v>
      </c>
      <c r="H3" s="37" t="s">
        <v>45</v>
      </c>
      <c r="I3" s="38" t="s">
        <v>3</v>
      </c>
      <c r="J3" s="38" t="s">
        <v>17</v>
      </c>
      <c r="K3" s="39" t="s">
        <v>22</v>
      </c>
      <c r="L3" s="38" t="s">
        <v>23</v>
      </c>
      <c r="M3" s="44" t="s">
        <v>0</v>
      </c>
      <c r="N3" s="45" t="s">
        <v>2</v>
      </c>
      <c r="O3" s="83">
        <v>44677</v>
      </c>
      <c r="P3" s="83">
        <v>44733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</row>
    <row r="4" spans="1:32" ht="39.950000000000003" customHeight="1">
      <c r="A4" s="50">
        <v>1</v>
      </c>
      <c r="B4" s="67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54" t="s">
        <v>49</v>
      </c>
      <c r="H4" s="54" t="s">
        <v>50</v>
      </c>
      <c r="I4" s="33" t="s">
        <v>3</v>
      </c>
      <c r="J4" s="68" t="s">
        <v>41</v>
      </c>
      <c r="K4" s="61">
        <v>222.49</v>
      </c>
      <c r="L4" s="19"/>
      <c r="M4" s="25">
        <f>L4-(SUM(O4:AF4))</f>
        <v>0</v>
      </c>
      <c r="N4" s="26" t="str">
        <f>IF(M4&lt;0,"ATENÇÃO","OK")</f>
        <v>OK</v>
      </c>
      <c r="O4" s="82"/>
      <c r="P4" s="82"/>
      <c r="Q4" s="65"/>
      <c r="R4" s="65"/>
      <c r="S4" s="65"/>
      <c r="T4" s="65"/>
      <c r="U4" s="18"/>
      <c r="V4" s="18"/>
      <c r="W4" s="18"/>
      <c r="X4" s="18"/>
      <c r="Y4" s="18"/>
      <c r="Z4" s="18"/>
      <c r="AA4" s="32"/>
      <c r="AB4" s="32"/>
      <c r="AC4" s="32"/>
      <c r="AD4" s="32"/>
      <c r="AE4" s="32"/>
      <c r="AF4" s="32"/>
    </row>
    <row r="5" spans="1:32" ht="39.950000000000003" customHeight="1">
      <c r="A5" s="92">
        <v>2</v>
      </c>
      <c r="B5" s="94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57" t="s">
        <v>53</v>
      </c>
      <c r="H5" s="57" t="s">
        <v>54</v>
      </c>
      <c r="I5" s="40" t="s">
        <v>3</v>
      </c>
      <c r="J5" s="40" t="s">
        <v>41</v>
      </c>
      <c r="K5" s="62">
        <v>885</v>
      </c>
      <c r="L5" s="19"/>
      <c r="M5" s="25">
        <f t="shared" ref="M5:M25" si="0">L5-(SUM(O5:AF5))</f>
        <v>0</v>
      </c>
      <c r="N5" s="26" t="str">
        <f t="shared" ref="N5:N25" si="1">IF(M5&lt;0,"ATENÇÃO","OK")</f>
        <v>OK</v>
      </c>
      <c r="O5" s="82"/>
      <c r="P5" s="82"/>
      <c r="Q5" s="65"/>
      <c r="R5" s="65"/>
      <c r="S5" s="65"/>
      <c r="T5" s="65"/>
      <c r="U5" s="18"/>
      <c r="V5" s="18"/>
      <c r="W5" s="18"/>
      <c r="X5" s="18"/>
      <c r="Y5" s="18"/>
      <c r="Z5" s="18"/>
      <c r="AA5" s="32"/>
      <c r="AB5" s="32"/>
      <c r="AC5" s="32"/>
      <c r="AD5" s="32"/>
      <c r="AE5" s="32"/>
      <c r="AF5" s="32"/>
    </row>
    <row r="6" spans="1:32" ht="39.950000000000003" customHeight="1">
      <c r="A6" s="93"/>
      <c r="B6" s="95"/>
      <c r="C6" s="55">
        <v>3</v>
      </c>
      <c r="D6" s="56" t="s">
        <v>26</v>
      </c>
      <c r="E6" s="57" t="s">
        <v>52</v>
      </c>
      <c r="F6" s="57">
        <v>35030005</v>
      </c>
      <c r="G6" s="57" t="s">
        <v>53</v>
      </c>
      <c r="H6" s="57" t="s">
        <v>54</v>
      </c>
      <c r="I6" s="40" t="s">
        <v>3</v>
      </c>
      <c r="J6" s="40" t="s">
        <v>41</v>
      </c>
      <c r="K6" s="62">
        <v>422</v>
      </c>
      <c r="L6" s="19"/>
      <c r="M6" s="25">
        <f t="shared" si="0"/>
        <v>0</v>
      </c>
      <c r="N6" s="26" t="str">
        <f t="shared" si="1"/>
        <v>OK</v>
      </c>
      <c r="O6" s="82"/>
      <c r="P6" s="82"/>
      <c r="Q6" s="65"/>
      <c r="R6" s="65"/>
      <c r="S6" s="65"/>
      <c r="T6" s="65"/>
      <c r="U6" s="18"/>
      <c r="V6" s="18"/>
      <c r="W6" s="18"/>
      <c r="X6" s="18"/>
      <c r="Y6" s="18"/>
      <c r="Z6" s="18"/>
      <c r="AA6" s="32"/>
      <c r="AB6" s="32"/>
      <c r="AC6" s="32"/>
      <c r="AD6" s="32"/>
      <c r="AE6" s="32"/>
      <c r="AF6" s="32"/>
    </row>
    <row r="7" spans="1:32" ht="39.950000000000003" customHeight="1">
      <c r="A7" s="93"/>
      <c r="B7" s="95"/>
      <c r="C7" s="55">
        <v>4</v>
      </c>
      <c r="D7" s="56" t="s">
        <v>27</v>
      </c>
      <c r="E7" s="57" t="s">
        <v>52</v>
      </c>
      <c r="F7" s="57" t="s">
        <v>55</v>
      </c>
      <c r="G7" s="57" t="s">
        <v>53</v>
      </c>
      <c r="H7" s="57" t="s">
        <v>56</v>
      </c>
      <c r="I7" s="40" t="s">
        <v>3</v>
      </c>
      <c r="J7" s="40" t="s">
        <v>41</v>
      </c>
      <c r="K7" s="62">
        <v>2236</v>
      </c>
      <c r="L7" s="19"/>
      <c r="M7" s="25">
        <f t="shared" si="0"/>
        <v>0</v>
      </c>
      <c r="N7" s="26" t="str">
        <f t="shared" si="1"/>
        <v>OK</v>
      </c>
      <c r="O7" s="82"/>
      <c r="P7" s="82"/>
      <c r="Q7" s="65"/>
      <c r="R7" s="65"/>
      <c r="S7" s="65"/>
      <c r="T7" s="65"/>
      <c r="U7" s="18"/>
      <c r="V7" s="18"/>
      <c r="W7" s="18"/>
      <c r="X7" s="18"/>
      <c r="Y7" s="18"/>
      <c r="Z7" s="18"/>
      <c r="AA7" s="32"/>
      <c r="AB7" s="32"/>
      <c r="AC7" s="32"/>
      <c r="AD7" s="32"/>
      <c r="AE7" s="32"/>
      <c r="AF7" s="32"/>
    </row>
    <row r="8" spans="1:32" ht="39.950000000000003" customHeight="1">
      <c r="A8" s="93"/>
      <c r="B8" s="95"/>
      <c r="C8" s="55">
        <v>5</v>
      </c>
      <c r="D8" s="56" t="s">
        <v>28</v>
      </c>
      <c r="E8" s="57" t="s">
        <v>52</v>
      </c>
      <c r="F8" s="57">
        <v>35123230</v>
      </c>
      <c r="G8" s="57" t="s">
        <v>57</v>
      </c>
      <c r="H8" s="57" t="s">
        <v>58</v>
      </c>
      <c r="I8" s="40" t="s">
        <v>3</v>
      </c>
      <c r="J8" s="40" t="s">
        <v>41</v>
      </c>
      <c r="K8" s="62">
        <v>28</v>
      </c>
      <c r="L8" s="19">
        <v>200</v>
      </c>
      <c r="M8" s="25">
        <f t="shared" si="0"/>
        <v>200</v>
      </c>
      <c r="N8" s="26" t="str">
        <f t="shared" si="1"/>
        <v>OK</v>
      </c>
      <c r="O8" s="82"/>
      <c r="P8" s="82"/>
      <c r="Q8" s="65"/>
      <c r="R8" s="65"/>
      <c r="S8" s="65"/>
      <c r="T8" s="65"/>
      <c r="U8" s="18"/>
      <c r="V8" s="18"/>
      <c r="W8" s="18"/>
      <c r="X8" s="18"/>
      <c r="Y8" s="18"/>
      <c r="Z8" s="18"/>
      <c r="AA8" s="32"/>
      <c r="AB8" s="32"/>
      <c r="AC8" s="32"/>
      <c r="AD8" s="32"/>
      <c r="AE8" s="32"/>
      <c r="AF8" s="32"/>
    </row>
    <row r="9" spans="1:32" ht="39.950000000000003" customHeight="1">
      <c r="A9" s="93"/>
      <c r="B9" s="95"/>
      <c r="C9" s="55">
        <v>6</v>
      </c>
      <c r="D9" s="56" t="s">
        <v>29</v>
      </c>
      <c r="E9" s="57" t="s">
        <v>52</v>
      </c>
      <c r="F9" s="57">
        <v>35103600</v>
      </c>
      <c r="G9" s="57" t="s">
        <v>57</v>
      </c>
      <c r="H9" s="57" t="s">
        <v>59</v>
      </c>
      <c r="I9" s="40" t="s">
        <v>3</v>
      </c>
      <c r="J9" s="40" t="s">
        <v>41</v>
      </c>
      <c r="K9" s="62">
        <v>12</v>
      </c>
      <c r="L9" s="19"/>
      <c r="M9" s="25">
        <f t="shared" si="0"/>
        <v>0</v>
      </c>
      <c r="N9" s="26" t="str">
        <f t="shared" si="1"/>
        <v>OK</v>
      </c>
      <c r="O9" s="82"/>
      <c r="P9" s="82"/>
      <c r="Q9" s="65"/>
      <c r="R9" s="65"/>
      <c r="S9" s="65"/>
      <c r="T9" s="65"/>
      <c r="U9" s="18"/>
      <c r="V9" s="18"/>
      <c r="W9" s="18"/>
      <c r="X9" s="18"/>
      <c r="Y9" s="18"/>
      <c r="Z9" s="18"/>
      <c r="AA9" s="32"/>
      <c r="AB9" s="32"/>
      <c r="AC9" s="32"/>
      <c r="AD9" s="32"/>
      <c r="AE9" s="32"/>
      <c r="AF9" s="32"/>
    </row>
    <row r="10" spans="1:32" ht="39.950000000000003" customHeight="1">
      <c r="A10" s="93"/>
      <c r="B10" s="95"/>
      <c r="C10" s="55">
        <v>7</v>
      </c>
      <c r="D10" s="56" t="s">
        <v>30</v>
      </c>
      <c r="E10" s="57" t="s">
        <v>52</v>
      </c>
      <c r="F10" s="57">
        <v>35129090</v>
      </c>
      <c r="G10" s="57" t="s">
        <v>53</v>
      </c>
      <c r="H10" s="57" t="s">
        <v>60</v>
      </c>
      <c r="I10" s="40" t="s">
        <v>3</v>
      </c>
      <c r="J10" s="40" t="s">
        <v>41</v>
      </c>
      <c r="K10" s="62">
        <v>34</v>
      </c>
      <c r="L10" s="19">
        <v>300</v>
      </c>
      <c r="M10" s="25">
        <f t="shared" si="0"/>
        <v>300</v>
      </c>
      <c r="N10" s="26" t="str">
        <f t="shared" si="1"/>
        <v>OK</v>
      </c>
      <c r="O10" s="82"/>
      <c r="P10" s="82"/>
      <c r="Q10" s="65"/>
      <c r="R10" s="65"/>
      <c r="S10" s="65"/>
      <c r="T10" s="65"/>
      <c r="U10" s="18"/>
      <c r="V10" s="18"/>
      <c r="W10" s="18"/>
      <c r="X10" s="18"/>
      <c r="Y10" s="18"/>
      <c r="Z10" s="18"/>
      <c r="AA10" s="32"/>
      <c r="AB10" s="32"/>
      <c r="AC10" s="32"/>
      <c r="AD10" s="32"/>
      <c r="AE10" s="32"/>
      <c r="AF10" s="32"/>
    </row>
    <row r="11" spans="1:32" ht="39.950000000000003" customHeight="1">
      <c r="A11" s="93"/>
      <c r="B11" s="95"/>
      <c r="C11" s="55">
        <v>8</v>
      </c>
      <c r="D11" s="56" t="s">
        <v>31</v>
      </c>
      <c r="E11" s="57" t="s">
        <v>52</v>
      </c>
      <c r="F11" s="57">
        <v>35129072</v>
      </c>
      <c r="G11" s="57" t="s">
        <v>57</v>
      </c>
      <c r="H11" s="57" t="s">
        <v>58</v>
      </c>
      <c r="I11" s="40" t="s">
        <v>3</v>
      </c>
      <c r="J11" s="40" t="s">
        <v>41</v>
      </c>
      <c r="K11" s="62">
        <v>52</v>
      </c>
      <c r="L11" s="19">
        <v>300</v>
      </c>
      <c r="M11" s="25">
        <f t="shared" si="0"/>
        <v>300</v>
      </c>
      <c r="N11" s="26" t="str">
        <f t="shared" si="1"/>
        <v>OK</v>
      </c>
      <c r="O11" s="82"/>
      <c r="P11" s="82"/>
      <c r="Q11" s="65"/>
      <c r="R11" s="65"/>
      <c r="S11" s="65"/>
      <c r="T11" s="65"/>
      <c r="U11" s="18"/>
      <c r="V11" s="18"/>
      <c r="W11" s="18"/>
      <c r="X11" s="18"/>
      <c r="Y11" s="18"/>
      <c r="Z11" s="18"/>
      <c r="AA11" s="32"/>
      <c r="AB11" s="32"/>
      <c r="AC11" s="32"/>
      <c r="AD11" s="32"/>
      <c r="AE11" s="32"/>
      <c r="AF11" s="32"/>
    </row>
    <row r="12" spans="1:32" ht="39.950000000000003" customHeight="1">
      <c r="A12" s="93"/>
      <c r="B12" s="95"/>
      <c r="C12" s="55">
        <v>9</v>
      </c>
      <c r="D12" s="56" t="s">
        <v>32</v>
      </c>
      <c r="E12" s="57" t="s">
        <v>52</v>
      </c>
      <c r="F12" s="57">
        <v>35103605</v>
      </c>
      <c r="G12" s="57" t="s">
        <v>57</v>
      </c>
      <c r="H12" s="57" t="s">
        <v>61</v>
      </c>
      <c r="I12" s="40" t="s">
        <v>3</v>
      </c>
      <c r="J12" s="40" t="s">
        <v>41</v>
      </c>
      <c r="K12" s="62">
        <v>26.9</v>
      </c>
      <c r="L12" s="19"/>
      <c r="M12" s="25">
        <f t="shared" si="0"/>
        <v>0</v>
      </c>
      <c r="N12" s="26" t="str">
        <f t="shared" si="1"/>
        <v>OK</v>
      </c>
      <c r="O12" s="82"/>
      <c r="P12" s="82"/>
      <c r="Q12" s="65"/>
      <c r="R12" s="65"/>
      <c r="S12" s="65"/>
      <c r="T12" s="65"/>
      <c r="U12" s="18"/>
      <c r="V12" s="18"/>
      <c r="W12" s="18"/>
      <c r="X12" s="18"/>
      <c r="Y12" s="18"/>
      <c r="Z12" s="18"/>
      <c r="AA12" s="32"/>
      <c r="AB12" s="32"/>
      <c r="AC12" s="32"/>
      <c r="AD12" s="32"/>
      <c r="AE12" s="32"/>
      <c r="AF12" s="32"/>
    </row>
    <row r="13" spans="1:32" ht="39.950000000000003" customHeight="1">
      <c r="A13" s="93"/>
      <c r="B13" s="95"/>
      <c r="C13" s="55">
        <v>10</v>
      </c>
      <c r="D13" s="56" t="s">
        <v>33</v>
      </c>
      <c r="E13" s="57" t="s">
        <v>52</v>
      </c>
      <c r="F13" s="57">
        <v>23400194</v>
      </c>
      <c r="G13" s="57" t="s">
        <v>53</v>
      </c>
      <c r="H13" s="57" t="s">
        <v>62</v>
      </c>
      <c r="I13" s="40" t="s">
        <v>3</v>
      </c>
      <c r="J13" s="40" t="s">
        <v>41</v>
      </c>
      <c r="K13" s="62">
        <v>1753.75</v>
      </c>
      <c r="L13" s="19"/>
      <c r="M13" s="25">
        <f t="shared" si="0"/>
        <v>0</v>
      </c>
      <c r="N13" s="26" t="str">
        <f t="shared" si="1"/>
        <v>OK</v>
      </c>
      <c r="O13" s="82"/>
      <c r="P13" s="82"/>
      <c r="Q13" s="65"/>
      <c r="R13" s="65"/>
      <c r="S13" s="65"/>
      <c r="T13" s="65"/>
      <c r="U13" s="18"/>
      <c r="V13" s="18"/>
      <c r="W13" s="18"/>
      <c r="X13" s="18"/>
      <c r="Y13" s="18"/>
      <c r="Z13" s="18"/>
      <c r="AA13" s="32"/>
      <c r="AB13" s="32"/>
      <c r="AC13" s="32"/>
      <c r="AD13" s="32"/>
      <c r="AE13" s="32"/>
      <c r="AF13" s="32"/>
    </row>
    <row r="14" spans="1:32" ht="39.950000000000003" customHeight="1">
      <c r="A14" s="93"/>
      <c r="B14" s="95"/>
      <c r="C14" s="55">
        <v>11</v>
      </c>
      <c r="D14" s="56" t="s">
        <v>34</v>
      </c>
      <c r="E14" s="57" t="s">
        <v>52</v>
      </c>
      <c r="F14" s="57">
        <v>23200019</v>
      </c>
      <c r="G14" s="57" t="s">
        <v>53</v>
      </c>
      <c r="H14" s="57" t="s">
        <v>63</v>
      </c>
      <c r="I14" s="40" t="s">
        <v>3</v>
      </c>
      <c r="J14" s="40" t="s">
        <v>41</v>
      </c>
      <c r="K14" s="62">
        <v>649.65</v>
      </c>
      <c r="L14" s="19"/>
      <c r="M14" s="25">
        <f t="shared" si="0"/>
        <v>0</v>
      </c>
      <c r="N14" s="26" t="str">
        <f t="shared" si="1"/>
        <v>OK</v>
      </c>
      <c r="O14" s="82"/>
      <c r="P14" s="82"/>
      <c r="Q14" s="65"/>
      <c r="R14" s="65"/>
      <c r="S14" s="65"/>
      <c r="T14" s="65"/>
      <c r="U14" s="18"/>
      <c r="V14" s="18"/>
      <c r="W14" s="18"/>
      <c r="X14" s="18"/>
      <c r="Y14" s="18"/>
      <c r="Z14" s="18"/>
      <c r="AA14" s="32"/>
      <c r="AB14" s="32"/>
      <c r="AC14" s="32"/>
      <c r="AD14" s="32"/>
      <c r="AE14" s="32"/>
      <c r="AF14" s="32"/>
    </row>
    <row r="15" spans="1:32" ht="39.950000000000003" customHeight="1">
      <c r="A15" s="93"/>
      <c r="B15" s="95"/>
      <c r="C15" s="55">
        <v>12</v>
      </c>
      <c r="D15" s="56" t="s">
        <v>35</v>
      </c>
      <c r="E15" s="57" t="s">
        <v>52</v>
      </c>
      <c r="F15" s="57">
        <v>23350032</v>
      </c>
      <c r="G15" s="57" t="s">
        <v>53</v>
      </c>
      <c r="H15" s="57" t="s">
        <v>64</v>
      </c>
      <c r="I15" s="40" t="s">
        <v>3</v>
      </c>
      <c r="J15" s="40" t="s">
        <v>41</v>
      </c>
      <c r="K15" s="62">
        <v>11</v>
      </c>
      <c r="L15" s="19"/>
      <c r="M15" s="25">
        <f t="shared" si="0"/>
        <v>0</v>
      </c>
      <c r="N15" s="26" t="str">
        <f t="shared" si="1"/>
        <v>OK</v>
      </c>
      <c r="O15" s="82"/>
      <c r="P15" s="82"/>
      <c r="Q15" s="65"/>
      <c r="R15" s="65"/>
      <c r="S15" s="65"/>
      <c r="T15" s="65"/>
      <c r="U15" s="18"/>
      <c r="V15" s="18"/>
      <c r="W15" s="18"/>
      <c r="X15" s="18"/>
      <c r="Y15" s="18"/>
      <c r="Z15" s="18"/>
      <c r="AA15" s="32"/>
      <c r="AB15" s="32"/>
      <c r="AC15" s="32"/>
      <c r="AD15" s="32"/>
      <c r="AE15" s="32"/>
      <c r="AF15" s="32"/>
    </row>
    <row r="16" spans="1:32" ht="39.950000000000003" customHeight="1">
      <c r="A16" s="93"/>
      <c r="B16" s="95"/>
      <c r="C16" s="55">
        <v>13</v>
      </c>
      <c r="D16" s="56" t="s">
        <v>36</v>
      </c>
      <c r="E16" s="57" t="s">
        <v>52</v>
      </c>
      <c r="F16" s="57">
        <v>35030600</v>
      </c>
      <c r="G16" s="57" t="s">
        <v>65</v>
      </c>
      <c r="H16" s="57" t="s">
        <v>66</v>
      </c>
      <c r="I16" s="40" t="s">
        <v>3</v>
      </c>
      <c r="J16" s="40" t="s">
        <v>41</v>
      </c>
      <c r="K16" s="62">
        <v>32</v>
      </c>
      <c r="L16" s="19">
        <v>100</v>
      </c>
      <c r="M16" s="25">
        <f t="shared" si="0"/>
        <v>100</v>
      </c>
      <c r="N16" s="26" t="str">
        <f t="shared" si="1"/>
        <v>OK</v>
      </c>
      <c r="O16" s="82"/>
      <c r="P16" s="82"/>
      <c r="Q16" s="65"/>
      <c r="R16" s="65"/>
      <c r="S16" s="65"/>
      <c r="T16" s="65"/>
      <c r="U16" s="18"/>
      <c r="V16" s="18"/>
      <c r="W16" s="18"/>
      <c r="X16" s="18"/>
      <c r="Y16" s="18"/>
      <c r="Z16" s="18"/>
      <c r="AA16" s="32"/>
      <c r="AB16" s="32"/>
      <c r="AC16" s="32"/>
      <c r="AD16" s="32"/>
      <c r="AE16" s="32"/>
      <c r="AF16" s="32"/>
    </row>
    <row r="17" spans="1:32" ht="39.950000000000003" customHeight="1">
      <c r="A17" s="93"/>
      <c r="B17" s="95"/>
      <c r="C17" s="55">
        <v>14</v>
      </c>
      <c r="D17" s="56" t="s">
        <v>37</v>
      </c>
      <c r="E17" s="57" t="s">
        <v>52</v>
      </c>
      <c r="F17" s="57">
        <v>35030521</v>
      </c>
      <c r="G17" s="57" t="s">
        <v>65</v>
      </c>
      <c r="H17" s="57" t="s">
        <v>66</v>
      </c>
      <c r="I17" s="40" t="s">
        <v>3</v>
      </c>
      <c r="J17" s="40" t="s">
        <v>41</v>
      </c>
      <c r="K17" s="62">
        <v>19</v>
      </c>
      <c r="L17" s="19"/>
      <c r="M17" s="25">
        <f t="shared" si="0"/>
        <v>0</v>
      </c>
      <c r="N17" s="26" t="str">
        <f t="shared" si="1"/>
        <v>OK</v>
      </c>
      <c r="O17" s="82"/>
      <c r="P17" s="82"/>
      <c r="Q17" s="65"/>
      <c r="R17" s="65"/>
      <c r="S17" s="65"/>
      <c r="T17" s="65"/>
      <c r="U17" s="18"/>
      <c r="V17" s="18"/>
      <c r="W17" s="18"/>
      <c r="X17" s="18"/>
      <c r="Y17" s="18"/>
      <c r="Z17" s="18"/>
      <c r="AA17" s="32"/>
      <c r="AB17" s="32"/>
      <c r="AC17" s="32"/>
      <c r="AD17" s="32"/>
      <c r="AE17" s="32"/>
      <c r="AF17" s="32"/>
    </row>
    <row r="18" spans="1:32" ht="39.950000000000003" customHeight="1">
      <c r="A18" s="93"/>
      <c r="B18" s="95"/>
      <c r="C18" s="55">
        <v>15</v>
      </c>
      <c r="D18" s="56" t="s">
        <v>38</v>
      </c>
      <c r="E18" s="57" t="s">
        <v>52</v>
      </c>
      <c r="F18" s="57">
        <v>35050296</v>
      </c>
      <c r="G18" s="57" t="s">
        <v>65</v>
      </c>
      <c r="H18" s="57" t="s">
        <v>66</v>
      </c>
      <c r="I18" s="40" t="s">
        <v>3</v>
      </c>
      <c r="J18" s="40" t="s">
        <v>41</v>
      </c>
      <c r="K18" s="62">
        <v>4.2</v>
      </c>
      <c r="L18" s="19">
        <v>300</v>
      </c>
      <c r="M18" s="25">
        <f t="shared" si="0"/>
        <v>300</v>
      </c>
      <c r="N18" s="26" t="str">
        <f t="shared" si="1"/>
        <v>OK</v>
      </c>
      <c r="O18" s="82"/>
      <c r="P18" s="82"/>
      <c r="Q18" s="65"/>
      <c r="R18" s="65"/>
      <c r="S18" s="65"/>
      <c r="T18" s="65"/>
      <c r="U18" s="18"/>
      <c r="V18" s="18"/>
      <c r="W18" s="18"/>
      <c r="X18" s="18"/>
      <c r="Y18" s="18"/>
      <c r="Z18" s="18"/>
      <c r="AA18" s="32"/>
      <c r="AB18" s="32"/>
      <c r="AC18" s="32"/>
      <c r="AD18" s="32"/>
      <c r="AE18" s="32"/>
      <c r="AF18" s="32"/>
    </row>
    <row r="19" spans="1:32" ht="39.950000000000003" customHeight="1">
      <c r="A19" s="93"/>
      <c r="B19" s="95"/>
      <c r="C19" s="55">
        <v>16</v>
      </c>
      <c r="D19" s="56" t="s">
        <v>39</v>
      </c>
      <c r="E19" s="57" t="s">
        <v>52</v>
      </c>
      <c r="F19" s="57">
        <v>35050290</v>
      </c>
      <c r="G19" s="57" t="s">
        <v>65</v>
      </c>
      <c r="H19" s="57" t="s">
        <v>66</v>
      </c>
      <c r="I19" s="40" t="s">
        <v>3</v>
      </c>
      <c r="J19" s="40" t="s">
        <v>41</v>
      </c>
      <c r="K19" s="62">
        <v>1.1499999999999999</v>
      </c>
      <c r="L19" s="19">
        <v>300</v>
      </c>
      <c r="M19" s="25">
        <f t="shared" si="0"/>
        <v>300</v>
      </c>
      <c r="N19" s="26" t="str">
        <f t="shared" si="1"/>
        <v>OK</v>
      </c>
      <c r="O19" s="82"/>
      <c r="P19" s="82"/>
      <c r="Q19" s="65"/>
      <c r="R19" s="65"/>
      <c r="S19" s="65"/>
      <c r="T19" s="65"/>
      <c r="U19" s="18"/>
      <c r="V19" s="18"/>
      <c r="W19" s="18"/>
      <c r="X19" s="18"/>
      <c r="Y19" s="18"/>
      <c r="Z19" s="18"/>
      <c r="AA19" s="32"/>
      <c r="AB19" s="32"/>
      <c r="AC19" s="32"/>
      <c r="AD19" s="32"/>
      <c r="AE19" s="32"/>
      <c r="AF19" s="32"/>
    </row>
    <row r="20" spans="1:32" ht="39.950000000000003" customHeight="1">
      <c r="A20" s="98">
        <v>4</v>
      </c>
      <c r="B20" s="96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60" t="s">
        <v>71</v>
      </c>
      <c r="H20" s="60" t="s">
        <v>72</v>
      </c>
      <c r="I20" s="33" t="s">
        <v>3</v>
      </c>
      <c r="J20" s="33" t="s">
        <v>41</v>
      </c>
      <c r="K20" s="63">
        <v>1139</v>
      </c>
      <c r="L20" s="19">
        <v>12</v>
      </c>
      <c r="M20" s="25">
        <f t="shared" si="0"/>
        <v>0</v>
      </c>
      <c r="N20" s="26" t="str">
        <f t="shared" si="1"/>
        <v>OK</v>
      </c>
      <c r="O20" s="82"/>
      <c r="P20" s="82">
        <v>12</v>
      </c>
      <c r="Q20" s="65"/>
      <c r="R20" s="65"/>
      <c r="S20" s="65"/>
      <c r="T20" s="65"/>
      <c r="U20" s="18"/>
      <c r="V20" s="18"/>
      <c r="W20" s="18"/>
      <c r="X20" s="18"/>
      <c r="Y20" s="18"/>
      <c r="Z20" s="18"/>
      <c r="AA20" s="32"/>
      <c r="AB20" s="32"/>
      <c r="AC20" s="32"/>
      <c r="AD20" s="32"/>
      <c r="AE20" s="32"/>
      <c r="AF20" s="32"/>
    </row>
    <row r="21" spans="1:32" ht="39.950000000000003" customHeight="1">
      <c r="A21" s="99"/>
      <c r="B21" s="97"/>
      <c r="C21" s="58">
        <v>26</v>
      </c>
      <c r="D21" s="59" t="s">
        <v>73</v>
      </c>
      <c r="E21" s="60" t="s">
        <v>74</v>
      </c>
      <c r="F21" s="60" t="s">
        <v>75</v>
      </c>
      <c r="G21" s="60" t="s">
        <v>71</v>
      </c>
      <c r="H21" s="60" t="s">
        <v>76</v>
      </c>
      <c r="I21" s="33" t="s">
        <v>3</v>
      </c>
      <c r="J21" s="33" t="s">
        <v>41</v>
      </c>
      <c r="K21" s="63">
        <v>3200.12</v>
      </c>
      <c r="L21" s="19"/>
      <c r="M21" s="25">
        <f t="shared" si="0"/>
        <v>0</v>
      </c>
      <c r="N21" s="26" t="str">
        <f t="shared" si="1"/>
        <v>OK</v>
      </c>
      <c r="O21" s="82"/>
      <c r="P21" s="82"/>
      <c r="Q21" s="65"/>
      <c r="R21" s="65"/>
      <c r="S21" s="65"/>
      <c r="T21" s="65"/>
      <c r="U21" s="18"/>
      <c r="V21" s="18"/>
      <c r="W21" s="18"/>
      <c r="X21" s="18"/>
      <c r="Y21" s="18"/>
      <c r="Z21" s="18"/>
      <c r="AA21" s="32"/>
      <c r="AB21" s="32"/>
      <c r="AC21" s="32"/>
      <c r="AD21" s="32"/>
      <c r="AE21" s="32"/>
      <c r="AF21" s="32"/>
    </row>
    <row r="22" spans="1:32" ht="39.950000000000003" customHeight="1">
      <c r="A22" s="75">
        <v>5</v>
      </c>
      <c r="B22" s="69" t="s">
        <v>77</v>
      </c>
      <c r="C22" s="70">
        <v>27</v>
      </c>
      <c r="D22" s="71" t="s">
        <v>78</v>
      </c>
      <c r="E22" s="72" t="s">
        <v>79</v>
      </c>
      <c r="F22" s="72" t="s">
        <v>80</v>
      </c>
      <c r="G22" s="72" t="s">
        <v>49</v>
      </c>
      <c r="H22" s="72" t="s">
        <v>81</v>
      </c>
      <c r="I22" s="73" t="s">
        <v>3</v>
      </c>
      <c r="J22" s="73" t="s">
        <v>40</v>
      </c>
      <c r="K22" s="74">
        <v>13499.8</v>
      </c>
      <c r="L22" s="19">
        <v>1</v>
      </c>
      <c r="M22" s="25">
        <f t="shared" si="0"/>
        <v>0</v>
      </c>
      <c r="N22" s="26" t="str">
        <f t="shared" si="1"/>
        <v>OK</v>
      </c>
      <c r="O22" s="82">
        <v>1</v>
      </c>
      <c r="P22" s="82"/>
      <c r="Q22" s="65"/>
      <c r="R22" s="65"/>
      <c r="S22" s="65"/>
      <c r="T22" s="65"/>
      <c r="U22" s="18"/>
      <c r="V22" s="18"/>
      <c r="W22" s="18"/>
      <c r="X22" s="18"/>
      <c r="Y22" s="18"/>
      <c r="Z22" s="18"/>
      <c r="AA22" s="32"/>
      <c r="AB22" s="32"/>
      <c r="AC22" s="32"/>
      <c r="AD22" s="32"/>
      <c r="AE22" s="32"/>
      <c r="AF22" s="32"/>
    </row>
    <row r="23" spans="1:32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60" t="s">
        <v>85</v>
      </c>
      <c r="H23" s="60" t="s">
        <v>86</v>
      </c>
      <c r="I23" s="33" t="s">
        <v>3</v>
      </c>
      <c r="J23" s="33" t="s">
        <v>41</v>
      </c>
      <c r="K23" s="63">
        <v>1730</v>
      </c>
      <c r="L23" s="19">
        <v>3</v>
      </c>
      <c r="M23" s="25">
        <f t="shared" si="0"/>
        <v>3</v>
      </c>
      <c r="N23" s="26" t="str">
        <f t="shared" si="1"/>
        <v>OK</v>
      </c>
      <c r="O23" s="82"/>
      <c r="P23" s="82"/>
      <c r="Q23" s="65"/>
      <c r="R23" s="65"/>
      <c r="S23" s="65"/>
      <c r="T23" s="65"/>
      <c r="U23" s="18"/>
      <c r="V23" s="18"/>
      <c r="W23" s="18"/>
      <c r="X23" s="18"/>
      <c r="Y23" s="18"/>
      <c r="Z23" s="18"/>
      <c r="AA23" s="32"/>
      <c r="AB23" s="32"/>
      <c r="AC23" s="32"/>
      <c r="AD23" s="32"/>
      <c r="AE23" s="32"/>
      <c r="AF23" s="32"/>
    </row>
    <row r="24" spans="1:32" ht="47.25">
      <c r="A24" s="75">
        <v>10</v>
      </c>
      <c r="B24" s="69" t="s">
        <v>87</v>
      </c>
      <c r="C24" s="70">
        <v>32</v>
      </c>
      <c r="D24" s="71" t="s">
        <v>89</v>
      </c>
      <c r="E24" s="72" t="s">
        <v>84</v>
      </c>
      <c r="F24" s="72">
        <v>6200107</v>
      </c>
      <c r="G24" s="72" t="s">
        <v>85</v>
      </c>
      <c r="H24" s="72" t="s">
        <v>86</v>
      </c>
      <c r="I24" s="73" t="s">
        <v>3</v>
      </c>
      <c r="J24" s="73" t="s">
        <v>41</v>
      </c>
      <c r="K24" s="74">
        <v>2390</v>
      </c>
      <c r="L24" s="19"/>
      <c r="M24" s="25">
        <f t="shared" si="0"/>
        <v>0</v>
      </c>
      <c r="N24" s="26" t="str">
        <f t="shared" si="1"/>
        <v>OK</v>
      </c>
      <c r="O24" s="82"/>
      <c r="P24" s="82"/>
      <c r="Q24" s="65"/>
      <c r="R24" s="65"/>
      <c r="S24" s="65"/>
      <c r="T24" s="65"/>
      <c r="U24" s="18"/>
      <c r="V24" s="18"/>
      <c r="W24" s="18"/>
      <c r="X24" s="18"/>
      <c r="Y24" s="18"/>
      <c r="Z24" s="18"/>
      <c r="AA24" s="32"/>
      <c r="AB24" s="32"/>
      <c r="AC24" s="32"/>
      <c r="AD24" s="32"/>
      <c r="AE24" s="32"/>
      <c r="AF24" s="32"/>
    </row>
    <row r="25" spans="1:32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60" t="s">
        <v>90</v>
      </c>
      <c r="H25" s="60" t="s">
        <v>94</v>
      </c>
      <c r="I25" s="33" t="s">
        <v>3</v>
      </c>
      <c r="J25" s="33" t="s">
        <v>41</v>
      </c>
      <c r="K25" s="63">
        <v>1780</v>
      </c>
      <c r="L25" s="19"/>
      <c r="M25" s="25">
        <f t="shared" si="0"/>
        <v>0</v>
      </c>
      <c r="N25" s="26" t="str">
        <f t="shared" si="1"/>
        <v>OK</v>
      </c>
      <c r="O25" s="82"/>
      <c r="P25" s="82"/>
      <c r="Q25" s="65"/>
      <c r="R25" s="65"/>
      <c r="S25" s="65"/>
      <c r="T25" s="65"/>
      <c r="U25" s="18"/>
      <c r="V25" s="18"/>
      <c r="W25" s="18"/>
      <c r="X25" s="18"/>
      <c r="Y25" s="18"/>
      <c r="Z25" s="18"/>
      <c r="AA25" s="32"/>
      <c r="AB25" s="32"/>
      <c r="AC25" s="32"/>
      <c r="AD25" s="32"/>
      <c r="AE25" s="32"/>
      <c r="AF25" s="32"/>
    </row>
    <row r="26" spans="1:32" ht="39.950000000000003" customHeight="1">
      <c r="K26" s="64">
        <f>SUM(K4:K25)</f>
        <v>30128.059999999998</v>
      </c>
      <c r="O26" s="66">
        <f>SUMPRODUCT(K4:K25,O4:O25)</f>
        <v>13499.8</v>
      </c>
      <c r="P26" s="66">
        <f>SUMPRODUCT(K4:K25,P4:P25)</f>
        <v>13668</v>
      </c>
      <c r="Q26" s="66">
        <f>SUMPRODUCT(K4:K25,Q4:Q25)</f>
        <v>0</v>
      </c>
      <c r="R26" s="66">
        <f>SUMPRODUCT(K4:K25,R4:R25)</f>
        <v>0</v>
      </c>
      <c r="S26" s="66">
        <f>SUMPRODUCT(K4:K25,S4:S25)</f>
        <v>0</v>
      </c>
      <c r="T26" s="66">
        <f>SUMPRODUCT(K4:K25,T4:T25)</f>
        <v>0</v>
      </c>
    </row>
    <row r="27" spans="1:32" ht="39.950000000000003" customHeight="1"/>
    <row r="28" spans="1:32" ht="39.950000000000003" customHeight="1"/>
    <row r="29" spans="1:32" ht="39.950000000000003" customHeight="1"/>
    <row r="30" spans="1:32" ht="39.950000000000003" customHeight="1"/>
    <row r="31" spans="1:32" ht="39.950000000000003" customHeight="1"/>
    <row r="32" spans="1:32" ht="39.950000000000003" customHeight="1"/>
    <row r="33" ht="39.950000000000003" customHeight="1"/>
    <row r="34" ht="39.950000000000003" customHeight="1"/>
    <row r="35" ht="39.950000000000003" customHeight="1"/>
    <row r="36" ht="39.950000000000003" customHeight="1"/>
    <row r="37" ht="39.950000000000003" customHeight="1"/>
    <row r="38" ht="39.950000000000003" customHeight="1"/>
    <row r="39" ht="39.950000000000003" customHeight="1"/>
    <row r="40" ht="39.950000000000003" customHeight="1"/>
    <row r="41" ht="39.950000000000003" customHeight="1"/>
    <row r="42" ht="39.950000000000003" customHeight="1"/>
    <row r="43" ht="39.950000000000003" customHeight="1"/>
    <row r="44" ht="39.950000000000003" customHeight="1"/>
    <row r="45" ht="39.950000000000003" customHeight="1"/>
    <row r="46" ht="39.950000000000003" customHeight="1"/>
    <row r="47" ht="39.950000000000003" customHeight="1"/>
    <row r="48" ht="39.950000000000003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39.950000000000003" customHeight="1"/>
    <row r="56" ht="39.950000000000003" customHeight="1"/>
    <row r="57" ht="39.950000000000003" customHeight="1"/>
    <row r="58" ht="39.950000000000003" customHeight="1"/>
    <row r="59" ht="39.950000000000003" customHeight="1"/>
    <row r="60" ht="39.950000000000003" customHeight="1"/>
    <row r="61" ht="39.950000000000003" customHeight="1"/>
    <row r="62" ht="39.950000000000003" customHeight="1"/>
    <row r="63" ht="39.950000000000003" customHeight="1"/>
    <row r="64" ht="39.950000000000003" customHeight="1"/>
    <row r="65" ht="39.950000000000003" customHeight="1"/>
    <row r="66" ht="39.950000000000003" customHeight="1"/>
    <row r="67" ht="39.950000000000003" customHeight="1"/>
    <row r="68" ht="39.950000000000003" customHeight="1"/>
    <row r="69" ht="39.950000000000003" customHeight="1"/>
    <row r="70" ht="39.950000000000003" customHeight="1"/>
    <row r="71" ht="39.950000000000003" customHeight="1"/>
    <row r="72" ht="39.950000000000003" customHeight="1"/>
    <row r="73" ht="39.950000000000003" customHeight="1"/>
    <row r="74" ht="39.950000000000003" customHeight="1"/>
    <row r="75" ht="39.950000000000003" customHeight="1"/>
    <row r="76" ht="39.950000000000003" customHeight="1"/>
    <row r="77" ht="39.950000000000003" customHeight="1"/>
    <row r="78" ht="39.950000000000003" customHeight="1"/>
    <row r="79" ht="39.950000000000003" customHeight="1"/>
    <row r="80" ht="39.950000000000003" customHeight="1"/>
    <row r="81" ht="39.950000000000003" customHeight="1"/>
    <row r="82" ht="39.950000000000003" customHeight="1"/>
    <row r="83" ht="39.950000000000003" customHeight="1"/>
    <row r="84" ht="39.950000000000003" customHeight="1"/>
    <row r="85" ht="39.950000000000003" customHeight="1"/>
    <row r="86" ht="39.950000000000003" customHeight="1"/>
    <row r="87" ht="39.950000000000003" customHeight="1"/>
    <row r="88" ht="39.950000000000003" customHeight="1"/>
    <row r="89" ht="39.950000000000003" customHeight="1"/>
    <row r="90" ht="39.950000000000003" customHeight="1"/>
    <row r="91" ht="39.950000000000003" customHeight="1"/>
    <row r="92" ht="39.950000000000003" customHeight="1"/>
    <row r="93" ht="39.950000000000003" customHeight="1"/>
    <row r="94" ht="39.950000000000003" customHeight="1"/>
    <row r="95" ht="39.950000000000003" customHeight="1"/>
    <row r="96" ht="39.950000000000003" customHeight="1"/>
    <row r="97" ht="39.950000000000003" customHeight="1"/>
    <row r="98" ht="39.950000000000003" customHeight="1"/>
    <row r="99" ht="39.950000000000003" customHeight="1"/>
    <row r="100" ht="39.950000000000003" customHeight="1"/>
    <row r="101" ht="39.950000000000003" customHeight="1"/>
    <row r="102" ht="39.950000000000003" customHeight="1"/>
    <row r="103" ht="39.950000000000003" customHeight="1"/>
    <row r="104" ht="39.950000000000003" customHeight="1"/>
    <row r="105" ht="39.950000000000003" customHeight="1"/>
    <row r="106" ht="39.950000000000003" customHeight="1"/>
    <row r="107" ht="39.950000000000003" customHeight="1"/>
    <row r="108" ht="39.950000000000003" customHeight="1"/>
    <row r="109" ht="39.950000000000003" customHeight="1"/>
    <row r="110" ht="39.950000000000003" customHeight="1"/>
    <row r="111" ht="39.950000000000003" customHeight="1"/>
    <row r="112" ht="39.950000000000003" customHeight="1"/>
    <row r="113" ht="39.950000000000003" customHeight="1"/>
    <row r="114" ht="39.950000000000003" customHeight="1"/>
    <row r="115" ht="39.950000000000003" customHeight="1"/>
    <row r="116" ht="39.950000000000003" customHeight="1"/>
    <row r="117" ht="39.950000000000003" customHeight="1"/>
    <row r="118" ht="39.950000000000003" customHeight="1"/>
    <row r="119" ht="39.950000000000003" customHeight="1"/>
    <row r="120" ht="39.950000000000003" customHeight="1"/>
    <row r="121" ht="39.950000000000003" customHeight="1"/>
    <row r="122" ht="39.950000000000003" customHeight="1"/>
    <row r="123" ht="39.950000000000003" customHeight="1"/>
    <row r="124" ht="39.950000000000003" customHeight="1"/>
    <row r="125" ht="39.950000000000003" customHeight="1"/>
    <row r="126" ht="39.950000000000003" customHeight="1"/>
    <row r="127" ht="39.950000000000003" customHeight="1"/>
    <row r="128" ht="39.950000000000003" customHeight="1"/>
    <row r="129" ht="39.950000000000003" customHeight="1"/>
    <row r="130" ht="39.950000000000003" customHeight="1"/>
    <row r="131" ht="39.950000000000003" customHeight="1"/>
    <row r="132" ht="39.950000000000003" customHeight="1"/>
    <row r="133" ht="39.950000000000003" customHeight="1"/>
    <row r="134" ht="39.950000000000003" customHeight="1"/>
    <row r="135" ht="39.950000000000003" customHeight="1"/>
    <row r="136" ht="39.950000000000003" customHeight="1"/>
    <row r="137" ht="39.950000000000003" customHeight="1"/>
    <row r="138" ht="39.950000000000003" customHeight="1"/>
    <row r="139" ht="39.950000000000003" customHeight="1"/>
    <row r="140" ht="39.950000000000003" customHeight="1"/>
    <row r="141" ht="39.950000000000003" customHeight="1"/>
    <row r="142" ht="39.950000000000003" customHeight="1"/>
    <row r="143" ht="39.950000000000003" customHeight="1"/>
    <row r="144" ht="39.950000000000003" customHeight="1"/>
    <row r="145" ht="39.950000000000003" customHeight="1"/>
    <row r="146" ht="39.950000000000003" customHeight="1"/>
    <row r="147" ht="39.950000000000003" customHeight="1"/>
    <row r="148" ht="39.950000000000003" customHeight="1"/>
    <row r="149" ht="39.950000000000003" customHeight="1"/>
    <row r="150" ht="39.950000000000003" customHeight="1"/>
    <row r="151" ht="39.950000000000003" customHeight="1"/>
    <row r="152" ht="39.950000000000003" customHeight="1"/>
    <row r="153" ht="39.950000000000003" customHeight="1"/>
    <row r="154" ht="39.950000000000003" customHeight="1"/>
    <row r="155" ht="39.950000000000003" customHeight="1"/>
    <row r="156" ht="39.950000000000003" customHeight="1"/>
    <row r="157" ht="39.950000000000003" customHeight="1"/>
    <row r="158" ht="39.950000000000003" customHeight="1"/>
    <row r="159" ht="39.950000000000003" customHeight="1"/>
    <row r="160" ht="39.950000000000003" customHeight="1"/>
    <row r="161" ht="39.950000000000003" customHeight="1"/>
    <row r="162" ht="39.950000000000003" customHeight="1"/>
    <row r="163" ht="39.950000000000003" customHeight="1"/>
    <row r="164" ht="39.950000000000003" customHeight="1"/>
    <row r="165" ht="39.950000000000003" customHeight="1"/>
    <row r="166" ht="39.950000000000003" customHeight="1"/>
    <row r="167" ht="39.950000000000003" customHeight="1"/>
    <row r="168" ht="39.950000000000003" customHeight="1"/>
    <row r="169" ht="39.950000000000003" customHeight="1"/>
    <row r="170" ht="39.950000000000003" customHeight="1"/>
    <row r="171" ht="39.950000000000003" customHeight="1"/>
    <row r="172" ht="39.950000000000003" customHeight="1"/>
    <row r="173" ht="39.950000000000003" customHeight="1"/>
    <row r="174" ht="39.950000000000003" customHeight="1"/>
    <row r="175" ht="39.950000000000003" customHeight="1"/>
    <row r="176" ht="39.950000000000003" customHeight="1"/>
    <row r="177" ht="39.950000000000003" customHeight="1"/>
    <row r="178" ht="39.950000000000003" customHeight="1"/>
    <row r="179" ht="39.950000000000003" customHeight="1"/>
    <row r="180" ht="39.950000000000003" customHeight="1"/>
    <row r="181" ht="39.950000000000003" customHeight="1"/>
    <row r="182" ht="39.950000000000003" customHeight="1"/>
    <row r="183" ht="39.950000000000003" customHeight="1"/>
    <row r="184" ht="39.950000000000003" customHeight="1"/>
    <row r="185" ht="39.950000000000003" customHeight="1"/>
    <row r="186" ht="39.950000000000003" customHeight="1"/>
    <row r="187" ht="39.950000000000003" customHeight="1"/>
    <row r="188" ht="39.950000000000003" customHeight="1"/>
    <row r="189" ht="39.950000000000003" customHeight="1"/>
    <row r="190" ht="39.950000000000003" customHeight="1"/>
    <row r="191" ht="39.950000000000003" customHeight="1"/>
    <row r="192" ht="39.950000000000003" customHeight="1"/>
    <row r="193" ht="39.950000000000003" customHeight="1"/>
    <row r="194" ht="39.950000000000003" customHeight="1"/>
    <row r="195" ht="39.950000000000003" customHeight="1"/>
    <row r="196" ht="39.950000000000003" customHeight="1"/>
    <row r="197" ht="39.950000000000003" customHeight="1"/>
    <row r="198" ht="39.950000000000003" customHeight="1"/>
    <row r="199" ht="39.950000000000003" customHeight="1"/>
    <row r="200" ht="39.950000000000003" customHeight="1"/>
    <row r="201" ht="39.950000000000003" customHeight="1"/>
    <row r="202" ht="39.950000000000003" customHeight="1"/>
    <row r="203" ht="39.950000000000003" customHeight="1"/>
    <row r="204" ht="39.950000000000003" customHeight="1"/>
    <row r="205" ht="39.950000000000003" customHeight="1"/>
    <row r="206" ht="39.950000000000003" customHeight="1"/>
    <row r="207" ht="39.950000000000003" customHeight="1"/>
    <row r="208" ht="39.950000000000003" customHeight="1"/>
    <row r="209" ht="39.950000000000003" customHeight="1"/>
    <row r="210" ht="39.950000000000003" customHeight="1"/>
    <row r="211" ht="39.950000000000003" customHeight="1"/>
    <row r="212" ht="39.950000000000003" customHeight="1"/>
    <row r="213" ht="39.950000000000003" customHeight="1"/>
    <row r="214" ht="39.950000000000003" customHeight="1"/>
    <row r="215" ht="39.950000000000003" customHeight="1"/>
    <row r="216" ht="39.950000000000003" customHeight="1"/>
    <row r="217" ht="39.950000000000003" customHeight="1"/>
    <row r="218" ht="39.950000000000003" customHeight="1"/>
    <row r="219" ht="39.950000000000003" customHeight="1"/>
    <row r="220" ht="39.950000000000003" customHeight="1"/>
    <row r="221" ht="39.950000000000003" customHeight="1"/>
    <row r="222" ht="39.950000000000003" customHeight="1"/>
    <row r="223" ht="39.950000000000003" customHeight="1"/>
    <row r="224" ht="39.950000000000003" customHeight="1"/>
    <row r="225" ht="39.950000000000003" customHeight="1"/>
    <row r="226" ht="39.950000000000003" customHeight="1"/>
    <row r="227" ht="39.950000000000003" customHeight="1"/>
    <row r="228" ht="39.950000000000003" customHeight="1"/>
    <row r="229" ht="39.950000000000003" customHeight="1"/>
    <row r="230" ht="39.950000000000003" customHeight="1"/>
    <row r="231" ht="39.950000000000003" customHeight="1"/>
    <row r="232" ht="39.950000000000003" customHeight="1"/>
    <row r="233" ht="39.950000000000003" customHeight="1"/>
    <row r="234" ht="39.950000000000003" customHeight="1"/>
    <row r="235" ht="39.950000000000003" customHeight="1"/>
    <row r="236" ht="39.950000000000003" customHeight="1"/>
    <row r="237" ht="39.950000000000003" customHeight="1"/>
    <row r="238" ht="39.950000000000003" customHeight="1"/>
    <row r="239" ht="39.950000000000003" customHeight="1"/>
    <row r="240" ht="39.950000000000003" customHeight="1"/>
    <row r="241" ht="39.950000000000003" customHeight="1"/>
    <row r="242" ht="39.950000000000003" customHeight="1"/>
    <row r="243" ht="39.950000000000003" customHeight="1"/>
    <row r="244" ht="39.950000000000003" customHeight="1"/>
    <row r="245" ht="39.950000000000003" customHeight="1"/>
    <row r="246" ht="39.950000000000003" customHeight="1"/>
    <row r="247" ht="39.950000000000003" customHeight="1"/>
    <row r="248" ht="39.950000000000003" customHeight="1"/>
    <row r="249" ht="39.950000000000003" customHeight="1"/>
    <row r="250" ht="39.950000000000003" customHeight="1"/>
    <row r="251" ht="39.950000000000003" customHeight="1"/>
    <row r="252" ht="39.950000000000003" customHeight="1"/>
    <row r="253" ht="39.950000000000003" customHeight="1"/>
    <row r="254" ht="39.950000000000003" customHeight="1"/>
    <row r="255" ht="39.950000000000003" customHeight="1"/>
    <row r="256" ht="39.950000000000003" customHeight="1"/>
    <row r="257" ht="39.950000000000003" customHeight="1"/>
    <row r="258" ht="39.950000000000003" customHeight="1"/>
    <row r="259" ht="39.950000000000003" customHeight="1"/>
    <row r="260" ht="39.950000000000003" customHeight="1"/>
    <row r="261" ht="39.950000000000003" customHeight="1"/>
    <row r="262" ht="39.950000000000003" customHeight="1"/>
    <row r="263" ht="39.950000000000003" customHeight="1"/>
    <row r="264" ht="39.950000000000003" customHeight="1"/>
    <row r="265" ht="39.950000000000003" customHeight="1"/>
    <row r="266" ht="39.950000000000003" customHeight="1"/>
    <row r="267" ht="39.950000000000003" customHeight="1"/>
    <row r="268" ht="39.950000000000003" customHeight="1"/>
    <row r="269" ht="39.950000000000003" customHeight="1"/>
    <row r="270" ht="39.950000000000003" customHeight="1"/>
    <row r="271" ht="39.950000000000003" customHeight="1"/>
    <row r="272" ht="39.950000000000003" customHeight="1"/>
    <row r="273" ht="39.950000000000003" customHeight="1"/>
    <row r="274" ht="39.950000000000003" customHeight="1"/>
    <row r="275" ht="39.950000000000003" customHeight="1"/>
    <row r="276" ht="39.950000000000003" customHeight="1"/>
    <row r="277" ht="39.950000000000003" customHeight="1"/>
    <row r="278" ht="39.950000000000003" customHeight="1"/>
    <row r="279" ht="39.950000000000003" customHeight="1"/>
    <row r="280" ht="39.950000000000003" customHeight="1"/>
    <row r="281" ht="39.950000000000003" customHeight="1"/>
    <row r="282" ht="39.950000000000003" customHeight="1"/>
    <row r="283" ht="39.950000000000003" customHeight="1"/>
    <row r="284" ht="39.950000000000003" customHeight="1"/>
    <row r="285" ht="39.950000000000003" customHeight="1"/>
    <row r="286" ht="39.950000000000003" customHeight="1"/>
    <row r="287" ht="39.950000000000003" customHeight="1"/>
    <row r="288" ht="39.950000000000003" customHeight="1"/>
    <row r="289" ht="39.950000000000003" customHeight="1"/>
    <row r="290" ht="39.950000000000003" customHeight="1"/>
    <row r="291" ht="39.950000000000003" customHeight="1"/>
    <row r="292" ht="39.950000000000003" customHeight="1"/>
    <row r="293" ht="39.950000000000003" customHeight="1"/>
    <row r="294" ht="39.950000000000003" customHeight="1"/>
    <row r="295" ht="39.950000000000003" customHeight="1"/>
    <row r="296" ht="39.950000000000003" customHeight="1"/>
    <row r="297" ht="39.950000000000003" customHeight="1"/>
    <row r="298" ht="39.950000000000003" customHeight="1"/>
    <row r="299" ht="39.950000000000003" customHeight="1"/>
    <row r="300" ht="39.950000000000003" customHeight="1"/>
    <row r="301" ht="39.950000000000003" customHeight="1"/>
    <row r="302" ht="39.950000000000003" customHeight="1"/>
    <row r="303" ht="39.950000000000003" customHeight="1"/>
    <row r="304" ht="39.950000000000003" customHeight="1"/>
    <row r="305" ht="39.950000000000003" customHeight="1"/>
    <row r="306" ht="39.950000000000003" customHeight="1"/>
    <row r="307" ht="39.950000000000003" customHeight="1"/>
    <row r="308" ht="39.950000000000003" customHeight="1"/>
    <row r="309" ht="39.950000000000003" customHeight="1"/>
    <row r="310" ht="39.950000000000003" customHeight="1"/>
    <row r="311" ht="39.950000000000003" customHeight="1"/>
    <row r="312" ht="39.950000000000003" customHeight="1"/>
    <row r="313" ht="39.950000000000003" customHeight="1"/>
    <row r="314" ht="39.950000000000003" customHeight="1"/>
    <row r="315" ht="39.950000000000003" customHeight="1"/>
    <row r="316" ht="39.950000000000003" customHeight="1"/>
    <row r="317" ht="39.950000000000003" customHeight="1"/>
    <row r="318" ht="39.950000000000003" customHeight="1"/>
    <row r="319" ht="39.950000000000003" customHeight="1"/>
    <row r="320" ht="39.950000000000003" customHeight="1"/>
    <row r="321" ht="39.950000000000003" customHeight="1"/>
    <row r="322" ht="39.950000000000003" customHeight="1"/>
    <row r="323" ht="39.950000000000003" customHeight="1"/>
    <row r="324" ht="39.950000000000003" customHeight="1"/>
    <row r="325" ht="39.950000000000003" customHeight="1"/>
    <row r="326" ht="39.950000000000003" customHeight="1"/>
    <row r="327" ht="39.950000000000003" customHeight="1"/>
    <row r="328" ht="39.950000000000003" customHeight="1"/>
    <row r="329" ht="39.950000000000003" customHeight="1"/>
    <row r="330" ht="39.950000000000003" customHeight="1"/>
    <row r="331" ht="39.950000000000003" customHeight="1"/>
    <row r="332" ht="39.950000000000003" customHeight="1"/>
    <row r="333" ht="39.950000000000003" customHeight="1"/>
    <row r="334" ht="39.950000000000003" customHeight="1"/>
    <row r="335" ht="39.950000000000003" customHeight="1"/>
    <row r="336" ht="39.950000000000003" customHeight="1"/>
    <row r="337" ht="39.950000000000003" customHeight="1"/>
    <row r="338" ht="39.950000000000003" customHeight="1"/>
    <row r="339" ht="39.950000000000003" customHeight="1"/>
    <row r="340" ht="39.950000000000003" customHeight="1"/>
    <row r="341" ht="39.950000000000003" customHeight="1"/>
    <row r="342" ht="39.950000000000003" customHeight="1"/>
    <row r="343" ht="39.950000000000003" customHeight="1"/>
    <row r="344" ht="39.950000000000003" customHeight="1"/>
    <row r="345" ht="39.950000000000003" customHeight="1"/>
    <row r="346" ht="39.950000000000003" customHeight="1"/>
    <row r="347" ht="39.950000000000003" customHeight="1"/>
    <row r="348" ht="39.950000000000003" customHeight="1"/>
    <row r="349" ht="39.950000000000003" customHeight="1"/>
    <row r="350" ht="39.950000000000003" customHeight="1"/>
    <row r="351" ht="39.950000000000003" customHeight="1"/>
    <row r="352" ht="39.950000000000003" customHeight="1"/>
    <row r="353" ht="39.950000000000003" customHeight="1"/>
    <row r="354" ht="39.950000000000003" customHeight="1"/>
    <row r="355" ht="39.950000000000003" customHeight="1"/>
    <row r="356" ht="39.950000000000003" customHeight="1"/>
    <row r="357" ht="39.950000000000003" customHeight="1"/>
    <row r="358" ht="39.950000000000003" customHeight="1"/>
    <row r="359" ht="39.950000000000003" customHeight="1"/>
    <row r="360" ht="39.950000000000003" customHeight="1"/>
    <row r="361" ht="39.950000000000003" customHeight="1"/>
    <row r="362" ht="39.950000000000003" customHeight="1"/>
    <row r="363" ht="39.950000000000003" customHeight="1"/>
    <row r="364" ht="39.950000000000003" customHeight="1"/>
    <row r="365" ht="39.950000000000003" customHeight="1"/>
    <row r="366" ht="39.950000000000003" customHeight="1"/>
    <row r="367" ht="39.950000000000003" customHeight="1"/>
    <row r="368" ht="39.950000000000003" customHeight="1"/>
    <row r="369" ht="39.950000000000003" customHeight="1"/>
    <row r="370" ht="39.950000000000003" customHeight="1"/>
    <row r="371" ht="39.950000000000003" customHeight="1"/>
    <row r="372" ht="39.950000000000003" customHeight="1"/>
    <row r="373" ht="39.950000000000003" customHeight="1"/>
    <row r="374" ht="39.950000000000003" customHeight="1"/>
    <row r="375" ht="39.950000000000003" customHeight="1"/>
    <row r="376" ht="39.950000000000003" customHeight="1"/>
    <row r="377" ht="39.950000000000003" customHeight="1"/>
    <row r="378" ht="39.950000000000003" customHeight="1"/>
    <row r="379" ht="39.950000000000003" customHeight="1"/>
    <row r="380" ht="39.950000000000003" customHeight="1"/>
    <row r="381" ht="39.950000000000003" customHeight="1"/>
    <row r="382" ht="39.950000000000003" customHeight="1"/>
    <row r="383" ht="39.950000000000003" customHeight="1"/>
    <row r="384" ht="39.950000000000003" customHeight="1"/>
    <row r="385" ht="39.950000000000003" customHeight="1"/>
    <row r="386" ht="39.950000000000003" customHeight="1"/>
    <row r="387" ht="39.950000000000003" customHeight="1"/>
    <row r="388" ht="39.950000000000003" customHeight="1"/>
    <row r="389" ht="39.950000000000003" customHeight="1"/>
    <row r="390" ht="39.950000000000003" customHeight="1"/>
    <row r="391" ht="39.950000000000003" customHeight="1"/>
    <row r="392" ht="39.950000000000003" customHeight="1"/>
    <row r="393" ht="39.950000000000003" customHeight="1"/>
    <row r="394" ht="39.950000000000003" customHeight="1"/>
    <row r="395" ht="39.950000000000003" customHeight="1"/>
    <row r="396" ht="39.950000000000003" customHeight="1"/>
    <row r="397" ht="39.950000000000003" customHeight="1"/>
    <row r="398" ht="39.950000000000003" customHeight="1"/>
    <row r="399" ht="39.950000000000003" customHeight="1"/>
    <row r="400" ht="39.950000000000003" customHeight="1"/>
    <row r="401" ht="39.950000000000003" customHeight="1"/>
    <row r="402" ht="39.950000000000003" customHeight="1"/>
    <row r="403" ht="39.950000000000003" customHeight="1"/>
    <row r="404" ht="39.950000000000003" customHeight="1"/>
    <row r="405" ht="39.950000000000003" customHeight="1"/>
    <row r="406" ht="39.950000000000003" customHeight="1"/>
    <row r="407" ht="39.950000000000003" customHeight="1"/>
    <row r="408" ht="39.950000000000003" customHeight="1"/>
    <row r="409" ht="39.950000000000003" customHeight="1"/>
    <row r="410" ht="39.950000000000003" customHeight="1"/>
    <row r="411" ht="39.950000000000003" customHeight="1"/>
    <row r="412" ht="39.950000000000003" customHeight="1"/>
    <row r="413" ht="39.950000000000003" customHeight="1"/>
    <row r="414" ht="39.950000000000003" customHeight="1"/>
    <row r="415" ht="39.950000000000003" customHeight="1"/>
    <row r="416" ht="39.950000000000003" customHeight="1"/>
    <row r="417" ht="39.950000000000003" customHeight="1"/>
    <row r="418" ht="39.950000000000003" customHeight="1"/>
    <row r="419" ht="39.950000000000003" customHeight="1"/>
    <row r="420" ht="39.950000000000003" customHeight="1"/>
    <row r="421" ht="39.950000000000003" customHeight="1"/>
    <row r="422" ht="39.950000000000003" customHeight="1"/>
    <row r="423" ht="39.950000000000003" customHeight="1"/>
    <row r="424" ht="39.950000000000003" customHeight="1"/>
    <row r="425" ht="39.950000000000003" customHeight="1"/>
    <row r="426" ht="39.950000000000003" customHeight="1"/>
    <row r="427" ht="39.950000000000003" customHeight="1"/>
    <row r="428" ht="39.950000000000003" customHeight="1"/>
    <row r="429" ht="39.950000000000003" customHeight="1"/>
    <row r="430" ht="39.950000000000003" customHeight="1"/>
    <row r="431" ht="39.950000000000003" customHeight="1"/>
    <row r="432" ht="39.950000000000003" customHeight="1"/>
    <row r="433" ht="39.950000000000003" customHeight="1"/>
    <row r="434" ht="39.950000000000003" customHeight="1"/>
    <row r="435" ht="39.950000000000003" customHeight="1"/>
    <row r="436" ht="39.950000000000003" customHeight="1"/>
    <row r="437" ht="39.950000000000003" customHeight="1"/>
    <row r="438" ht="39.950000000000003" customHeight="1"/>
    <row r="439" ht="39.950000000000003" customHeight="1"/>
    <row r="440" ht="39.950000000000003" customHeight="1"/>
    <row r="441" ht="39.950000000000003" customHeight="1"/>
    <row r="442" ht="39.950000000000003" customHeight="1"/>
    <row r="443" ht="39.950000000000003" customHeight="1"/>
    <row r="444" ht="39.950000000000003" customHeight="1"/>
    <row r="445" ht="39.950000000000003" customHeight="1"/>
    <row r="446" ht="39.950000000000003" customHeight="1"/>
    <row r="447" ht="39.950000000000003" customHeight="1"/>
    <row r="448" ht="39.950000000000003" customHeight="1"/>
    <row r="449" ht="39.950000000000003" customHeight="1"/>
    <row r="450" ht="39.950000000000003" customHeight="1"/>
    <row r="451" ht="39.950000000000003" customHeight="1"/>
    <row r="452" ht="39.950000000000003" customHeight="1"/>
    <row r="453" ht="39.950000000000003" customHeight="1"/>
    <row r="454" ht="39.950000000000003" customHeight="1"/>
    <row r="455" ht="39.950000000000003" customHeight="1"/>
    <row r="456" ht="39.950000000000003" customHeight="1"/>
    <row r="457" ht="39.950000000000003" customHeight="1"/>
    <row r="458" ht="39.950000000000003" customHeight="1"/>
    <row r="459" ht="39.950000000000003" customHeight="1"/>
    <row r="460" ht="39.950000000000003" customHeight="1"/>
    <row r="461" ht="39.950000000000003" customHeight="1"/>
    <row r="462" ht="39.950000000000003" customHeight="1"/>
    <row r="463" ht="39.950000000000003" customHeight="1"/>
    <row r="464" ht="39.950000000000003" customHeight="1"/>
    <row r="465" ht="39.950000000000003" customHeight="1"/>
    <row r="466" ht="39.950000000000003" customHeight="1"/>
    <row r="467" ht="39.950000000000003" customHeight="1"/>
    <row r="468" ht="39.950000000000003" customHeight="1"/>
    <row r="469" ht="39.950000000000003" customHeight="1"/>
    <row r="470" ht="39.950000000000003" customHeight="1"/>
    <row r="471" ht="39.950000000000003" customHeight="1"/>
    <row r="472" ht="39.950000000000003" customHeight="1"/>
    <row r="473" ht="39.950000000000003" customHeight="1"/>
    <row r="474" ht="39.950000000000003" customHeight="1"/>
    <row r="475" ht="39.950000000000003" customHeight="1"/>
    <row r="476" ht="39.950000000000003" customHeight="1"/>
    <row r="477" ht="39.950000000000003" customHeight="1"/>
    <row r="478" ht="39.950000000000003" customHeight="1"/>
    <row r="479" ht="39.950000000000003" customHeight="1"/>
    <row r="480" ht="39.950000000000003" customHeight="1"/>
    <row r="481" ht="39.950000000000003" customHeight="1"/>
    <row r="482" ht="39.950000000000003" customHeight="1"/>
    <row r="483" ht="39.950000000000003" customHeight="1"/>
    <row r="484" ht="39.950000000000003" customHeight="1"/>
    <row r="485" ht="39.950000000000003" customHeight="1"/>
    <row r="486" ht="39.950000000000003" customHeight="1"/>
    <row r="487" ht="39.950000000000003" customHeight="1"/>
    <row r="488" ht="39.950000000000003" customHeight="1"/>
    <row r="489" ht="39.950000000000003" customHeight="1"/>
    <row r="490" ht="39.950000000000003" customHeight="1"/>
    <row r="491" ht="39.950000000000003" customHeight="1"/>
    <row r="492" ht="39.950000000000003" customHeight="1"/>
    <row r="493" ht="39.950000000000003" customHeight="1"/>
    <row r="494" ht="39.950000000000003" customHeight="1"/>
    <row r="495" ht="39.950000000000003" customHeight="1"/>
    <row r="496" ht="39.950000000000003" customHeight="1"/>
    <row r="497" ht="39.950000000000003" customHeight="1"/>
    <row r="498" ht="39.950000000000003" customHeight="1"/>
    <row r="499" ht="39.950000000000003" customHeight="1"/>
    <row r="500" ht="39.950000000000003" customHeight="1"/>
    <row r="501" ht="39.950000000000003" customHeight="1"/>
    <row r="502" ht="39.950000000000003" customHeight="1"/>
    <row r="503" ht="39.950000000000003" customHeight="1"/>
    <row r="504" ht="39.950000000000003" customHeight="1"/>
    <row r="505" ht="39.950000000000003" customHeight="1"/>
    <row r="506" ht="39.950000000000003" customHeight="1"/>
    <row r="507" ht="39.950000000000003" customHeight="1"/>
    <row r="508" ht="39.950000000000003" customHeight="1"/>
    <row r="509" ht="39.950000000000003" customHeight="1"/>
    <row r="510" ht="39.950000000000003" customHeight="1"/>
    <row r="511" ht="39.950000000000003" customHeight="1"/>
    <row r="512" ht="39.950000000000003" customHeight="1"/>
    <row r="513" ht="39.950000000000003" customHeight="1"/>
    <row r="514" ht="39.950000000000003" customHeight="1"/>
    <row r="515" ht="39.950000000000003" customHeight="1"/>
    <row r="516" ht="39.950000000000003" customHeight="1"/>
    <row r="517" ht="39.950000000000003" customHeight="1"/>
    <row r="518" ht="39.950000000000003" customHeight="1"/>
    <row r="519" ht="39.950000000000003" customHeight="1"/>
    <row r="520" ht="39.950000000000003" customHeight="1"/>
    <row r="521" ht="39.950000000000003" customHeight="1"/>
    <row r="522" ht="39.950000000000003" customHeight="1"/>
    <row r="523" ht="39.950000000000003" customHeight="1"/>
    <row r="524" ht="39.950000000000003" customHeight="1"/>
    <row r="525" ht="39.950000000000003" customHeight="1"/>
    <row r="526" ht="39.950000000000003" customHeight="1"/>
    <row r="527" ht="39.950000000000003" customHeight="1"/>
    <row r="528" ht="39.950000000000003" customHeight="1"/>
    <row r="529" ht="39.950000000000003" customHeight="1"/>
    <row r="530" ht="39.950000000000003" customHeight="1"/>
    <row r="531" ht="39.950000000000003" customHeight="1"/>
    <row r="532" ht="39.950000000000003" customHeight="1"/>
    <row r="533" ht="39.950000000000003" customHeight="1"/>
    <row r="534" ht="39.950000000000003" customHeight="1"/>
    <row r="535" ht="39.950000000000003" customHeight="1"/>
    <row r="536" ht="39.950000000000003" customHeight="1"/>
    <row r="537" ht="39.950000000000003" customHeight="1"/>
    <row r="538" ht="39.950000000000003" customHeight="1"/>
    <row r="539" ht="39.950000000000003" customHeight="1"/>
    <row r="540" ht="39.950000000000003" customHeight="1"/>
    <row r="541" ht="39.950000000000003" customHeight="1"/>
    <row r="542" ht="39.950000000000003" customHeight="1"/>
    <row r="543" ht="39.950000000000003" customHeight="1"/>
    <row r="544" ht="39.950000000000003" customHeight="1"/>
    <row r="545" ht="39.950000000000003" customHeight="1"/>
    <row r="546" ht="39.950000000000003" customHeight="1"/>
    <row r="547" ht="39.950000000000003" customHeight="1"/>
    <row r="548" ht="39.950000000000003" customHeight="1"/>
    <row r="549" ht="39.950000000000003" customHeight="1"/>
    <row r="550" ht="39.950000000000003" customHeight="1"/>
    <row r="551" ht="39.950000000000003" customHeight="1"/>
    <row r="552" ht="39.950000000000003" customHeight="1"/>
    <row r="553" ht="39.950000000000003" customHeight="1"/>
    <row r="554" ht="39.950000000000003" customHeight="1"/>
    <row r="555" ht="39.950000000000003" customHeight="1"/>
    <row r="556" ht="39.950000000000003" customHeight="1"/>
    <row r="557" ht="39.950000000000003" customHeight="1"/>
    <row r="558" ht="39.950000000000003" customHeight="1"/>
    <row r="559" ht="39.950000000000003" customHeight="1"/>
    <row r="560" ht="39.950000000000003" customHeight="1"/>
    <row r="561" ht="39.950000000000003" customHeight="1"/>
    <row r="562" ht="39.950000000000003" customHeight="1"/>
    <row r="563" ht="39.950000000000003" customHeight="1"/>
    <row r="564" ht="39.950000000000003" customHeight="1"/>
    <row r="565" ht="39.950000000000003" customHeight="1"/>
    <row r="566" ht="39.950000000000003" customHeight="1"/>
    <row r="567" ht="39.950000000000003" customHeight="1"/>
    <row r="568" ht="39.950000000000003" customHeight="1"/>
    <row r="569" ht="39.950000000000003" customHeight="1"/>
    <row r="570" ht="39.950000000000003" customHeight="1"/>
    <row r="571" ht="39.950000000000003" customHeight="1"/>
    <row r="572" ht="39.950000000000003" customHeight="1"/>
    <row r="573" ht="39.950000000000003" customHeight="1"/>
    <row r="574" ht="39.950000000000003" customHeight="1"/>
    <row r="575" ht="39.950000000000003" customHeight="1"/>
    <row r="576" ht="39.950000000000003" customHeight="1"/>
    <row r="577" ht="39.950000000000003" customHeight="1"/>
    <row r="578" ht="39.950000000000003" customHeight="1"/>
    <row r="579" ht="39.950000000000003" customHeight="1"/>
    <row r="580" ht="39.950000000000003" customHeight="1"/>
    <row r="581" ht="39.950000000000003" customHeight="1"/>
    <row r="582" ht="39.950000000000003" customHeight="1"/>
    <row r="583" ht="39.950000000000003" customHeight="1"/>
    <row r="584" ht="39.950000000000003" customHeight="1"/>
    <row r="585" ht="39.950000000000003" customHeight="1"/>
    <row r="586" ht="39.950000000000003" customHeight="1"/>
    <row r="587" ht="39.950000000000003" customHeight="1"/>
    <row r="588" ht="39.950000000000003" customHeight="1"/>
    <row r="589" ht="39.950000000000003" customHeight="1"/>
    <row r="590" ht="39.950000000000003" customHeight="1"/>
    <row r="591" ht="39.950000000000003" customHeight="1"/>
    <row r="592" ht="39.950000000000003" customHeight="1"/>
    <row r="593" ht="39.950000000000003" customHeight="1"/>
    <row r="594" ht="39.950000000000003" customHeight="1"/>
    <row r="595" ht="39.950000000000003" customHeight="1"/>
    <row r="596" ht="39.950000000000003" customHeight="1"/>
    <row r="597" ht="39.950000000000003" customHeight="1"/>
    <row r="598" ht="39.950000000000003" customHeight="1"/>
    <row r="599" ht="39.950000000000003" customHeight="1"/>
    <row r="600" ht="39.950000000000003" customHeight="1"/>
    <row r="601" ht="39.950000000000003" customHeight="1"/>
    <row r="602" ht="39.950000000000003" customHeight="1"/>
    <row r="603" ht="39.950000000000003" customHeight="1"/>
    <row r="604" ht="39.950000000000003" customHeight="1"/>
    <row r="605" ht="39.950000000000003" customHeight="1"/>
    <row r="606" ht="39.950000000000003" customHeight="1"/>
    <row r="607" ht="39.950000000000003" customHeight="1"/>
    <row r="608" ht="39.950000000000003" customHeight="1"/>
    <row r="609" ht="39.950000000000003" customHeight="1"/>
    <row r="610" ht="39.950000000000003" customHeight="1"/>
    <row r="611" ht="39.950000000000003" customHeight="1"/>
    <row r="612" ht="39.950000000000003" customHeight="1"/>
    <row r="613" ht="39.950000000000003" customHeight="1"/>
    <row r="614" ht="39.950000000000003" customHeight="1"/>
    <row r="615" ht="39.950000000000003" customHeight="1"/>
    <row r="616" ht="39.950000000000003" customHeight="1"/>
    <row r="617" ht="39.950000000000003" customHeight="1"/>
    <row r="618" ht="39.950000000000003" customHeight="1"/>
    <row r="619" ht="39.950000000000003" customHeight="1"/>
    <row r="620" ht="39.950000000000003" customHeight="1"/>
    <row r="621" ht="39.950000000000003" customHeight="1"/>
    <row r="622" ht="39.950000000000003" customHeight="1"/>
    <row r="623" ht="39.950000000000003" customHeight="1"/>
    <row r="624" ht="39.950000000000003" customHeight="1"/>
    <row r="625" ht="39.950000000000003" customHeight="1"/>
    <row r="626" ht="39.950000000000003" customHeight="1"/>
    <row r="627" ht="39.950000000000003" customHeight="1"/>
    <row r="628" ht="39.950000000000003" customHeight="1"/>
    <row r="629" ht="39.950000000000003" customHeight="1"/>
    <row r="630" ht="39.950000000000003" customHeight="1"/>
    <row r="631" ht="39.950000000000003" customHeight="1"/>
    <row r="632" ht="39.950000000000003" customHeight="1"/>
    <row r="633" ht="39.950000000000003" customHeight="1"/>
    <row r="634" ht="39.950000000000003" customHeight="1"/>
    <row r="635" ht="39.950000000000003" customHeight="1"/>
    <row r="636" ht="39.950000000000003" customHeight="1"/>
    <row r="637" ht="39.950000000000003" customHeight="1"/>
    <row r="638" ht="39.950000000000003" customHeight="1"/>
    <row r="639" ht="39.950000000000003" customHeight="1"/>
    <row r="640" ht="39.950000000000003" customHeight="1"/>
    <row r="641" ht="39.950000000000003" customHeight="1"/>
    <row r="642" ht="39.950000000000003" customHeight="1"/>
    <row r="643" ht="39.950000000000003" customHeight="1"/>
    <row r="644" ht="39.950000000000003" customHeight="1"/>
    <row r="645" ht="39.950000000000003" customHeight="1"/>
    <row r="646" ht="39.950000000000003" customHeight="1"/>
    <row r="647" ht="39.950000000000003" customHeight="1"/>
    <row r="648" ht="39.950000000000003" customHeight="1"/>
    <row r="649" ht="39.950000000000003" customHeight="1"/>
  </sheetData>
  <mergeCells count="26">
    <mergeCell ref="AD1:AD2"/>
    <mergeCell ref="AE1:AE2"/>
    <mergeCell ref="AF1:AF2"/>
    <mergeCell ref="A2:N2"/>
    <mergeCell ref="AC1:AC2"/>
    <mergeCell ref="X1:X2"/>
    <mergeCell ref="Y1:Y2"/>
    <mergeCell ref="Z1:Z2"/>
    <mergeCell ref="AA1:AA2"/>
    <mergeCell ref="AB1:AB2"/>
    <mergeCell ref="O1:O2"/>
    <mergeCell ref="P1:P2"/>
    <mergeCell ref="A5:A19"/>
    <mergeCell ref="B5:B19"/>
    <mergeCell ref="A20:A21"/>
    <mergeCell ref="B20:B21"/>
    <mergeCell ref="W1:W2"/>
    <mergeCell ref="S1:S2"/>
    <mergeCell ref="T1:T2"/>
    <mergeCell ref="A1:C1"/>
    <mergeCell ref="V1:V2"/>
    <mergeCell ref="U1:U2"/>
    <mergeCell ref="Q1:Q2"/>
    <mergeCell ref="R1:R2"/>
    <mergeCell ref="D1:K1"/>
    <mergeCell ref="L1:N1"/>
  </mergeCells>
  <conditionalFormatting sqref="O4:Z25">
    <cfRule type="cellIs" dxfId="39" priority="1" stopIfTrue="1" operator="greaterThan">
      <formula>0</formula>
    </cfRule>
    <cfRule type="cellIs" dxfId="38" priority="2" stopIfTrue="1" operator="greaterThan">
      <formula>0</formula>
    </cfRule>
    <cfRule type="cellIs" dxfId="37" priority="3" stopIfTrue="1" operator="greaterThan">
      <formula>0</formula>
    </cfRule>
  </conditionalFormatting>
  <hyperlinks>
    <hyperlink ref="D577" r:id="rId1" display="https://www.havan.com.br/mangueira-para-gas-de-cozinha-glp-1-20m-durin-05207.html" xr:uid="{37CADA47-1B39-48A1-9B2E-49EE593BF3F8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26"/>
  <sheetViews>
    <sheetView topLeftCell="A10" zoomScale="70" zoomScaleNormal="70" workbookViewId="0">
      <selection activeCell="R25" sqref="R25"/>
    </sheetView>
  </sheetViews>
  <sheetFormatPr defaultColWidth="9.7109375" defaultRowHeight="39.950000000000003" customHeight="1"/>
  <cols>
    <col min="1" max="1" width="7" style="35" customWidth="1"/>
    <col min="2" max="2" width="44.28515625" style="1" customWidth="1"/>
    <col min="3" max="3" width="9.5703125" style="34" customWidth="1"/>
    <col min="4" max="4" width="55.28515625" style="42" customWidth="1"/>
    <col min="5" max="8" width="19.42578125" style="43" customWidth="1"/>
    <col min="9" max="9" width="11.7109375" style="1" customWidth="1"/>
    <col min="10" max="10" width="18.42578125" style="1" customWidth="1"/>
    <col min="11" max="11" width="15.42578125" style="29" bestFit="1" customWidth="1"/>
    <col min="12" max="12" width="13.85546875" style="4" customWidth="1"/>
    <col min="13" max="13" width="13.28515625" style="28" customWidth="1"/>
    <col min="14" max="14" width="12.5703125" style="5" customWidth="1"/>
    <col min="15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91" t="s">
        <v>95</v>
      </c>
      <c r="B1" s="91"/>
      <c r="C1" s="91"/>
      <c r="D1" s="91" t="s">
        <v>24</v>
      </c>
      <c r="E1" s="91"/>
      <c r="F1" s="91"/>
      <c r="G1" s="91"/>
      <c r="H1" s="91"/>
      <c r="I1" s="91"/>
      <c r="J1" s="91"/>
      <c r="K1" s="91"/>
      <c r="L1" s="91" t="s">
        <v>96</v>
      </c>
      <c r="M1" s="91"/>
      <c r="N1" s="91"/>
      <c r="O1" s="90" t="s">
        <v>97</v>
      </c>
      <c r="P1" s="90" t="s">
        <v>97</v>
      </c>
      <c r="Q1" s="90" t="s">
        <v>97</v>
      </c>
      <c r="R1" s="90" t="s">
        <v>97</v>
      </c>
      <c r="S1" s="90" t="s">
        <v>97</v>
      </c>
      <c r="T1" s="90" t="s">
        <v>97</v>
      </c>
      <c r="U1" s="90" t="s">
        <v>97</v>
      </c>
      <c r="V1" s="90" t="s">
        <v>97</v>
      </c>
      <c r="W1" s="90" t="s">
        <v>97</v>
      </c>
      <c r="X1" s="90" t="s">
        <v>97</v>
      </c>
      <c r="Y1" s="90" t="s">
        <v>97</v>
      </c>
      <c r="Z1" s="90" t="s">
        <v>97</v>
      </c>
      <c r="AA1" s="90" t="s">
        <v>97</v>
      </c>
      <c r="AB1" s="90" t="s">
        <v>97</v>
      </c>
      <c r="AC1" s="90" t="s">
        <v>97</v>
      </c>
      <c r="AD1" s="90" t="s">
        <v>97</v>
      </c>
      <c r="AE1" s="90" t="s">
        <v>97</v>
      </c>
      <c r="AF1" s="90" t="s">
        <v>97</v>
      </c>
    </row>
    <row r="2" spans="1:32" ht="39.950000000000003" customHeight="1">
      <c r="A2" s="91" t="s">
        <v>13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2" s="3" customFormat="1" ht="51" customHeight="1">
      <c r="A3" s="36" t="s">
        <v>20</v>
      </c>
      <c r="B3" s="38" t="s">
        <v>14</v>
      </c>
      <c r="C3" s="37" t="s">
        <v>21</v>
      </c>
      <c r="D3" s="37" t="s">
        <v>15</v>
      </c>
      <c r="E3" s="37" t="s">
        <v>16</v>
      </c>
      <c r="F3" s="37" t="s">
        <v>42</v>
      </c>
      <c r="G3" s="37" t="s">
        <v>44</v>
      </c>
      <c r="H3" s="37" t="s">
        <v>45</v>
      </c>
      <c r="I3" s="38" t="s">
        <v>3</v>
      </c>
      <c r="J3" s="38" t="s">
        <v>17</v>
      </c>
      <c r="K3" s="39" t="s">
        <v>22</v>
      </c>
      <c r="L3" s="38" t="s">
        <v>23</v>
      </c>
      <c r="M3" s="44" t="s">
        <v>0</v>
      </c>
      <c r="N3" s="45" t="s">
        <v>2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</row>
    <row r="4" spans="1:32" ht="39.950000000000003" customHeight="1">
      <c r="A4" s="50">
        <v>1</v>
      </c>
      <c r="B4" s="67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54" t="s">
        <v>49</v>
      </c>
      <c r="H4" s="54" t="s">
        <v>50</v>
      </c>
      <c r="I4" s="33" t="s">
        <v>3</v>
      </c>
      <c r="J4" s="68" t="s">
        <v>41</v>
      </c>
      <c r="K4" s="61">
        <v>222.49</v>
      </c>
      <c r="L4" s="19">
        <v>10</v>
      </c>
      <c r="M4" s="25">
        <f>L4-(SUM(O4:AF4))</f>
        <v>10</v>
      </c>
      <c r="N4" s="26" t="str">
        <f>IF(M4&lt;0,"ATENÇÃO","OK")</f>
        <v>OK</v>
      </c>
      <c r="O4" s="65"/>
      <c r="P4" s="65"/>
      <c r="Q4" s="65"/>
      <c r="R4" s="65"/>
      <c r="S4" s="65"/>
      <c r="T4" s="65"/>
      <c r="U4" s="18"/>
      <c r="V4" s="18"/>
      <c r="W4" s="18"/>
      <c r="X4" s="18"/>
      <c r="Y4" s="18"/>
      <c r="Z4" s="18"/>
      <c r="AA4" s="32"/>
      <c r="AB4" s="32"/>
      <c r="AC4" s="32"/>
      <c r="AD4" s="32"/>
      <c r="AE4" s="32"/>
      <c r="AF4" s="32"/>
    </row>
    <row r="5" spans="1:32" ht="39.950000000000003" customHeight="1">
      <c r="A5" s="92">
        <v>2</v>
      </c>
      <c r="B5" s="94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57" t="s">
        <v>53</v>
      </c>
      <c r="H5" s="57" t="s">
        <v>54</v>
      </c>
      <c r="I5" s="40" t="s">
        <v>3</v>
      </c>
      <c r="J5" s="40" t="s">
        <v>41</v>
      </c>
      <c r="K5" s="62">
        <v>885</v>
      </c>
      <c r="L5" s="19"/>
      <c r="M5" s="25">
        <f t="shared" ref="M5:M25" si="0">L5-(SUM(O5:AF5))</f>
        <v>0</v>
      </c>
      <c r="N5" s="26" t="str">
        <f t="shared" ref="N5:N25" si="1">IF(M5&lt;0,"ATENÇÃO","OK")</f>
        <v>OK</v>
      </c>
      <c r="O5" s="65"/>
      <c r="P5" s="65"/>
      <c r="Q5" s="65"/>
      <c r="R5" s="65"/>
      <c r="S5" s="65"/>
      <c r="T5" s="65"/>
      <c r="U5" s="18"/>
      <c r="V5" s="18"/>
      <c r="W5" s="18"/>
      <c r="X5" s="18"/>
      <c r="Y5" s="18"/>
      <c r="Z5" s="18"/>
      <c r="AA5" s="32"/>
      <c r="AB5" s="32"/>
      <c r="AC5" s="32"/>
      <c r="AD5" s="32"/>
      <c r="AE5" s="32"/>
      <c r="AF5" s="32"/>
    </row>
    <row r="6" spans="1:32" ht="39.950000000000003" customHeight="1">
      <c r="A6" s="93"/>
      <c r="B6" s="95"/>
      <c r="C6" s="55">
        <v>3</v>
      </c>
      <c r="D6" s="56" t="s">
        <v>26</v>
      </c>
      <c r="E6" s="57" t="s">
        <v>52</v>
      </c>
      <c r="F6" s="57">
        <v>35030005</v>
      </c>
      <c r="G6" s="57" t="s">
        <v>53</v>
      </c>
      <c r="H6" s="57" t="s">
        <v>54</v>
      </c>
      <c r="I6" s="40" t="s">
        <v>3</v>
      </c>
      <c r="J6" s="40" t="s">
        <v>41</v>
      </c>
      <c r="K6" s="62">
        <v>422</v>
      </c>
      <c r="L6" s="19"/>
      <c r="M6" s="25">
        <f t="shared" si="0"/>
        <v>0</v>
      </c>
      <c r="N6" s="26" t="str">
        <f t="shared" si="1"/>
        <v>OK</v>
      </c>
      <c r="O6" s="65"/>
      <c r="P6" s="65"/>
      <c r="Q6" s="65"/>
      <c r="R6" s="65"/>
      <c r="S6" s="65"/>
      <c r="T6" s="65"/>
      <c r="U6" s="18"/>
      <c r="V6" s="18"/>
      <c r="W6" s="18"/>
      <c r="X6" s="18"/>
      <c r="Y6" s="18"/>
      <c r="Z6" s="18"/>
      <c r="AA6" s="32"/>
      <c r="AB6" s="32"/>
      <c r="AC6" s="32"/>
      <c r="AD6" s="32"/>
      <c r="AE6" s="32"/>
      <c r="AF6" s="32"/>
    </row>
    <row r="7" spans="1:32" ht="39.950000000000003" customHeight="1">
      <c r="A7" s="93"/>
      <c r="B7" s="95"/>
      <c r="C7" s="55">
        <v>4</v>
      </c>
      <c r="D7" s="56" t="s">
        <v>27</v>
      </c>
      <c r="E7" s="57" t="s">
        <v>52</v>
      </c>
      <c r="F7" s="57" t="s">
        <v>55</v>
      </c>
      <c r="G7" s="57" t="s">
        <v>53</v>
      </c>
      <c r="H7" s="57" t="s">
        <v>56</v>
      </c>
      <c r="I7" s="40" t="s">
        <v>3</v>
      </c>
      <c r="J7" s="40" t="s">
        <v>41</v>
      </c>
      <c r="K7" s="62">
        <v>2236</v>
      </c>
      <c r="L7" s="19"/>
      <c r="M7" s="25">
        <f t="shared" si="0"/>
        <v>0</v>
      </c>
      <c r="N7" s="26" t="str">
        <f t="shared" si="1"/>
        <v>OK</v>
      </c>
      <c r="O7" s="65"/>
      <c r="P7" s="65"/>
      <c r="Q7" s="65"/>
      <c r="R7" s="65"/>
      <c r="S7" s="65"/>
      <c r="T7" s="65"/>
      <c r="U7" s="18"/>
      <c r="V7" s="18"/>
      <c r="W7" s="18"/>
      <c r="X7" s="18"/>
      <c r="Y7" s="18"/>
      <c r="Z7" s="18"/>
      <c r="AA7" s="32"/>
      <c r="AB7" s="32"/>
      <c r="AC7" s="32"/>
      <c r="AD7" s="32"/>
      <c r="AE7" s="32"/>
      <c r="AF7" s="32"/>
    </row>
    <row r="8" spans="1:32" ht="39.950000000000003" customHeight="1">
      <c r="A8" s="93"/>
      <c r="B8" s="95"/>
      <c r="C8" s="55">
        <v>5</v>
      </c>
      <c r="D8" s="56" t="s">
        <v>28</v>
      </c>
      <c r="E8" s="57" t="s">
        <v>52</v>
      </c>
      <c r="F8" s="57">
        <v>35123230</v>
      </c>
      <c r="G8" s="57" t="s">
        <v>57</v>
      </c>
      <c r="H8" s="57" t="s">
        <v>58</v>
      </c>
      <c r="I8" s="40" t="s">
        <v>3</v>
      </c>
      <c r="J8" s="40" t="s">
        <v>41</v>
      </c>
      <c r="K8" s="62">
        <v>28</v>
      </c>
      <c r="L8" s="19"/>
      <c r="M8" s="25">
        <f t="shared" si="0"/>
        <v>0</v>
      </c>
      <c r="N8" s="26" t="str">
        <f t="shared" si="1"/>
        <v>OK</v>
      </c>
      <c r="O8" s="65"/>
      <c r="P8" s="65"/>
      <c r="Q8" s="65"/>
      <c r="R8" s="65"/>
      <c r="S8" s="65"/>
      <c r="T8" s="65"/>
      <c r="U8" s="18"/>
      <c r="V8" s="18"/>
      <c r="W8" s="18"/>
      <c r="X8" s="18"/>
      <c r="Y8" s="18"/>
      <c r="Z8" s="18"/>
      <c r="AA8" s="32"/>
      <c r="AB8" s="32"/>
      <c r="AC8" s="32"/>
      <c r="AD8" s="32"/>
      <c r="AE8" s="32"/>
      <c r="AF8" s="32"/>
    </row>
    <row r="9" spans="1:32" ht="39.950000000000003" customHeight="1">
      <c r="A9" s="93"/>
      <c r="B9" s="95"/>
      <c r="C9" s="55">
        <v>6</v>
      </c>
      <c r="D9" s="56" t="s">
        <v>29</v>
      </c>
      <c r="E9" s="57" t="s">
        <v>52</v>
      </c>
      <c r="F9" s="57">
        <v>35103600</v>
      </c>
      <c r="G9" s="57" t="s">
        <v>57</v>
      </c>
      <c r="H9" s="57" t="s">
        <v>59</v>
      </c>
      <c r="I9" s="40" t="s">
        <v>3</v>
      </c>
      <c r="J9" s="40" t="s">
        <v>41</v>
      </c>
      <c r="K9" s="62">
        <v>12</v>
      </c>
      <c r="L9" s="19"/>
      <c r="M9" s="25">
        <f t="shared" si="0"/>
        <v>0</v>
      </c>
      <c r="N9" s="26" t="str">
        <f t="shared" si="1"/>
        <v>OK</v>
      </c>
      <c r="O9" s="65"/>
      <c r="P9" s="65"/>
      <c r="Q9" s="65"/>
      <c r="R9" s="65"/>
      <c r="S9" s="65"/>
      <c r="T9" s="65"/>
      <c r="U9" s="18"/>
      <c r="V9" s="18"/>
      <c r="W9" s="18"/>
      <c r="X9" s="18"/>
      <c r="Y9" s="18"/>
      <c r="Z9" s="18"/>
      <c r="AA9" s="32"/>
      <c r="AB9" s="32"/>
      <c r="AC9" s="32"/>
      <c r="AD9" s="32"/>
      <c r="AE9" s="32"/>
      <c r="AF9" s="32"/>
    </row>
    <row r="10" spans="1:32" ht="39.950000000000003" customHeight="1">
      <c r="A10" s="93"/>
      <c r="B10" s="95"/>
      <c r="C10" s="55">
        <v>7</v>
      </c>
      <c r="D10" s="56" t="s">
        <v>30</v>
      </c>
      <c r="E10" s="57" t="s">
        <v>52</v>
      </c>
      <c r="F10" s="57">
        <v>35129090</v>
      </c>
      <c r="G10" s="57" t="s">
        <v>53</v>
      </c>
      <c r="H10" s="57" t="s">
        <v>60</v>
      </c>
      <c r="I10" s="40" t="s">
        <v>3</v>
      </c>
      <c r="J10" s="40" t="s">
        <v>41</v>
      </c>
      <c r="K10" s="62">
        <v>34</v>
      </c>
      <c r="L10" s="19"/>
      <c r="M10" s="25">
        <f t="shared" si="0"/>
        <v>0</v>
      </c>
      <c r="N10" s="26" t="str">
        <f t="shared" si="1"/>
        <v>OK</v>
      </c>
      <c r="O10" s="65"/>
      <c r="P10" s="65"/>
      <c r="Q10" s="65"/>
      <c r="R10" s="65"/>
      <c r="S10" s="65"/>
      <c r="T10" s="65"/>
      <c r="U10" s="18"/>
      <c r="V10" s="18"/>
      <c r="W10" s="18"/>
      <c r="X10" s="18"/>
      <c r="Y10" s="18"/>
      <c r="Z10" s="18"/>
      <c r="AA10" s="32"/>
      <c r="AB10" s="32"/>
      <c r="AC10" s="32"/>
      <c r="AD10" s="32"/>
      <c r="AE10" s="32"/>
      <c r="AF10" s="32"/>
    </row>
    <row r="11" spans="1:32" ht="39.950000000000003" customHeight="1">
      <c r="A11" s="93"/>
      <c r="B11" s="95"/>
      <c r="C11" s="55">
        <v>8</v>
      </c>
      <c r="D11" s="56" t="s">
        <v>31</v>
      </c>
      <c r="E11" s="57" t="s">
        <v>52</v>
      </c>
      <c r="F11" s="57">
        <v>35129072</v>
      </c>
      <c r="G11" s="57" t="s">
        <v>57</v>
      </c>
      <c r="H11" s="57" t="s">
        <v>58</v>
      </c>
      <c r="I11" s="40" t="s">
        <v>3</v>
      </c>
      <c r="J11" s="40" t="s">
        <v>41</v>
      </c>
      <c r="K11" s="62">
        <v>52</v>
      </c>
      <c r="L11" s="19"/>
      <c r="M11" s="25">
        <f t="shared" si="0"/>
        <v>0</v>
      </c>
      <c r="N11" s="26" t="str">
        <f t="shared" si="1"/>
        <v>OK</v>
      </c>
      <c r="O11" s="65"/>
      <c r="P11" s="65"/>
      <c r="Q11" s="65"/>
      <c r="R11" s="65"/>
      <c r="S11" s="65"/>
      <c r="T11" s="65"/>
      <c r="U11" s="18"/>
      <c r="V11" s="18"/>
      <c r="W11" s="18"/>
      <c r="X11" s="18"/>
      <c r="Y11" s="18"/>
      <c r="Z11" s="18"/>
      <c r="AA11" s="32"/>
      <c r="AB11" s="32"/>
      <c r="AC11" s="32"/>
      <c r="AD11" s="32"/>
      <c r="AE11" s="32"/>
      <c r="AF11" s="32"/>
    </row>
    <row r="12" spans="1:32" ht="39.950000000000003" customHeight="1">
      <c r="A12" s="93"/>
      <c r="B12" s="95"/>
      <c r="C12" s="55">
        <v>9</v>
      </c>
      <c r="D12" s="56" t="s">
        <v>32</v>
      </c>
      <c r="E12" s="57" t="s">
        <v>52</v>
      </c>
      <c r="F12" s="57">
        <v>35103605</v>
      </c>
      <c r="G12" s="57" t="s">
        <v>57</v>
      </c>
      <c r="H12" s="57" t="s">
        <v>61</v>
      </c>
      <c r="I12" s="40" t="s">
        <v>3</v>
      </c>
      <c r="J12" s="40" t="s">
        <v>41</v>
      </c>
      <c r="K12" s="62">
        <v>26.9</v>
      </c>
      <c r="L12" s="19"/>
      <c r="M12" s="25">
        <f t="shared" si="0"/>
        <v>0</v>
      </c>
      <c r="N12" s="26" t="str">
        <f t="shared" si="1"/>
        <v>OK</v>
      </c>
      <c r="O12" s="65"/>
      <c r="P12" s="65"/>
      <c r="Q12" s="65"/>
      <c r="R12" s="65"/>
      <c r="S12" s="65"/>
      <c r="T12" s="65"/>
      <c r="U12" s="18"/>
      <c r="V12" s="18"/>
      <c r="W12" s="18"/>
      <c r="X12" s="18"/>
      <c r="Y12" s="18"/>
      <c r="Z12" s="18"/>
      <c r="AA12" s="32"/>
      <c r="AB12" s="32"/>
      <c r="AC12" s="32"/>
      <c r="AD12" s="32"/>
      <c r="AE12" s="32"/>
      <c r="AF12" s="32"/>
    </row>
    <row r="13" spans="1:32" ht="39.950000000000003" customHeight="1">
      <c r="A13" s="93"/>
      <c r="B13" s="95"/>
      <c r="C13" s="55">
        <v>10</v>
      </c>
      <c r="D13" s="56" t="s">
        <v>33</v>
      </c>
      <c r="E13" s="57" t="s">
        <v>52</v>
      </c>
      <c r="F13" s="57">
        <v>23400194</v>
      </c>
      <c r="G13" s="57" t="s">
        <v>53</v>
      </c>
      <c r="H13" s="57" t="s">
        <v>62</v>
      </c>
      <c r="I13" s="40" t="s">
        <v>3</v>
      </c>
      <c r="J13" s="40" t="s">
        <v>41</v>
      </c>
      <c r="K13" s="62">
        <v>1753.75</v>
      </c>
      <c r="L13" s="19">
        <v>2</v>
      </c>
      <c r="M13" s="25">
        <f t="shared" si="0"/>
        <v>2</v>
      </c>
      <c r="N13" s="26" t="str">
        <f t="shared" si="1"/>
        <v>OK</v>
      </c>
      <c r="O13" s="65"/>
      <c r="P13" s="65"/>
      <c r="Q13" s="65"/>
      <c r="R13" s="65"/>
      <c r="S13" s="65"/>
      <c r="T13" s="65"/>
      <c r="U13" s="18"/>
      <c r="V13" s="18"/>
      <c r="W13" s="18"/>
      <c r="X13" s="18"/>
      <c r="Y13" s="18"/>
      <c r="Z13" s="18"/>
      <c r="AA13" s="32"/>
      <c r="AB13" s="32"/>
      <c r="AC13" s="32"/>
      <c r="AD13" s="32"/>
      <c r="AE13" s="32"/>
      <c r="AF13" s="32"/>
    </row>
    <row r="14" spans="1:32" ht="39.950000000000003" customHeight="1">
      <c r="A14" s="93"/>
      <c r="B14" s="95"/>
      <c r="C14" s="55">
        <v>11</v>
      </c>
      <c r="D14" s="56" t="s">
        <v>34</v>
      </c>
      <c r="E14" s="57" t="s">
        <v>52</v>
      </c>
      <c r="F14" s="57">
        <v>23200019</v>
      </c>
      <c r="G14" s="57" t="s">
        <v>53</v>
      </c>
      <c r="H14" s="57" t="s">
        <v>63</v>
      </c>
      <c r="I14" s="40" t="s">
        <v>3</v>
      </c>
      <c r="J14" s="40" t="s">
        <v>41</v>
      </c>
      <c r="K14" s="62">
        <v>649.65</v>
      </c>
      <c r="L14" s="19">
        <v>2</v>
      </c>
      <c r="M14" s="25">
        <f t="shared" si="0"/>
        <v>2</v>
      </c>
      <c r="N14" s="26" t="str">
        <f t="shared" si="1"/>
        <v>OK</v>
      </c>
      <c r="O14" s="65"/>
      <c r="P14" s="65"/>
      <c r="Q14" s="65"/>
      <c r="R14" s="65"/>
      <c r="S14" s="65"/>
      <c r="T14" s="65"/>
      <c r="U14" s="18"/>
      <c r="V14" s="18"/>
      <c r="W14" s="18"/>
      <c r="X14" s="18"/>
      <c r="Y14" s="18"/>
      <c r="Z14" s="18"/>
      <c r="AA14" s="32"/>
      <c r="AB14" s="32"/>
      <c r="AC14" s="32"/>
      <c r="AD14" s="32"/>
      <c r="AE14" s="32"/>
      <c r="AF14" s="32"/>
    </row>
    <row r="15" spans="1:32" ht="39.950000000000003" customHeight="1">
      <c r="A15" s="93"/>
      <c r="B15" s="95"/>
      <c r="C15" s="55">
        <v>12</v>
      </c>
      <c r="D15" s="56" t="s">
        <v>35</v>
      </c>
      <c r="E15" s="57" t="s">
        <v>52</v>
      </c>
      <c r="F15" s="57">
        <v>23350032</v>
      </c>
      <c r="G15" s="57" t="s">
        <v>53</v>
      </c>
      <c r="H15" s="57" t="s">
        <v>64</v>
      </c>
      <c r="I15" s="40" t="s">
        <v>3</v>
      </c>
      <c r="J15" s="40" t="s">
        <v>41</v>
      </c>
      <c r="K15" s="62">
        <v>11</v>
      </c>
      <c r="L15" s="19">
        <v>1</v>
      </c>
      <c r="M15" s="25">
        <f t="shared" si="0"/>
        <v>1</v>
      </c>
      <c r="N15" s="26" t="str">
        <f t="shared" si="1"/>
        <v>OK</v>
      </c>
      <c r="O15" s="65"/>
      <c r="P15" s="65"/>
      <c r="Q15" s="65"/>
      <c r="R15" s="65"/>
      <c r="S15" s="65"/>
      <c r="T15" s="65"/>
      <c r="U15" s="18"/>
      <c r="V15" s="18"/>
      <c r="W15" s="18"/>
      <c r="X15" s="18"/>
      <c r="Y15" s="18"/>
      <c r="Z15" s="18"/>
      <c r="AA15" s="32"/>
      <c r="AB15" s="32"/>
      <c r="AC15" s="32"/>
      <c r="AD15" s="32"/>
      <c r="AE15" s="32"/>
      <c r="AF15" s="32"/>
    </row>
    <row r="16" spans="1:32" ht="39.950000000000003" customHeight="1">
      <c r="A16" s="93"/>
      <c r="B16" s="95"/>
      <c r="C16" s="55">
        <v>13</v>
      </c>
      <c r="D16" s="56" t="s">
        <v>36</v>
      </c>
      <c r="E16" s="57" t="s">
        <v>52</v>
      </c>
      <c r="F16" s="57">
        <v>35030600</v>
      </c>
      <c r="G16" s="57" t="s">
        <v>65</v>
      </c>
      <c r="H16" s="57" t="s">
        <v>66</v>
      </c>
      <c r="I16" s="40" t="s">
        <v>3</v>
      </c>
      <c r="J16" s="40" t="s">
        <v>41</v>
      </c>
      <c r="K16" s="62">
        <v>32</v>
      </c>
      <c r="L16" s="19">
        <v>100</v>
      </c>
      <c r="M16" s="25">
        <f t="shared" si="0"/>
        <v>100</v>
      </c>
      <c r="N16" s="26" t="str">
        <f t="shared" si="1"/>
        <v>OK</v>
      </c>
      <c r="O16" s="65"/>
      <c r="P16" s="65"/>
      <c r="Q16" s="65"/>
      <c r="R16" s="65"/>
      <c r="S16" s="65"/>
      <c r="T16" s="65"/>
      <c r="U16" s="18"/>
      <c r="V16" s="18"/>
      <c r="W16" s="18"/>
      <c r="X16" s="18"/>
      <c r="Y16" s="18"/>
      <c r="Z16" s="18"/>
      <c r="AA16" s="32"/>
      <c r="AB16" s="32"/>
      <c r="AC16" s="32"/>
      <c r="AD16" s="32"/>
      <c r="AE16" s="32"/>
      <c r="AF16" s="32"/>
    </row>
    <row r="17" spans="1:32" ht="39.950000000000003" customHeight="1">
      <c r="A17" s="93"/>
      <c r="B17" s="95"/>
      <c r="C17" s="55">
        <v>14</v>
      </c>
      <c r="D17" s="56" t="s">
        <v>37</v>
      </c>
      <c r="E17" s="57" t="s">
        <v>52</v>
      </c>
      <c r="F17" s="57">
        <v>35030521</v>
      </c>
      <c r="G17" s="57" t="s">
        <v>65</v>
      </c>
      <c r="H17" s="57" t="s">
        <v>66</v>
      </c>
      <c r="I17" s="40" t="s">
        <v>3</v>
      </c>
      <c r="J17" s="40" t="s">
        <v>41</v>
      </c>
      <c r="K17" s="62">
        <v>19</v>
      </c>
      <c r="L17" s="19">
        <v>100</v>
      </c>
      <c r="M17" s="25">
        <f t="shared" si="0"/>
        <v>100</v>
      </c>
      <c r="N17" s="26" t="str">
        <f t="shared" si="1"/>
        <v>OK</v>
      </c>
      <c r="O17" s="65"/>
      <c r="P17" s="65"/>
      <c r="Q17" s="65"/>
      <c r="R17" s="65"/>
      <c r="S17" s="65"/>
      <c r="T17" s="65"/>
      <c r="U17" s="18"/>
      <c r="V17" s="18"/>
      <c r="W17" s="18"/>
      <c r="X17" s="18"/>
      <c r="Y17" s="18"/>
      <c r="Z17" s="18"/>
      <c r="AA17" s="32"/>
      <c r="AB17" s="32"/>
      <c r="AC17" s="32"/>
      <c r="AD17" s="32"/>
      <c r="AE17" s="32"/>
      <c r="AF17" s="32"/>
    </row>
    <row r="18" spans="1:32" ht="39.950000000000003" customHeight="1">
      <c r="A18" s="93"/>
      <c r="B18" s="95"/>
      <c r="C18" s="55">
        <v>15</v>
      </c>
      <c r="D18" s="56" t="s">
        <v>38</v>
      </c>
      <c r="E18" s="57" t="s">
        <v>52</v>
      </c>
      <c r="F18" s="57">
        <v>35050296</v>
      </c>
      <c r="G18" s="57" t="s">
        <v>65</v>
      </c>
      <c r="H18" s="57" t="s">
        <v>66</v>
      </c>
      <c r="I18" s="40" t="s">
        <v>3</v>
      </c>
      <c r="J18" s="40" t="s">
        <v>41</v>
      </c>
      <c r="K18" s="62">
        <v>4.2</v>
      </c>
      <c r="L18" s="19">
        <v>300</v>
      </c>
      <c r="M18" s="25">
        <f t="shared" si="0"/>
        <v>300</v>
      </c>
      <c r="N18" s="26" t="str">
        <f t="shared" si="1"/>
        <v>OK</v>
      </c>
      <c r="O18" s="65"/>
      <c r="P18" s="65"/>
      <c r="Q18" s="65"/>
      <c r="R18" s="65"/>
      <c r="S18" s="65"/>
      <c r="T18" s="65"/>
      <c r="U18" s="18"/>
      <c r="V18" s="18"/>
      <c r="W18" s="18"/>
      <c r="X18" s="18"/>
      <c r="Y18" s="18"/>
      <c r="Z18" s="18"/>
      <c r="AA18" s="32"/>
      <c r="AB18" s="32"/>
      <c r="AC18" s="32"/>
      <c r="AD18" s="32"/>
      <c r="AE18" s="32"/>
      <c r="AF18" s="32"/>
    </row>
    <row r="19" spans="1:32" ht="39.950000000000003" customHeight="1">
      <c r="A19" s="93"/>
      <c r="B19" s="95"/>
      <c r="C19" s="55">
        <v>16</v>
      </c>
      <c r="D19" s="56" t="s">
        <v>39</v>
      </c>
      <c r="E19" s="57" t="s">
        <v>52</v>
      </c>
      <c r="F19" s="57">
        <v>35050290</v>
      </c>
      <c r="G19" s="57" t="s">
        <v>65</v>
      </c>
      <c r="H19" s="57" t="s">
        <v>66</v>
      </c>
      <c r="I19" s="40" t="s">
        <v>3</v>
      </c>
      <c r="J19" s="40" t="s">
        <v>41</v>
      </c>
      <c r="K19" s="62">
        <v>1.1499999999999999</v>
      </c>
      <c r="L19" s="19">
        <v>300</v>
      </c>
      <c r="M19" s="25">
        <f t="shared" si="0"/>
        <v>300</v>
      </c>
      <c r="N19" s="26" t="str">
        <f t="shared" si="1"/>
        <v>OK</v>
      </c>
      <c r="O19" s="65"/>
      <c r="P19" s="65"/>
      <c r="Q19" s="65"/>
      <c r="R19" s="65"/>
      <c r="S19" s="65"/>
      <c r="T19" s="65"/>
      <c r="U19" s="18"/>
      <c r="V19" s="18"/>
      <c r="W19" s="18"/>
      <c r="X19" s="18"/>
      <c r="Y19" s="18"/>
      <c r="Z19" s="18"/>
      <c r="AA19" s="32"/>
      <c r="AB19" s="32"/>
      <c r="AC19" s="32"/>
      <c r="AD19" s="32"/>
      <c r="AE19" s="32"/>
      <c r="AF19" s="32"/>
    </row>
    <row r="20" spans="1:32" ht="39.950000000000003" customHeight="1">
      <c r="A20" s="98">
        <v>4</v>
      </c>
      <c r="B20" s="96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60" t="s">
        <v>71</v>
      </c>
      <c r="H20" s="60" t="s">
        <v>72</v>
      </c>
      <c r="I20" s="33" t="s">
        <v>3</v>
      </c>
      <c r="J20" s="33" t="s">
        <v>41</v>
      </c>
      <c r="K20" s="63">
        <v>1139</v>
      </c>
      <c r="L20" s="19">
        <v>6</v>
      </c>
      <c r="M20" s="25">
        <f t="shared" si="0"/>
        <v>6</v>
      </c>
      <c r="N20" s="26" t="str">
        <f t="shared" si="1"/>
        <v>OK</v>
      </c>
      <c r="O20" s="65"/>
      <c r="P20" s="65"/>
      <c r="Q20" s="65"/>
      <c r="R20" s="65"/>
      <c r="S20" s="65"/>
      <c r="T20" s="65"/>
      <c r="U20" s="18"/>
      <c r="V20" s="18"/>
      <c r="W20" s="18"/>
      <c r="X20" s="18"/>
      <c r="Y20" s="18"/>
      <c r="Z20" s="18"/>
      <c r="AA20" s="32"/>
      <c r="AB20" s="32"/>
      <c r="AC20" s="32"/>
      <c r="AD20" s="32"/>
      <c r="AE20" s="32"/>
      <c r="AF20" s="32"/>
    </row>
    <row r="21" spans="1:32" ht="39.950000000000003" customHeight="1">
      <c r="A21" s="99"/>
      <c r="B21" s="97"/>
      <c r="C21" s="58">
        <v>26</v>
      </c>
      <c r="D21" s="59" t="s">
        <v>73</v>
      </c>
      <c r="E21" s="60" t="s">
        <v>74</v>
      </c>
      <c r="F21" s="60" t="s">
        <v>75</v>
      </c>
      <c r="G21" s="60" t="s">
        <v>71</v>
      </c>
      <c r="H21" s="60" t="s">
        <v>76</v>
      </c>
      <c r="I21" s="33" t="s">
        <v>3</v>
      </c>
      <c r="J21" s="33" t="s">
        <v>41</v>
      </c>
      <c r="K21" s="63">
        <v>3200.12</v>
      </c>
      <c r="L21" s="19"/>
      <c r="M21" s="25">
        <f t="shared" si="0"/>
        <v>0</v>
      </c>
      <c r="N21" s="26" t="str">
        <f t="shared" si="1"/>
        <v>OK</v>
      </c>
      <c r="O21" s="65"/>
      <c r="P21" s="65"/>
      <c r="Q21" s="65"/>
      <c r="R21" s="65"/>
      <c r="S21" s="65"/>
      <c r="T21" s="65"/>
      <c r="U21" s="18"/>
      <c r="V21" s="18"/>
      <c r="W21" s="18"/>
      <c r="X21" s="18"/>
      <c r="Y21" s="18"/>
      <c r="Z21" s="18"/>
      <c r="AA21" s="32"/>
      <c r="AB21" s="32"/>
      <c r="AC21" s="32"/>
      <c r="AD21" s="32"/>
      <c r="AE21" s="32"/>
      <c r="AF21" s="32"/>
    </row>
    <row r="22" spans="1:32" ht="39.950000000000003" customHeight="1">
      <c r="A22" s="75">
        <v>5</v>
      </c>
      <c r="B22" s="69" t="s">
        <v>77</v>
      </c>
      <c r="C22" s="70">
        <v>27</v>
      </c>
      <c r="D22" s="71" t="s">
        <v>78</v>
      </c>
      <c r="E22" s="72" t="s">
        <v>79</v>
      </c>
      <c r="F22" s="72" t="s">
        <v>80</v>
      </c>
      <c r="G22" s="72" t="s">
        <v>49</v>
      </c>
      <c r="H22" s="72" t="s">
        <v>81</v>
      </c>
      <c r="I22" s="73" t="s">
        <v>3</v>
      </c>
      <c r="J22" s="73" t="s">
        <v>40</v>
      </c>
      <c r="K22" s="74">
        <v>13499.8</v>
      </c>
      <c r="L22" s="19"/>
      <c r="M22" s="25">
        <f t="shared" si="0"/>
        <v>0</v>
      </c>
      <c r="N22" s="26" t="str">
        <f t="shared" si="1"/>
        <v>OK</v>
      </c>
      <c r="O22" s="65"/>
      <c r="P22" s="65"/>
      <c r="Q22" s="65"/>
      <c r="R22" s="65"/>
      <c r="S22" s="65"/>
      <c r="T22" s="65"/>
      <c r="U22" s="18"/>
      <c r="V22" s="18"/>
      <c r="W22" s="18"/>
      <c r="X22" s="18"/>
      <c r="Y22" s="18"/>
      <c r="Z22" s="18"/>
      <c r="AA22" s="32"/>
      <c r="AB22" s="32"/>
      <c r="AC22" s="32"/>
      <c r="AD22" s="32"/>
      <c r="AE22" s="32"/>
      <c r="AF22" s="32"/>
    </row>
    <row r="23" spans="1:32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60" t="s">
        <v>85</v>
      </c>
      <c r="H23" s="60" t="s">
        <v>86</v>
      </c>
      <c r="I23" s="33" t="s">
        <v>3</v>
      </c>
      <c r="J23" s="33" t="s">
        <v>41</v>
      </c>
      <c r="K23" s="63">
        <v>1730</v>
      </c>
      <c r="L23" s="19">
        <v>4</v>
      </c>
      <c r="M23" s="25">
        <f t="shared" si="0"/>
        <v>4</v>
      </c>
      <c r="N23" s="26" t="str">
        <f t="shared" si="1"/>
        <v>OK</v>
      </c>
      <c r="O23" s="65"/>
      <c r="P23" s="65"/>
      <c r="Q23" s="65"/>
      <c r="R23" s="65"/>
      <c r="S23" s="65"/>
      <c r="T23" s="65"/>
      <c r="U23" s="18"/>
      <c r="V23" s="18"/>
      <c r="W23" s="18"/>
      <c r="X23" s="18"/>
      <c r="Y23" s="18"/>
      <c r="Z23" s="18"/>
      <c r="AA23" s="32"/>
      <c r="AB23" s="32"/>
      <c r="AC23" s="32"/>
      <c r="AD23" s="32"/>
      <c r="AE23" s="32"/>
      <c r="AF23" s="32"/>
    </row>
    <row r="24" spans="1:32" ht="47.25">
      <c r="A24" s="75">
        <v>10</v>
      </c>
      <c r="B24" s="69" t="s">
        <v>87</v>
      </c>
      <c r="C24" s="70">
        <v>32</v>
      </c>
      <c r="D24" s="71" t="s">
        <v>89</v>
      </c>
      <c r="E24" s="72" t="s">
        <v>84</v>
      </c>
      <c r="F24" s="72">
        <v>6200107</v>
      </c>
      <c r="G24" s="72" t="s">
        <v>85</v>
      </c>
      <c r="H24" s="72" t="s">
        <v>86</v>
      </c>
      <c r="I24" s="73" t="s">
        <v>3</v>
      </c>
      <c r="J24" s="73" t="s">
        <v>41</v>
      </c>
      <c r="K24" s="74">
        <v>2390</v>
      </c>
      <c r="L24" s="19"/>
      <c r="M24" s="25">
        <f t="shared" si="0"/>
        <v>0</v>
      </c>
      <c r="N24" s="26" t="str">
        <f t="shared" si="1"/>
        <v>OK</v>
      </c>
      <c r="O24" s="65"/>
      <c r="P24" s="65"/>
      <c r="Q24" s="65"/>
      <c r="R24" s="65"/>
      <c r="S24" s="65"/>
      <c r="T24" s="65"/>
      <c r="U24" s="18"/>
      <c r="V24" s="18"/>
      <c r="W24" s="18"/>
      <c r="X24" s="18"/>
      <c r="Y24" s="18"/>
      <c r="Z24" s="18"/>
      <c r="AA24" s="32"/>
      <c r="AB24" s="32"/>
      <c r="AC24" s="32"/>
      <c r="AD24" s="32"/>
      <c r="AE24" s="32"/>
      <c r="AF24" s="32"/>
    </row>
    <row r="25" spans="1:32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60" t="s">
        <v>90</v>
      </c>
      <c r="H25" s="60" t="s">
        <v>94</v>
      </c>
      <c r="I25" s="33" t="s">
        <v>3</v>
      </c>
      <c r="J25" s="33" t="s">
        <v>41</v>
      </c>
      <c r="K25" s="63">
        <v>1780</v>
      </c>
      <c r="L25" s="19"/>
      <c r="M25" s="25">
        <f t="shared" si="0"/>
        <v>0</v>
      </c>
      <c r="N25" s="26" t="str">
        <f t="shared" si="1"/>
        <v>OK</v>
      </c>
      <c r="O25" s="65"/>
      <c r="P25" s="65"/>
      <c r="Q25" s="65"/>
      <c r="R25" s="65"/>
      <c r="S25" s="65"/>
      <c r="T25" s="65"/>
      <c r="U25" s="18"/>
      <c r="V25" s="18"/>
      <c r="W25" s="18"/>
      <c r="X25" s="18"/>
      <c r="Y25" s="18"/>
      <c r="Z25" s="18"/>
      <c r="AA25" s="32"/>
      <c r="AB25" s="32"/>
      <c r="AC25" s="32"/>
      <c r="AD25" s="32"/>
      <c r="AE25" s="32"/>
      <c r="AF25" s="32"/>
    </row>
    <row r="26" spans="1:32" ht="39.950000000000003" customHeight="1">
      <c r="K26" s="64">
        <f>SUM(K4:K25)</f>
        <v>30128.059999999998</v>
      </c>
      <c r="O26" s="66">
        <f>SUMPRODUCT(K4:K25,O4:O25)</f>
        <v>0</v>
      </c>
      <c r="P26" s="66">
        <f>SUMPRODUCT(K4:K25,P4:P25)</f>
        <v>0</v>
      </c>
      <c r="Q26" s="66">
        <f>SUMPRODUCT(K4:K25,Q4:Q25)</f>
        <v>0</v>
      </c>
      <c r="R26" s="66">
        <f>SUMPRODUCT(K4:K25,R4:R25)</f>
        <v>0</v>
      </c>
      <c r="S26" s="66">
        <f>SUMPRODUCT(K4:K25,S4:S25)</f>
        <v>0</v>
      </c>
      <c r="T26" s="66">
        <f>SUMPRODUCT(K4:K25,T4:T25)</f>
        <v>0</v>
      </c>
    </row>
  </sheetData>
  <mergeCells count="26">
    <mergeCell ref="AC1:AC2"/>
    <mergeCell ref="AD1:AD2"/>
    <mergeCell ref="AE1:AE2"/>
    <mergeCell ref="AF1:AF2"/>
    <mergeCell ref="A2:N2"/>
    <mergeCell ref="AB1:AB2"/>
    <mergeCell ref="T1:T2"/>
    <mergeCell ref="O1:O2"/>
    <mergeCell ref="P1:P2"/>
    <mergeCell ref="Q1:Q2"/>
    <mergeCell ref="AA1:AA2"/>
    <mergeCell ref="D1:K1"/>
    <mergeCell ref="L1:N1"/>
    <mergeCell ref="A20:A21"/>
    <mergeCell ref="Z1:Z2"/>
    <mergeCell ref="V1:V2"/>
    <mergeCell ref="R1:R2"/>
    <mergeCell ref="S1:S2"/>
    <mergeCell ref="U1:U2"/>
    <mergeCell ref="W1:W2"/>
    <mergeCell ref="X1:X2"/>
    <mergeCell ref="Y1:Y2"/>
    <mergeCell ref="A1:C1"/>
    <mergeCell ref="B20:B21"/>
    <mergeCell ref="A5:A19"/>
    <mergeCell ref="B5:B19"/>
  </mergeCells>
  <conditionalFormatting sqref="O4:Z25">
    <cfRule type="cellIs" dxfId="36" priority="1" stopIfTrue="1" operator="greaterThan">
      <formula>0</formula>
    </cfRule>
    <cfRule type="cellIs" dxfId="35" priority="2" stopIfTrue="1" operator="greaterThan">
      <formula>0</formula>
    </cfRule>
    <cfRule type="cellIs" dxfId="34" priority="3" stopIfTrue="1" operator="greaterThan">
      <formula>0</formula>
    </cfRule>
  </conditionalFormatting>
  <hyperlinks>
    <hyperlink ref="D577" r:id="rId1" display="https://www.havan.com.br/mangueira-para-gas-de-cozinha-glp-1-20m-durin-05207.html" xr:uid="{E2908312-5B04-448E-8B7C-7DBF0B3EB74A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26"/>
  <sheetViews>
    <sheetView topLeftCell="A13" zoomScale="70" zoomScaleNormal="70" workbookViewId="0">
      <selection activeCell="S13" sqref="S13"/>
    </sheetView>
  </sheetViews>
  <sheetFormatPr defaultColWidth="9.7109375" defaultRowHeight="39.950000000000003" customHeight="1"/>
  <cols>
    <col min="1" max="1" width="7" style="35" customWidth="1"/>
    <col min="2" max="2" width="44.28515625" style="1" customWidth="1"/>
    <col min="3" max="3" width="9.5703125" style="34" customWidth="1"/>
    <col min="4" max="4" width="55.28515625" style="42" customWidth="1"/>
    <col min="5" max="8" width="19.42578125" style="43" customWidth="1"/>
    <col min="9" max="9" width="11.7109375" style="1" customWidth="1"/>
    <col min="10" max="10" width="18.42578125" style="1" customWidth="1"/>
    <col min="11" max="11" width="15.42578125" style="29" bestFit="1" customWidth="1"/>
    <col min="12" max="12" width="13.85546875" style="4" customWidth="1"/>
    <col min="13" max="13" width="13.28515625" style="28" customWidth="1"/>
    <col min="14" max="14" width="12.5703125" style="5" customWidth="1"/>
    <col min="15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91" t="s">
        <v>95</v>
      </c>
      <c r="B1" s="91"/>
      <c r="C1" s="91"/>
      <c r="D1" s="91" t="s">
        <v>24</v>
      </c>
      <c r="E1" s="91"/>
      <c r="F1" s="91"/>
      <c r="G1" s="91"/>
      <c r="H1" s="91"/>
      <c r="I1" s="91"/>
      <c r="J1" s="91"/>
      <c r="K1" s="91"/>
      <c r="L1" s="91" t="s">
        <v>96</v>
      </c>
      <c r="M1" s="91"/>
      <c r="N1" s="91"/>
      <c r="O1" s="90" t="s">
        <v>122</v>
      </c>
      <c r="P1" s="90" t="s">
        <v>97</v>
      </c>
      <c r="Q1" s="90" t="s">
        <v>97</v>
      </c>
      <c r="R1" s="90" t="s">
        <v>97</v>
      </c>
      <c r="S1" s="90" t="s">
        <v>97</v>
      </c>
      <c r="T1" s="90" t="s">
        <v>97</v>
      </c>
      <c r="U1" s="90" t="s">
        <v>97</v>
      </c>
      <c r="V1" s="90" t="s">
        <v>97</v>
      </c>
      <c r="W1" s="90" t="s">
        <v>97</v>
      </c>
      <c r="X1" s="90" t="s">
        <v>97</v>
      </c>
      <c r="Y1" s="90" t="s">
        <v>97</v>
      </c>
      <c r="Z1" s="90" t="s">
        <v>97</v>
      </c>
      <c r="AA1" s="90" t="s">
        <v>97</v>
      </c>
      <c r="AB1" s="90" t="s">
        <v>97</v>
      </c>
      <c r="AC1" s="90" t="s">
        <v>97</v>
      </c>
      <c r="AD1" s="90" t="s">
        <v>97</v>
      </c>
      <c r="AE1" s="90" t="s">
        <v>97</v>
      </c>
      <c r="AF1" s="90" t="s">
        <v>97</v>
      </c>
    </row>
    <row r="2" spans="1:32" ht="39.950000000000003" customHeight="1">
      <c r="A2" s="91" t="s">
        <v>13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2" s="3" customFormat="1" ht="51" customHeight="1">
      <c r="A3" s="36" t="s">
        <v>20</v>
      </c>
      <c r="B3" s="38" t="s">
        <v>14</v>
      </c>
      <c r="C3" s="37" t="s">
        <v>21</v>
      </c>
      <c r="D3" s="37" t="s">
        <v>15</v>
      </c>
      <c r="E3" s="37" t="s">
        <v>16</v>
      </c>
      <c r="F3" s="37" t="s">
        <v>42</v>
      </c>
      <c r="G3" s="37" t="s">
        <v>44</v>
      </c>
      <c r="H3" s="37" t="s">
        <v>45</v>
      </c>
      <c r="I3" s="38" t="s">
        <v>3</v>
      </c>
      <c r="J3" s="38" t="s">
        <v>17</v>
      </c>
      <c r="K3" s="39" t="s">
        <v>22</v>
      </c>
      <c r="L3" s="38" t="s">
        <v>23</v>
      </c>
      <c r="M3" s="44" t="s">
        <v>0</v>
      </c>
      <c r="N3" s="45" t="s">
        <v>2</v>
      </c>
      <c r="O3" s="85">
        <v>44704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</row>
    <row r="4" spans="1:32" ht="39.950000000000003" customHeight="1">
      <c r="A4" s="50">
        <v>1</v>
      </c>
      <c r="B4" s="67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54" t="s">
        <v>49</v>
      </c>
      <c r="H4" s="54" t="s">
        <v>50</v>
      </c>
      <c r="I4" s="33" t="s">
        <v>3</v>
      </c>
      <c r="J4" s="68" t="s">
        <v>41</v>
      </c>
      <c r="K4" s="61">
        <v>222.49</v>
      </c>
      <c r="L4" s="19"/>
      <c r="M4" s="25">
        <f>L4-(SUM(O4:AF4))</f>
        <v>0</v>
      </c>
      <c r="N4" s="26" t="str">
        <f>IF(M4&lt;0,"ATENÇÃO","OK")</f>
        <v>OK</v>
      </c>
      <c r="O4" s="84"/>
      <c r="P4" s="65"/>
      <c r="Q4" s="65"/>
      <c r="R4" s="65"/>
      <c r="S4" s="65"/>
      <c r="T4" s="65"/>
      <c r="U4" s="18"/>
      <c r="V4" s="18"/>
      <c r="W4" s="18"/>
      <c r="X4" s="18"/>
      <c r="Y4" s="18"/>
      <c r="Z4" s="18"/>
      <c r="AA4" s="32"/>
      <c r="AB4" s="32"/>
      <c r="AC4" s="32"/>
      <c r="AD4" s="32"/>
      <c r="AE4" s="32"/>
      <c r="AF4" s="32"/>
    </row>
    <row r="5" spans="1:32" ht="39.950000000000003" customHeight="1">
      <c r="A5" s="92">
        <v>2</v>
      </c>
      <c r="B5" s="94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57" t="s">
        <v>53</v>
      </c>
      <c r="H5" s="57" t="s">
        <v>54</v>
      </c>
      <c r="I5" s="40" t="s">
        <v>3</v>
      </c>
      <c r="J5" s="40" t="s">
        <v>41</v>
      </c>
      <c r="K5" s="62">
        <v>885</v>
      </c>
      <c r="L5" s="19"/>
      <c r="M5" s="25">
        <f t="shared" ref="M5:M25" si="0">L5-(SUM(O5:AF5))</f>
        <v>0</v>
      </c>
      <c r="N5" s="26" t="str">
        <f t="shared" ref="N5:N25" si="1">IF(M5&lt;0,"ATENÇÃO","OK")</f>
        <v>OK</v>
      </c>
      <c r="O5" s="84"/>
      <c r="P5" s="65"/>
      <c r="Q5" s="65"/>
      <c r="R5" s="65"/>
      <c r="S5" s="65"/>
      <c r="T5" s="65"/>
      <c r="U5" s="18"/>
      <c r="V5" s="18"/>
      <c r="W5" s="18"/>
      <c r="X5" s="18"/>
      <c r="Y5" s="18"/>
      <c r="Z5" s="18"/>
      <c r="AA5" s="32"/>
      <c r="AB5" s="32"/>
      <c r="AC5" s="32"/>
      <c r="AD5" s="32"/>
      <c r="AE5" s="32"/>
      <c r="AF5" s="32"/>
    </row>
    <row r="6" spans="1:32" ht="39.950000000000003" customHeight="1">
      <c r="A6" s="93"/>
      <c r="B6" s="95"/>
      <c r="C6" s="55">
        <v>3</v>
      </c>
      <c r="D6" s="56" t="s">
        <v>26</v>
      </c>
      <c r="E6" s="57" t="s">
        <v>52</v>
      </c>
      <c r="F6" s="57">
        <v>35030005</v>
      </c>
      <c r="G6" s="57" t="s">
        <v>53</v>
      </c>
      <c r="H6" s="57" t="s">
        <v>54</v>
      </c>
      <c r="I6" s="40" t="s">
        <v>3</v>
      </c>
      <c r="J6" s="40" t="s">
        <v>41</v>
      </c>
      <c r="K6" s="62">
        <v>422</v>
      </c>
      <c r="L6" s="19"/>
      <c r="M6" s="25">
        <f t="shared" si="0"/>
        <v>0</v>
      </c>
      <c r="N6" s="26" t="str">
        <f t="shared" si="1"/>
        <v>OK</v>
      </c>
      <c r="O6" s="84"/>
      <c r="P6" s="65"/>
      <c r="Q6" s="65"/>
      <c r="R6" s="65"/>
      <c r="S6" s="65"/>
      <c r="T6" s="65"/>
      <c r="U6" s="18"/>
      <c r="V6" s="18"/>
      <c r="W6" s="18"/>
      <c r="X6" s="18"/>
      <c r="Y6" s="18"/>
      <c r="Z6" s="18"/>
      <c r="AA6" s="32"/>
      <c r="AB6" s="32"/>
      <c r="AC6" s="32"/>
      <c r="AD6" s="32"/>
      <c r="AE6" s="32"/>
      <c r="AF6" s="32"/>
    </row>
    <row r="7" spans="1:32" ht="39.950000000000003" customHeight="1">
      <c r="A7" s="93"/>
      <c r="B7" s="95"/>
      <c r="C7" s="55">
        <v>4</v>
      </c>
      <c r="D7" s="56" t="s">
        <v>27</v>
      </c>
      <c r="E7" s="57" t="s">
        <v>52</v>
      </c>
      <c r="F7" s="57" t="s">
        <v>55</v>
      </c>
      <c r="G7" s="57" t="s">
        <v>53</v>
      </c>
      <c r="H7" s="57" t="s">
        <v>56</v>
      </c>
      <c r="I7" s="40" t="s">
        <v>3</v>
      </c>
      <c r="J7" s="40" t="s">
        <v>41</v>
      </c>
      <c r="K7" s="62">
        <v>2236</v>
      </c>
      <c r="L7" s="19"/>
      <c r="M7" s="25">
        <f t="shared" si="0"/>
        <v>0</v>
      </c>
      <c r="N7" s="26" t="str">
        <f t="shared" si="1"/>
        <v>OK</v>
      </c>
      <c r="O7" s="84"/>
      <c r="P7" s="65"/>
      <c r="Q7" s="65"/>
      <c r="R7" s="65"/>
      <c r="S7" s="65"/>
      <c r="T7" s="65"/>
      <c r="U7" s="18"/>
      <c r="V7" s="18"/>
      <c r="W7" s="18"/>
      <c r="X7" s="18"/>
      <c r="Y7" s="18"/>
      <c r="Z7" s="18"/>
      <c r="AA7" s="32"/>
      <c r="AB7" s="32"/>
      <c r="AC7" s="32"/>
      <c r="AD7" s="32"/>
      <c r="AE7" s="32"/>
      <c r="AF7" s="32"/>
    </row>
    <row r="8" spans="1:32" ht="39.950000000000003" customHeight="1">
      <c r="A8" s="93"/>
      <c r="B8" s="95"/>
      <c r="C8" s="55">
        <v>5</v>
      </c>
      <c r="D8" s="56" t="s">
        <v>28</v>
      </c>
      <c r="E8" s="57" t="s">
        <v>52</v>
      </c>
      <c r="F8" s="57">
        <v>35123230</v>
      </c>
      <c r="G8" s="57" t="s">
        <v>57</v>
      </c>
      <c r="H8" s="57" t="s">
        <v>58</v>
      </c>
      <c r="I8" s="40" t="s">
        <v>3</v>
      </c>
      <c r="J8" s="40" t="s">
        <v>41</v>
      </c>
      <c r="K8" s="62">
        <v>28</v>
      </c>
      <c r="L8" s="19"/>
      <c r="M8" s="25">
        <f t="shared" si="0"/>
        <v>0</v>
      </c>
      <c r="N8" s="26" t="str">
        <f t="shared" si="1"/>
        <v>OK</v>
      </c>
      <c r="O8" s="84"/>
      <c r="P8" s="65"/>
      <c r="Q8" s="65"/>
      <c r="R8" s="65"/>
      <c r="S8" s="65"/>
      <c r="T8" s="65"/>
      <c r="U8" s="18"/>
      <c r="V8" s="18"/>
      <c r="W8" s="18"/>
      <c r="X8" s="18"/>
      <c r="Y8" s="18"/>
      <c r="Z8" s="18"/>
      <c r="AA8" s="32"/>
      <c r="AB8" s="32"/>
      <c r="AC8" s="32"/>
      <c r="AD8" s="32"/>
      <c r="AE8" s="32"/>
      <c r="AF8" s="32"/>
    </row>
    <row r="9" spans="1:32" ht="39.950000000000003" customHeight="1">
      <c r="A9" s="93"/>
      <c r="B9" s="95"/>
      <c r="C9" s="55">
        <v>6</v>
      </c>
      <c r="D9" s="56" t="s">
        <v>29</v>
      </c>
      <c r="E9" s="57" t="s">
        <v>52</v>
      </c>
      <c r="F9" s="57">
        <v>35103600</v>
      </c>
      <c r="G9" s="57" t="s">
        <v>57</v>
      </c>
      <c r="H9" s="57" t="s">
        <v>59</v>
      </c>
      <c r="I9" s="40" t="s">
        <v>3</v>
      </c>
      <c r="J9" s="40" t="s">
        <v>41</v>
      </c>
      <c r="K9" s="62">
        <v>12</v>
      </c>
      <c r="L9" s="19"/>
      <c r="M9" s="25">
        <f t="shared" si="0"/>
        <v>0</v>
      </c>
      <c r="N9" s="26" t="str">
        <f t="shared" si="1"/>
        <v>OK</v>
      </c>
      <c r="O9" s="84"/>
      <c r="P9" s="65"/>
      <c r="Q9" s="65"/>
      <c r="R9" s="65"/>
      <c r="S9" s="65"/>
      <c r="T9" s="65"/>
      <c r="U9" s="18"/>
      <c r="V9" s="18"/>
      <c r="W9" s="18"/>
      <c r="X9" s="18"/>
      <c r="Y9" s="18"/>
      <c r="Z9" s="18"/>
      <c r="AA9" s="32"/>
      <c r="AB9" s="32"/>
      <c r="AC9" s="32"/>
      <c r="AD9" s="32"/>
      <c r="AE9" s="32"/>
      <c r="AF9" s="32"/>
    </row>
    <row r="10" spans="1:32" ht="39.950000000000003" customHeight="1">
      <c r="A10" s="93"/>
      <c r="B10" s="95"/>
      <c r="C10" s="55">
        <v>7</v>
      </c>
      <c r="D10" s="56" t="s">
        <v>30</v>
      </c>
      <c r="E10" s="57" t="s">
        <v>52</v>
      </c>
      <c r="F10" s="57">
        <v>35129090</v>
      </c>
      <c r="G10" s="57" t="s">
        <v>53</v>
      </c>
      <c r="H10" s="57" t="s">
        <v>60</v>
      </c>
      <c r="I10" s="40" t="s">
        <v>3</v>
      </c>
      <c r="J10" s="40" t="s">
        <v>41</v>
      </c>
      <c r="K10" s="62">
        <v>34</v>
      </c>
      <c r="L10" s="19"/>
      <c r="M10" s="25">
        <f t="shared" si="0"/>
        <v>0</v>
      </c>
      <c r="N10" s="26" t="str">
        <f t="shared" si="1"/>
        <v>OK</v>
      </c>
      <c r="O10" s="84"/>
      <c r="P10" s="65"/>
      <c r="Q10" s="65"/>
      <c r="R10" s="65"/>
      <c r="S10" s="65"/>
      <c r="T10" s="65"/>
      <c r="U10" s="18"/>
      <c r="V10" s="18"/>
      <c r="W10" s="18"/>
      <c r="X10" s="18"/>
      <c r="Y10" s="18"/>
      <c r="Z10" s="18"/>
      <c r="AA10" s="32"/>
      <c r="AB10" s="32"/>
      <c r="AC10" s="32"/>
      <c r="AD10" s="32"/>
      <c r="AE10" s="32"/>
      <c r="AF10" s="32"/>
    </row>
    <row r="11" spans="1:32" ht="39.950000000000003" customHeight="1">
      <c r="A11" s="93"/>
      <c r="B11" s="95"/>
      <c r="C11" s="55">
        <v>8</v>
      </c>
      <c r="D11" s="56" t="s">
        <v>31</v>
      </c>
      <c r="E11" s="57" t="s">
        <v>52</v>
      </c>
      <c r="F11" s="57">
        <v>35129072</v>
      </c>
      <c r="G11" s="57" t="s">
        <v>57</v>
      </c>
      <c r="H11" s="57" t="s">
        <v>58</v>
      </c>
      <c r="I11" s="40" t="s">
        <v>3</v>
      </c>
      <c r="J11" s="40" t="s">
        <v>41</v>
      </c>
      <c r="K11" s="62">
        <v>52</v>
      </c>
      <c r="L11" s="19">
        <v>50</v>
      </c>
      <c r="M11" s="25">
        <f t="shared" si="0"/>
        <v>0</v>
      </c>
      <c r="N11" s="26" t="str">
        <f t="shared" si="1"/>
        <v>OK</v>
      </c>
      <c r="O11" s="84">
        <v>50</v>
      </c>
      <c r="P11" s="65"/>
      <c r="Q11" s="65"/>
      <c r="R11" s="65"/>
      <c r="S11" s="65"/>
      <c r="T11" s="65"/>
      <c r="U11" s="18"/>
      <c r="V11" s="18"/>
      <c r="W11" s="18"/>
      <c r="X11" s="18"/>
      <c r="Y11" s="18"/>
      <c r="Z11" s="18"/>
      <c r="AA11" s="32"/>
      <c r="AB11" s="32"/>
      <c r="AC11" s="32"/>
      <c r="AD11" s="32"/>
      <c r="AE11" s="32"/>
      <c r="AF11" s="32"/>
    </row>
    <row r="12" spans="1:32" ht="39.950000000000003" customHeight="1">
      <c r="A12" s="93"/>
      <c r="B12" s="95"/>
      <c r="C12" s="55">
        <v>9</v>
      </c>
      <c r="D12" s="56" t="s">
        <v>32</v>
      </c>
      <c r="E12" s="57" t="s">
        <v>52</v>
      </c>
      <c r="F12" s="57">
        <v>35103605</v>
      </c>
      <c r="G12" s="57" t="s">
        <v>57</v>
      </c>
      <c r="H12" s="57" t="s">
        <v>61</v>
      </c>
      <c r="I12" s="40" t="s">
        <v>3</v>
      </c>
      <c r="J12" s="40" t="s">
        <v>41</v>
      </c>
      <c r="K12" s="62">
        <v>26.9</v>
      </c>
      <c r="L12" s="19"/>
      <c r="M12" s="25">
        <f t="shared" si="0"/>
        <v>0</v>
      </c>
      <c r="N12" s="26" t="str">
        <f t="shared" si="1"/>
        <v>OK</v>
      </c>
      <c r="O12" s="84"/>
      <c r="P12" s="65"/>
      <c r="Q12" s="65"/>
      <c r="R12" s="65"/>
      <c r="S12" s="65"/>
      <c r="T12" s="65"/>
      <c r="U12" s="18"/>
      <c r="V12" s="18"/>
      <c r="W12" s="18"/>
      <c r="X12" s="18"/>
      <c r="Y12" s="18"/>
      <c r="Z12" s="18"/>
      <c r="AA12" s="32"/>
      <c r="AB12" s="32"/>
      <c r="AC12" s="32"/>
      <c r="AD12" s="32"/>
      <c r="AE12" s="32"/>
      <c r="AF12" s="32"/>
    </row>
    <row r="13" spans="1:32" ht="39.950000000000003" customHeight="1">
      <c r="A13" s="93"/>
      <c r="B13" s="95"/>
      <c r="C13" s="55">
        <v>10</v>
      </c>
      <c r="D13" s="56" t="s">
        <v>33</v>
      </c>
      <c r="E13" s="57" t="s">
        <v>52</v>
      </c>
      <c r="F13" s="57">
        <v>23400194</v>
      </c>
      <c r="G13" s="57" t="s">
        <v>53</v>
      </c>
      <c r="H13" s="57" t="s">
        <v>62</v>
      </c>
      <c r="I13" s="40" t="s">
        <v>3</v>
      </c>
      <c r="J13" s="40" t="s">
        <v>41</v>
      </c>
      <c r="K13" s="62">
        <v>1753.75</v>
      </c>
      <c r="L13" s="19">
        <v>3</v>
      </c>
      <c r="M13" s="25">
        <f t="shared" si="0"/>
        <v>0</v>
      </c>
      <c r="N13" s="26" t="str">
        <f t="shared" si="1"/>
        <v>OK</v>
      </c>
      <c r="O13" s="84">
        <v>3</v>
      </c>
      <c r="P13" s="65"/>
      <c r="Q13" s="65"/>
      <c r="R13" s="65"/>
      <c r="S13" s="65"/>
      <c r="T13" s="65"/>
      <c r="U13" s="18"/>
      <c r="V13" s="18"/>
      <c r="W13" s="18"/>
      <c r="X13" s="18"/>
      <c r="Y13" s="18"/>
      <c r="Z13" s="18"/>
      <c r="AA13" s="32"/>
      <c r="AB13" s="32"/>
      <c r="AC13" s="32"/>
      <c r="AD13" s="32"/>
      <c r="AE13" s="32"/>
      <c r="AF13" s="32"/>
    </row>
    <row r="14" spans="1:32" ht="39.950000000000003" customHeight="1">
      <c r="A14" s="93"/>
      <c r="B14" s="95"/>
      <c r="C14" s="55">
        <v>11</v>
      </c>
      <c r="D14" s="56" t="s">
        <v>34</v>
      </c>
      <c r="E14" s="57" t="s">
        <v>52</v>
      </c>
      <c r="F14" s="57">
        <v>23200019</v>
      </c>
      <c r="G14" s="57" t="s">
        <v>53</v>
      </c>
      <c r="H14" s="57" t="s">
        <v>63</v>
      </c>
      <c r="I14" s="40" t="s">
        <v>3</v>
      </c>
      <c r="J14" s="40" t="s">
        <v>41</v>
      </c>
      <c r="K14" s="62">
        <v>649.65</v>
      </c>
      <c r="L14" s="19">
        <v>5</v>
      </c>
      <c r="M14" s="25">
        <f t="shared" si="0"/>
        <v>0</v>
      </c>
      <c r="N14" s="26" t="str">
        <f t="shared" si="1"/>
        <v>OK</v>
      </c>
      <c r="O14" s="84">
        <v>5</v>
      </c>
      <c r="P14" s="65"/>
      <c r="Q14" s="65"/>
      <c r="R14" s="65"/>
      <c r="S14" s="65"/>
      <c r="T14" s="65"/>
      <c r="U14" s="18"/>
      <c r="V14" s="18"/>
      <c r="W14" s="18"/>
      <c r="X14" s="18"/>
      <c r="Y14" s="18"/>
      <c r="Z14" s="18"/>
      <c r="AA14" s="32"/>
      <c r="AB14" s="32"/>
      <c r="AC14" s="32"/>
      <c r="AD14" s="32"/>
      <c r="AE14" s="32"/>
      <c r="AF14" s="32"/>
    </row>
    <row r="15" spans="1:32" ht="39.950000000000003" customHeight="1">
      <c r="A15" s="93"/>
      <c r="B15" s="95"/>
      <c r="C15" s="55">
        <v>12</v>
      </c>
      <c r="D15" s="56" t="s">
        <v>35</v>
      </c>
      <c r="E15" s="57" t="s">
        <v>52</v>
      </c>
      <c r="F15" s="57">
        <v>23350032</v>
      </c>
      <c r="G15" s="57" t="s">
        <v>53</v>
      </c>
      <c r="H15" s="57" t="s">
        <v>64</v>
      </c>
      <c r="I15" s="40" t="s">
        <v>3</v>
      </c>
      <c r="J15" s="40" t="s">
        <v>41</v>
      </c>
      <c r="K15" s="62">
        <v>11</v>
      </c>
      <c r="L15" s="19">
        <v>3</v>
      </c>
      <c r="M15" s="25">
        <f t="shared" si="0"/>
        <v>3</v>
      </c>
      <c r="N15" s="26" t="str">
        <f t="shared" si="1"/>
        <v>OK</v>
      </c>
      <c r="O15" s="84"/>
      <c r="P15" s="65"/>
      <c r="Q15" s="65"/>
      <c r="R15" s="65"/>
      <c r="S15" s="65"/>
      <c r="T15" s="65"/>
      <c r="U15" s="18"/>
      <c r="V15" s="18"/>
      <c r="W15" s="18"/>
      <c r="X15" s="18"/>
      <c r="Y15" s="18"/>
      <c r="Z15" s="18"/>
      <c r="AA15" s="32"/>
      <c r="AB15" s="32"/>
      <c r="AC15" s="32"/>
      <c r="AD15" s="32"/>
      <c r="AE15" s="32"/>
      <c r="AF15" s="32"/>
    </row>
    <row r="16" spans="1:32" ht="39.950000000000003" customHeight="1">
      <c r="A16" s="93"/>
      <c r="B16" s="95"/>
      <c r="C16" s="55">
        <v>13</v>
      </c>
      <c r="D16" s="56" t="s">
        <v>36</v>
      </c>
      <c r="E16" s="57" t="s">
        <v>52</v>
      </c>
      <c r="F16" s="57">
        <v>35030600</v>
      </c>
      <c r="G16" s="57" t="s">
        <v>65</v>
      </c>
      <c r="H16" s="57" t="s">
        <v>66</v>
      </c>
      <c r="I16" s="40" t="s">
        <v>3</v>
      </c>
      <c r="J16" s="40" t="s">
        <v>41</v>
      </c>
      <c r="K16" s="62">
        <v>32</v>
      </c>
      <c r="L16" s="19"/>
      <c r="M16" s="25">
        <f t="shared" si="0"/>
        <v>0</v>
      </c>
      <c r="N16" s="26" t="str">
        <f t="shared" si="1"/>
        <v>OK</v>
      </c>
      <c r="O16" s="84"/>
      <c r="P16" s="65"/>
      <c r="Q16" s="65"/>
      <c r="R16" s="65"/>
      <c r="S16" s="65"/>
      <c r="T16" s="65"/>
      <c r="U16" s="18"/>
      <c r="V16" s="18"/>
      <c r="W16" s="18"/>
      <c r="X16" s="18"/>
      <c r="Y16" s="18"/>
      <c r="Z16" s="18"/>
      <c r="AA16" s="32"/>
      <c r="AB16" s="32"/>
      <c r="AC16" s="32"/>
      <c r="AD16" s="32"/>
      <c r="AE16" s="32"/>
      <c r="AF16" s="32"/>
    </row>
    <row r="17" spans="1:32" ht="39.950000000000003" customHeight="1">
      <c r="A17" s="93"/>
      <c r="B17" s="95"/>
      <c r="C17" s="55">
        <v>14</v>
      </c>
      <c r="D17" s="56" t="s">
        <v>37</v>
      </c>
      <c r="E17" s="57" t="s">
        <v>52</v>
      </c>
      <c r="F17" s="57">
        <v>35030521</v>
      </c>
      <c r="G17" s="57" t="s">
        <v>65</v>
      </c>
      <c r="H17" s="57" t="s">
        <v>66</v>
      </c>
      <c r="I17" s="40" t="s">
        <v>3</v>
      </c>
      <c r="J17" s="40" t="s">
        <v>41</v>
      </c>
      <c r="K17" s="62">
        <v>19</v>
      </c>
      <c r="L17" s="19">
        <v>100</v>
      </c>
      <c r="M17" s="25">
        <f t="shared" si="0"/>
        <v>0</v>
      </c>
      <c r="N17" s="26" t="str">
        <f t="shared" si="1"/>
        <v>OK</v>
      </c>
      <c r="O17" s="84">
        <v>100</v>
      </c>
      <c r="P17" s="65"/>
      <c r="Q17" s="65"/>
      <c r="R17" s="65"/>
      <c r="S17" s="65"/>
      <c r="T17" s="65"/>
      <c r="U17" s="18"/>
      <c r="V17" s="18"/>
      <c r="W17" s="18"/>
      <c r="X17" s="18"/>
      <c r="Y17" s="18"/>
      <c r="Z17" s="18"/>
      <c r="AA17" s="32"/>
      <c r="AB17" s="32"/>
      <c r="AC17" s="32"/>
      <c r="AD17" s="32"/>
      <c r="AE17" s="32"/>
      <c r="AF17" s="32"/>
    </row>
    <row r="18" spans="1:32" ht="39.950000000000003" customHeight="1">
      <c r="A18" s="93"/>
      <c r="B18" s="95"/>
      <c r="C18" s="55">
        <v>15</v>
      </c>
      <c r="D18" s="56" t="s">
        <v>38</v>
      </c>
      <c r="E18" s="57" t="s">
        <v>52</v>
      </c>
      <c r="F18" s="57">
        <v>35050296</v>
      </c>
      <c r="G18" s="57" t="s">
        <v>65</v>
      </c>
      <c r="H18" s="57" t="s">
        <v>66</v>
      </c>
      <c r="I18" s="40" t="s">
        <v>3</v>
      </c>
      <c r="J18" s="40" t="s">
        <v>41</v>
      </c>
      <c r="K18" s="62">
        <v>4.2</v>
      </c>
      <c r="L18" s="19"/>
      <c r="M18" s="25">
        <f t="shared" si="0"/>
        <v>0</v>
      </c>
      <c r="N18" s="26" t="str">
        <f t="shared" si="1"/>
        <v>OK</v>
      </c>
      <c r="O18" s="84"/>
      <c r="P18" s="65"/>
      <c r="Q18" s="65"/>
      <c r="R18" s="65"/>
      <c r="S18" s="65"/>
      <c r="T18" s="65"/>
      <c r="U18" s="18"/>
      <c r="V18" s="18"/>
      <c r="W18" s="18"/>
      <c r="X18" s="18"/>
      <c r="Y18" s="18"/>
      <c r="Z18" s="18"/>
      <c r="AA18" s="32"/>
      <c r="AB18" s="32"/>
      <c r="AC18" s="32"/>
      <c r="AD18" s="32"/>
      <c r="AE18" s="32"/>
      <c r="AF18" s="32"/>
    </row>
    <row r="19" spans="1:32" ht="39.950000000000003" customHeight="1">
      <c r="A19" s="93"/>
      <c r="B19" s="95"/>
      <c r="C19" s="55">
        <v>16</v>
      </c>
      <c r="D19" s="56" t="s">
        <v>39</v>
      </c>
      <c r="E19" s="57" t="s">
        <v>52</v>
      </c>
      <c r="F19" s="57">
        <v>35050290</v>
      </c>
      <c r="G19" s="57" t="s">
        <v>65</v>
      </c>
      <c r="H19" s="57" t="s">
        <v>66</v>
      </c>
      <c r="I19" s="40" t="s">
        <v>3</v>
      </c>
      <c r="J19" s="40" t="s">
        <v>41</v>
      </c>
      <c r="K19" s="62">
        <v>1.1499999999999999</v>
      </c>
      <c r="L19" s="19"/>
      <c r="M19" s="25">
        <f t="shared" si="0"/>
        <v>0</v>
      </c>
      <c r="N19" s="26" t="str">
        <f t="shared" si="1"/>
        <v>OK</v>
      </c>
      <c r="O19" s="84"/>
      <c r="P19" s="65"/>
      <c r="Q19" s="65"/>
      <c r="R19" s="65"/>
      <c r="S19" s="65"/>
      <c r="T19" s="65"/>
      <c r="U19" s="18"/>
      <c r="V19" s="18"/>
      <c r="W19" s="18"/>
      <c r="X19" s="18"/>
      <c r="Y19" s="18"/>
      <c r="Z19" s="18"/>
      <c r="AA19" s="32"/>
      <c r="AB19" s="32"/>
      <c r="AC19" s="32"/>
      <c r="AD19" s="32"/>
      <c r="AE19" s="32"/>
      <c r="AF19" s="32"/>
    </row>
    <row r="20" spans="1:32" ht="39.950000000000003" customHeight="1">
      <c r="A20" s="98">
        <v>4</v>
      </c>
      <c r="B20" s="96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60" t="s">
        <v>71</v>
      </c>
      <c r="H20" s="60" t="s">
        <v>72</v>
      </c>
      <c r="I20" s="33" t="s">
        <v>3</v>
      </c>
      <c r="J20" s="33" t="s">
        <v>41</v>
      </c>
      <c r="K20" s="63">
        <v>1139</v>
      </c>
      <c r="L20" s="19"/>
      <c r="M20" s="25">
        <f t="shared" si="0"/>
        <v>0</v>
      </c>
      <c r="N20" s="26" t="str">
        <f t="shared" si="1"/>
        <v>OK</v>
      </c>
      <c r="O20" s="84"/>
      <c r="P20" s="65"/>
      <c r="Q20" s="65"/>
      <c r="R20" s="65"/>
      <c r="S20" s="65"/>
      <c r="T20" s="65"/>
      <c r="U20" s="18"/>
      <c r="V20" s="18"/>
      <c r="W20" s="18"/>
      <c r="X20" s="18"/>
      <c r="Y20" s="18"/>
      <c r="Z20" s="18"/>
      <c r="AA20" s="32"/>
      <c r="AB20" s="32"/>
      <c r="AC20" s="32"/>
      <c r="AD20" s="32"/>
      <c r="AE20" s="32"/>
      <c r="AF20" s="32"/>
    </row>
    <row r="21" spans="1:32" ht="39.950000000000003" customHeight="1">
      <c r="A21" s="99"/>
      <c r="B21" s="97"/>
      <c r="C21" s="58">
        <v>26</v>
      </c>
      <c r="D21" s="59" t="s">
        <v>73</v>
      </c>
      <c r="E21" s="60" t="s">
        <v>74</v>
      </c>
      <c r="F21" s="60" t="s">
        <v>75</v>
      </c>
      <c r="G21" s="60" t="s">
        <v>71</v>
      </c>
      <c r="H21" s="60" t="s">
        <v>76</v>
      </c>
      <c r="I21" s="33" t="s">
        <v>3</v>
      </c>
      <c r="J21" s="33" t="s">
        <v>41</v>
      </c>
      <c r="K21" s="63">
        <v>3200.12</v>
      </c>
      <c r="L21" s="19"/>
      <c r="M21" s="25">
        <f t="shared" si="0"/>
        <v>0</v>
      </c>
      <c r="N21" s="26" t="str">
        <f t="shared" si="1"/>
        <v>OK</v>
      </c>
      <c r="O21" s="84"/>
      <c r="P21" s="65"/>
      <c r="Q21" s="65"/>
      <c r="R21" s="65"/>
      <c r="S21" s="65"/>
      <c r="T21" s="65"/>
      <c r="U21" s="18"/>
      <c r="V21" s="18"/>
      <c r="W21" s="18"/>
      <c r="X21" s="18"/>
      <c r="Y21" s="18"/>
      <c r="Z21" s="18"/>
      <c r="AA21" s="32"/>
      <c r="AB21" s="32"/>
      <c r="AC21" s="32"/>
      <c r="AD21" s="32"/>
      <c r="AE21" s="32"/>
      <c r="AF21" s="32"/>
    </row>
    <row r="22" spans="1:32" ht="39.950000000000003" customHeight="1">
      <c r="A22" s="75">
        <v>5</v>
      </c>
      <c r="B22" s="69" t="s">
        <v>77</v>
      </c>
      <c r="C22" s="70">
        <v>27</v>
      </c>
      <c r="D22" s="71" t="s">
        <v>78</v>
      </c>
      <c r="E22" s="72" t="s">
        <v>79</v>
      </c>
      <c r="F22" s="72" t="s">
        <v>80</v>
      </c>
      <c r="G22" s="72" t="s">
        <v>49</v>
      </c>
      <c r="H22" s="72" t="s">
        <v>81</v>
      </c>
      <c r="I22" s="73" t="s">
        <v>3</v>
      </c>
      <c r="J22" s="73" t="s">
        <v>40</v>
      </c>
      <c r="K22" s="74">
        <v>13499.8</v>
      </c>
      <c r="L22" s="19">
        <f>1-1</f>
        <v>0</v>
      </c>
      <c r="M22" s="25">
        <f t="shared" si="0"/>
        <v>0</v>
      </c>
      <c r="N22" s="26" t="str">
        <f t="shared" si="1"/>
        <v>OK</v>
      </c>
      <c r="O22" s="84"/>
      <c r="P22" s="65"/>
      <c r="Q22" s="65"/>
      <c r="R22" s="65"/>
      <c r="S22" s="65"/>
      <c r="T22" s="65"/>
      <c r="U22" s="18"/>
      <c r="V22" s="18"/>
      <c r="W22" s="18"/>
      <c r="X22" s="18"/>
      <c r="Y22" s="18"/>
      <c r="Z22" s="18"/>
      <c r="AA22" s="32"/>
      <c r="AB22" s="32"/>
      <c r="AC22" s="32"/>
      <c r="AD22" s="32"/>
      <c r="AE22" s="32"/>
      <c r="AF22" s="32"/>
    </row>
    <row r="23" spans="1:32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60" t="s">
        <v>85</v>
      </c>
      <c r="H23" s="60" t="s">
        <v>86</v>
      </c>
      <c r="I23" s="33" t="s">
        <v>3</v>
      </c>
      <c r="J23" s="33" t="s">
        <v>41</v>
      </c>
      <c r="K23" s="63">
        <v>1730</v>
      </c>
      <c r="L23" s="19">
        <v>3</v>
      </c>
      <c r="M23" s="25">
        <f t="shared" si="0"/>
        <v>3</v>
      </c>
      <c r="N23" s="26" t="str">
        <f t="shared" si="1"/>
        <v>OK</v>
      </c>
      <c r="O23" s="84"/>
      <c r="P23" s="65"/>
      <c r="Q23" s="65"/>
      <c r="R23" s="65"/>
      <c r="S23" s="65"/>
      <c r="T23" s="65"/>
      <c r="U23" s="18"/>
      <c r="V23" s="18"/>
      <c r="W23" s="18"/>
      <c r="X23" s="18"/>
      <c r="Y23" s="18"/>
      <c r="Z23" s="18"/>
      <c r="AA23" s="32"/>
      <c r="AB23" s="32"/>
      <c r="AC23" s="32"/>
      <c r="AD23" s="32"/>
      <c r="AE23" s="32"/>
      <c r="AF23" s="32"/>
    </row>
    <row r="24" spans="1:32" ht="47.25">
      <c r="A24" s="75">
        <v>10</v>
      </c>
      <c r="B24" s="69" t="s">
        <v>87</v>
      </c>
      <c r="C24" s="70">
        <v>32</v>
      </c>
      <c r="D24" s="71" t="s">
        <v>89</v>
      </c>
      <c r="E24" s="72" t="s">
        <v>84</v>
      </c>
      <c r="F24" s="72">
        <v>6200107</v>
      </c>
      <c r="G24" s="72" t="s">
        <v>85</v>
      </c>
      <c r="H24" s="72" t="s">
        <v>86</v>
      </c>
      <c r="I24" s="73" t="s">
        <v>3</v>
      </c>
      <c r="J24" s="73" t="s">
        <v>41</v>
      </c>
      <c r="K24" s="74">
        <v>2390</v>
      </c>
      <c r="L24" s="19"/>
      <c r="M24" s="25">
        <f t="shared" si="0"/>
        <v>0</v>
      </c>
      <c r="N24" s="26" t="str">
        <f t="shared" si="1"/>
        <v>OK</v>
      </c>
      <c r="O24" s="84"/>
      <c r="P24" s="65"/>
      <c r="Q24" s="65"/>
      <c r="R24" s="65"/>
      <c r="S24" s="65"/>
      <c r="T24" s="65"/>
      <c r="U24" s="18"/>
      <c r="V24" s="18"/>
      <c r="W24" s="18"/>
      <c r="X24" s="18"/>
      <c r="Y24" s="18"/>
      <c r="Z24" s="18"/>
      <c r="AA24" s="32"/>
      <c r="AB24" s="32"/>
      <c r="AC24" s="32"/>
      <c r="AD24" s="32"/>
      <c r="AE24" s="32"/>
      <c r="AF24" s="32"/>
    </row>
    <row r="25" spans="1:32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60" t="s">
        <v>90</v>
      </c>
      <c r="H25" s="60" t="s">
        <v>94</v>
      </c>
      <c r="I25" s="33" t="s">
        <v>3</v>
      </c>
      <c r="J25" s="33" t="s">
        <v>41</v>
      </c>
      <c r="K25" s="63">
        <v>1780</v>
      </c>
      <c r="L25" s="19"/>
      <c r="M25" s="25">
        <f t="shared" si="0"/>
        <v>0</v>
      </c>
      <c r="N25" s="26" t="str">
        <f t="shared" si="1"/>
        <v>OK</v>
      </c>
      <c r="O25" s="84"/>
      <c r="P25" s="65"/>
      <c r="Q25" s="65"/>
      <c r="R25" s="65"/>
      <c r="S25" s="65"/>
      <c r="T25" s="65"/>
      <c r="U25" s="18"/>
      <c r="V25" s="18"/>
      <c r="W25" s="18"/>
      <c r="X25" s="18"/>
      <c r="Y25" s="18"/>
      <c r="Z25" s="18"/>
      <c r="AA25" s="32"/>
      <c r="AB25" s="32"/>
      <c r="AC25" s="32"/>
      <c r="AD25" s="32"/>
      <c r="AE25" s="32"/>
      <c r="AF25" s="32"/>
    </row>
    <row r="26" spans="1:32" ht="39.950000000000003" customHeight="1">
      <c r="K26" s="64">
        <f>SUM(K4:K25)</f>
        <v>30128.059999999998</v>
      </c>
      <c r="O26" s="66">
        <f>SUMPRODUCT(K4:K25,O4:O25)</f>
        <v>13009.5</v>
      </c>
      <c r="P26" s="66">
        <f>SUMPRODUCT(K4:K25,P4:P25)</f>
        <v>0</v>
      </c>
      <c r="Q26" s="66">
        <f>SUMPRODUCT(K4:K25,Q4:Q25)</f>
        <v>0</v>
      </c>
      <c r="R26" s="66">
        <f>SUMPRODUCT(K4:K25,R4:R25)</f>
        <v>0</v>
      </c>
      <c r="S26" s="66">
        <f>SUMPRODUCT(K4:K25,S4:S25)</f>
        <v>0</v>
      </c>
      <c r="T26" s="66">
        <f>SUMPRODUCT(K4:K25,T4:T25)</f>
        <v>0</v>
      </c>
    </row>
  </sheetData>
  <mergeCells count="26">
    <mergeCell ref="AD1:AD2"/>
    <mergeCell ref="AE1:AE2"/>
    <mergeCell ref="AF1:AF2"/>
    <mergeCell ref="A2:N2"/>
    <mergeCell ref="A5:A19"/>
    <mergeCell ref="B5:B19"/>
    <mergeCell ref="AC1:AC2"/>
    <mergeCell ref="AB1:AB2"/>
    <mergeCell ref="X1:X2"/>
    <mergeCell ref="Y1:Y2"/>
    <mergeCell ref="Z1:Z2"/>
    <mergeCell ref="AA1:AA2"/>
    <mergeCell ref="D1:K1"/>
    <mergeCell ref="L1:N1"/>
    <mergeCell ref="O1:O2"/>
    <mergeCell ref="A20:A21"/>
    <mergeCell ref="B20:B21"/>
    <mergeCell ref="W1:W2"/>
    <mergeCell ref="U1:U2"/>
    <mergeCell ref="V1:V2"/>
    <mergeCell ref="Q1:Q2"/>
    <mergeCell ref="R1:R2"/>
    <mergeCell ref="S1:S2"/>
    <mergeCell ref="T1:T2"/>
    <mergeCell ref="P1:P2"/>
    <mergeCell ref="A1:C1"/>
  </mergeCells>
  <conditionalFormatting sqref="O4:Z25">
    <cfRule type="cellIs" dxfId="33" priority="1" stopIfTrue="1" operator="greaterThan">
      <formula>0</formula>
    </cfRule>
    <cfRule type="cellIs" dxfId="32" priority="2" stopIfTrue="1" operator="greaterThan">
      <formula>0</formula>
    </cfRule>
    <cfRule type="cellIs" dxfId="31" priority="3" stopIfTrue="1" operator="greaterThan">
      <formula>0</formula>
    </cfRule>
  </conditionalFormatting>
  <hyperlinks>
    <hyperlink ref="D577" r:id="rId1" display="https://www.havan.com.br/mangueira-para-gas-de-cozinha-glp-1-20m-durin-05207.html" xr:uid="{1EA86060-0EFA-4339-BE14-5CBB4138D73D}"/>
  </hyperlinks>
  <pageMargins left="0.511811024" right="0.511811024" top="0.78740157499999996" bottom="0.78740157499999996" header="0.31496062000000002" footer="0.31496062000000002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14552-710A-462C-8DAC-7AE1980BA614}">
  <dimension ref="A1:AF26"/>
  <sheetViews>
    <sheetView topLeftCell="A10" zoomScale="75" zoomScaleNormal="75" workbookViewId="0">
      <selection activeCell="L22" sqref="L22"/>
    </sheetView>
  </sheetViews>
  <sheetFormatPr defaultColWidth="9.7109375" defaultRowHeight="39.950000000000003" customHeight="1"/>
  <cols>
    <col min="1" max="1" width="7" style="35" customWidth="1"/>
    <col min="2" max="2" width="44.28515625" style="1" customWidth="1"/>
    <col min="3" max="3" width="9.5703125" style="34" customWidth="1"/>
    <col min="4" max="4" width="55.28515625" style="42" customWidth="1"/>
    <col min="5" max="8" width="19.42578125" style="43" customWidth="1"/>
    <col min="9" max="9" width="11.7109375" style="1" customWidth="1"/>
    <col min="10" max="10" width="18.42578125" style="1" customWidth="1"/>
    <col min="11" max="11" width="15.42578125" style="29" bestFit="1" customWidth="1"/>
    <col min="12" max="12" width="13.85546875" style="4" customWidth="1"/>
    <col min="13" max="13" width="13.28515625" style="28" customWidth="1"/>
    <col min="14" max="14" width="12.5703125" style="5" customWidth="1"/>
    <col min="15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91" t="s">
        <v>95</v>
      </c>
      <c r="B1" s="91"/>
      <c r="C1" s="91"/>
      <c r="D1" s="91" t="s">
        <v>24</v>
      </c>
      <c r="E1" s="91"/>
      <c r="F1" s="91"/>
      <c r="G1" s="91"/>
      <c r="H1" s="91"/>
      <c r="I1" s="91"/>
      <c r="J1" s="91"/>
      <c r="K1" s="91"/>
      <c r="L1" s="91" t="s">
        <v>96</v>
      </c>
      <c r="M1" s="91"/>
      <c r="N1" s="91"/>
      <c r="O1" s="90" t="s">
        <v>97</v>
      </c>
      <c r="P1" s="90" t="s">
        <v>97</v>
      </c>
      <c r="Q1" s="90" t="s">
        <v>97</v>
      </c>
      <c r="R1" s="90" t="s">
        <v>97</v>
      </c>
      <c r="S1" s="90" t="s">
        <v>97</v>
      </c>
      <c r="T1" s="90" t="s">
        <v>97</v>
      </c>
      <c r="U1" s="90" t="s">
        <v>97</v>
      </c>
      <c r="V1" s="90" t="s">
        <v>97</v>
      </c>
      <c r="W1" s="90" t="s">
        <v>97</v>
      </c>
      <c r="X1" s="90" t="s">
        <v>97</v>
      </c>
      <c r="Y1" s="90" t="s">
        <v>97</v>
      </c>
      <c r="Z1" s="90" t="s">
        <v>97</v>
      </c>
      <c r="AA1" s="90" t="s">
        <v>97</v>
      </c>
      <c r="AB1" s="90" t="s">
        <v>97</v>
      </c>
      <c r="AC1" s="90" t="s">
        <v>97</v>
      </c>
      <c r="AD1" s="90" t="s">
        <v>97</v>
      </c>
      <c r="AE1" s="90" t="s">
        <v>97</v>
      </c>
      <c r="AF1" s="90" t="s">
        <v>97</v>
      </c>
    </row>
    <row r="2" spans="1:32" ht="39.950000000000003" customHeight="1">
      <c r="A2" s="91" t="s">
        <v>13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2" s="3" customFormat="1" ht="51" customHeight="1">
      <c r="A3" s="36" t="s">
        <v>20</v>
      </c>
      <c r="B3" s="38" t="s">
        <v>14</v>
      </c>
      <c r="C3" s="37" t="s">
        <v>21</v>
      </c>
      <c r="D3" s="37" t="s">
        <v>15</v>
      </c>
      <c r="E3" s="37" t="s">
        <v>16</v>
      </c>
      <c r="F3" s="37" t="s">
        <v>42</v>
      </c>
      <c r="G3" s="37" t="s">
        <v>44</v>
      </c>
      <c r="H3" s="37" t="s">
        <v>45</v>
      </c>
      <c r="I3" s="38" t="s">
        <v>3</v>
      </c>
      <c r="J3" s="38" t="s">
        <v>17</v>
      </c>
      <c r="K3" s="39" t="s">
        <v>22</v>
      </c>
      <c r="L3" s="38" t="s">
        <v>23</v>
      </c>
      <c r="M3" s="44" t="s">
        <v>0</v>
      </c>
      <c r="N3" s="45" t="s">
        <v>2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</row>
    <row r="4" spans="1:32" ht="39.950000000000003" customHeight="1">
      <c r="A4" s="50">
        <v>1</v>
      </c>
      <c r="B4" s="67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54" t="s">
        <v>49</v>
      </c>
      <c r="H4" s="54" t="s">
        <v>50</v>
      </c>
      <c r="I4" s="33" t="s">
        <v>3</v>
      </c>
      <c r="J4" s="68" t="s">
        <v>41</v>
      </c>
      <c r="K4" s="61">
        <v>222.49</v>
      </c>
      <c r="L4" s="19">
        <v>8</v>
      </c>
      <c r="M4" s="25">
        <f>L4-(SUM(O4:AF4))</f>
        <v>8</v>
      </c>
      <c r="N4" s="26" t="str">
        <f>IF(M4&lt;0,"ATENÇÃO","OK")</f>
        <v>OK</v>
      </c>
      <c r="O4" s="65"/>
      <c r="P4" s="65"/>
      <c r="Q4" s="65"/>
      <c r="R4" s="65"/>
      <c r="S4" s="65"/>
      <c r="T4" s="65"/>
      <c r="U4" s="18"/>
      <c r="V4" s="18"/>
      <c r="W4" s="18"/>
      <c r="X4" s="18"/>
      <c r="Y4" s="18"/>
      <c r="Z4" s="18"/>
      <c r="AA4" s="32"/>
      <c r="AB4" s="32"/>
      <c r="AC4" s="32"/>
      <c r="AD4" s="32"/>
      <c r="AE4" s="32"/>
      <c r="AF4" s="32"/>
    </row>
    <row r="5" spans="1:32" ht="39.950000000000003" customHeight="1">
      <c r="A5" s="92">
        <v>2</v>
      </c>
      <c r="B5" s="94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57" t="s">
        <v>53</v>
      </c>
      <c r="H5" s="57" t="s">
        <v>54</v>
      </c>
      <c r="I5" s="40" t="s">
        <v>3</v>
      </c>
      <c r="J5" s="40" t="s">
        <v>41</v>
      </c>
      <c r="K5" s="62">
        <v>885</v>
      </c>
      <c r="L5" s="19"/>
      <c r="M5" s="25">
        <f t="shared" ref="M5:M25" si="0">L5-(SUM(O5:AF5))</f>
        <v>0</v>
      </c>
      <c r="N5" s="26" t="str">
        <f t="shared" ref="N5:N25" si="1">IF(M5&lt;0,"ATENÇÃO","OK")</f>
        <v>OK</v>
      </c>
      <c r="O5" s="65"/>
      <c r="P5" s="65"/>
      <c r="Q5" s="65"/>
      <c r="R5" s="65"/>
      <c r="S5" s="65"/>
      <c r="T5" s="65"/>
      <c r="U5" s="18"/>
      <c r="V5" s="18"/>
      <c r="W5" s="18"/>
      <c r="X5" s="18"/>
      <c r="Y5" s="18"/>
      <c r="Z5" s="18"/>
      <c r="AA5" s="32"/>
      <c r="AB5" s="32"/>
      <c r="AC5" s="32"/>
      <c r="AD5" s="32"/>
      <c r="AE5" s="32"/>
      <c r="AF5" s="32"/>
    </row>
    <row r="6" spans="1:32" ht="39.950000000000003" customHeight="1">
      <c r="A6" s="93"/>
      <c r="B6" s="95"/>
      <c r="C6" s="55">
        <v>3</v>
      </c>
      <c r="D6" s="56" t="s">
        <v>26</v>
      </c>
      <c r="E6" s="57" t="s">
        <v>52</v>
      </c>
      <c r="F6" s="57">
        <v>35030005</v>
      </c>
      <c r="G6" s="57" t="s">
        <v>53</v>
      </c>
      <c r="H6" s="57" t="s">
        <v>54</v>
      </c>
      <c r="I6" s="40" t="s">
        <v>3</v>
      </c>
      <c r="J6" s="40" t="s">
        <v>41</v>
      </c>
      <c r="K6" s="62">
        <v>422</v>
      </c>
      <c r="L6" s="19"/>
      <c r="M6" s="25">
        <f t="shared" si="0"/>
        <v>0</v>
      </c>
      <c r="N6" s="26" t="str">
        <f t="shared" si="1"/>
        <v>OK</v>
      </c>
      <c r="O6" s="65"/>
      <c r="P6" s="65"/>
      <c r="Q6" s="65"/>
      <c r="R6" s="65"/>
      <c r="S6" s="65"/>
      <c r="T6" s="65"/>
      <c r="U6" s="18"/>
      <c r="V6" s="18"/>
      <c r="W6" s="18"/>
      <c r="X6" s="18"/>
      <c r="Y6" s="18"/>
      <c r="Z6" s="18"/>
      <c r="AA6" s="32"/>
      <c r="AB6" s="32"/>
      <c r="AC6" s="32"/>
      <c r="AD6" s="32"/>
      <c r="AE6" s="32"/>
      <c r="AF6" s="32"/>
    </row>
    <row r="7" spans="1:32" ht="39.950000000000003" customHeight="1">
      <c r="A7" s="93"/>
      <c r="B7" s="95"/>
      <c r="C7" s="55">
        <v>4</v>
      </c>
      <c r="D7" s="56" t="s">
        <v>27</v>
      </c>
      <c r="E7" s="57" t="s">
        <v>52</v>
      </c>
      <c r="F7" s="57" t="s">
        <v>55</v>
      </c>
      <c r="G7" s="57" t="s">
        <v>53</v>
      </c>
      <c r="H7" s="57" t="s">
        <v>56</v>
      </c>
      <c r="I7" s="40" t="s">
        <v>3</v>
      </c>
      <c r="J7" s="40" t="s">
        <v>41</v>
      </c>
      <c r="K7" s="62">
        <v>2236</v>
      </c>
      <c r="L7" s="19"/>
      <c r="M7" s="25">
        <f t="shared" si="0"/>
        <v>0</v>
      </c>
      <c r="N7" s="26" t="str">
        <f t="shared" si="1"/>
        <v>OK</v>
      </c>
      <c r="O7" s="65"/>
      <c r="P7" s="65"/>
      <c r="Q7" s="65"/>
      <c r="R7" s="65"/>
      <c r="S7" s="65"/>
      <c r="T7" s="65"/>
      <c r="U7" s="18"/>
      <c r="V7" s="18"/>
      <c r="W7" s="18"/>
      <c r="X7" s="18"/>
      <c r="Y7" s="18"/>
      <c r="Z7" s="18"/>
      <c r="AA7" s="32"/>
      <c r="AB7" s="32"/>
      <c r="AC7" s="32"/>
      <c r="AD7" s="32"/>
      <c r="AE7" s="32"/>
      <c r="AF7" s="32"/>
    </row>
    <row r="8" spans="1:32" ht="39.950000000000003" customHeight="1">
      <c r="A8" s="93"/>
      <c r="B8" s="95"/>
      <c r="C8" s="55">
        <v>5</v>
      </c>
      <c r="D8" s="56" t="s">
        <v>28</v>
      </c>
      <c r="E8" s="57" t="s">
        <v>52</v>
      </c>
      <c r="F8" s="57">
        <v>35123230</v>
      </c>
      <c r="G8" s="57" t="s">
        <v>57</v>
      </c>
      <c r="H8" s="57" t="s">
        <v>58</v>
      </c>
      <c r="I8" s="40" t="s">
        <v>3</v>
      </c>
      <c r="J8" s="40" t="s">
        <v>41</v>
      </c>
      <c r="K8" s="62">
        <v>28</v>
      </c>
      <c r="L8" s="19"/>
      <c r="M8" s="25">
        <f t="shared" si="0"/>
        <v>0</v>
      </c>
      <c r="N8" s="26" t="str">
        <f t="shared" si="1"/>
        <v>OK</v>
      </c>
      <c r="O8" s="65"/>
      <c r="P8" s="65"/>
      <c r="Q8" s="65"/>
      <c r="R8" s="65"/>
      <c r="S8" s="65"/>
      <c r="T8" s="65"/>
      <c r="U8" s="18"/>
      <c r="V8" s="18"/>
      <c r="W8" s="18"/>
      <c r="X8" s="18"/>
      <c r="Y8" s="18"/>
      <c r="Z8" s="18"/>
      <c r="AA8" s="32"/>
      <c r="AB8" s="32"/>
      <c r="AC8" s="32"/>
      <c r="AD8" s="32"/>
      <c r="AE8" s="32"/>
      <c r="AF8" s="32"/>
    </row>
    <row r="9" spans="1:32" ht="39.950000000000003" customHeight="1">
      <c r="A9" s="93"/>
      <c r="B9" s="95"/>
      <c r="C9" s="55">
        <v>6</v>
      </c>
      <c r="D9" s="56" t="s">
        <v>29</v>
      </c>
      <c r="E9" s="57" t="s">
        <v>52</v>
      </c>
      <c r="F9" s="57">
        <v>35103600</v>
      </c>
      <c r="G9" s="57" t="s">
        <v>57</v>
      </c>
      <c r="H9" s="57" t="s">
        <v>59</v>
      </c>
      <c r="I9" s="40" t="s">
        <v>3</v>
      </c>
      <c r="J9" s="40" t="s">
        <v>41</v>
      </c>
      <c r="K9" s="62">
        <v>12</v>
      </c>
      <c r="L9" s="19"/>
      <c r="M9" s="25">
        <f t="shared" si="0"/>
        <v>0</v>
      </c>
      <c r="N9" s="26" t="str">
        <f t="shared" si="1"/>
        <v>OK</v>
      </c>
      <c r="O9" s="65"/>
      <c r="P9" s="65"/>
      <c r="Q9" s="65"/>
      <c r="R9" s="65"/>
      <c r="S9" s="65"/>
      <c r="T9" s="65"/>
      <c r="U9" s="18"/>
      <c r="V9" s="18"/>
      <c r="W9" s="18"/>
      <c r="X9" s="18"/>
      <c r="Y9" s="18"/>
      <c r="Z9" s="18"/>
      <c r="AA9" s="32"/>
      <c r="AB9" s="32"/>
      <c r="AC9" s="32"/>
      <c r="AD9" s="32"/>
      <c r="AE9" s="32"/>
      <c r="AF9" s="32"/>
    </row>
    <row r="10" spans="1:32" ht="39.950000000000003" customHeight="1">
      <c r="A10" s="93"/>
      <c r="B10" s="95"/>
      <c r="C10" s="55">
        <v>7</v>
      </c>
      <c r="D10" s="56" t="s">
        <v>30</v>
      </c>
      <c r="E10" s="57" t="s">
        <v>52</v>
      </c>
      <c r="F10" s="57">
        <v>35129090</v>
      </c>
      <c r="G10" s="57" t="s">
        <v>53</v>
      </c>
      <c r="H10" s="57" t="s">
        <v>60</v>
      </c>
      <c r="I10" s="40" t="s">
        <v>3</v>
      </c>
      <c r="J10" s="40" t="s">
        <v>41</v>
      </c>
      <c r="K10" s="62">
        <v>34</v>
      </c>
      <c r="L10" s="19"/>
      <c r="M10" s="25">
        <f t="shared" si="0"/>
        <v>0</v>
      </c>
      <c r="N10" s="26" t="str">
        <f t="shared" si="1"/>
        <v>OK</v>
      </c>
      <c r="O10" s="65"/>
      <c r="P10" s="65"/>
      <c r="Q10" s="65"/>
      <c r="R10" s="65"/>
      <c r="S10" s="65"/>
      <c r="T10" s="65"/>
      <c r="U10" s="18"/>
      <c r="V10" s="18"/>
      <c r="W10" s="18"/>
      <c r="X10" s="18"/>
      <c r="Y10" s="18"/>
      <c r="Z10" s="18"/>
      <c r="AA10" s="32"/>
      <c r="AB10" s="32"/>
      <c r="AC10" s="32"/>
      <c r="AD10" s="32"/>
      <c r="AE10" s="32"/>
      <c r="AF10" s="32"/>
    </row>
    <row r="11" spans="1:32" ht="39.950000000000003" customHeight="1">
      <c r="A11" s="93"/>
      <c r="B11" s="95"/>
      <c r="C11" s="55">
        <v>8</v>
      </c>
      <c r="D11" s="56" t="s">
        <v>31</v>
      </c>
      <c r="E11" s="57" t="s">
        <v>52</v>
      </c>
      <c r="F11" s="57">
        <v>35129072</v>
      </c>
      <c r="G11" s="57" t="s">
        <v>57</v>
      </c>
      <c r="H11" s="57" t="s">
        <v>58</v>
      </c>
      <c r="I11" s="40" t="s">
        <v>3</v>
      </c>
      <c r="J11" s="40" t="s">
        <v>41</v>
      </c>
      <c r="K11" s="62">
        <v>52</v>
      </c>
      <c r="L11" s="19">
        <v>100</v>
      </c>
      <c r="M11" s="25">
        <f t="shared" si="0"/>
        <v>100</v>
      </c>
      <c r="N11" s="26" t="str">
        <f t="shared" si="1"/>
        <v>OK</v>
      </c>
      <c r="O11" s="65"/>
      <c r="P11" s="65"/>
      <c r="Q11" s="65"/>
      <c r="R11" s="65"/>
      <c r="S11" s="65"/>
      <c r="T11" s="65"/>
      <c r="U11" s="18"/>
      <c r="V11" s="18"/>
      <c r="W11" s="18"/>
      <c r="X11" s="18"/>
      <c r="Y11" s="18"/>
      <c r="Z11" s="18"/>
      <c r="AA11" s="32"/>
      <c r="AB11" s="32"/>
      <c r="AC11" s="32"/>
      <c r="AD11" s="32"/>
      <c r="AE11" s="32"/>
      <c r="AF11" s="32"/>
    </row>
    <row r="12" spans="1:32" ht="39.950000000000003" customHeight="1">
      <c r="A12" s="93"/>
      <c r="B12" s="95"/>
      <c r="C12" s="55">
        <v>9</v>
      </c>
      <c r="D12" s="56" t="s">
        <v>32</v>
      </c>
      <c r="E12" s="57" t="s">
        <v>52</v>
      </c>
      <c r="F12" s="57">
        <v>35103605</v>
      </c>
      <c r="G12" s="57" t="s">
        <v>57</v>
      </c>
      <c r="H12" s="57" t="s">
        <v>61</v>
      </c>
      <c r="I12" s="40" t="s">
        <v>3</v>
      </c>
      <c r="J12" s="40" t="s">
        <v>41</v>
      </c>
      <c r="K12" s="62">
        <v>26.9</v>
      </c>
      <c r="L12" s="19"/>
      <c r="M12" s="25">
        <f t="shared" si="0"/>
        <v>0</v>
      </c>
      <c r="N12" s="26" t="str">
        <f t="shared" si="1"/>
        <v>OK</v>
      </c>
      <c r="O12" s="65"/>
      <c r="P12" s="65"/>
      <c r="Q12" s="65"/>
      <c r="R12" s="65"/>
      <c r="S12" s="65"/>
      <c r="T12" s="65"/>
      <c r="U12" s="18"/>
      <c r="V12" s="18"/>
      <c r="W12" s="18"/>
      <c r="X12" s="18"/>
      <c r="Y12" s="18"/>
      <c r="Z12" s="18"/>
      <c r="AA12" s="32"/>
      <c r="AB12" s="32"/>
      <c r="AC12" s="32"/>
      <c r="AD12" s="32"/>
      <c r="AE12" s="32"/>
      <c r="AF12" s="32"/>
    </row>
    <row r="13" spans="1:32" ht="39.950000000000003" customHeight="1">
      <c r="A13" s="93"/>
      <c r="B13" s="95"/>
      <c r="C13" s="55">
        <v>10</v>
      </c>
      <c r="D13" s="56" t="s">
        <v>33</v>
      </c>
      <c r="E13" s="57" t="s">
        <v>52</v>
      </c>
      <c r="F13" s="57">
        <v>23400194</v>
      </c>
      <c r="G13" s="57" t="s">
        <v>53</v>
      </c>
      <c r="H13" s="57" t="s">
        <v>62</v>
      </c>
      <c r="I13" s="40" t="s">
        <v>3</v>
      </c>
      <c r="J13" s="40" t="s">
        <v>41</v>
      </c>
      <c r="K13" s="62">
        <v>1753.75</v>
      </c>
      <c r="L13" s="19">
        <v>6</v>
      </c>
      <c r="M13" s="25">
        <f t="shared" si="0"/>
        <v>6</v>
      </c>
      <c r="N13" s="26" t="str">
        <f t="shared" si="1"/>
        <v>OK</v>
      </c>
      <c r="O13" s="65"/>
      <c r="P13" s="65"/>
      <c r="Q13" s="65"/>
      <c r="R13" s="65"/>
      <c r="S13" s="65"/>
      <c r="T13" s="65"/>
      <c r="U13" s="18"/>
      <c r="V13" s="18"/>
      <c r="W13" s="18"/>
      <c r="X13" s="18"/>
      <c r="Y13" s="18"/>
      <c r="Z13" s="18"/>
      <c r="AA13" s="32"/>
      <c r="AB13" s="32"/>
      <c r="AC13" s="32"/>
      <c r="AD13" s="32"/>
      <c r="AE13" s="32"/>
      <c r="AF13" s="32"/>
    </row>
    <row r="14" spans="1:32" ht="39.950000000000003" customHeight="1">
      <c r="A14" s="93"/>
      <c r="B14" s="95"/>
      <c r="C14" s="55">
        <v>11</v>
      </c>
      <c r="D14" s="56" t="s">
        <v>34</v>
      </c>
      <c r="E14" s="57" t="s">
        <v>52</v>
      </c>
      <c r="F14" s="57">
        <v>23200019</v>
      </c>
      <c r="G14" s="57" t="s">
        <v>53</v>
      </c>
      <c r="H14" s="57" t="s">
        <v>63</v>
      </c>
      <c r="I14" s="40" t="s">
        <v>3</v>
      </c>
      <c r="J14" s="40" t="s">
        <v>41</v>
      </c>
      <c r="K14" s="62">
        <v>649.65</v>
      </c>
      <c r="L14" s="19"/>
      <c r="M14" s="25">
        <f t="shared" si="0"/>
        <v>0</v>
      </c>
      <c r="N14" s="26" t="str">
        <f t="shared" si="1"/>
        <v>OK</v>
      </c>
      <c r="O14" s="65"/>
      <c r="P14" s="65"/>
      <c r="Q14" s="65"/>
      <c r="R14" s="65"/>
      <c r="S14" s="65"/>
      <c r="T14" s="65"/>
      <c r="U14" s="18"/>
      <c r="V14" s="18"/>
      <c r="W14" s="18"/>
      <c r="X14" s="18"/>
      <c r="Y14" s="18"/>
      <c r="Z14" s="18"/>
      <c r="AA14" s="32"/>
      <c r="AB14" s="32"/>
      <c r="AC14" s="32"/>
      <c r="AD14" s="32"/>
      <c r="AE14" s="32"/>
      <c r="AF14" s="32"/>
    </row>
    <row r="15" spans="1:32" ht="39.950000000000003" customHeight="1">
      <c r="A15" s="93"/>
      <c r="B15" s="95"/>
      <c r="C15" s="55">
        <v>12</v>
      </c>
      <c r="D15" s="56" t="s">
        <v>35</v>
      </c>
      <c r="E15" s="57" t="s">
        <v>52</v>
      </c>
      <c r="F15" s="57">
        <v>23350032</v>
      </c>
      <c r="G15" s="57" t="s">
        <v>53</v>
      </c>
      <c r="H15" s="57" t="s">
        <v>64</v>
      </c>
      <c r="I15" s="40" t="s">
        <v>3</v>
      </c>
      <c r="J15" s="40" t="s">
        <v>41</v>
      </c>
      <c r="K15" s="62">
        <v>11</v>
      </c>
      <c r="L15" s="19"/>
      <c r="M15" s="25">
        <f t="shared" si="0"/>
        <v>0</v>
      </c>
      <c r="N15" s="26" t="str">
        <f t="shared" si="1"/>
        <v>OK</v>
      </c>
      <c r="O15" s="65"/>
      <c r="P15" s="65"/>
      <c r="Q15" s="65"/>
      <c r="R15" s="65"/>
      <c r="S15" s="65"/>
      <c r="T15" s="65"/>
      <c r="U15" s="18"/>
      <c r="V15" s="18"/>
      <c r="W15" s="18"/>
      <c r="X15" s="18"/>
      <c r="Y15" s="18"/>
      <c r="Z15" s="18"/>
      <c r="AA15" s="32"/>
      <c r="AB15" s="32"/>
      <c r="AC15" s="32"/>
      <c r="AD15" s="32"/>
      <c r="AE15" s="32"/>
      <c r="AF15" s="32"/>
    </row>
    <row r="16" spans="1:32" ht="39.950000000000003" customHeight="1">
      <c r="A16" s="93"/>
      <c r="B16" s="95"/>
      <c r="C16" s="55">
        <v>13</v>
      </c>
      <c r="D16" s="56" t="s">
        <v>36</v>
      </c>
      <c r="E16" s="57" t="s">
        <v>52</v>
      </c>
      <c r="F16" s="57">
        <v>35030600</v>
      </c>
      <c r="G16" s="57" t="s">
        <v>65</v>
      </c>
      <c r="H16" s="57" t="s">
        <v>66</v>
      </c>
      <c r="I16" s="40" t="s">
        <v>3</v>
      </c>
      <c r="J16" s="40" t="s">
        <v>41</v>
      </c>
      <c r="K16" s="62">
        <v>32</v>
      </c>
      <c r="L16" s="19"/>
      <c r="M16" s="25">
        <f t="shared" si="0"/>
        <v>0</v>
      </c>
      <c r="N16" s="26" t="str">
        <f t="shared" si="1"/>
        <v>OK</v>
      </c>
      <c r="O16" s="65"/>
      <c r="P16" s="65"/>
      <c r="Q16" s="65"/>
      <c r="R16" s="65"/>
      <c r="S16" s="65"/>
      <c r="T16" s="65"/>
      <c r="U16" s="18"/>
      <c r="V16" s="18"/>
      <c r="W16" s="18"/>
      <c r="X16" s="18"/>
      <c r="Y16" s="18"/>
      <c r="Z16" s="18"/>
      <c r="AA16" s="32"/>
      <c r="AB16" s="32"/>
      <c r="AC16" s="32"/>
      <c r="AD16" s="32"/>
      <c r="AE16" s="32"/>
      <c r="AF16" s="32"/>
    </row>
    <row r="17" spans="1:32" ht="39.950000000000003" customHeight="1">
      <c r="A17" s="93"/>
      <c r="B17" s="95"/>
      <c r="C17" s="55">
        <v>14</v>
      </c>
      <c r="D17" s="56" t="s">
        <v>37</v>
      </c>
      <c r="E17" s="57" t="s">
        <v>52</v>
      </c>
      <c r="F17" s="57">
        <v>35030521</v>
      </c>
      <c r="G17" s="57" t="s">
        <v>65</v>
      </c>
      <c r="H17" s="57" t="s">
        <v>66</v>
      </c>
      <c r="I17" s="40" t="s">
        <v>3</v>
      </c>
      <c r="J17" s="40" t="s">
        <v>41</v>
      </c>
      <c r="K17" s="62">
        <v>19</v>
      </c>
      <c r="L17" s="19"/>
      <c r="M17" s="25">
        <f t="shared" si="0"/>
        <v>0</v>
      </c>
      <c r="N17" s="26" t="str">
        <f t="shared" si="1"/>
        <v>OK</v>
      </c>
      <c r="O17" s="65"/>
      <c r="P17" s="65"/>
      <c r="Q17" s="65"/>
      <c r="R17" s="65"/>
      <c r="S17" s="65"/>
      <c r="T17" s="65"/>
      <c r="U17" s="18"/>
      <c r="V17" s="18"/>
      <c r="W17" s="18"/>
      <c r="X17" s="18"/>
      <c r="Y17" s="18"/>
      <c r="Z17" s="18"/>
      <c r="AA17" s="32"/>
      <c r="AB17" s="32"/>
      <c r="AC17" s="32"/>
      <c r="AD17" s="32"/>
      <c r="AE17" s="32"/>
      <c r="AF17" s="32"/>
    </row>
    <row r="18" spans="1:32" ht="39.950000000000003" customHeight="1">
      <c r="A18" s="93"/>
      <c r="B18" s="95"/>
      <c r="C18" s="55">
        <v>15</v>
      </c>
      <c r="D18" s="56" t="s">
        <v>38</v>
      </c>
      <c r="E18" s="57" t="s">
        <v>52</v>
      </c>
      <c r="F18" s="57">
        <v>35050296</v>
      </c>
      <c r="G18" s="57" t="s">
        <v>65</v>
      </c>
      <c r="H18" s="57" t="s">
        <v>66</v>
      </c>
      <c r="I18" s="40" t="s">
        <v>3</v>
      </c>
      <c r="J18" s="40" t="s">
        <v>41</v>
      </c>
      <c r="K18" s="62">
        <v>4.2</v>
      </c>
      <c r="L18" s="19">
        <v>300</v>
      </c>
      <c r="M18" s="25">
        <f t="shared" si="0"/>
        <v>300</v>
      </c>
      <c r="N18" s="26" t="str">
        <f t="shared" si="1"/>
        <v>OK</v>
      </c>
      <c r="O18" s="65"/>
      <c r="P18" s="65"/>
      <c r="Q18" s="65"/>
      <c r="R18" s="65"/>
      <c r="S18" s="65"/>
      <c r="T18" s="65"/>
      <c r="U18" s="18"/>
      <c r="V18" s="18"/>
      <c r="W18" s="18"/>
      <c r="X18" s="18"/>
      <c r="Y18" s="18"/>
      <c r="Z18" s="18"/>
      <c r="AA18" s="32"/>
      <c r="AB18" s="32"/>
      <c r="AC18" s="32"/>
      <c r="AD18" s="32"/>
      <c r="AE18" s="32"/>
      <c r="AF18" s="32"/>
    </row>
    <row r="19" spans="1:32" ht="39.950000000000003" customHeight="1">
      <c r="A19" s="93"/>
      <c r="B19" s="95"/>
      <c r="C19" s="55">
        <v>16</v>
      </c>
      <c r="D19" s="56" t="s">
        <v>39</v>
      </c>
      <c r="E19" s="57" t="s">
        <v>52</v>
      </c>
      <c r="F19" s="57">
        <v>35050290</v>
      </c>
      <c r="G19" s="57" t="s">
        <v>65</v>
      </c>
      <c r="H19" s="57" t="s">
        <v>66</v>
      </c>
      <c r="I19" s="40" t="s">
        <v>3</v>
      </c>
      <c r="J19" s="40" t="s">
        <v>41</v>
      </c>
      <c r="K19" s="62">
        <v>1.1499999999999999</v>
      </c>
      <c r="L19" s="19">
        <v>300</v>
      </c>
      <c r="M19" s="25">
        <f t="shared" si="0"/>
        <v>300</v>
      </c>
      <c r="N19" s="26" t="str">
        <f t="shared" si="1"/>
        <v>OK</v>
      </c>
      <c r="O19" s="65"/>
      <c r="P19" s="65"/>
      <c r="Q19" s="65"/>
      <c r="R19" s="65"/>
      <c r="S19" s="65"/>
      <c r="T19" s="65"/>
      <c r="U19" s="18"/>
      <c r="V19" s="18"/>
      <c r="W19" s="18"/>
      <c r="X19" s="18"/>
      <c r="Y19" s="18"/>
      <c r="Z19" s="18"/>
      <c r="AA19" s="32"/>
      <c r="AB19" s="32"/>
      <c r="AC19" s="32"/>
      <c r="AD19" s="32"/>
      <c r="AE19" s="32"/>
      <c r="AF19" s="32"/>
    </row>
    <row r="20" spans="1:32" ht="39.950000000000003" customHeight="1">
      <c r="A20" s="98">
        <v>4</v>
      </c>
      <c r="B20" s="96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60" t="s">
        <v>71</v>
      </c>
      <c r="H20" s="60" t="s">
        <v>72</v>
      </c>
      <c r="I20" s="33" t="s">
        <v>3</v>
      </c>
      <c r="J20" s="33" t="s">
        <v>41</v>
      </c>
      <c r="K20" s="63">
        <v>1139</v>
      </c>
      <c r="L20" s="19"/>
      <c r="M20" s="25">
        <f t="shared" si="0"/>
        <v>0</v>
      </c>
      <c r="N20" s="26" t="str">
        <f t="shared" si="1"/>
        <v>OK</v>
      </c>
      <c r="O20" s="65"/>
      <c r="P20" s="65"/>
      <c r="Q20" s="65"/>
      <c r="R20" s="65"/>
      <c r="S20" s="65"/>
      <c r="T20" s="65"/>
      <c r="U20" s="18"/>
      <c r="V20" s="18"/>
      <c r="W20" s="18"/>
      <c r="X20" s="18"/>
      <c r="Y20" s="18"/>
      <c r="Z20" s="18"/>
      <c r="AA20" s="32"/>
      <c r="AB20" s="32"/>
      <c r="AC20" s="32"/>
      <c r="AD20" s="32"/>
      <c r="AE20" s="32"/>
      <c r="AF20" s="32"/>
    </row>
    <row r="21" spans="1:32" ht="39.950000000000003" customHeight="1">
      <c r="A21" s="99"/>
      <c r="B21" s="97"/>
      <c r="C21" s="58">
        <v>26</v>
      </c>
      <c r="D21" s="59" t="s">
        <v>73</v>
      </c>
      <c r="E21" s="60" t="s">
        <v>74</v>
      </c>
      <c r="F21" s="60" t="s">
        <v>75</v>
      </c>
      <c r="G21" s="60" t="s">
        <v>71</v>
      </c>
      <c r="H21" s="60" t="s">
        <v>76</v>
      </c>
      <c r="I21" s="33" t="s">
        <v>3</v>
      </c>
      <c r="J21" s="33" t="s">
        <v>41</v>
      </c>
      <c r="K21" s="63">
        <v>3200.12</v>
      </c>
      <c r="L21" s="19"/>
      <c r="M21" s="25">
        <f t="shared" si="0"/>
        <v>0</v>
      </c>
      <c r="N21" s="26" t="str">
        <f t="shared" si="1"/>
        <v>OK</v>
      </c>
      <c r="O21" s="65"/>
      <c r="P21" s="65"/>
      <c r="Q21" s="65"/>
      <c r="R21" s="65"/>
      <c r="S21" s="65"/>
      <c r="T21" s="65"/>
      <c r="U21" s="18"/>
      <c r="V21" s="18"/>
      <c r="W21" s="18"/>
      <c r="X21" s="18"/>
      <c r="Y21" s="18"/>
      <c r="Z21" s="18"/>
      <c r="AA21" s="32"/>
      <c r="AB21" s="32"/>
      <c r="AC21" s="32"/>
      <c r="AD21" s="32"/>
      <c r="AE21" s="32"/>
      <c r="AF21" s="32"/>
    </row>
    <row r="22" spans="1:32" ht="39.950000000000003" customHeight="1">
      <c r="A22" s="75">
        <v>5</v>
      </c>
      <c r="B22" s="69" t="s">
        <v>77</v>
      </c>
      <c r="C22" s="70">
        <v>27</v>
      </c>
      <c r="D22" s="71" t="s">
        <v>78</v>
      </c>
      <c r="E22" s="72" t="s">
        <v>79</v>
      </c>
      <c r="F22" s="72" t="s">
        <v>80</v>
      </c>
      <c r="G22" s="72" t="s">
        <v>49</v>
      </c>
      <c r="H22" s="72" t="s">
        <v>81</v>
      </c>
      <c r="I22" s="73" t="s">
        <v>3</v>
      </c>
      <c r="J22" s="73" t="s">
        <v>40</v>
      </c>
      <c r="K22" s="74">
        <v>13499.8</v>
      </c>
      <c r="L22" s="19">
        <v>1</v>
      </c>
      <c r="M22" s="25">
        <f t="shared" si="0"/>
        <v>1</v>
      </c>
      <c r="N22" s="26" t="str">
        <f t="shared" si="1"/>
        <v>OK</v>
      </c>
      <c r="O22" s="65"/>
      <c r="P22" s="65"/>
      <c r="Q22" s="65"/>
      <c r="R22" s="65"/>
      <c r="S22" s="65"/>
      <c r="T22" s="65"/>
      <c r="U22" s="18"/>
      <c r="V22" s="18"/>
      <c r="W22" s="18"/>
      <c r="X22" s="18"/>
      <c r="Y22" s="18"/>
      <c r="Z22" s="18"/>
      <c r="AA22" s="32"/>
      <c r="AB22" s="32"/>
      <c r="AC22" s="32"/>
      <c r="AD22" s="32"/>
      <c r="AE22" s="32"/>
      <c r="AF22" s="32"/>
    </row>
    <row r="23" spans="1:32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60" t="s">
        <v>85</v>
      </c>
      <c r="H23" s="60" t="s">
        <v>86</v>
      </c>
      <c r="I23" s="33" t="s">
        <v>3</v>
      </c>
      <c r="J23" s="33" t="s">
        <v>41</v>
      </c>
      <c r="K23" s="63">
        <v>1730</v>
      </c>
      <c r="L23" s="19"/>
      <c r="M23" s="25">
        <f t="shared" si="0"/>
        <v>0</v>
      </c>
      <c r="N23" s="26" t="str">
        <f t="shared" si="1"/>
        <v>OK</v>
      </c>
      <c r="O23" s="65"/>
      <c r="P23" s="65"/>
      <c r="Q23" s="65"/>
      <c r="R23" s="65"/>
      <c r="S23" s="65"/>
      <c r="T23" s="65"/>
      <c r="U23" s="18"/>
      <c r="V23" s="18"/>
      <c r="W23" s="18"/>
      <c r="X23" s="18"/>
      <c r="Y23" s="18"/>
      <c r="Z23" s="18"/>
      <c r="AA23" s="32"/>
      <c r="AB23" s="32"/>
      <c r="AC23" s="32"/>
      <c r="AD23" s="32"/>
      <c r="AE23" s="32"/>
      <c r="AF23" s="32"/>
    </row>
    <row r="24" spans="1:32" ht="47.25">
      <c r="A24" s="75">
        <v>10</v>
      </c>
      <c r="B24" s="69" t="s">
        <v>87</v>
      </c>
      <c r="C24" s="70">
        <v>32</v>
      </c>
      <c r="D24" s="71" t="s">
        <v>89</v>
      </c>
      <c r="E24" s="72" t="s">
        <v>84</v>
      </c>
      <c r="F24" s="72">
        <v>6200107</v>
      </c>
      <c r="G24" s="72" t="s">
        <v>85</v>
      </c>
      <c r="H24" s="72" t="s">
        <v>86</v>
      </c>
      <c r="I24" s="73" t="s">
        <v>3</v>
      </c>
      <c r="J24" s="73" t="s">
        <v>41</v>
      </c>
      <c r="K24" s="74">
        <v>2390</v>
      </c>
      <c r="L24" s="19"/>
      <c r="M24" s="25">
        <f t="shared" si="0"/>
        <v>0</v>
      </c>
      <c r="N24" s="26" t="str">
        <f t="shared" si="1"/>
        <v>OK</v>
      </c>
      <c r="O24" s="65"/>
      <c r="P24" s="65"/>
      <c r="Q24" s="65"/>
      <c r="R24" s="65"/>
      <c r="S24" s="65"/>
      <c r="T24" s="65"/>
      <c r="U24" s="18"/>
      <c r="V24" s="18"/>
      <c r="W24" s="18"/>
      <c r="X24" s="18"/>
      <c r="Y24" s="18"/>
      <c r="Z24" s="18"/>
      <c r="AA24" s="32"/>
      <c r="AB24" s="32"/>
      <c r="AC24" s="32"/>
      <c r="AD24" s="32"/>
      <c r="AE24" s="32"/>
      <c r="AF24" s="32"/>
    </row>
    <row r="25" spans="1:32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60" t="s">
        <v>90</v>
      </c>
      <c r="H25" s="60" t="s">
        <v>94</v>
      </c>
      <c r="I25" s="33" t="s">
        <v>3</v>
      </c>
      <c r="J25" s="33" t="s">
        <v>41</v>
      </c>
      <c r="K25" s="63">
        <v>1780</v>
      </c>
      <c r="L25" s="19"/>
      <c r="M25" s="25">
        <f t="shared" si="0"/>
        <v>0</v>
      </c>
      <c r="N25" s="26" t="str">
        <f t="shared" si="1"/>
        <v>OK</v>
      </c>
      <c r="O25" s="65"/>
      <c r="P25" s="65"/>
      <c r="Q25" s="65"/>
      <c r="R25" s="65"/>
      <c r="S25" s="65"/>
      <c r="T25" s="65"/>
      <c r="U25" s="18"/>
      <c r="V25" s="18"/>
      <c r="W25" s="18"/>
      <c r="X25" s="18"/>
      <c r="Y25" s="18"/>
      <c r="Z25" s="18"/>
      <c r="AA25" s="32"/>
      <c r="AB25" s="32"/>
      <c r="AC25" s="32"/>
      <c r="AD25" s="32"/>
      <c r="AE25" s="32"/>
      <c r="AF25" s="32"/>
    </row>
    <row r="26" spans="1:32" ht="39.950000000000003" customHeight="1">
      <c r="K26" s="64">
        <f>SUM(K4:K25)</f>
        <v>30128.059999999998</v>
      </c>
      <c r="O26" s="66">
        <f>SUMPRODUCT(K4:K25,O4:O25)</f>
        <v>0</v>
      </c>
      <c r="P26" s="66">
        <f>SUMPRODUCT(K4:K25,P4:P25)</f>
        <v>0</v>
      </c>
      <c r="Q26" s="66">
        <f>SUMPRODUCT(K4:K25,Q4:Q25)</f>
        <v>0</v>
      </c>
      <c r="R26" s="66">
        <f>SUMPRODUCT(K4:K25,R4:R25)</f>
        <v>0</v>
      </c>
      <c r="S26" s="66">
        <f>SUMPRODUCT(K4:K25,S4:S25)</f>
        <v>0</v>
      </c>
      <c r="T26" s="66">
        <f>SUMPRODUCT(K4:K25,T4:T25)</f>
        <v>0</v>
      </c>
    </row>
  </sheetData>
  <mergeCells count="26">
    <mergeCell ref="AD1:AD2"/>
    <mergeCell ref="AE1:AE2"/>
    <mergeCell ref="AF1:AF2"/>
    <mergeCell ref="A2:N2"/>
    <mergeCell ref="A5:A19"/>
    <mergeCell ref="B5:B19"/>
    <mergeCell ref="AA1:AA2"/>
    <mergeCell ref="T1:T2"/>
    <mergeCell ref="A1:C1"/>
    <mergeCell ref="D1:K1"/>
    <mergeCell ref="L1:N1"/>
    <mergeCell ref="A20:A21"/>
    <mergeCell ref="B20:B21"/>
    <mergeCell ref="AB1:AB2"/>
    <mergeCell ref="AC1:AC2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S1:S2"/>
  </mergeCells>
  <conditionalFormatting sqref="O4:Z25">
    <cfRule type="cellIs" dxfId="30" priority="1" stopIfTrue="1" operator="greaterThan">
      <formula>0</formula>
    </cfRule>
    <cfRule type="cellIs" dxfId="29" priority="2" stopIfTrue="1" operator="greaterThan">
      <formula>0</formula>
    </cfRule>
    <cfRule type="cellIs" dxfId="28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C325D-617C-4C76-A395-A9AE10CE2724}">
  <dimension ref="A1:AF649"/>
  <sheetViews>
    <sheetView topLeftCell="C13" zoomScale="75" zoomScaleNormal="75" workbookViewId="0">
      <selection activeCell="V6" sqref="V6"/>
    </sheetView>
  </sheetViews>
  <sheetFormatPr defaultColWidth="9.7109375" defaultRowHeight="26.25"/>
  <cols>
    <col min="1" max="1" width="7" style="35" customWidth="1"/>
    <col min="2" max="2" width="44.28515625" style="1" customWidth="1"/>
    <col min="3" max="3" width="9.5703125" style="34" customWidth="1"/>
    <col min="4" max="4" width="55.28515625" style="42" customWidth="1"/>
    <col min="5" max="8" width="19.42578125" style="43" customWidth="1"/>
    <col min="9" max="9" width="11.7109375" style="1" customWidth="1"/>
    <col min="10" max="10" width="18.42578125" style="1" customWidth="1"/>
    <col min="11" max="11" width="15.42578125" style="29" bestFit="1" customWidth="1"/>
    <col min="12" max="12" width="13.85546875" style="4" customWidth="1"/>
    <col min="13" max="13" width="13.28515625" style="28" customWidth="1"/>
    <col min="14" max="14" width="12.5703125" style="5" customWidth="1"/>
    <col min="15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91" t="s">
        <v>95</v>
      </c>
      <c r="B1" s="91"/>
      <c r="C1" s="91"/>
      <c r="D1" s="91" t="s">
        <v>24</v>
      </c>
      <c r="E1" s="91"/>
      <c r="F1" s="91"/>
      <c r="G1" s="91"/>
      <c r="H1" s="91"/>
      <c r="I1" s="91"/>
      <c r="J1" s="91"/>
      <c r="K1" s="91"/>
      <c r="L1" s="91" t="s">
        <v>96</v>
      </c>
      <c r="M1" s="91"/>
      <c r="N1" s="91"/>
      <c r="O1" s="90" t="s">
        <v>104</v>
      </c>
      <c r="P1" s="90" t="s">
        <v>105</v>
      </c>
      <c r="Q1" s="90" t="s">
        <v>106</v>
      </c>
      <c r="R1" s="90" t="s">
        <v>107</v>
      </c>
      <c r="S1" s="90" t="s">
        <v>124</v>
      </c>
      <c r="T1" s="90" t="s">
        <v>97</v>
      </c>
      <c r="U1" s="90" t="s">
        <v>97</v>
      </c>
      <c r="V1" s="90" t="s">
        <v>97</v>
      </c>
      <c r="W1" s="90" t="s">
        <v>97</v>
      </c>
      <c r="X1" s="90" t="s">
        <v>97</v>
      </c>
      <c r="Y1" s="90" t="s">
        <v>97</v>
      </c>
      <c r="Z1" s="90" t="s">
        <v>97</v>
      </c>
      <c r="AA1" s="90" t="s">
        <v>97</v>
      </c>
      <c r="AB1" s="90" t="s">
        <v>97</v>
      </c>
      <c r="AC1" s="90" t="s">
        <v>97</v>
      </c>
      <c r="AD1" s="90" t="s">
        <v>97</v>
      </c>
      <c r="AE1" s="90" t="s">
        <v>97</v>
      </c>
      <c r="AF1" s="90" t="s">
        <v>97</v>
      </c>
    </row>
    <row r="2" spans="1:32" ht="39.950000000000003" customHeight="1">
      <c r="A2" s="91" t="s">
        <v>13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2" s="3" customFormat="1" ht="51" customHeight="1">
      <c r="A3" s="36" t="s">
        <v>20</v>
      </c>
      <c r="B3" s="38" t="s">
        <v>14</v>
      </c>
      <c r="C3" s="37" t="s">
        <v>21</v>
      </c>
      <c r="D3" s="37" t="s">
        <v>15</v>
      </c>
      <c r="E3" s="37" t="s">
        <v>16</v>
      </c>
      <c r="F3" s="37" t="s">
        <v>42</v>
      </c>
      <c r="G3" s="37" t="s">
        <v>44</v>
      </c>
      <c r="H3" s="37" t="s">
        <v>45</v>
      </c>
      <c r="I3" s="38" t="s">
        <v>3</v>
      </c>
      <c r="J3" s="38" t="s">
        <v>17</v>
      </c>
      <c r="K3" s="39" t="s">
        <v>22</v>
      </c>
      <c r="L3" s="38" t="s">
        <v>23</v>
      </c>
      <c r="M3" s="44" t="s">
        <v>0</v>
      </c>
      <c r="N3" s="45" t="s">
        <v>2</v>
      </c>
      <c r="O3" s="76">
        <v>44494</v>
      </c>
      <c r="P3" s="76">
        <v>44494</v>
      </c>
      <c r="Q3" s="76">
        <v>44504</v>
      </c>
      <c r="R3" s="76">
        <v>44630</v>
      </c>
      <c r="S3" s="89">
        <v>44721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</row>
    <row r="4" spans="1:32" ht="39.950000000000003" customHeight="1">
      <c r="A4" s="50">
        <v>1</v>
      </c>
      <c r="B4" s="67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54" t="s">
        <v>49</v>
      </c>
      <c r="H4" s="54" t="s">
        <v>50</v>
      </c>
      <c r="I4" s="33" t="s">
        <v>3</v>
      </c>
      <c r="J4" s="68" t="s">
        <v>41</v>
      </c>
      <c r="K4" s="61">
        <v>222.49</v>
      </c>
      <c r="L4" s="19"/>
      <c r="M4" s="25">
        <f>L4-(SUM(O4:AF4))</f>
        <v>0</v>
      </c>
      <c r="N4" s="26" t="str">
        <f>IF(M4&lt;0,"ATENÇÃO","OK")</f>
        <v>OK</v>
      </c>
      <c r="O4" s="65"/>
      <c r="P4" s="65"/>
      <c r="Q4" s="65"/>
      <c r="R4" s="65"/>
      <c r="S4" s="88"/>
      <c r="T4" s="65"/>
      <c r="U4" s="18"/>
      <c r="V4" s="18"/>
      <c r="W4" s="18"/>
      <c r="X4" s="18"/>
      <c r="Y4" s="18"/>
      <c r="Z4" s="18"/>
      <c r="AA4" s="32"/>
      <c r="AB4" s="32"/>
      <c r="AC4" s="32"/>
      <c r="AD4" s="32"/>
      <c r="AE4" s="32"/>
      <c r="AF4" s="32"/>
    </row>
    <row r="5" spans="1:32" ht="39.950000000000003" customHeight="1">
      <c r="A5" s="92">
        <v>2</v>
      </c>
      <c r="B5" s="94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57" t="s">
        <v>53</v>
      </c>
      <c r="H5" s="57" t="s">
        <v>54</v>
      </c>
      <c r="I5" s="40" t="s">
        <v>3</v>
      </c>
      <c r="J5" s="40" t="s">
        <v>41</v>
      </c>
      <c r="K5" s="62">
        <v>885</v>
      </c>
      <c r="L5" s="19">
        <v>94</v>
      </c>
      <c r="M5" s="25">
        <f t="shared" ref="M5:M25" si="0">L5-(SUM(O5:AF5))</f>
        <v>54</v>
      </c>
      <c r="N5" s="26" t="str">
        <f t="shared" ref="N5:N25" si="1">IF(M5&lt;0,"ATENÇÃO","OK")</f>
        <v>OK</v>
      </c>
      <c r="O5" s="65">
        <v>20</v>
      </c>
      <c r="P5" s="65"/>
      <c r="Q5" s="65"/>
      <c r="R5" s="65"/>
      <c r="S5" s="88">
        <v>20</v>
      </c>
      <c r="T5" s="65"/>
      <c r="U5" s="18"/>
      <c r="V5" s="18"/>
      <c r="W5" s="18"/>
      <c r="X5" s="18"/>
      <c r="Y5" s="18"/>
      <c r="Z5" s="18"/>
      <c r="AA5" s="32"/>
      <c r="AB5" s="32"/>
      <c r="AC5" s="32"/>
      <c r="AD5" s="32"/>
      <c r="AE5" s="32"/>
      <c r="AF5" s="32"/>
    </row>
    <row r="6" spans="1:32" ht="39.950000000000003" customHeight="1">
      <c r="A6" s="93"/>
      <c r="B6" s="95"/>
      <c r="C6" s="55">
        <v>3</v>
      </c>
      <c r="D6" s="56" t="s">
        <v>26</v>
      </c>
      <c r="E6" s="57" t="s">
        <v>52</v>
      </c>
      <c r="F6" s="57">
        <v>35030005</v>
      </c>
      <c r="G6" s="57" t="s">
        <v>53</v>
      </c>
      <c r="H6" s="57" t="s">
        <v>54</v>
      </c>
      <c r="I6" s="40" t="s">
        <v>3</v>
      </c>
      <c r="J6" s="40" t="s">
        <v>41</v>
      </c>
      <c r="K6" s="62">
        <v>422</v>
      </c>
      <c r="L6" s="19"/>
      <c r="M6" s="25">
        <f t="shared" si="0"/>
        <v>0</v>
      </c>
      <c r="N6" s="26" t="str">
        <f t="shared" si="1"/>
        <v>OK</v>
      </c>
      <c r="O6" s="65"/>
      <c r="P6" s="65"/>
      <c r="Q6" s="65"/>
      <c r="R6" s="65"/>
      <c r="S6" s="88"/>
      <c r="T6" s="65"/>
      <c r="U6" s="18"/>
      <c r="V6" s="18"/>
      <c r="W6" s="18"/>
      <c r="X6" s="18"/>
      <c r="Y6" s="18"/>
      <c r="Z6" s="18"/>
      <c r="AA6" s="32"/>
      <c r="AB6" s="32"/>
      <c r="AC6" s="32"/>
      <c r="AD6" s="32"/>
      <c r="AE6" s="32"/>
      <c r="AF6" s="32"/>
    </row>
    <row r="7" spans="1:32" ht="39.950000000000003" customHeight="1">
      <c r="A7" s="93"/>
      <c r="B7" s="95"/>
      <c r="C7" s="55">
        <v>4</v>
      </c>
      <c r="D7" s="56" t="s">
        <v>27</v>
      </c>
      <c r="E7" s="57" t="s">
        <v>52</v>
      </c>
      <c r="F7" s="57" t="s">
        <v>55</v>
      </c>
      <c r="G7" s="57" t="s">
        <v>53</v>
      </c>
      <c r="H7" s="57" t="s">
        <v>56</v>
      </c>
      <c r="I7" s="40" t="s">
        <v>3</v>
      </c>
      <c r="J7" s="40" t="s">
        <v>41</v>
      </c>
      <c r="K7" s="62">
        <v>2236</v>
      </c>
      <c r="L7" s="19"/>
      <c r="M7" s="25">
        <f t="shared" si="0"/>
        <v>0</v>
      </c>
      <c r="N7" s="26" t="str">
        <f t="shared" si="1"/>
        <v>OK</v>
      </c>
      <c r="O7" s="65"/>
      <c r="P7" s="65"/>
      <c r="Q7" s="65"/>
      <c r="R7" s="65"/>
      <c r="S7" s="88"/>
      <c r="T7" s="65"/>
      <c r="U7" s="18"/>
      <c r="V7" s="18"/>
      <c r="W7" s="18"/>
      <c r="X7" s="18"/>
      <c r="Y7" s="18"/>
      <c r="Z7" s="18"/>
      <c r="AA7" s="32"/>
      <c r="AB7" s="32"/>
      <c r="AC7" s="32"/>
      <c r="AD7" s="32"/>
      <c r="AE7" s="32"/>
      <c r="AF7" s="32"/>
    </row>
    <row r="8" spans="1:32" ht="39.950000000000003" customHeight="1">
      <c r="A8" s="93"/>
      <c r="B8" s="95"/>
      <c r="C8" s="55">
        <v>5</v>
      </c>
      <c r="D8" s="56" t="s">
        <v>28</v>
      </c>
      <c r="E8" s="57" t="s">
        <v>52</v>
      </c>
      <c r="F8" s="57">
        <v>35123230</v>
      </c>
      <c r="G8" s="57" t="s">
        <v>57</v>
      </c>
      <c r="H8" s="57" t="s">
        <v>58</v>
      </c>
      <c r="I8" s="40" t="s">
        <v>3</v>
      </c>
      <c r="J8" s="40" t="s">
        <v>41</v>
      </c>
      <c r="K8" s="62">
        <v>28</v>
      </c>
      <c r="L8" s="19">
        <v>500</v>
      </c>
      <c r="M8" s="25">
        <f t="shared" si="0"/>
        <v>110</v>
      </c>
      <c r="N8" s="26" t="str">
        <f t="shared" si="1"/>
        <v>OK</v>
      </c>
      <c r="O8" s="65">
        <v>150</v>
      </c>
      <c r="P8" s="65"/>
      <c r="Q8" s="65"/>
      <c r="R8" s="65"/>
      <c r="S8" s="88">
        <v>240</v>
      </c>
      <c r="T8" s="65"/>
      <c r="U8" s="18"/>
      <c r="V8" s="18"/>
      <c r="W8" s="18"/>
      <c r="X8" s="18"/>
      <c r="Y8" s="18"/>
      <c r="Z8" s="18"/>
      <c r="AA8" s="32"/>
      <c r="AB8" s="32"/>
      <c r="AC8" s="32"/>
      <c r="AD8" s="32"/>
      <c r="AE8" s="32"/>
      <c r="AF8" s="32"/>
    </row>
    <row r="9" spans="1:32" ht="39.950000000000003" customHeight="1">
      <c r="A9" s="93"/>
      <c r="B9" s="95"/>
      <c r="C9" s="55">
        <v>6</v>
      </c>
      <c r="D9" s="56" t="s">
        <v>29</v>
      </c>
      <c r="E9" s="57" t="s">
        <v>52</v>
      </c>
      <c r="F9" s="57">
        <v>35103600</v>
      </c>
      <c r="G9" s="57" t="s">
        <v>57</v>
      </c>
      <c r="H9" s="57" t="s">
        <v>59</v>
      </c>
      <c r="I9" s="40" t="s">
        <v>3</v>
      </c>
      <c r="J9" s="40" t="s">
        <v>41</v>
      </c>
      <c r="K9" s="62">
        <v>12</v>
      </c>
      <c r="L9" s="19"/>
      <c r="M9" s="25">
        <f t="shared" si="0"/>
        <v>0</v>
      </c>
      <c r="N9" s="26" t="str">
        <f t="shared" si="1"/>
        <v>OK</v>
      </c>
      <c r="O9" s="65"/>
      <c r="P9" s="65"/>
      <c r="Q9" s="65"/>
      <c r="R9" s="65"/>
      <c r="S9" s="88"/>
      <c r="T9" s="65"/>
      <c r="U9" s="18"/>
      <c r="V9" s="18"/>
      <c r="W9" s="18"/>
      <c r="X9" s="18"/>
      <c r="Y9" s="18"/>
      <c r="Z9" s="18"/>
      <c r="AA9" s="32"/>
      <c r="AB9" s="32"/>
      <c r="AC9" s="32"/>
      <c r="AD9" s="32"/>
      <c r="AE9" s="32"/>
      <c r="AF9" s="32"/>
    </row>
    <row r="10" spans="1:32" ht="39.950000000000003" customHeight="1">
      <c r="A10" s="93"/>
      <c r="B10" s="95"/>
      <c r="C10" s="55">
        <v>7</v>
      </c>
      <c r="D10" s="56" t="s">
        <v>30</v>
      </c>
      <c r="E10" s="57" t="s">
        <v>52</v>
      </c>
      <c r="F10" s="57">
        <v>35129090</v>
      </c>
      <c r="G10" s="57" t="s">
        <v>53</v>
      </c>
      <c r="H10" s="57" t="s">
        <v>60</v>
      </c>
      <c r="I10" s="40" t="s">
        <v>3</v>
      </c>
      <c r="J10" s="40" t="s">
        <v>41</v>
      </c>
      <c r="K10" s="62">
        <v>34</v>
      </c>
      <c r="L10" s="19">
        <v>1500</v>
      </c>
      <c r="M10" s="25">
        <f t="shared" si="0"/>
        <v>960</v>
      </c>
      <c r="N10" s="26" t="str">
        <f t="shared" si="1"/>
        <v>OK</v>
      </c>
      <c r="O10" s="65">
        <v>200</v>
      </c>
      <c r="P10" s="65"/>
      <c r="Q10" s="65"/>
      <c r="R10" s="65"/>
      <c r="S10" s="88">
        <v>340</v>
      </c>
      <c r="T10" s="65"/>
      <c r="U10" s="18"/>
      <c r="V10" s="18"/>
      <c r="W10" s="18"/>
      <c r="X10" s="18"/>
      <c r="Y10" s="18"/>
      <c r="Z10" s="18"/>
      <c r="AA10" s="32"/>
      <c r="AB10" s="32"/>
      <c r="AC10" s="32"/>
      <c r="AD10" s="32"/>
      <c r="AE10" s="32"/>
      <c r="AF10" s="32"/>
    </row>
    <row r="11" spans="1:32" ht="39.950000000000003" customHeight="1">
      <c r="A11" s="93"/>
      <c r="B11" s="95"/>
      <c r="C11" s="55">
        <v>8</v>
      </c>
      <c r="D11" s="56" t="s">
        <v>31</v>
      </c>
      <c r="E11" s="57" t="s">
        <v>52</v>
      </c>
      <c r="F11" s="57">
        <v>35129072</v>
      </c>
      <c r="G11" s="57" t="s">
        <v>57</v>
      </c>
      <c r="H11" s="57" t="s">
        <v>58</v>
      </c>
      <c r="I11" s="40" t="s">
        <v>3</v>
      </c>
      <c r="J11" s="40" t="s">
        <v>41</v>
      </c>
      <c r="K11" s="62">
        <v>52</v>
      </c>
      <c r="L11" s="19">
        <v>300</v>
      </c>
      <c r="M11" s="25">
        <f t="shared" si="0"/>
        <v>0</v>
      </c>
      <c r="N11" s="26" t="str">
        <f t="shared" si="1"/>
        <v>OK</v>
      </c>
      <c r="O11" s="65"/>
      <c r="P11" s="65"/>
      <c r="Q11" s="65"/>
      <c r="R11" s="65">
        <v>100</v>
      </c>
      <c r="S11" s="88">
        <v>200</v>
      </c>
      <c r="T11" s="65"/>
      <c r="U11" s="18"/>
      <c r="V11" s="18"/>
      <c r="W11" s="18"/>
      <c r="X11" s="18"/>
      <c r="Y11" s="18"/>
      <c r="Z11" s="18"/>
      <c r="AA11" s="32"/>
      <c r="AB11" s="32"/>
      <c r="AC11" s="32"/>
      <c r="AD11" s="32"/>
      <c r="AE11" s="32"/>
      <c r="AF11" s="32"/>
    </row>
    <row r="12" spans="1:32" ht="39.950000000000003" customHeight="1">
      <c r="A12" s="93"/>
      <c r="B12" s="95"/>
      <c r="C12" s="55">
        <v>9</v>
      </c>
      <c r="D12" s="56" t="s">
        <v>32</v>
      </c>
      <c r="E12" s="57" t="s">
        <v>52</v>
      </c>
      <c r="F12" s="57">
        <v>35103605</v>
      </c>
      <c r="G12" s="57" t="s">
        <v>57</v>
      </c>
      <c r="H12" s="57" t="s">
        <v>61</v>
      </c>
      <c r="I12" s="40" t="s">
        <v>3</v>
      </c>
      <c r="J12" s="40" t="s">
        <v>41</v>
      </c>
      <c r="K12" s="62">
        <v>26.9</v>
      </c>
      <c r="L12" s="19"/>
      <c r="M12" s="25">
        <f t="shared" si="0"/>
        <v>0</v>
      </c>
      <c r="N12" s="26" t="str">
        <f t="shared" si="1"/>
        <v>OK</v>
      </c>
      <c r="O12" s="65"/>
      <c r="P12" s="65"/>
      <c r="Q12" s="65"/>
      <c r="R12" s="65"/>
      <c r="S12" s="88"/>
      <c r="T12" s="65"/>
      <c r="U12" s="18"/>
      <c r="V12" s="18"/>
      <c r="W12" s="18"/>
      <c r="X12" s="18"/>
      <c r="Y12" s="18"/>
      <c r="Z12" s="18"/>
      <c r="AA12" s="32"/>
      <c r="AB12" s="32"/>
      <c r="AC12" s="32"/>
      <c r="AD12" s="32"/>
      <c r="AE12" s="32"/>
      <c r="AF12" s="32"/>
    </row>
    <row r="13" spans="1:32" ht="39.950000000000003" customHeight="1">
      <c r="A13" s="93"/>
      <c r="B13" s="95"/>
      <c r="C13" s="55">
        <v>10</v>
      </c>
      <c r="D13" s="56" t="s">
        <v>33</v>
      </c>
      <c r="E13" s="57" t="s">
        <v>52</v>
      </c>
      <c r="F13" s="57">
        <v>23400194</v>
      </c>
      <c r="G13" s="57" t="s">
        <v>53</v>
      </c>
      <c r="H13" s="57" t="s">
        <v>62</v>
      </c>
      <c r="I13" s="40" t="s">
        <v>3</v>
      </c>
      <c r="J13" s="40" t="s">
        <v>41</v>
      </c>
      <c r="K13" s="62">
        <v>1753.75</v>
      </c>
      <c r="L13" s="19">
        <v>60</v>
      </c>
      <c r="M13" s="25">
        <f t="shared" si="0"/>
        <v>30</v>
      </c>
      <c r="N13" s="26" t="str">
        <f t="shared" si="1"/>
        <v>OK</v>
      </c>
      <c r="O13" s="65">
        <v>10</v>
      </c>
      <c r="P13" s="65"/>
      <c r="Q13" s="65"/>
      <c r="R13" s="65">
        <v>10</v>
      </c>
      <c r="S13" s="88">
        <v>10</v>
      </c>
      <c r="T13" s="65"/>
      <c r="U13" s="18"/>
      <c r="V13" s="18"/>
      <c r="W13" s="18"/>
      <c r="X13" s="18"/>
      <c r="Y13" s="18"/>
      <c r="Z13" s="18"/>
      <c r="AA13" s="32"/>
      <c r="AB13" s="32"/>
      <c r="AC13" s="32"/>
      <c r="AD13" s="32"/>
      <c r="AE13" s="32"/>
      <c r="AF13" s="32"/>
    </row>
    <row r="14" spans="1:32" ht="39.950000000000003" customHeight="1">
      <c r="A14" s="93"/>
      <c r="B14" s="95"/>
      <c r="C14" s="55">
        <v>11</v>
      </c>
      <c r="D14" s="56" t="s">
        <v>34</v>
      </c>
      <c r="E14" s="57" t="s">
        <v>52</v>
      </c>
      <c r="F14" s="57">
        <v>23200019</v>
      </c>
      <c r="G14" s="57" t="s">
        <v>53</v>
      </c>
      <c r="H14" s="57" t="s">
        <v>63</v>
      </c>
      <c r="I14" s="40" t="s">
        <v>3</v>
      </c>
      <c r="J14" s="40" t="s">
        <v>41</v>
      </c>
      <c r="K14" s="62">
        <v>649.65</v>
      </c>
      <c r="L14" s="19"/>
      <c r="M14" s="25">
        <f t="shared" si="0"/>
        <v>0</v>
      </c>
      <c r="N14" s="26" t="str">
        <f t="shared" si="1"/>
        <v>OK</v>
      </c>
      <c r="O14" s="65"/>
      <c r="P14" s="65"/>
      <c r="Q14" s="65"/>
      <c r="R14" s="65"/>
      <c r="S14" s="88"/>
      <c r="T14" s="65"/>
      <c r="U14" s="18"/>
      <c r="V14" s="18"/>
      <c r="W14" s="18"/>
      <c r="X14" s="18"/>
      <c r="Y14" s="18"/>
      <c r="Z14" s="18"/>
      <c r="AA14" s="32"/>
      <c r="AB14" s="32"/>
      <c r="AC14" s="32"/>
      <c r="AD14" s="32"/>
      <c r="AE14" s="32"/>
      <c r="AF14" s="32"/>
    </row>
    <row r="15" spans="1:32" ht="39.950000000000003" customHeight="1">
      <c r="A15" s="93"/>
      <c r="B15" s="95"/>
      <c r="C15" s="55">
        <v>12</v>
      </c>
      <c r="D15" s="56" t="s">
        <v>35</v>
      </c>
      <c r="E15" s="57" t="s">
        <v>52</v>
      </c>
      <c r="F15" s="57">
        <v>23350032</v>
      </c>
      <c r="G15" s="57" t="s">
        <v>53</v>
      </c>
      <c r="H15" s="57" t="s">
        <v>64</v>
      </c>
      <c r="I15" s="40" t="s">
        <v>3</v>
      </c>
      <c r="J15" s="40" t="s">
        <v>41</v>
      </c>
      <c r="K15" s="62">
        <v>11</v>
      </c>
      <c r="L15" s="19"/>
      <c r="M15" s="25">
        <f t="shared" si="0"/>
        <v>0</v>
      </c>
      <c r="N15" s="26" t="str">
        <f t="shared" si="1"/>
        <v>OK</v>
      </c>
      <c r="O15" s="65"/>
      <c r="P15" s="65"/>
      <c r="Q15" s="65"/>
      <c r="R15" s="65"/>
      <c r="S15" s="88"/>
      <c r="T15" s="65"/>
      <c r="U15" s="18"/>
      <c r="V15" s="18"/>
      <c r="W15" s="18"/>
      <c r="X15" s="18"/>
      <c r="Y15" s="18"/>
      <c r="Z15" s="18"/>
      <c r="AA15" s="32"/>
      <c r="AB15" s="32"/>
      <c r="AC15" s="32"/>
      <c r="AD15" s="32"/>
      <c r="AE15" s="32"/>
      <c r="AF15" s="32"/>
    </row>
    <row r="16" spans="1:32" ht="39.950000000000003" customHeight="1">
      <c r="A16" s="93"/>
      <c r="B16" s="95"/>
      <c r="C16" s="55">
        <v>13</v>
      </c>
      <c r="D16" s="56" t="s">
        <v>36</v>
      </c>
      <c r="E16" s="57" t="s">
        <v>52</v>
      </c>
      <c r="F16" s="57">
        <v>35030600</v>
      </c>
      <c r="G16" s="57" t="s">
        <v>65</v>
      </c>
      <c r="H16" s="57" t="s">
        <v>66</v>
      </c>
      <c r="I16" s="40" t="s">
        <v>3</v>
      </c>
      <c r="J16" s="40" t="s">
        <v>41</v>
      </c>
      <c r="K16" s="62">
        <v>32</v>
      </c>
      <c r="L16" s="19">
        <v>400</v>
      </c>
      <c r="M16" s="25">
        <f t="shared" si="0"/>
        <v>0</v>
      </c>
      <c r="N16" s="26" t="str">
        <f t="shared" si="1"/>
        <v>OK</v>
      </c>
      <c r="O16" s="65">
        <v>30</v>
      </c>
      <c r="P16" s="65"/>
      <c r="Q16" s="65"/>
      <c r="R16" s="65">
        <v>100</v>
      </c>
      <c r="S16" s="88">
        <v>270</v>
      </c>
      <c r="T16" s="65"/>
      <c r="U16" s="18"/>
      <c r="V16" s="18"/>
      <c r="W16" s="18"/>
      <c r="X16" s="18"/>
      <c r="Y16" s="18"/>
      <c r="Z16" s="18"/>
      <c r="AA16" s="32"/>
      <c r="AB16" s="32"/>
      <c r="AC16" s="32"/>
      <c r="AD16" s="32"/>
      <c r="AE16" s="32"/>
      <c r="AF16" s="32"/>
    </row>
    <row r="17" spans="1:32" ht="39.950000000000003" customHeight="1">
      <c r="A17" s="93"/>
      <c r="B17" s="95"/>
      <c r="C17" s="55">
        <v>14</v>
      </c>
      <c r="D17" s="56" t="s">
        <v>37</v>
      </c>
      <c r="E17" s="57" t="s">
        <v>52</v>
      </c>
      <c r="F17" s="57">
        <v>35030521</v>
      </c>
      <c r="G17" s="57" t="s">
        <v>65</v>
      </c>
      <c r="H17" s="57" t="s">
        <v>66</v>
      </c>
      <c r="I17" s="40" t="s">
        <v>3</v>
      </c>
      <c r="J17" s="40" t="s">
        <v>41</v>
      </c>
      <c r="K17" s="62">
        <v>19</v>
      </c>
      <c r="L17" s="19"/>
      <c r="M17" s="25">
        <f t="shared" si="0"/>
        <v>0</v>
      </c>
      <c r="N17" s="26" t="str">
        <f t="shared" si="1"/>
        <v>OK</v>
      </c>
      <c r="O17" s="65"/>
      <c r="P17" s="65"/>
      <c r="Q17" s="65"/>
      <c r="R17" s="65"/>
      <c r="S17" s="88"/>
      <c r="T17" s="65"/>
      <c r="U17" s="18"/>
      <c r="V17" s="18"/>
      <c r="W17" s="18"/>
      <c r="X17" s="18"/>
      <c r="Y17" s="18"/>
      <c r="Z17" s="18"/>
      <c r="AA17" s="32"/>
      <c r="AB17" s="32"/>
      <c r="AC17" s="32"/>
      <c r="AD17" s="32"/>
      <c r="AE17" s="32"/>
      <c r="AF17" s="32"/>
    </row>
    <row r="18" spans="1:32" ht="39.950000000000003" customHeight="1">
      <c r="A18" s="93"/>
      <c r="B18" s="95"/>
      <c r="C18" s="55">
        <v>15</v>
      </c>
      <c r="D18" s="56" t="s">
        <v>38</v>
      </c>
      <c r="E18" s="57" t="s">
        <v>52</v>
      </c>
      <c r="F18" s="57">
        <v>35050296</v>
      </c>
      <c r="G18" s="57" t="s">
        <v>65</v>
      </c>
      <c r="H18" s="57" t="s">
        <v>66</v>
      </c>
      <c r="I18" s="40" t="s">
        <v>3</v>
      </c>
      <c r="J18" s="40" t="s">
        <v>41</v>
      </c>
      <c r="K18" s="62">
        <v>4.2</v>
      </c>
      <c r="L18" s="19">
        <v>500</v>
      </c>
      <c r="M18" s="25">
        <f t="shared" si="0"/>
        <v>350</v>
      </c>
      <c r="N18" s="26" t="str">
        <f t="shared" si="1"/>
        <v>OK</v>
      </c>
      <c r="O18" s="65">
        <v>50</v>
      </c>
      <c r="P18" s="65"/>
      <c r="Q18" s="65"/>
      <c r="R18" s="65"/>
      <c r="S18" s="88">
        <v>100</v>
      </c>
      <c r="T18" s="65"/>
      <c r="U18" s="18"/>
      <c r="V18" s="18"/>
      <c r="W18" s="18"/>
      <c r="X18" s="18"/>
      <c r="Y18" s="18"/>
      <c r="Z18" s="18"/>
      <c r="AA18" s="32"/>
      <c r="AB18" s="32"/>
      <c r="AC18" s="32"/>
      <c r="AD18" s="32"/>
      <c r="AE18" s="32"/>
      <c r="AF18" s="32"/>
    </row>
    <row r="19" spans="1:32" ht="39.950000000000003" customHeight="1">
      <c r="A19" s="93"/>
      <c r="B19" s="95"/>
      <c r="C19" s="55">
        <v>16</v>
      </c>
      <c r="D19" s="56" t="s">
        <v>39</v>
      </c>
      <c r="E19" s="57" t="s">
        <v>52</v>
      </c>
      <c r="F19" s="57">
        <v>35050290</v>
      </c>
      <c r="G19" s="57" t="s">
        <v>65</v>
      </c>
      <c r="H19" s="57" t="s">
        <v>66</v>
      </c>
      <c r="I19" s="40" t="s">
        <v>3</v>
      </c>
      <c r="J19" s="40" t="s">
        <v>41</v>
      </c>
      <c r="K19" s="62">
        <v>1.1499999999999999</v>
      </c>
      <c r="L19" s="19"/>
      <c r="M19" s="25">
        <f t="shared" si="0"/>
        <v>0</v>
      </c>
      <c r="N19" s="26" t="str">
        <f t="shared" si="1"/>
        <v>OK</v>
      </c>
      <c r="O19" s="65"/>
      <c r="P19" s="65"/>
      <c r="Q19" s="65"/>
      <c r="R19" s="65"/>
      <c r="S19" s="88"/>
      <c r="T19" s="65"/>
      <c r="U19" s="18"/>
      <c r="V19" s="18"/>
      <c r="W19" s="18"/>
      <c r="X19" s="18"/>
      <c r="Y19" s="18"/>
      <c r="Z19" s="18"/>
      <c r="AA19" s="32"/>
      <c r="AB19" s="32"/>
      <c r="AC19" s="32"/>
      <c r="AD19" s="32"/>
      <c r="AE19" s="32"/>
      <c r="AF19" s="32"/>
    </row>
    <row r="20" spans="1:32" ht="39.950000000000003" customHeight="1">
      <c r="A20" s="98">
        <v>4</v>
      </c>
      <c r="B20" s="96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60" t="s">
        <v>71</v>
      </c>
      <c r="H20" s="60" t="s">
        <v>72</v>
      </c>
      <c r="I20" s="33" t="s">
        <v>3</v>
      </c>
      <c r="J20" s="33" t="s">
        <v>41</v>
      </c>
      <c r="K20" s="63">
        <v>1139</v>
      </c>
      <c r="L20" s="19"/>
      <c r="M20" s="25">
        <f t="shared" si="0"/>
        <v>0</v>
      </c>
      <c r="N20" s="26" t="str">
        <f t="shared" si="1"/>
        <v>OK</v>
      </c>
      <c r="O20" s="65"/>
      <c r="P20" s="65"/>
      <c r="Q20" s="65"/>
      <c r="R20" s="65"/>
      <c r="S20" s="88"/>
      <c r="T20" s="65"/>
      <c r="U20" s="18"/>
      <c r="V20" s="18"/>
      <c r="W20" s="18"/>
      <c r="X20" s="18"/>
      <c r="Y20" s="18"/>
      <c r="Z20" s="18"/>
      <c r="AA20" s="32"/>
      <c r="AB20" s="32"/>
      <c r="AC20" s="32"/>
      <c r="AD20" s="32"/>
      <c r="AE20" s="32"/>
      <c r="AF20" s="32"/>
    </row>
    <row r="21" spans="1:32" ht="39.950000000000003" customHeight="1">
      <c r="A21" s="99"/>
      <c r="B21" s="97"/>
      <c r="C21" s="58">
        <v>26</v>
      </c>
      <c r="D21" s="59" t="s">
        <v>73</v>
      </c>
      <c r="E21" s="60" t="s">
        <v>74</v>
      </c>
      <c r="F21" s="60" t="s">
        <v>75</v>
      </c>
      <c r="G21" s="60" t="s">
        <v>71</v>
      </c>
      <c r="H21" s="60" t="s">
        <v>76</v>
      </c>
      <c r="I21" s="33" t="s">
        <v>3</v>
      </c>
      <c r="J21" s="33" t="s">
        <v>41</v>
      </c>
      <c r="K21" s="63">
        <v>3200.12</v>
      </c>
      <c r="L21" s="19"/>
      <c r="M21" s="25">
        <f t="shared" si="0"/>
        <v>0</v>
      </c>
      <c r="N21" s="26" t="str">
        <f t="shared" si="1"/>
        <v>OK</v>
      </c>
      <c r="O21" s="65"/>
      <c r="P21" s="65"/>
      <c r="Q21" s="65"/>
      <c r="R21" s="65"/>
      <c r="S21" s="88"/>
      <c r="T21" s="65"/>
      <c r="U21" s="18"/>
      <c r="V21" s="18"/>
      <c r="W21" s="18"/>
      <c r="X21" s="18"/>
      <c r="Y21" s="18"/>
      <c r="Z21" s="18"/>
      <c r="AA21" s="32"/>
      <c r="AB21" s="32"/>
      <c r="AC21" s="32"/>
      <c r="AD21" s="32"/>
      <c r="AE21" s="32"/>
      <c r="AF21" s="32"/>
    </row>
    <row r="22" spans="1:32" ht="39.950000000000003" customHeight="1">
      <c r="A22" s="75">
        <v>5</v>
      </c>
      <c r="B22" s="69" t="s">
        <v>77</v>
      </c>
      <c r="C22" s="70">
        <v>27</v>
      </c>
      <c r="D22" s="71" t="s">
        <v>78</v>
      </c>
      <c r="E22" s="72" t="s">
        <v>79</v>
      </c>
      <c r="F22" s="72" t="s">
        <v>80</v>
      </c>
      <c r="G22" s="72" t="s">
        <v>49</v>
      </c>
      <c r="H22" s="72" t="s">
        <v>81</v>
      </c>
      <c r="I22" s="73" t="s">
        <v>3</v>
      </c>
      <c r="J22" s="73" t="s">
        <v>40</v>
      </c>
      <c r="K22" s="74">
        <v>13499.8</v>
      </c>
      <c r="L22" s="19"/>
      <c r="M22" s="25">
        <f t="shared" si="0"/>
        <v>0</v>
      </c>
      <c r="N22" s="26" t="str">
        <f t="shared" si="1"/>
        <v>OK</v>
      </c>
      <c r="O22" s="65"/>
      <c r="P22" s="65"/>
      <c r="Q22" s="65"/>
      <c r="R22" s="65"/>
      <c r="S22" s="88"/>
      <c r="T22" s="65"/>
      <c r="U22" s="18"/>
      <c r="V22" s="18"/>
      <c r="W22" s="18"/>
      <c r="X22" s="18"/>
      <c r="Y22" s="18"/>
      <c r="Z22" s="18"/>
      <c r="AA22" s="32"/>
      <c r="AB22" s="32"/>
      <c r="AC22" s="32"/>
      <c r="AD22" s="32"/>
      <c r="AE22" s="32"/>
      <c r="AF22" s="32"/>
    </row>
    <row r="23" spans="1:32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60" t="s">
        <v>85</v>
      </c>
      <c r="H23" s="60" t="s">
        <v>86</v>
      </c>
      <c r="I23" s="33" t="s">
        <v>3</v>
      </c>
      <c r="J23" s="33" t="s">
        <v>41</v>
      </c>
      <c r="K23" s="63">
        <v>1730</v>
      </c>
      <c r="L23" s="19">
        <v>4</v>
      </c>
      <c r="M23" s="25">
        <f t="shared" si="0"/>
        <v>0</v>
      </c>
      <c r="N23" s="26" t="str">
        <f t="shared" si="1"/>
        <v>OK</v>
      </c>
      <c r="O23" s="65"/>
      <c r="P23" s="65">
        <v>2</v>
      </c>
      <c r="Q23" s="65">
        <v>2</v>
      </c>
      <c r="R23" s="65"/>
      <c r="S23" s="88"/>
      <c r="T23" s="65"/>
      <c r="U23" s="18"/>
      <c r="V23" s="18"/>
      <c r="W23" s="18"/>
      <c r="X23" s="18"/>
      <c r="Y23" s="18"/>
      <c r="Z23" s="18"/>
      <c r="AA23" s="32"/>
      <c r="AB23" s="32"/>
      <c r="AC23" s="32"/>
      <c r="AD23" s="32"/>
      <c r="AE23" s="32"/>
      <c r="AF23" s="32"/>
    </row>
    <row r="24" spans="1:32" ht="47.25">
      <c r="A24" s="75">
        <v>10</v>
      </c>
      <c r="B24" s="69" t="s">
        <v>87</v>
      </c>
      <c r="C24" s="70">
        <v>32</v>
      </c>
      <c r="D24" s="71" t="s">
        <v>89</v>
      </c>
      <c r="E24" s="72" t="s">
        <v>84</v>
      </c>
      <c r="F24" s="72">
        <v>6200107</v>
      </c>
      <c r="G24" s="72" t="s">
        <v>85</v>
      </c>
      <c r="H24" s="72" t="s">
        <v>86</v>
      </c>
      <c r="I24" s="73" t="s">
        <v>3</v>
      </c>
      <c r="J24" s="73" t="s">
        <v>41</v>
      </c>
      <c r="K24" s="74">
        <v>2390</v>
      </c>
      <c r="L24" s="19">
        <v>6</v>
      </c>
      <c r="M24" s="25">
        <f t="shared" si="0"/>
        <v>0</v>
      </c>
      <c r="N24" s="26" t="str">
        <f t="shared" si="1"/>
        <v>OK</v>
      </c>
      <c r="O24" s="65"/>
      <c r="P24" s="65">
        <v>6</v>
      </c>
      <c r="Q24" s="65"/>
      <c r="R24" s="65"/>
      <c r="S24" s="88"/>
      <c r="T24" s="65"/>
      <c r="U24" s="18"/>
      <c r="V24" s="18"/>
      <c r="W24" s="18"/>
      <c r="X24" s="18"/>
      <c r="Y24" s="18"/>
      <c r="Z24" s="18"/>
      <c r="AA24" s="32"/>
      <c r="AB24" s="32"/>
      <c r="AC24" s="32"/>
      <c r="AD24" s="32"/>
      <c r="AE24" s="32"/>
      <c r="AF24" s="32"/>
    </row>
    <row r="25" spans="1:32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60" t="s">
        <v>90</v>
      </c>
      <c r="H25" s="60" t="s">
        <v>94</v>
      </c>
      <c r="I25" s="33" t="s">
        <v>3</v>
      </c>
      <c r="J25" s="33" t="s">
        <v>41</v>
      </c>
      <c r="K25" s="63">
        <v>1780</v>
      </c>
      <c r="L25" s="19">
        <v>12</v>
      </c>
      <c r="M25" s="25">
        <f t="shared" si="0"/>
        <v>0</v>
      </c>
      <c r="N25" s="26" t="str">
        <f t="shared" si="1"/>
        <v>OK</v>
      </c>
      <c r="O25" s="65"/>
      <c r="P25" s="65"/>
      <c r="Q25" s="65">
        <v>12</v>
      </c>
      <c r="R25" s="65"/>
      <c r="S25" s="88"/>
      <c r="T25" s="65"/>
      <c r="U25" s="18"/>
      <c r="V25" s="18"/>
      <c r="W25" s="18"/>
      <c r="X25" s="18"/>
      <c r="Y25" s="18"/>
      <c r="Z25" s="18"/>
      <c r="AA25" s="32"/>
      <c r="AB25" s="32"/>
      <c r="AC25" s="32"/>
      <c r="AD25" s="32"/>
      <c r="AE25" s="32"/>
      <c r="AF25" s="32"/>
    </row>
    <row r="26" spans="1:32" ht="39.950000000000003" customHeight="1">
      <c r="K26" s="64">
        <f>SUM(K4:K25)</f>
        <v>30128.059999999998</v>
      </c>
      <c r="O26" s="66">
        <f>SUMPRODUCT(K4:K25,O4:O25)</f>
        <v>47407.5</v>
      </c>
      <c r="P26" s="66">
        <f>SUMPRODUCT(K4:K25,P4:P25)</f>
        <v>17800</v>
      </c>
      <c r="Q26" s="66">
        <f>SUMPRODUCT(K4:K25,Q4:Q25)</f>
        <v>24820</v>
      </c>
      <c r="R26" s="66">
        <f>SUMPRODUCT(K4:K25,R4:R25)</f>
        <v>25937.5</v>
      </c>
      <c r="S26" s="66">
        <f>SUMPRODUCT(K4:K25,S4:S25)</f>
        <v>72977.5</v>
      </c>
      <c r="T26" s="66">
        <f>SUMPRODUCT(K4:K25,T4:T25)</f>
        <v>0</v>
      </c>
    </row>
    <row r="27" spans="1:32" ht="39.950000000000003" customHeight="1"/>
    <row r="28" spans="1:32" ht="39.950000000000003" customHeight="1"/>
    <row r="29" spans="1:32" ht="39.950000000000003" customHeight="1"/>
    <row r="30" spans="1:32" ht="39.950000000000003" customHeight="1"/>
    <row r="31" spans="1:32" ht="39.950000000000003" customHeight="1"/>
    <row r="32" spans="1:32" ht="39.950000000000003" customHeight="1"/>
    <row r="33" ht="39.950000000000003" customHeight="1"/>
    <row r="34" ht="39.950000000000003" customHeight="1"/>
    <row r="35" ht="39.950000000000003" customHeight="1"/>
    <row r="36" ht="39.950000000000003" customHeight="1"/>
    <row r="37" ht="39.950000000000003" customHeight="1"/>
    <row r="38" ht="39.950000000000003" customHeight="1"/>
    <row r="39" ht="39.950000000000003" customHeight="1"/>
    <row r="40" ht="39.950000000000003" customHeight="1"/>
    <row r="41" ht="39.950000000000003" customHeight="1"/>
    <row r="42" ht="39.950000000000003" customHeight="1"/>
    <row r="43" ht="39.950000000000003" customHeight="1"/>
    <row r="44" ht="39.950000000000003" customHeight="1"/>
    <row r="45" ht="39.950000000000003" customHeight="1"/>
    <row r="46" ht="39.950000000000003" customHeight="1"/>
    <row r="47" ht="39.950000000000003" customHeight="1"/>
    <row r="48" ht="39.950000000000003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39.950000000000003" customHeight="1"/>
    <row r="56" ht="39.950000000000003" customHeight="1"/>
    <row r="57" ht="39.950000000000003" customHeight="1"/>
    <row r="58" ht="39.950000000000003" customHeight="1"/>
    <row r="59" ht="39.950000000000003" customHeight="1"/>
    <row r="60" ht="39.950000000000003" customHeight="1"/>
    <row r="61" ht="39.950000000000003" customHeight="1"/>
    <row r="62" ht="39.950000000000003" customHeight="1"/>
    <row r="63" ht="39.950000000000003" customHeight="1"/>
    <row r="64" ht="39.950000000000003" customHeight="1"/>
    <row r="65" ht="39.950000000000003" customHeight="1"/>
    <row r="66" ht="39.950000000000003" customHeight="1"/>
    <row r="67" ht="39.950000000000003" customHeight="1"/>
    <row r="68" ht="39.950000000000003" customHeight="1"/>
    <row r="69" ht="39.950000000000003" customHeight="1"/>
    <row r="70" ht="39.950000000000003" customHeight="1"/>
    <row r="71" ht="39.950000000000003" customHeight="1"/>
    <row r="72" ht="39.950000000000003" customHeight="1"/>
    <row r="73" ht="39.950000000000003" customHeight="1"/>
    <row r="74" ht="39.950000000000003" customHeight="1"/>
    <row r="75" ht="39.950000000000003" customHeight="1"/>
    <row r="76" ht="39.950000000000003" customHeight="1"/>
    <row r="77" ht="39.950000000000003" customHeight="1"/>
    <row r="78" ht="39.950000000000003" customHeight="1"/>
    <row r="79" ht="39.950000000000003" customHeight="1"/>
    <row r="80" ht="39.950000000000003" customHeight="1"/>
    <row r="81" ht="39.950000000000003" customHeight="1"/>
    <row r="82" ht="39.950000000000003" customHeight="1"/>
    <row r="83" ht="39.950000000000003" customHeight="1"/>
    <row r="84" ht="39.950000000000003" customHeight="1"/>
    <row r="85" ht="39.950000000000003" customHeight="1"/>
    <row r="86" ht="39.950000000000003" customHeight="1"/>
    <row r="87" ht="39.950000000000003" customHeight="1"/>
    <row r="88" ht="39.950000000000003" customHeight="1"/>
    <row r="89" ht="39.950000000000003" customHeight="1"/>
    <row r="90" ht="39.950000000000003" customHeight="1"/>
    <row r="91" ht="39.950000000000003" customHeight="1"/>
    <row r="92" ht="39.950000000000003" customHeight="1"/>
    <row r="93" ht="39.950000000000003" customHeight="1"/>
    <row r="94" ht="39.950000000000003" customHeight="1"/>
    <row r="95" ht="39.950000000000003" customHeight="1"/>
    <row r="96" ht="39.950000000000003" customHeight="1"/>
    <row r="97" ht="39.950000000000003" customHeight="1"/>
    <row r="98" ht="39.950000000000003" customHeight="1"/>
    <row r="99" ht="39.950000000000003" customHeight="1"/>
    <row r="100" ht="39.950000000000003" customHeight="1"/>
    <row r="101" ht="39.950000000000003" customHeight="1"/>
    <row r="102" ht="39.950000000000003" customHeight="1"/>
    <row r="103" ht="39.950000000000003" customHeight="1"/>
    <row r="104" ht="39.950000000000003" customHeight="1"/>
    <row r="105" ht="39.950000000000003" customHeight="1"/>
    <row r="106" ht="39.950000000000003" customHeight="1"/>
    <row r="107" ht="39.950000000000003" customHeight="1"/>
    <row r="108" ht="39.950000000000003" customHeight="1"/>
    <row r="109" ht="39.950000000000003" customHeight="1"/>
    <row r="110" ht="39.950000000000003" customHeight="1"/>
    <row r="111" ht="39.950000000000003" customHeight="1"/>
    <row r="112" ht="39.950000000000003" customHeight="1"/>
    <row r="113" ht="39.950000000000003" customHeight="1"/>
    <row r="114" ht="39.950000000000003" customHeight="1"/>
    <row r="115" ht="39.950000000000003" customHeight="1"/>
    <row r="116" ht="39.950000000000003" customHeight="1"/>
    <row r="117" ht="39.950000000000003" customHeight="1"/>
    <row r="118" ht="39.950000000000003" customHeight="1"/>
    <row r="119" ht="39.950000000000003" customHeight="1"/>
    <row r="120" ht="39.950000000000003" customHeight="1"/>
    <row r="121" ht="39.950000000000003" customHeight="1"/>
    <row r="122" ht="39.950000000000003" customHeight="1"/>
    <row r="123" ht="39.950000000000003" customHeight="1"/>
    <row r="124" ht="39.950000000000003" customHeight="1"/>
    <row r="125" ht="39.950000000000003" customHeight="1"/>
    <row r="126" ht="39.950000000000003" customHeight="1"/>
    <row r="127" ht="39.950000000000003" customHeight="1"/>
    <row r="128" ht="39.950000000000003" customHeight="1"/>
    <row r="129" ht="39.950000000000003" customHeight="1"/>
    <row r="130" ht="39.950000000000003" customHeight="1"/>
    <row r="131" ht="39.950000000000003" customHeight="1"/>
    <row r="132" ht="39.950000000000003" customHeight="1"/>
    <row r="133" ht="39.950000000000003" customHeight="1"/>
    <row r="134" ht="39.950000000000003" customHeight="1"/>
    <row r="135" ht="39.950000000000003" customHeight="1"/>
    <row r="136" ht="39.950000000000003" customHeight="1"/>
    <row r="137" ht="39.950000000000003" customHeight="1"/>
    <row r="138" ht="39.950000000000003" customHeight="1"/>
    <row r="139" ht="39.950000000000003" customHeight="1"/>
    <row r="140" ht="39.950000000000003" customHeight="1"/>
    <row r="141" ht="39.950000000000003" customHeight="1"/>
    <row r="142" ht="39.950000000000003" customHeight="1"/>
    <row r="143" ht="39.950000000000003" customHeight="1"/>
    <row r="144" ht="39.950000000000003" customHeight="1"/>
    <row r="145" ht="39.950000000000003" customHeight="1"/>
    <row r="146" ht="39.950000000000003" customHeight="1"/>
    <row r="147" ht="39.950000000000003" customHeight="1"/>
    <row r="148" ht="39.950000000000003" customHeight="1"/>
    <row r="149" ht="39.950000000000003" customHeight="1"/>
    <row r="150" ht="39.950000000000003" customHeight="1"/>
    <row r="151" ht="39.950000000000003" customHeight="1"/>
    <row r="152" ht="39.950000000000003" customHeight="1"/>
    <row r="153" ht="39.950000000000003" customHeight="1"/>
    <row r="154" ht="39.950000000000003" customHeight="1"/>
    <row r="155" ht="39.950000000000003" customHeight="1"/>
    <row r="156" ht="39.950000000000003" customHeight="1"/>
    <row r="157" ht="39.950000000000003" customHeight="1"/>
    <row r="158" ht="39.950000000000003" customHeight="1"/>
    <row r="159" ht="39.950000000000003" customHeight="1"/>
    <row r="160" ht="39.950000000000003" customHeight="1"/>
    <row r="161" ht="39.950000000000003" customHeight="1"/>
    <row r="162" ht="39.950000000000003" customHeight="1"/>
    <row r="163" ht="39.950000000000003" customHeight="1"/>
    <row r="164" ht="39.950000000000003" customHeight="1"/>
    <row r="165" ht="39.950000000000003" customHeight="1"/>
    <row r="166" ht="39.950000000000003" customHeight="1"/>
    <row r="167" ht="39.950000000000003" customHeight="1"/>
    <row r="168" ht="39.950000000000003" customHeight="1"/>
    <row r="169" ht="39.950000000000003" customHeight="1"/>
    <row r="170" ht="39.950000000000003" customHeight="1"/>
    <row r="171" ht="39.950000000000003" customHeight="1"/>
    <row r="172" ht="39.950000000000003" customHeight="1"/>
    <row r="173" ht="39.950000000000003" customHeight="1"/>
    <row r="174" ht="39.950000000000003" customHeight="1"/>
    <row r="175" ht="39.950000000000003" customHeight="1"/>
    <row r="176" ht="39.950000000000003" customHeight="1"/>
    <row r="177" ht="39.950000000000003" customHeight="1"/>
    <row r="178" ht="39.950000000000003" customHeight="1"/>
    <row r="179" ht="39.950000000000003" customHeight="1"/>
    <row r="180" ht="39.950000000000003" customHeight="1"/>
    <row r="181" ht="39.950000000000003" customHeight="1"/>
    <row r="182" ht="39.950000000000003" customHeight="1"/>
    <row r="183" ht="39.950000000000003" customHeight="1"/>
    <row r="184" ht="39.950000000000003" customHeight="1"/>
    <row r="185" ht="39.950000000000003" customHeight="1"/>
    <row r="186" ht="39.950000000000003" customHeight="1"/>
    <row r="187" ht="39.950000000000003" customHeight="1"/>
    <row r="188" ht="39.950000000000003" customHeight="1"/>
    <row r="189" ht="39.950000000000003" customHeight="1"/>
    <row r="190" ht="39.950000000000003" customHeight="1"/>
    <row r="191" ht="39.950000000000003" customHeight="1"/>
    <row r="192" ht="39.950000000000003" customHeight="1"/>
    <row r="193" ht="39.950000000000003" customHeight="1"/>
    <row r="194" ht="39.950000000000003" customHeight="1"/>
    <row r="195" ht="39.950000000000003" customHeight="1"/>
    <row r="196" ht="39.950000000000003" customHeight="1"/>
    <row r="197" ht="39.950000000000003" customHeight="1"/>
    <row r="198" ht="39.950000000000003" customHeight="1"/>
    <row r="199" ht="39.950000000000003" customHeight="1"/>
    <row r="200" ht="39.950000000000003" customHeight="1"/>
    <row r="201" ht="39.950000000000003" customHeight="1"/>
    <row r="202" ht="39.950000000000003" customHeight="1"/>
    <row r="203" ht="39.950000000000003" customHeight="1"/>
    <row r="204" ht="39.950000000000003" customHeight="1"/>
    <row r="205" ht="39.950000000000003" customHeight="1"/>
    <row r="206" ht="39.950000000000003" customHeight="1"/>
    <row r="207" ht="39.950000000000003" customHeight="1"/>
    <row r="208" ht="39.950000000000003" customHeight="1"/>
    <row r="209" ht="39.950000000000003" customHeight="1"/>
    <row r="210" ht="39.950000000000003" customHeight="1"/>
    <row r="211" ht="39.950000000000003" customHeight="1"/>
    <row r="212" ht="39.950000000000003" customHeight="1"/>
    <row r="213" ht="39.950000000000003" customHeight="1"/>
    <row r="214" ht="39.950000000000003" customHeight="1"/>
    <row r="215" ht="39.950000000000003" customHeight="1"/>
    <row r="216" ht="39.950000000000003" customHeight="1"/>
    <row r="217" ht="39.950000000000003" customHeight="1"/>
    <row r="218" ht="39.950000000000003" customHeight="1"/>
    <row r="219" ht="39.950000000000003" customHeight="1"/>
    <row r="220" ht="39.950000000000003" customHeight="1"/>
    <row r="221" ht="39.950000000000003" customHeight="1"/>
    <row r="222" ht="39.950000000000003" customHeight="1"/>
    <row r="223" ht="39.950000000000003" customHeight="1"/>
    <row r="224" ht="39.950000000000003" customHeight="1"/>
    <row r="225" ht="39.950000000000003" customHeight="1"/>
    <row r="226" ht="39.950000000000003" customHeight="1"/>
    <row r="227" ht="39.950000000000003" customHeight="1"/>
    <row r="228" ht="39.950000000000003" customHeight="1"/>
    <row r="229" ht="39.950000000000003" customHeight="1"/>
    <row r="230" ht="39.950000000000003" customHeight="1"/>
    <row r="231" ht="39.950000000000003" customHeight="1"/>
    <row r="232" ht="39.950000000000003" customHeight="1"/>
    <row r="233" ht="39.950000000000003" customHeight="1"/>
    <row r="234" ht="39.950000000000003" customHeight="1"/>
    <row r="235" ht="39.950000000000003" customHeight="1"/>
    <row r="236" ht="39.950000000000003" customHeight="1"/>
    <row r="237" ht="39.950000000000003" customHeight="1"/>
    <row r="238" ht="39.950000000000003" customHeight="1"/>
    <row r="239" ht="39.950000000000003" customHeight="1"/>
    <row r="240" ht="39.950000000000003" customHeight="1"/>
    <row r="241" ht="39.950000000000003" customHeight="1"/>
    <row r="242" ht="39.950000000000003" customHeight="1"/>
    <row r="243" ht="39.950000000000003" customHeight="1"/>
    <row r="244" ht="39.950000000000003" customHeight="1"/>
    <row r="245" ht="39.950000000000003" customHeight="1"/>
    <row r="246" ht="39.950000000000003" customHeight="1"/>
    <row r="247" ht="39.950000000000003" customHeight="1"/>
    <row r="248" ht="39.950000000000003" customHeight="1"/>
    <row r="249" ht="39.950000000000003" customHeight="1"/>
    <row r="250" ht="39.950000000000003" customHeight="1"/>
    <row r="251" ht="39.950000000000003" customHeight="1"/>
    <row r="252" ht="39.950000000000003" customHeight="1"/>
    <row r="253" ht="39.950000000000003" customHeight="1"/>
    <row r="254" ht="39.950000000000003" customHeight="1"/>
    <row r="255" ht="39.950000000000003" customHeight="1"/>
    <row r="256" ht="39.950000000000003" customHeight="1"/>
    <row r="257" ht="39.950000000000003" customHeight="1"/>
    <row r="258" ht="39.950000000000003" customHeight="1"/>
    <row r="259" ht="39.950000000000003" customHeight="1"/>
    <row r="260" ht="39.950000000000003" customHeight="1"/>
    <row r="261" ht="39.950000000000003" customHeight="1"/>
    <row r="262" ht="39.950000000000003" customHeight="1"/>
    <row r="263" ht="39.950000000000003" customHeight="1"/>
    <row r="264" ht="39.950000000000003" customHeight="1"/>
    <row r="265" ht="39.950000000000003" customHeight="1"/>
    <row r="266" ht="39.950000000000003" customHeight="1"/>
    <row r="267" ht="39.950000000000003" customHeight="1"/>
    <row r="268" ht="39.950000000000003" customHeight="1"/>
    <row r="269" ht="39.950000000000003" customHeight="1"/>
    <row r="270" ht="39.950000000000003" customHeight="1"/>
    <row r="271" ht="39.950000000000003" customHeight="1"/>
    <row r="272" ht="39.950000000000003" customHeight="1"/>
    <row r="273" ht="39.950000000000003" customHeight="1"/>
    <row r="274" ht="39.950000000000003" customHeight="1"/>
    <row r="275" ht="39.950000000000003" customHeight="1"/>
    <row r="276" ht="39.950000000000003" customHeight="1"/>
    <row r="277" ht="39.950000000000003" customHeight="1"/>
    <row r="278" ht="39.950000000000003" customHeight="1"/>
    <row r="279" ht="39.950000000000003" customHeight="1"/>
    <row r="280" ht="39.950000000000003" customHeight="1"/>
    <row r="281" ht="39.950000000000003" customHeight="1"/>
    <row r="282" ht="39.950000000000003" customHeight="1"/>
    <row r="283" ht="39.950000000000003" customHeight="1"/>
    <row r="284" ht="39.950000000000003" customHeight="1"/>
    <row r="285" ht="39.950000000000003" customHeight="1"/>
    <row r="286" ht="39.950000000000003" customHeight="1"/>
    <row r="287" ht="39.950000000000003" customHeight="1"/>
    <row r="288" ht="39.950000000000003" customHeight="1"/>
    <row r="289" ht="39.950000000000003" customHeight="1"/>
    <row r="290" ht="39.950000000000003" customHeight="1"/>
    <row r="291" ht="39.950000000000003" customHeight="1"/>
    <row r="292" ht="39.950000000000003" customHeight="1"/>
    <row r="293" ht="39.950000000000003" customHeight="1"/>
    <row r="294" ht="39.950000000000003" customHeight="1"/>
    <row r="295" ht="39.950000000000003" customHeight="1"/>
    <row r="296" ht="39.950000000000003" customHeight="1"/>
    <row r="297" ht="39.950000000000003" customHeight="1"/>
    <row r="298" ht="39.950000000000003" customHeight="1"/>
    <row r="299" ht="39.950000000000003" customHeight="1"/>
    <row r="300" ht="39.950000000000003" customHeight="1"/>
    <row r="301" ht="39.950000000000003" customHeight="1"/>
    <row r="302" ht="39.950000000000003" customHeight="1"/>
    <row r="303" ht="39.950000000000003" customHeight="1"/>
    <row r="304" ht="39.950000000000003" customHeight="1"/>
    <row r="305" ht="39.950000000000003" customHeight="1"/>
    <row r="306" ht="39.950000000000003" customHeight="1"/>
    <row r="307" ht="39.950000000000003" customHeight="1"/>
    <row r="308" ht="39.950000000000003" customHeight="1"/>
    <row r="309" ht="39.950000000000003" customHeight="1"/>
    <row r="310" ht="39.950000000000003" customHeight="1"/>
    <row r="311" ht="39.950000000000003" customHeight="1"/>
    <row r="312" ht="39.950000000000003" customHeight="1"/>
    <row r="313" ht="39.950000000000003" customHeight="1"/>
    <row r="314" ht="39.950000000000003" customHeight="1"/>
    <row r="315" ht="39.950000000000003" customHeight="1"/>
    <row r="316" ht="39.950000000000003" customHeight="1"/>
    <row r="317" ht="39.950000000000003" customHeight="1"/>
    <row r="318" ht="39.950000000000003" customHeight="1"/>
    <row r="319" ht="39.950000000000003" customHeight="1"/>
    <row r="320" ht="39.950000000000003" customHeight="1"/>
    <row r="321" ht="39.950000000000003" customHeight="1"/>
    <row r="322" ht="39.950000000000003" customHeight="1"/>
    <row r="323" ht="39.950000000000003" customHeight="1"/>
    <row r="324" ht="39.950000000000003" customHeight="1"/>
    <row r="325" ht="39.950000000000003" customHeight="1"/>
    <row r="326" ht="39.950000000000003" customHeight="1"/>
    <row r="327" ht="39.950000000000003" customHeight="1"/>
    <row r="328" ht="39.950000000000003" customHeight="1"/>
    <row r="329" ht="39.950000000000003" customHeight="1"/>
    <row r="330" ht="39.950000000000003" customHeight="1"/>
    <row r="331" ht="39.950000000000003" customHeight="1"/>
    <row r="332" ht="39.950000000000003" customHeight="1"/>
    <row r="333" ht="39.950000000000003" customHeight="1"/>
    <row r="334" ht="39.950000000000003" customHeight="1"/>
    <row r="335" ht="39.950000000000003" customHeight="1"/>
    <row r="336" ht="39.950000000000003" customHeight="1"/>
    <row r="337" ht="39.950000000000003" customHeight="1"/>
    <row r="338" ht="39.950000000000003" customHeight="1"/>
    <row r="339" ht="39.950000000000003" customHeight="1"/>
    <row r="340" ht="39.950000000000003" customHeight="1"/>
    <row r="341" ht="39.950000000000003" customHeight="1"/>
    <row r="342" ht="39.950000000000003" customHeight="1"/>
    <row r="343" ht="39.950000000000003" customHeight="1"/>
    <row r="344" ht="39.950000000000003" customHeight="1"/>
    <row r="345" ht="39.950000000000003" customHeight="1"/>
    <row r="346" ht="39.950000000000003" customHeight="1"/>
    <row r="347" ht="39.950000000000003" customHeight="1"/>
    <row r="348" ht="39.950000000000003" customHeight="1"/>
    <row r="349" ht="39.950000000000003" customHeight="1"/>
    <row r="350" ht="39.950000000000003" customHeight="1"/>
    <row r="351" ht="39.950000000000003" customHeight="1"/>
    <row r="352" ht="39.950000000000003" customHeight="1"/>
    <row r="353" ht="39.950000000000003" customHeight="1"/>
    <row r="354" ht="39.950000000000003" customHeight="1"/>
    <row r="355" ht="39.950000000000003" customHeight="1"/>
    <row r="356" ht="39.950000000000003" customHeight="1"/>
    <row r="357" ht="39.950000000000003" customHeight="1"/>
    <row r="358" ht="39.950000000000003" customHeight="1"/>
    <row r="359" ht="39.950000000000003" customHeight="1"/>
    <row r="360" ht="39.950000000000003" customHeight="1"/>
    <row r="361" ht="39.950000000000003" customHeight="1"/>
    <row r="362" ht="39.950000000000003" customHeight="1"/>
    <row r="363" ht="39.950000000000003" customHeight="1"/>
    <row r="364" ht="39.950000000000003" customHeight="1"/>
    <row r="365" ht="39.950000000000003" customHeight="1"/>
    <row r="366" ht="39.950000000000003" customHeight="1"/>
    <row r="367" ht="39.950000000000003" customHeight="1"/>
    <row r="368" ht="39.950000000000003" customHeight="1"/>
    <row r="369" ht="39.950000000000003" customHeight="1"/>
    <row r="370" ht="39.950000000000003" customHeight="1"/>
    <row r="371" ht="39.950000000000003" customHeight="1"/>
    <row r="372" ht="39.950000000000003" customHeight="1"/>
    <row r="373" ht="39.950000000000003" customHeight="1"/>
    <row r="374" ht="39.950000000000003" customHeight="1"/>
    <row r="375" ht="39.950000000000003" customHeight="1"/>
    <row r="376" ht="39.950000000000003" customHeight="1"/>
    <row r="377" ht="39.950000000000003" customHeight="1"/>
    <row r="378" ht="39.950000000000003" customHeight="1"/>
    <row r="379" ht="39.950000000000003" customHeight="1"/>
    <row r="380" ht="39.950000000000003" customHeight="1"/>
    <row r="381" ht="39.950000000000003" customHeight="1"/>
    <row r="382" ht="39.950000000000003" customHeight="1"/>
    <row r="383" ht="39.950000000000003" customHeight="1"/>
    <row r="384" ht="39.950000000000003" customHeight="1"/>
    <row r="385" ht="39.950000000000003" customHeight="1"/>
    <row r="386" ht="39.950000000000003" customHeight="1"/>
    <row r="387" ht="39.950000000000003" customHeight="1"/>
    <row r="388" ht="39.950000000000003" customHeight="1"/>
    <row r="389" ht="39.950000000000003" customHeight="1"/>
    <row r="390" ht="39.950000000000003" customHeight="1"/>
    <row r="391" ht="39.950000000000003" customHeight="1"/>
    <row r="392" ht="39.950000000000003" customHeight="1"/>
    <row r="393" ht="39.950000000000003" customHeight="1"/>
    <row r="394" ht="39.950000000000003" customHeight="1"/>
    <row r="395" ht="39.950000000000003" customHeight="1"/>
    <row r="396" ht="39.950000000000003" customHeight="1"/>
    <row r="397" ht="39.950000000000003" customHeight="1"/>
    <row r="398" ht="39.950000000000003" customHeight="1"/>
    <row r="399" ht="39.950000000000003" customHeight="1"/>
    <row r="400" ht="39.950000000000003" customHeight="1"/>
    <row r="401" ht="39.950000000000003" customHeight="1"/>
    <row r="402" ht="39.950000000000003" customHeight="1"/>
    <row r="403" ht="39.950000000000003" customHeight="1"/>
    <row r="404" ht="39.950000000000003" customHeight="1"/>
    <row r="405" ht="39.950000000000003" customHeight="1"/>
    <row r="406" ht="39.950000000000003" customHeight="1"/>
    <row r="407" ht="39.950000000000003" customHeight="1"/>
    <row r="408" ht="39.950000000000003" customHeight="1"/>
    <row r="409" ht="39.950000000000003" customHeight="1"/>
    <row r="410" ht="39.950000000000003" customHeight="1"/>
    <row r="411" ht="39.950000000000003" customHeight="1"/>
    <row r="412" ht="39.950000000000003" customHeight="1"/>
    <row r="413" ht="39.950000000000003" customHeight="1"/>
    <row r="414" ht="39.950000000000003" customHeight="1"/>
    <row r="415" ht="39.950000000000003" customHeight="1"/>
    <row r="416" ht="39.950000000000003" customHeight="1"/>
    <row r="417" ht="39.950000000000003" customHeight="1"/>
    <row r="418" ht="39.950000000000003" customHeight="1"/>
    <row r="419" ht="39.950000000000003" customHeight="1"/>
    <row r="420" ht="39.950000000000003" customHeight="1"/>
    <row r="421" ht="39.950000000000003" customHeight="1"/>
    <row r="422" ht="39.950000000000003" customHeight="1"/>
    <row r="423" ht="39.950000000000003" customHeight="1"/>
    <row r="424" ht="39.950000000000003" customHeight="1"/>
    <row r="425" ht="39.950000000000003" customHeight="1"/>
    <row r="426" ht="39.950000000000003" customHeight="1"/>
    <row r="427" ht="39.950000000000003" customHeight="1"/>
    <row r="428" ht="39.950000000000003" customHeight="1"/>
    <row r="429" ht="39.950000000000003" customHeight="1"/>
    <row r="430" ht="39.950000000000003" customHeight="1"/>
    <row r="431" ht="39.950000000000003" customHeight="1"/>
    <row r="432" ht="39.950000000000003" customHeight="1"/>
    <row r="433" ht="39.950000000000003" customHeight="1"/>
    <row r="434" ht="39.950000000000003" customHeight="1"/>
    <row r="435" ht="39.950000000000003" customHeight="1"/>
    <row r="436" ht="39.950000000000003" customHeight="1"/>
    <row r="437" ht="39.950000000000003" customHeight="1"/>
    <row r="438" ht="39.950000000000003" customHeight="1"/>
    <row r="439" ht="39.950000000000003" customHeight="1"/>
    <row r="440" ht="39.950000000000003" customHeight="1"/>
    <row r="441" ht="39.950000000000003" customHeight="1"/>
    <row r="442" ht="39.950000000000003" customHeight="1"/>
    <row r="443" ht="39.950000000000003" customHeight="1"/>
    <row r="444" ht="39.950000000000003" customHeight="1"/>
    <row r="445" ht="39.950000000000003" customHeight="1"/>
    <row r="446" ht="39.950000000000003" customHeight="1"/>
    <row r="447" ht="39.950000000000003" customHeight="1"/>
    <row r="448" ht="39.950000000000003" customHeight="1"/>
    <row r="449" ht="39.950000000000003" customHeight="1"/>
    <row r="450" ht="39.950000000000003" customHeight="1"/>
    <row r="451" ht="39.950000000000003" customHeight="1"/>
    <row r="452" ht="39.950000000000003" customHeight="1"/>
    <row r="453" ht="39.950000000000003" customHeight="1"/>
    <row r="454" ht="39.950000000000003" customHeight="1"/>
    <row r="455" ht="39.950000000000003" customHeight="1"/>
    <row r="456" ht="39.950000000000003" customHeight="1"/>
    <row r="457" ht="39.950000000000003" customHeight="1"/>
    <row r="458" ht="39.950000000000003" customHeight="1"/>
    <row r="459" ht="39.950000000000003" customHeight="1"/>
    <row r="460" ht="39.950000000000003" customHeight="1"/>
    <row r="461" ht="39.950000000000003" customHeight="1"/>
    <row r="462" ht="39.950000000000003" customHeight="1"/>
    <row r="463" ht="39.950000000000003" customHeight="1"/>
    <row r="464" ht="39.950000000000003" customHeight="1"/>
    <row r="465" ht="39.950000000000003" customHeight="1"/>
    <row r="466" ht="39.950000000000003" customHeight="1"/>
    <row r="467" ht="39.950000000000003" customHeight="1"/>
    <row r="468" ht="39.950000000000003" customHeight="1"/>
    <row r="469" ht="39.950000000000003" customHeight="1"/>
    <row r="470" ht="39.950000000000003" customHeight="1"/>
    <row r="471" ht="39.950000000000003" customHeight="1"/>
    <row r="472" ht="39.950000000000003" customHeight="1"/>
    <row r="473" ht="39.950000000000003" customHeight="1"/>
    <row r="474" ht="39.950000000000003" customHeight="1"/>
    <row r="475" ht="39.950000000000003" customHeight="1"/>
    <row r="476" ht="39.950000000000003" customHeight="1"/>
    <row r="477" ht="39.950000000000003" customHeight="1"/>
    <row r="478" ht="39.950000000000003" customHeight="1"/>
    <row r="479" ht="39.950000000000003" customHeight="1"/>
    <row r="480" ht="39.950000000000003" customHeight="1"/>
    <row r="481" ht="39.950000000000003" customHeight="1"/>
    <row r="482" ht="39.950000000000003" customHeight="1"/>
    <row r="483" ht="39.950000000000003" customHeight="1"/>
    <row r="484" ht="39.950000000000003" customHeight="1"/>
    <row r="485" ht="39.950000000000003" customHeight="1"/>
    <row r="486" ht="39.950000000000003" customHeight="1"/>
    <row r="487" ht="39.950000000000003" customHeight="1"/>
    <row r="488" ht="39.950000000000003" customHeight="1"/>
    <row r="489" ht="39.950000000000003" customHeight="1"/>
    <row r="490" ht="39.950000000000003" customHeight="1"/>
    <row r="491" ht="39.950000000000003" customHeight="1"/>
    <row r="492" ht="39.950000000000003" customHeight="1"/>
    <row r="493" ht="39.950000000000003" customHeight="1"/>
    <row r="494" ht="39.950000000000003" customHeight="1"/>
    <row r="495" ht="39.950000000000003" customHeight="1"/>
    <row r="496" ht="39.950000000000003" customHeight="1"/>
    <row r="497" ht="39.950000000000003" customHeight="1"/>
    <row r="498" ht="39.950000000000003" customHeight="1"/>
    <row r="499" ht="39.950000000000003" customHeight="1"/>
    <row r="500" ht="39.950000000000003" customHeight="1"/>
    <row r="501" ht="39.950000000000003" customHeight="1"/>
    <row r="502" ht="39.950000000000003" customHeight="1"/>
    <row r="503" ht="39.950000000000003" customHeight="1"/>
    <row r="504" ht="39.950000000000003" customHeight="1"/>
    <row r="505" ht="39.950000000000003" customHeight="1"/>
    <row r="506" ht="39.950000000000003" customHeight="1"/>
    <row r="507" ht="39.950000000000003" customHeight="1"/>
    <row r="508" ht="39.950000000000003" customHeight="1"/>
    <row r="509" ht="39.950000000000003" customHeight="1"/>
    <row r="510" ht="39.950000000000003" customHeight="1"/>
    <row r="511" ht="39.950000000000003" customHeight="1"/>
    <row r="512" ht="39.950000000000003" customHeight="1"/>
    <row r="513" ht="39.950000000000003" customHeight="1"/>
    <row r="514" ht="39.950000000000003" customHeight="1"/>
    <row r="515" ht="39.950000000000003" customHeight="1"/>
    <row r="516" ht="39.950000000000003" customHeight="1"/>
    <row r="517" ht="39.950000000000003" customHeight="1"/>
    <row r="518" ht="39.950000000000003" customHeight="1"/>
    <row r="519" ht="39.950000000000003" customHeight="1"/>
    <row r="520" ht="39.950000000000003" customHeight="1"/>
    <row r="521" ht="39.950000000000003" customHeight="1"/>
    <row r="522" ht="39.950000000000003" customHeight="1"/>
    <row r="523" ht="39.950000000000003" customHeight="1"/>
    <row r="524" ht="39.950000000000003" customHeight="1"/>
    <row r="525" ht="39.950000000000003" customHeight="1"/>
    <row r="526" ht="39.950000000000003" customHeight="1"/>
    <row r="527" ht="39.950000000000003" customHeight="1"/>
    <row r="528" ht="39.950000000000003" customHeight="1"/>
    <row r="529" ht="39.950000000000003" customHeight="1"/>
    <row r="530" ht="39.950000000000003" customHeight="1"/>
    <row r="531" ht="39.950000000000003" customHeight="1"/>
    <row r="532" ht="39.950000000000003" customHeight="1"/>
    <row r="533" ht="39.950000000000003" customHeight="1"/>
    <row r="534" ht="39.950000000000003" customHeight="1"/>
    <row r="535" ht="39.950000000000003" customHeight="1"/>
    <row r="536" ht="39.950000000000003" customHeight="1"/>
    <row r="537" ht="39.950000000000003" customHeight="1"/>
    <row r="538" ht="39.950000000000003" customHeight="1"/>
    <row r="539" ht="39.950000000000003" customHeight="1"/>
    <row r="540" ht="39.950000000000003" customHeight="1"/>
    <row r="541" ht="39.950000000000003" customHeight="1"/>
    <row r="542" ht="39.950000000000003" customHeight="1"/>
    <row r="543" ht="39.950000000000003" customHeight="1"/>
    <row r="544" ht="39.950000000000003" customHeight="1"/>
    <row r="545" ht="39.950000000000003" customHeight="1"/>
    <row r="546" ht="39.950000000000003" customHeight="1"/>
    <row r="547" ht="39.950000000000003" customHeight="1"/>
    <row r="548" ht="39.950000000000003" customHeight="1"/>
    <row r="549" ht="39.950000000000003" customHeight="1"/>
    <row r="550" ht="39.950000000000003" customHeight="1"/>
    <row r="551" ht="39.950000000000003" customHeight="1"/>
    <row r="552" ht="39.950000000000003" customHeight="1"/>
    <row r="553" ht="39.950000000000003" customHeight="1"/>
    <row r="554" ht="39.950000000000003" customHeight="1"/>
    <row r="555" ht="39.950000000000003" customHeight="1"/>
    <row r="556" ht="39.950000000000003" customHeight="1"/>
    <row r="557" ht="39.950000000000003" customHeight="1"/>
    <row r="558" ht="39.950000000000003" customHeight="1"/>
    <row r="559" ht="39.950000000000003" customHeight="1"/>
    <row r="560" ht="39.950000000000003" customHeight="1"/>
    <row r="561" ht="39.950000000000003" customHeight="1"/>
    <row r="562" ht="39.950000000000003" customHeight="1"/>
    <row r="563" ht="39.950000000000003" customHeight="1"/>
    <row r="564" ht="39.950000000000003" customHeight="1"/>
    <row r="565" ht="39.950000000000003" customHeight="1"/>
    <row r="566" ht="39.950000000000003" customHeight="1"/>
    <row r="567" ht="39.950000000000003" customHeight="1"/>
    <row r="568" ht="39.950000000000003" customHeight="1"/>
    <row r="569" ht="39.950000000000003" customHeight="1"/>
    <row r="570" ht="39.950000000000003" customHeight="1"/>
    <row r="571" ht="39.950000000000003" customHeight="1"/>
    <row r="572" ht="39.950000000000003" customHeight="1"/>
    <row r="573" ht="39.950000000000003" customHeight="1"/>
    <row r="574" ht="39.950000000000003" customHeight="1"/>
    <row r="575" ht="39.950000000000003" customHeight="1"/>
    <row r="576" ht="39.950000000000003" customHeight="1"/>
    <row r="577" ht="39.950000000000003" customHeight="1"/>
    <row r="578" ht="39.950000000000003" customHeight="1"/>
    <row r="579" ht="39.950000000000003" customHeight="1"/>
    <row r="580" ht="39.950000000000003" customHeight="1"/>
    <row r="581" ht="39.950000000000003" customHeight="1"/>
    <row r="582" ht="39.950000000000003" customHeight="1"/>
    <row r="583" ht="39.950000000000003" customHeight="1"/>
    <row r="584" ht="39.950000000000003" customHeight="1"/>
    <row r="585" ht="39.950000000000003" customHeight="1"/>
    <row r="586" ht="39.950000000000003" customHeight="1"/>
    <row r="587" ht="39.950000000000003" customHeight="1"/>
    <row r="588" ht="39.950000000000003" customHeight="1"/>
    <row r="589" ht="39.950000000000003" customHeight="1"/>
    <row r="590" ht="39.950000000000003" customHeight="1"/>
    <row r="591" ht="39.950000000000003" customHeight="1"/>
    <row r="592" ht="39.950000000000003" customHeight="1"/>
    <row r="593" ht="39.950000000000003" customHeight="1"/>
    <row r="594" ht="39.950000000000003" customHeight="1"/>
    <row r="595" ht="39.950000000000003" customHeight="1"/>
    <row r="596" ht="39.950000000000003" customHeight="1"/>
    <row r="597" ht="39.950000000000003" customHeight="1"/>
    <row r="598" ht="39.950000000000003" customHeight="1"/>
    <row r="599" ht="39.950000000000003" customHeight="1"/>
    <row r="600" ht="39.950000000000003" customHeight="1"/>
    <row r="601" ht="39.950000000000003" customHeight="1"/>
    <row r="602" ht="39.950000000000003" customHeight="1"/>
    <row r="603" ht="39.950000000000003" customHeight="1"/>
    <row r="604" ht="39.950000000000003" customHeight="1"/>
    <row r="605" ht="39.950000000000003" customHeight="1"/>
    <row r="606" ht="39.950000000000003" customHeight="1"/>
    <row r="607" ht="39.950000000000003" customHeight="1"/>
    <row r="608" ht="39.950000000000003" customHeight="1"/>
    <row r="609" ht="39.950000000000003" customHeight="1"/>
    <row r="610" ht="39.950000000000003" customHeight="1"/>
    <row r="611" ht="39.950000000000003" customHeight="1"/>
    <row r="612" ht="39.950000000000003" customHeight="1"/>
    <row r="613" ht="39.950000000000003" customHeight="1"/>
    <row r="614" ht="39.950000000000003" customHeight="1"/>
    <row r="615" ht="39.950000000000003" customHeight="1"/>
    <row r="616" ht="39.950000000000003" customHeight="1"/>
    <row r="617" ht="39.950000000000003" customHeight="1"/>
    <row r="618" ht="39.950000000000003" customHeight="1"/>
    <row r="619" ht="39.950000000000003" customHeight="1"/>
    <row r="620" ht="39.950000000000003" customHeight="1"/>
    <row r="621" ht="39.950000000000003" customHeight="1"/>
    <row r="622" ht="39.950000000000003" customHeight="1"/>
    <row r="623" ht="39.950000000000003" customHeight="1"/>
    <row r="624" ht="39.950000000000003" customHeight="1"/>
    <row r="625" ht="39.950000000000003" customHeight="1"/>
    <row r="626" ht="39.950000000000003" customHeight="1"/>
    <row r="627" ht="39.950000000000003" customHeight="1"/>
    <row r="628" ht="39.950000000000003" customHeight="1"/>
    <row r="629" ht="39.950000000000003" customHeight="1"/>
    <row r="630" ht="39.950000000000003" customHeight="1"/>
    <row r="631" ht="39.950000000000003" customHeight="1"/>
    <row r="632" ht="39.950000000000003" customHeight="1"/>
    <row r="633" ht="39.950000000000003" customHeight="1"/>
    <row r="634" ht="39.950000000000003" customHeight="1"/>
    <row r="635" ht="39.950000000000003" customHeight="1"/>
    <row r="636" ht="39.950000000000003" customHeight="1"/>
    <row r="637" ht="39.950000000000003" customHeight="1"/>
    <row r="638" ht="39.950000000000003" customHeight="1"/>
    <row r="639" ht="39.950000000000003" customHeight="1"/>
    <row r="640" ht="39.950000000000003" customHeight="1"/>
    <row r="641" ht="39.950000000000003" customHeight="1"/>
    <row r="642" ht="39.950000000000003" customHeight="1"/>
    <row r="643" ht="39.950000000000003" customHeight="1"/>
    <row r="644" ht="39.950000000000003" customHeight="1"/>
    <row r="645" ht="39.950000000000003" customHeight="1"/>
    <row r="646" ht="39.950000000000003" customHeight="1"/>
    <row r="647" ht="39.950000000000003" customHeight="1"/>
    <row r="648" ht="39.950000000000003" customHeight="1"/>
    <row r="649" ht="39.950000000000003" customHeight="1"/>
  </sheetData>
  <mergeCells count="26">
    <mergeCell ref="AD1:AD2"/>
    <mergeCell ref="AE1:AE2"/>
    <mergeCell ref="AF1:AF2"/>
    <mergeCell ref="A2:N2"/>
    <mergeCell ref="A5:A19"/>
    <mergeCell ref="B5:B19"/>
    <mergeCell ref="AA1:AA2"/>
    <mergeCell ref="T1:T2"/>
    <mergeCell ref="A1:C1"/>
    <mergeCell ref="D1:K1"/>
    <mergeCell ref="L1:N1"/>
    <mergeCell ref="S1:S2"/>
    <mergeCell ref="A20:A21"/>
    <mergeCell ref="B20:B21"/>
    <mergeCell ref="AB1:AB2"/>
    <mergeCell ref="AC1:AC2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</mergeCells>
  <conditionalFormatting sqref="S4:Z25">
    <cfRule type="cellIs" dxfId="27" priority="4" stopIfTrue="1" operator="greaterThan">
      <formula>0</formula>
    </cfRule>
    <cfRule type="cellIs" dxfId="26" priority="5" stopIfTrue="1" operator="greaterThan">
      <formula>0</formula>
    </cfRule>
    <cfRule type="cellIs" dxfId="25" priority="6" stopIfTrue="1" operator="greaterThan">
      <formula>0</formula>
    </cfRule>
  </conditionalFormatting>
  <conditionalFormatting sqref="O4:R25">
    <cfRule type="cellIs" dxfId="24" priority="1" stopIfTrue="1" operator="greaterThan">
      <formula>0</formula>
    </cfRule>
    <cfRule type="cellIs" dxfId="23" priority="2" stopIfTrue="1" operator="greaterThan">
      <formula>0</formula>
    </cfRule>
    <cfRule type="cellIs" dxfId="22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REITORIA - SETIC</vt:lpstr>
      <vt:lpstr>ESAG</vt:lpstr>
      <vt:lpstr>CEART</vt:lpstr>
      <vt:lpstr>FAED</vt:lpstr>
      <vt:lpstr>CEAD</vt:lpstr>
      <vt:lpstr>CEFID</vt:lpstr>
      <vt:lpstr>CERES</vt:lpstr>
      <vt:lpstr>CEPLAN</vt:lpstr>
      <vt:lpstr>CCT</vt:lpstr>
      <vt:lpstr>CAV</vt:lpstr>
      <vt:lpstr>CEO</vt:lpstr>
      <vt:lpstr>CESFI</vt:lpstr>
      <vt:lpstr>CEAVI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2018-01-24T18:18:49Z</cp:lastPrinted>
  <dcterms:created xsi:type="dcterms:W3CDTF">2010-06-19T20:43:11Z</dcterms:created>
  <dcterms:modified xsi:type="dcterms:W3CDTF">2022-10-13T21:23:17Z</dcterms:modified>
</cp:coreProperties>
</file>