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:\SEGECON\2. Atas SRP\UDESC\VIGÊNCIA EXPIRADA\2024 PROCESSOS ENCERRADOS\PE 0936.2023 SRP SGPE 18458.2023 - Materiais de Rede - VIG 11.08.2024\"/>
    </mc:Choice>
  </mc:AlternateContent>
  <xr:revisionPtr revIDLastSave="0" documentId="13_ncr:1_{830CCEAB-9C5D-408F-BB27-72973A1E602F}" xr6:coauthVersionLast="47" xr6:coauthVersionMax="47" xr10:uidLastSave="{00000000-0000-0000-0000-000000000000}"/>
  <bookViews>
    <workbookView xWindow="-120" yWindow="-120" windowWidth="29040" windowHeight="15720" tabRatio="696" activeTab="15" xr2:uid="{00000000-000D-0000-FFFF-FFFF00000000}"/>
  </bookViews>
  <sheets>
    <sheet name="REITORIA-SETIC" sheetId="113" r:id="rId1"/>
    <sheet name="ESAG" sheetId="105" r:id="rId2"/>
    <sheet name="CEART" sheetId="111" r:id="rId3"/>
    <sheet name="FAED" sheetId="112" r:id="rId4"/>
    <sheet name="CEAD" sheetId="114" r:id="rId5"/>
    <sheet name="CEFID" sheetId="110" r:id="rId6"/>
    <sheet name="CERES" sheetId="117" r:id="rId7"/>
    <sheet name="CEPLAN" sheetId="130" r:id="rId8"/>
    <sheet name="CCT" sheetId="131" r:id="rId9"/>
    <sheet name="CAV" sheetId="132" r:id="rId10"/>
    <sheet name="CEO" sheetId="133" r:id="rId11"/>
    <sheet name="CESFI" sheetId="121" r:id="rId12"/>
    <sheet name="CEAVI" sheetId="129" r:id="rId13"/>
    <sheet name="CESMO" sheetId="134" r:id="rId14"/>
    <sheet name="GESTOR" sheetId="128" r:id="rId15"/>
    <sheet name="(CARONA)" sheetId="135" r:id="rId16"/>
  </sheets>
  <definedNames>
    <definedName name="_xlnm._FilterDatabase" localSheetId="15" hidden="1">'(CARONA)'!$A$3:$X$58</definedName>
    <definedName name="_xlnm._FilterDatabase" localSheetId="10" hidden="1">CEO!$A$3:$AF$58</definedName>
    <definedName name="_xlnm._FilterDatabase" localSheetId="6" hidden="1">CERES!$A$3:$AE$58</definedName>
    <definedName name="_xlnm._FilterDatabase" localSheetId="0" hidden="1">'REITORIA-SETIC'!$A$3:$AF$57</definedName>
    <definedName name="CEPLAN" localSheetId="15">#REF!</definedName>
    <definedName name="CEPLAN" localSheetId="12">#REF!</definedName>
    <definedName name="CEPLAN" localSheetId="13">#REF!</definedName>
    <definedName name="CEPLAN" localSheetId="14">#REF!</definedName>
    <definedName name="CEPLAN">#REF!</definedName>
    <definedName name="CESMO">#REF!</definedName>
    <definedName name="diasuteis" localSheetId="15">#REF!</definedName>
    <definedName name="diasuteis" localSheetId="12">#REF!</definedName>
    <definedName name="diasuteis" localSheetId="13">#REF!</definedName>
    <definedName name="diasuteis" localSheetId="14">#REF!</definedName>
    <definedName name="diasuteis">#REF!</definedName>
    <definedName name="Ferias" localSheetId="15">#REF!</definedName>
    <definedName name="Ferias" localSheetId="12">#REF!</definedName>
    <definedName name="Ferias" localSheetId="13">#REF!</definedName>
    <definedName name="Ferias" localSheetId="14">#REF!</definedName>
    <definedName name="Ferias">#REF!</definedName>
    <definedName name="RD" localSheetId="15">OFFSET(#REF!,(MATCH(SMALL(#REF!,ROW()-10),#REF!,0)-1),0)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14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33" l="1"/>
  <c r="Q58" i="133"/>
  <c r="R58" i="133"/>
  <c r="S58" i="133"/>
  <c r="T58" i="133"/>
  <c r="U58" i="133"/>
  <c r="V58" i="133"/>
  <c r="W58" i="133"/>
  <c r="X58" i="133"/>
  <c r="Y58" i="133"/>
  <c r="Z58" i="133"/>
  <c r="AA58" i="133"/>
  <c r="AB58" i="133"/>
  <c r="AC58" i="133"/>
  <c r="AD58" i="133"/>
  <c r="AE58" i="133"/>
  <c r="AF58" i="133"/>
  <c r="O58" i="133"/>
  <c r="Q58" i="134" l="1"/>
  <c r="P58" i="134"/>
  <c r="O58" i="134"/>
  <c r="L58" i="134"/>
  <c r="M58" i="132" l="1"/>
  <c r="L58" i="132"/>
  <c r="P58" i="132"/>
  <c r="Q58" i="132"/>
  <c r="R58" i="132"/>
  <c r="S58" i="132"/>
  <c r="T58" i="132"/>
  <c r="U58" i="132"/>
  <c r="V58" i="132"/>
  <c r="W58" i="132"/>
  <c r="X58" i="132"/>
  <c r="Y58" i="132"/>
  <c r="Z58" i="132"/>
  <c r="AA58" i="132"/>
  <c r="AB58" i="132"/>
  <c r="AC58" i="132"/>
  <c r="AD58" i="132"/>
  <c r="AE58" i="132"/>
  <c r="AF58" i="132"/>
  <c r="O58" i="132"/>
  <c r="L58" i="133" l="1"/>
  <c r="P58" i="129" l="1"/>
  <c r="Q58" i="129"/>
  <c r="R58" i="129"/>
  <c r="S58" i="129"/>
  <c r="T58" i="129"/>
  <c r="V58" i="129"/>
  <c r="W58" i="129"/>
  <c r="X58" i="129"/>
  <c r="Y58" i="129"/>
  <c r="Z58" i="129"/>
  <c r="AA58" i="129"/>
  <c r="AB58" i="129"/>
  <c r="AC58" i="129"/>
  <c r="AD58" i="129"/>
  <c r="AE58" i="129"/>
  <c r="AF58" i="129"/>
  <c r="O58" i="129"/>
  <c r="L58" i="129"/>
  <c r="M58" i="130"/>
  <c r="L58" i="130"/>
  <c r="P58" i="130"/>
  <c r="Q58" i="130"/>
  <c r="R58" i="130"/>
  <c r="S58" i="130"/>
  <c r="T58" i="130"/>
  <c r="U58" i="130"/>
  <c r="V58" i="130"/>
  <c r="W58" i="130"/>
  <c r="X58" i="130"/>
  <c r="Y58" i="130"/>
  <c r="Z58" i="130"/>
  <c r="AA58" i="130"/>
  <c r="AB58" i="130"/>
  <c r="AC58" i="130"/>
  <c r="AD58" i="130"/>
  <c r="AE58" i="130"/>
  <c r="AF58" i="130"/>
  <c r="O58" i="130"/>
  <c r="M5" i="131"/>
  <c r="M6" i="131"/>
  <c r="M7" i="131"/>
  <c r="M8" i="131"/>
  <c r="M9" i="131"/>
  <c r="M10" i="131"/>
  <c r="M11" i="131"/>
  <c r="M12" i="131"/>
  <c r="M13" i="131"/>
  <c r="M14" i="131"/>
  <c r="M15" i="131"/>
  <c r="M16" i="131"/>
  <c r="M17" i="131"/>
  <c r="M18" i="131"/>
  <c r="M19" i="131"/>
  <c r="M20" i="131"/>
  <c r="M21" i="131"/>
  <c r="M22" i="131"/>
  <c r="M23" i="131"/>
  <c r="M24" i="131"/>
  <c r="M25" i="131"/>
  <c r="M26" i="131"/>
  <c r="M27" i="131"/>
  <c r="M28" i="131"/>
  <c r="M29" i="131"/>
  <c r="M30" i="131"/>
  <c r="M31" i="131"/>
  <c r="M32" i="131"/>
  <c r="M33" i="131"/>
  <c r="M34" i="131"/>
  <c r="M35" i="131"/>
  <c r="M36" i="131"/>
  <c r="M37" i="131"/>
  <c r="M38" i="131"/>
  <c r="M39" i="131"/>
  <c r="M40" i="131"/>
  <c r="M41" i="131"/>
  <c r="M42" i="131"/>
  <c r="M43" i="131"/>
  <c r="M44" i="131"/>
  <c r="M45" i="131"/>
  <c r="M46" i="131"/>
  <c r="M47" i="131"/>
  <c r="M48" i="131"/>
  <c r="M49" i="131"/>
  <c r="M50" i="131"/>
  <c r="M51" i="131"/>
  <c r="M52" i="131"/>
  <c r="M53" i="131"/>
  <c r="M54" i="131"/>
  <c r="M55" i="131"/>
  <c r="M56" i="131"/>
  <c r="M57" i="131"/>
  <c r="M4" i="131"/>
  <c r="AD58" i="131"/>
  <c r="AC58" i="131"/>
  <c r="AB58" i="131"/>
  <c r="AA58" i="131"/>
  <c r="Z58" i="131"/>
  <c r="Y58" i="131"/>
  <c r="X58" i="131"/>
  <c r="W58" i="131"/>
  <c r="V58" i="131"/>
  <c r="U58" i="131"/>
  <c r="T58" i="131"/>
  <c r="S58" i="131"/>
  <c r="R58" i="131"/>
  <c r="Q58" i="131"/>
  <c r="P58" i="131"/>
  <c r="O58" i="131"/>
  <c r="L58" i="131"/>
  <c r="AE58" i="131"/>
  <c r="AF58" i="131"/>
  <c r="S58" i="121" l="1"/>
  <c r="R58" i="121"/>
  <c r="Q58" i="121"/>
  <c r="P58" i="121"/>
  <c r="O58" i="121"/>
  <c r="T58" i="121"/>
  <c r="U58" i="121"/>
  <c r="V58" i="121"/>
  <c r="W58" i="121"/>
  <c r="X58" i="121"/>
  <c r="Y58" i="121"/>
  <c r="Z58" i="121"/>
  <c r="AA58" i="121"/>
  <c r="AB58" i="121"/>
  <c r="AC58" i="121"/>
  <c r="AD58" i="121"/>
  <c r="AE58" i="121"/>
  <c r="AF58" i="121"/>
  <c r="L58" i="121"/>
  <c r="P58" i="117"/>
  <c r="Q58" i="117"/>
  <c r="R58" i="117"/>
  <c r="S58" i="117"/>
  <c r="T58" i="117"/>
  <c r="U58" i="117"/>
  <c r="V58" i="117"/>
  <c r="W58" i="117"/>
  <c r="X58" i="117"/>
  <c r="Y58" i="117"/>
  <c r="Z58" i="117"/>
  <c r="AA58" i="117"/>
  <c r="AB58" i="117"/>
  <c r="AC58" i="117"/>
  <c r="AD58" i="117"/>
  <c r="AE58" i="117"/>
  <c r="O58" i="117"/>
  <c r="M58" i="117"/>
  <c r="L58" i="117"/>
  <c r="U58" i="110" l="1"/>
  <c r="T58" i="110"/>
  <c r="S58" i="110"/>
  <c r="R58" i="110"/>
  <c r="Q58" i="110"/>
  <c r="P58" i="110"/>
  <c r="O58" i="110"/>
  <c r="V58" i="110"/>
  <c r="W58" i="110"/>
  <c r="X58" i="110"/>
  <c r="Y58" i="110"/>
  <c r="Z58" i="110"/>
  <c r="AA58" i="110"/>
  <c r="AB58" i="110"/>
  <c r="AC58" i="110"/>
  <c r="AD58" i="110"/>
  <c r="AE58" i="110"/>
  <c r="AF58" i="110"/>
  <c r="L58" i="110"/>
  <c r="P58" i="114" l="1"/>
  <c r="Q58" i="114"/>
  <c r="R58" i="114"/>
  <c r="S58" i="114"/>
  <c r="T58" i="114"/>
  <c r="U58" i="114"/>
  <c r="V58" i="114"/>
  <c r="W58" i="114"/>
  <c r="X58" i="114"/>
  <c r="Y58" i="114"/>
  <c r="Z58" i="114"/>
  <c r="AA58" i="114"/>
  <c r="AB58" i="114"/>
  <c r="AC58" i="114"/>
  <c r="AD58" i="114"/>
  <c r="AE58" i="114"/>
  <c r="AF58" i="114"/>
  <c r="O58" i="114"/>
  <c r="L58" i="114"/>
  <c r="R58" i="112"/>
  <c r="Q58" i="112"/>
  <c r="P58" i="112"/>
  <c r="O58" i="112"/>
  <c r="S58" i="112"/>
  <c r="T58" i="112"/>
  <c r="U58" i="112"/>
  <c r="V58" i="112"/>
  <c r="W58" i="112"/>
  <c r="X58" i="112"/>
  <c r="Y58" i="112"/>
  <c r="Z58" i="112"/>
  <c r="AA58" i="112"/>
  <c r="AB58" i="112"/>
  <c r="AC58" i="112"/>
  <c r="AD58" i="112"/>
  <c r="AE58" i="112"/>
  <c r="AF58" i="112"/>
  <c r="L58" i="112"/>
  <c r="M58" i="105" l="1"/>
  <c r="P58" i="105"/>
  <c r="Q58" i="105"/>
  <c r="R58" i="105"/>
  <c r="S58" i="105"/>
  <c r="T58" i="105"/>
  <c r="U58" i="105"/>
  <c r="V58" i="105"/>
  <c r="W58" i="105"/>
  <c r="X58" i="105"/>
  <c r="Y58" i="105"/>
  <c r="Z58" i="105"/>
  <c r="AA58" i="105"/>
  <c r="AB58" i="105"/>
  <c r="AC58" i="105"/>
  <c r="AD58" i="105"/>
  <c r="AE58" i="105"/>
  <c r="AF58" i="105"/>
  <c r="O58" i="105"/>
  <c r="L58" i="105"/>
  <c r="R58" i="111" l="1"/>
  <c r="U58" i="111"/>
  <c r="T58" i="111"/>
  <c r="S58" i="111"/>
  <c r="L58" i="111"/>
  <c r="O58" i="111"/>
  <c r="L34" i="110"/>
  <c r="L34" i="113"/>
  <c r="L23" i="133"/>
  <c r="L23" i="114"/>
  <c r="P58" i="113"/>
  <c r="Q58" i="113"/>
  <c r="R58" i="113"/>
  <c r="S58" i="113"/>
  <c r="T58" i="113"/>
  <c r="U58" i="113"/>
  <c r="V58" i="113"/>
  <c r="W58" i="113"/>
  <c r="X58" i="113"/>
  <c r="Y58" i="113"/>
  <c r="Z58" i="113"/>
  <c r="AA58" i="113"/>
  <c r="AB58" i="113"/>
  <c r="AC58" i="113"/>
  <c r="AD58" i="113"/>
  <c r="AE58" i="113"/>
  <c r="AF58" i="113"/>
  <c r="O58" i="113"/>
  <c r="M58" i="135" l="1"/>
  <c r="L64" i="135" s="1"/>
  <c r="N58" i="135"/>
  <c r="O58" i="135"/>
  <c r="P58" i="135"/>
  <c r="Q58" i="135"/>
  <c r="R58" i="135"/>
  <c r="S58" i="135"/>
  <c r="T58" i="135"/>
  <c r="U58" i="135"/>
  <c r="V58" i="135"/>
  <c r="W58" i="135"/>
  <c r="X58" i="135"/>
  <c r="G62" i="135"/>
  <c r="G61" i="135"/>
  <c r="G60" i="135"/>
  <c r="K58" i="135"/>
  <c r="H57" i="135"/>
  <c r="L57" i="135" s="1"/>
  <c r="H56" i="135"/>
  <c r="L56" i="135" s="1"/>
  <c r="H55" i="135"/>
  <c r="L55" i="135" s="1"/>
  <c r="H54" i="135"/>
  <c r="L54" i="135" s="1"/>
  <c r="H53" i="135"/>
  <c r="L53" i="135" s="1"/>
  <c r="H52" i="135"/>
  <c r="L52" i="135" s="1"/>
  <c r="H51" i="135"/>
  <c r="L51" i="135" s="1"/>
  <c r="H50" i="135"/>
  <c r="L50" i="135" s="1"/>
  <c r="H49" i="135"/>
  <c r="I49" i="135" s="1"/>
  <c r="H48" i="135"/>
  <c r="L48" i="135" s="1"/>
  <c r="H47" i="135"/>
  <c r="L47" i="135" s="1"/>
  <c r="H46" i="135"/>
  <c r="L46" i="135" s="1"/>
  <c r="H45" i="135"/>
  <c r="L45" i="135" s="1"/>
  <c r="H42" i="135"/>
  <c r="L42" i="135" s="1"/>
  <c r="H41" i="135"/>
  <c r="L41" i="135" s="1"/>
  <c r="H40" i="135"/>
  <c r="L40" i="135" s="1"/>
  <c r="H39" i="135"/>
  <c r="L39" i="135" s="1"/>
  <c r="H38" i="135"/>
  <c r="L38" i="135" s="1"/>
  <c r="H37" i="135"/>
  <c r="L37" i="135" s="1"/>
  <c r="H36" i="135"/>
  <c r="L36" i="135" s="1"/>
  <c r="H35" i="135"/>
  <c r="L35" i="135" s="1"/>
  <c r="H34" i="135"/>
  <c r="L34" i="135" s="1"/>
  <c r="H33" i="135"/>
  <c r="L33" i="135" s="1"/>
  <c r="H32" i="135"/>
  <c r="L32" i="135" s="1"/>
  <c r="H31" i="135"/>
  <c r="L31" i="135" s="1"/>
  <c r="H30" i="135"/>
  <c r="L30" i="135" s="1"/>
  <c r="H29" i="135"/>
  <c r="L29" i="135" s="1"/>
  <c r="H28" i="135"/>
  <c r="L28" i="135" s="1"/>
  <c r="H27" i="135"/>
  <c r="L27" i="135" s="1"/>
  <c r="H26" i="135"/>
  <c r="L26" i="135" s="1"/>
  <c r="H25" i="135"/>
  <c r="L25" i="135" s="1"/>
  <c r="H24" i="135"/>
  <c r="L24" i="135" s="1"/>
  <c r="H23" i="135"/>
  <c r="L23" i="135" s="1"/>
  <c r="H22" i="135"/>
  <c r="L22" i="135" s="1"/>
  <c r="H21" i="135"/>
  <c r="L21" i="135" s="1"/>
  <c r="H20" i="135"/>
  <c r="L20" i="135" s="1"/>
  <c r="H19" i="135"/>
  <c r="L19" i="135" s="1"/>
  <c r="H18" i="135"/>
  <c r="L18" i="135" s="1"/>
  <c r="H17" i="135"/>
  <c r="L17" i="135" s="1"/>
  <c r="H16" i="135"/>
  <c r="L16" i="135" s="1"/>
  <c r="H15" i="135"/>
  <c r="L15" i="135" s="1"/>
  <c r="H14" i="135"/>
  <c r="L14" i="135" s="1"/>
  <c r="H13" i="135"/>
  <c r="L13" i="135" s="1"/>
  <c r="H12" i="135"/>
  <c r="L12" i="135" s="1"/>
  <c r="H11" i="135"/>
  <c r="L11" i="135" s="1"/>
  <c r="H10" i="135"/>
  <c r="L10" i="135" s="1"/>
  <c r="H9" i="135"/>
  <c r="L9" i="135" s="1"/>
  <c r="H8" i="135"/>
  <c r="L8" i="135" s="1"/>
  <c r="H7" i="135"/>
  <c r="I7" i="135" s="1"/>
  <c r="H6" i="135"/>
  <c r="L6" i="135" s="1"/>
  <c r="H5" i="135"/>
  <c r="L5" i="135" s="1"/>
  <c r="H4" i="135"/>
  <c r="L4" i="135" s="1"/>
  <c r="I4" i="135" l="1"/>
  <c r="J4" i="135" s="1"/>
  <c r="I23" i="135"/>
  <c r="I46" i="135"/>
  <c r="J46" i="135" s="1"/>
  <c r="I28" i="135"/>
  <c r="J28" i="135" s="1"/>
  <c r="I22" i="135"/>
  <c r="J22" i="135" s="1"/>
  <c r="I40" i="135"/>
  <c r="J7" i="135"/>
  <c r="L49" i="135"/>
  <c r="I52" i="135"/>
  <c r="I16" i="135"/>
  <c r="I50" i="135"/>
  <c r="I10" i="135"/>
  <c r="J49" i="135"/>
  <c r="I57" i="135"/>
  <c r="I51" i="135"/>
  <c r="I45" i="135"/>
  <c r="I39" i="135"/>
  <c r="I33" i="135"/>
  <c r="I27" i="135"/>
  <c r="I21" i="135"/>
  <c r="I15" i="135"/>
  <c r="I9" i="135"/>
  <c r="I56" i="135"/>
  <c r="I38" i="135"/>
  <c r="I32" i="135"/>
  <c r="I26" i="135"/>
  <c r="I20" i="135"/>
  <c r="I14" i="135"/>
  <c r="I8" i="135"/>
  <c r="L7" i="135"/>
  <c r="I55" i="135"/>
  <c r="I37" i="135"/>
  <c r="I31" i="135"/>
  <c r="I25" i="135"/>
  <c r="I19" i="135"/>
  <c r="I13" i="135"/>
  <c r="I34" i="135"/>
  <c r="I54" i="135"/>
  <c r="I48" i="135"/>
  <c r="I42" i="135"/>
  <c r="I36" i="135"/>
  <c r="I30" i="135"/>
  <c r="I24" i="135"/>
  <c r="I18" i="135"/>
  <c r="I12" i="135"/>
  <c r="I6" i="135"/>
  <c r="I53" i="135"/>
  <c r="I47" i="135"/>
  <c r="I41" i="135"/>
  <c r="I35" i="135"/>
  <c r="I29" i="135"/>
  <c r="I17" i="135"/>
  <c r="I11" i="135"/>
  <c r="I5" i="135"/>
  <c r="J29" i="135" l="1"/>
  <c r="J12" i="135"/>
  <c r="J48" i="135"/>
  <c r="J31" i="135"/>
  <c r="J20" i="135"/>
  <c r="J33" i="135"/>
  <c r="J18" i="135"/>
  <c r="J41" i="135"/>
  <c r="J24" i="135"/>
  <c r="J34" i="135"/>
  <c r="J55" i="135"/>
  <c r="J32" i="135"/>
  <c r="J9" i="135"/>
  <c r="J45" i="135"/>
  <c r="J10" i="135"/>
  <c r="J35" i="135"/>
  <c r="J54" i="135"/>
  <c r="J37" i="135"/>
  <c r="J26" i="135"/>
  <c r="J39" i="135"/>
  <c r="J5" i="135"/>
  <c r="J11" i="135"/>
  <c r="J47" i="135"/>
  <c r="J30" i="135"/>
  <c r="J13" i="135"/>
  <c r="J38" i="135"/>
  <c r="J15" i="135"/>
  <c r="J51" i="135"/>
  <c r="J50" i="135"/>
  <c r="J40" i="135"/>
  <c r="J17" i="135"/>
  <c r="J53" i="135"/>
  <c r="J36" i="135"/>
  <c r="J19" i="135"/>
  <c r="J8" i="135"/>
  <c r="J21" i="135"/>
  <c r="J57" i="135"/>
  <c r="J16" i="135"/>
  <c r="J23" i="135"/>
  <c r="J6" i="135"/>
  <c r="J42" i="135"/>
  <c r="J25" i="135"/>
  <c r="J14" i="135"/>
  <c r="J56" i="135"/>
  <c r="J27" i="135"/>
  <c r="J52" i="135"/>
  <c r="L21" i="133" l="1"/>
  <c r="L21" i="114"/>
  <c r="I5" i="128"/>
  <c r="I6" i="128"/>
  <c r="I7" i="128"/>
  <c r="I8" i="128"/>
  <c r="I9" i="128"/>
  <c r="I10" i="128"/>
  <c r="I11" i="128"/>
  <c r="I12" i="128"/>
  <c r="I13" i="128"/>
  <c r="I14" i="128"/>
  <c r="I15" i="128"/>
  <c r="I16" i="128"/>
  <c r="I17" i="128"/>
  <c r="I18" i="128"/>
  <c r="I19" i="128"/>
  <c r="I20" i="128"/>
  <c r="I21" i="128"/>
  <c r="I22" i="128"/>
  <c r="I23" i="128"/>
  <c r="I24" i="128"/>
  <c r="I25" i="128"/>
  <c r="I26" i="128"/>
  <c r="I27" i="128"/>
  <c r="I28" i="128"/>
  <c r="I29" i="128"/>
  <c r="I30" i="128"/>
  <c r="I31" i="128"/>
  <c r="I32" i="128"/>
  <c r="I33" i="128"/>
  <c r="I34" i="128"/>
  <c r="I35" i="128"/>
  <c r="I36" i="128"/>
  <c r="I37" i="128"/>
  <c r="I38" i="128"/>
  <c r="I39" i="128"/>
  <c r="I40" i="128"/>
  <c r="I41" i="128"/>
  <c r="I42" i="128"/>
  <c r="I45" i="128"/>
  <c r="I46" i="128"/>
  <c r="I47" i="128"/>
  <c r="I48" i="128"/>
  <c r="I49" i="128"/>
  <c r="I50" i="128"/>
  <c r="I51" i="128"/>
  <c r="I52" i="128"/>
  <c r="I53" i="128"/>
  <c r="I54" i="128"/>
  <c r="I55" i="128"/>
  <c r="I56" i="128"/>
  <c r="I57" i="128"/>
  <c r="L43" i="121" l="1"/>
  <c r="L43" i="117"/>
  <c r="I43" i="128" l="1"/>
  <c r="H43" i="135"/>
  <c r="L44" i="117"/>
  <c r="L44" i="113"/>
  <c r="I43" i="135" l="1"/>
  <c r="J43" i="135" s="1"/>
  <c r="L43" i="135"/>
  <c r="I44" i="128"/>
  <c r="M44" i="128" s="1"/>
  <c r="H44" i="135"/>
  <c r="M47" i="128"/>
  <c r="M48" i="128"/>
  <c r="M49" i="128"/>
  <c r="M50" i="128"/>
  <c r="M51" i="128"/>
  <c r="M52" i="128"/>
  <c r="M53" i="128"/>
  <c r="M54" i="128"/>
  <c r="M55" i="128"/>
  <c r="M56" i="128"/>
  <c r="M57" i="128"/>
  <c r="M42" i="128"/>
  <c r="M43" i="128"/>
  <c r="M45" i="128"/>
  <c r="M46" i="128"/>
  <c r="M40" i="128"/>
  <c r="M41" i="128"/>
  <c r="M39" i="128"/>
  <c r="M31" i="128"/>
  <c r="M32" i="128"/>
  <c r="M35" i="128"/>
  <c r="M36" i="128"/>
  <c r="M37" i="128"/>
  <c r="M38" i="128"/>
  <c r="M24" i="128"/>
  <c r="M26" i="128"/>
  <c r="M27" i="128"/>
  <c r="M28" i="128"/>
  <c r="M30" i="128"/>
  <c r="M22" i="128"/>
  <c r="M19" i="128"/>
  <c r="L44" i="135" l="1"/>
  <c r="L58" i="135" s="1"/>
  <c r="L63" i="135" s="1"/>
  <c r="L65" i="135" s="1"/>
  <c r="H58" i="135"/>
  <c r="I44" i="135"/>
  <c r="J44" i="135" s="1"/>
  <c r="M34" i="128"/>
  <c r="M33" i="128"/>
  <c r="M23" i="128"/>
  <c r="M29" i="128"/>
  <c r="M21" i="128"/>
  <c r="M25" i="128"/>
  <c r="I4" i="128" l="1"/>
  <c r="T58" i="134"/>
  <c r="S58" i="134"/>
  <c r="R58" i="134"/>
  <c r="M57" i="134"/>
  <c r="N57" i="134" s="1"/>
  <c r="M56" i="134"/>
  <c r="N56" i="134" s="1"/>
  <c r="M55" i="134"/>
  <c r="N55" i="134" s="1"/>
  <c r="M54" i="134"/>
  <c r="N54" i="134" s="1"/>
  <c r="M53" i="134"/>
  <c r="N53" i="134" s="1"/>
  <c r="M52" i="134"/>
  <c r="N52" i="134" s="1"/>
  <c r="M51" i="134"/>
  <c r="N51" i="134" s="1"/>
  <c r="M50" i="134"/>
  <c r="N50" i="134" s="1"/>
  <c r="M49" i="134"/>
  <c r="N49" i="134" s="1"/>
  <c r="M48" i="134"/>
  <c r="N48" i="134" s="1"/>
  <c r="M47" i="134"/>
  <c r="N47" i="134" s="1"/>
  <c r="M46" i="134"/>
  <c r="N46" i="134" s="1"/>
  <c r="M45" i="134"/>
  <c r="N45" i="134" s="1"/>
  <c r="M44" i="134"/>
  <c r="N44" i="134" s="1"/>
  <c r="M43" i="134"/>
  <c r="N43" i="134" s="1"/>
  <c r="M42" i="134"/>
  <c r="N42" i="134" s="1"/>
  <c r="N41" i="134"/>
  <c r="M41" i="134"/>
  <c r="M40" i="134"/>
  <c r="N40" i="134" s="1"/>
  <c r="M39" i="134"/>
  <c r="N39" i="134" s="1"/>
  <c r="M38" i="134"/>
  <c r="N38" i="134" s="1"/>
  <c r="M37" i="134"/>
  <c r="N37" i="134" s="1"/>
  <c r="M36" i="134"/>
  <c r="N36" i="134" s="1"/>
  <c r="M35" i="134"/>
  <c r="N35" i="134" s="1"/>
  <c r="M34" i="134"/>
  <c r="N34" i="134" s="1"/>
  <c r="M33" i="134"/>
  <c r="N33" i="134" s="1"/>
  <c r="M32" i="134"/>
  <c r="N32" i="134" s="1"/>
  <c r="M31" i="134"/>
  <c r="N31" i="134" s="1"/>
  <c r="M30" i="134"/>
  <c r="N30" i="134" s="1"/>
  <c r="N29" i="134"/>
  <c r="M29" i="134"/>
  <c r="M28" i="134"/>
  <c r="N28" i="134" s="1"/>
  <c r="M27" i="134"/>
  <c r="N27" i="134" s="1"/>
  <c r="M26" i="134"/>
  <c r="N26" i="134" s="1"/>
  <c r="M25" i="134"/>
  <c r="N25" i="134" s="1"/>
  <c r="M24" i="134"/>
  <c r="N24" i="134" s="1"/>
  <c r="M23" i="134"/>
  <c r="N23" i="134" s="1"/>
  <c r="M22" i="134"/>
  <c r="N22" i="134" s="1"/>
  <c r="M21" i="134"/>
  <c r="N21" i="134" s="1"/>
  <c r="M20" i="134"/>
  <c r="N20" i="134" s="1"/>
  <c r="M19" i="134"/>
  <c r="N19" i="134" s="1"/>
  <c r="M18" i="134"/>
  <c r="N18" i="134" s="1"/>
  <c r="M17" i="134"/>
  <c r="N17" i="134" s="1"/>
  <c r="M16" i="134"/>
  <c r="N16" i="134" s="1"/>
  <c r="M15" i="134"/>
  <c r="N15" i="134" s="1"/>
  <c r="N14" i="134"/>
  <c r="M14" i="134"/>
  <c r="M13" i="134"/>
  <c r="N13" i="134" s="1"/>
  <c r="M12" i="134"/>
  <c r="N12" i="134" s="1"/>
  <c r="M11" i="134"/>
  <c r="N11" i="134" s="1"/>
  <c r="M10" i="134"/>
  <c r="N10" i="134" s="1"/>
  <c r="M9" i="134"/>
  <c r="N9" i="134" s="1"/>
  <c r="M8" i="134"/>
  <c r="N8" i="134" s="1"/>
  <c r="N7" i="134"/>
  <c r="M7" i="134"/>
  <c r="M6" i="134"/>
  <c r="N6" i="134" s="1"/>
  <c r="M5" i="134"/>
  <c r="N5" i="134" s="1"/>
  <c r="M4" i="134"/>
  <c r="M57" i="129"/>
  <c r="N57" i="129" s="1"/>
  <c r="M56" i="129"/>
  <c r="N56" i="129" s="1"/>
  <c r="M55" i="129"/>
  <c r="N55" i="129" s="1"/>
  <c r="M54" i="129"/>
  <c r="N54" i="129" s="1"/>
  <c r="M53" i="129"/>
  <c r="N53" i="129" s="1"/>
  <c r="M52" i="129"/>
  <c r="N52" i="129" s="1"/>
  <c r="M51" i="129"/>
  <c r="N51" i="129" s="1"/>
  <c r="M50" i="129"/>
  <c r="N50" i="129" s="1"/>
  <c r="M49" i="129"/>
  <c r="N49" i="129" s="1"/>
  <c r="M48" i="129"/>
  <c r="N48" i="129" s="1"/>
  <c r="M47" i="129"/>
  <c r="N47" i="129" s="1"/>
  <c r="M46" i="129"/>
  <c r="N46" i="129" s="1"/>
  <c r="M45" i="129"/>
  <c r="N45" i="129" s="1"/>
  <c r="M44" i="129"/>
  <c r="N44" i="129" s="1"/>
  <c r="M43" i="129"/>
  <c r="N43" i="129" s="1"/>
  <c r="M42" i="129"/>
  <c r="N42" i="129" s="1"/>
  <c r="M41" i="129"/>
  <c r="N41" i="129" s="1"/>
  <c r="M40" i="129"/>
  <c r="N40" i="129" s="1"/>
  <c r="M39" i="129"/>
  <c r="N39" i="129" s="1"/>
  <c r="M38" i="129"/>
  <c r="N38" i="129" s="1"/>
  <c r="M37" i="129"/>
  <c r="N37" i="129" s="1"/>
  <c r="M36" i="129"/>
  <c r="N36" i="129" s="1"/>
  <c r="M35" i="129"/>
  <c r="N35" i="129" s="1"/>
  <c r="M34" i="129"/>
  <c r="N34" i="129" s="1"/>
  <c r="M33" i="129"/>
  <c r="N33" i="129" s="1"/>
  <c r="M32" i="129"/>
  <c r="N32" i="129" s="1"/>
  <c r="M31" i="129"/>
  <c r="N31" i="129" s="1"/>
  <c r="M30" i="129"/>
  <c r="N30" i="129" s="1"/>
  <c r="M29" i="129"/>
  <c r="N29" i="129" s="1"/>
  <c r="M28" i="129"/>
  <c r="N28" i="129" s="1"/>
  <c r="M27" i="129"/>
  <c r="N27" i="129" s="1"/>
  <c r="M26" i="129"/>
  <c r="N26" i="129" s="1"/>
  <c r="M25" i="129"/>
  <c r="N25" i="129" s="1"/>
  <c r="M24" i="129"/>
  <c r="N24" i="129" s="1"/>
  <c r="M23" i="129"/>
  <c r="N23" i="129" s="1"/>
  <c r="M22" i="129"/>
  <c r="N22" i="129" s="1"/>
  <c r="M21" i="129"/>
  <c r="N21" i="129" s="1"/>
  <c r="M20" i="129"/>
  <c r="N20" i="129" s="1"/>
  <c r="M19" i="129"/>
  <c r="N19" i="129" s="1"/>
  <c r="M18" i="129"/>
  <c r="N18" i="129" s="1"/>
  <c r="M17" i="129"/>
  <c r="N17" i="129" s="1"/>
  <c r="M16" i="129"/>
  <c r="N16" i="129" s="1"/>
  <c r="M15" i="129"/>
  <c r="N15" i="129" s="1"/>
  <c r="M14" i="129"/>
  <c r="N14" i="129" s="1"/>
  <c r="M13" i="129"/>
  <c r="N13" i="129" s="1"/>
  <c r="M12" i="129"/>
  <c r="N12" i="129" s="1"/>
  <c r="M11" i="129"/>
  <c r="N11" i="129" s="1"/>
  <c r="M10" i="129"/>
  <c r="N10" i="129" s="1"/>
  <c r="M9" i="129"/>
  <c r="N9" i="129" s="1"/>
  <c r="M8" i="129"/>
  <c r="N8" i="129" s="1"/>
  <c r="M7" i="129"/>
  <c r="N7" i="129" s="1"/>
  <c r="M6" i="129"/>
  <c r="N6" i="129" s="1"/>
  <c r="M5" i="129"/>
  <c r="N5" i="129" s="1"/>
  <c r="M4" i="129"/>
  <c r="M57" i="121"/>
  <c r="N57" i="121" s="1"/>
  <c r="M56" i="121"/>
  <c r="N56" i="121" s="1"/>
  <c r="M55" i="121"/>
  <c r="N55" i="121" s="1"/>
  <c r="M54" i="121"/>
  <c r="N54" i="121" s="1"/>
  <c r="M53" i="121"/>
  <c r="N53" i="121" s="1"/>
  <c r="M52" i="121"/>
  <c r="N52" i="121" s="1"/>
  <c r="M51" i="121"/>
  <c r="N51" i="121" s="1"/>
  <c r="M50" i="121"/>
  <c r="N50" i="121" s="1"/>
  <c r="M49" i="121"/>
  <c r="N49" i="121" s="1"/>
  <c r="M48" i="121"/>
  <c r="N48" i="121" s="1"/>
  <c r="M47" i="121"/>
  <c r="N47" i="121" s="1"/>
  <c r="M46" i="121"/>
  <c r="N46" i="121" s="1"/>
  <c r="M45" i="121"/>
  <c r="N45" i="121" s="1"/>
  <c r="M44" i="121"/>
  <c r="N44" i="121" s="1"/>
  <c r="M43" i="121"/>
  <c r="N43" i="121" s="1"/>
  <c r="M42" i="121"/>
  <c r="N42" i="121" s="1"/>
  <c r="M41" i="121"/>
  <c r="N41" i="121" s="1"/>
  <c r="M40" i="121"/>
  <c r="N40" i="121" s="1"/>
  <c r="M39" i="121"/>
  <c r="N39" i="121" s="1"/>
  <c r="M38" i="121"/>
  <c r="N38" i="121" s="1"/>
  <c r="M37" i="121"/>
  <c r="N37" i="121" s="1"/>
  <c r="M36" i="121"/>
  <c r="N36" i="121" s="1"/>
  <c r="M35" i="121"/>
  <c r="N35" i="121" s="1"/>
  <c r="M34" i="121"/>
  <c r="N34" i="121" s="1"/>
  <c r="M33" i="121"/>
  <c r="N33" i="121" s="1"/>
  <c r="M32" i="121"/>
  <c r="N32" i="121" s="1"/>
  <c r="M31" i="121"/>
  <c r="N31" i="121" s="1"/>
  <c r="M30" i="121"/>
  <c r="N30" i="121" s="1"/>
  <c r="M29" i="121"/>
  <c r="N29" i="121" s="1"/>
  <c r="M28" i="121"/>
  <c r="N28" i="121" s="1"/>
  <c r="M27" i="121"/>
  <c r="N27" i="121" s="1"/>
  <c r="M26" i="121"/>
  <c r="N26" i="121" s="1"/>
  <c r="M25" i="121"/>
  <c r="N25" i="121" s="1"/>
  <c r="M24" i="121"/>
  <c r="N24" i="121" s="1"/>
  <c r="M23" i="121"/>
  <c r="N23" i="121" s="1"/>
  <c r="M22" i="121"/>
  <c r="N22" i="121" s="1"/>
  <c r="M21" i="121"/>
  <c r="N21" i="121" s="1"/>
  <c r="M20" i="121"/>
  <c r="N20" i="121" s="1"/>
  <c r="M19" i="121"/>
  <c r="N19" i="121" s="1"/>
  <c r="M18" i="121"/>
  <c r="N18" i="121" s="1"/>
  <c r="M17" i="121"/>
  <c r="N17" i="121" s="1"/>
  <c r="M16" i="121"/>
  <c r="N16" i="121" s="1"/>
  <c r="M15" i="121"/>
  <c r="N15" i="121" s="1"/>
  <c r="M14" i="121"/>
  <c r="N14" i="121" s="1"/>
  <c r="M13" i="121"/>
  <c r="N13" i="121" s="1"/>
  <c r="M12" i="121"/>
  <c r="N12" i="121" s="1"/>
  <c r="M11" i="121"/>
  <c r="N11" i="121" s="1"/>
  <c r="M10" i="121"/>
  <c r="N10" i="121" s="1"/>
  <c r="M9" i="121"/>
  <c r="N9" i="121" s="1"/>
  <c r="M8" i="121"/>
  <c r="N8" i="121" s="1"/>
  <c r="M7" i="121"/>
  <c r="N7" i="121" s="1"/>
  <c r="M6" i="121"/>
  <c r="N6" i="121" s="1"/>
  <c r="M5" i="121"/>
  <c r="N5" i="121" s="1"/>
  <c r="M4" i="121"/>
  <c r="M57" i="133"/>
  <c r="N57" i="133" s="1"/>
  <c r="M56" i="133"/>
  <c r="N56" i="133" s="1"/>
  <c r="M55" i="133"/>
  <c r="N55" i="133" s="1"/>
  <c r="M54" i="133"/>
  <c r="N54" i="133" s="1"/>
  <c r="M53" i="133"/>
  <c r="N53" i="133" s="1"/>
  <c r="M52" i="133"/>
  <c r="N52" i="133" s="1"/>
  <c r="M51" i="133"/>
  <c r="N51" i="133" s="1"/>
  <c r="M50" i="133"/>
  <c r="N50" i="133" s="1"/>
  <c r="M49" i="133"/>
  <c r="N49" i="133" s="1"/>
  <c r="M48" i="133"/>
  <c r="N48" i="133" s="1"/>
  <c r="M47" i="133"/>
  <c r="N47" i="133" s="1"/>
  <c r="M46" i="133"/>
  <c r="N46" i="133" s="1"/>
  <c r="M45" i="133"/>
  <c r="N45" i="133" s="1"/>
  <c r="M44" i="133"/>
  <c r="N44" i="133" s="1"/>
  <c r="M43" i="133"/>
  <c r="N43" i="133" s="1"/>
  <c r="M42" i="133"/>
  <c r="N42" i="133" s="1"/>
  <c r="M41" i="133"/>
  <c r="N41" i="133" s="1"/>
  <c r="M40" i="133"/>
  <c r="N40" i="133" s="1"/>
  <c r="M39" i="133"/>
  <c r="N39" i="133" s="1"/>
  <c r="M38" i="133"/>
  <c r="N38" i="133" s="1"/>
  <c r="M37" i="133"/>
  <c r="N37" i="133" s="1"/>
  <c r="M36" i="133"/>
  <c r="N36" i="133" s="1"/>
  <c r="M35" i="133"/>
  <c r="N35" i="133" s="1"/>
  <c r="M34" i="133"/>
  <c r="N34" i="133" s="1"/>
  <c r="M33" i="133"/>
  <c r="N33" i="133" s="1"/>
  <c r="M32" i="133"/>
  <c r="N32" i="133" s="1"/>
  <c r="M31" i="133"/>
  <c r="N31" i="133" s="1"/>
  <c r="M30" i="133"/>
  <c r="N30" i="133" s="1"/>
  <c r="M29" i="133"/>
  <c r="N29" i="133" s="1"/>
  <c r="M28" i="133"/>
  <c r="N28" i="133" s="1"/>
  <c r="M27" i="133"/>
  <c r="N27" i="133" s="1"/>
  <c r="M26" i="133"/>
  <c r="N26" i="133" s="1"/>
  <c r="M25" i="133"/>
  <c r="N25" i="133" s="1"/>
  <c r="M24" i="133"/>
  <c r="N24" i="133" s="1"/>
  <c r="M23" i="133"/>
  <c r="N23" i="133" s="1"/>
  <c r="M22" i="133"/>
  <c r="N22" i="133" s="1"/>
  <c r="M21" i="133"/>
  <c r="N21" i="133" s="1"/>
  <c r="M20" i="133"/>
  <c r="N20" i="133" s="1"/>
  <c r="M19" i="133"/>
  <c r="N19" i="133" s="1"/>
  <c r="M18" i="133"/>
  <c r="N18" i="133" s="1"/>
  <c r="M17" i="133"/>
  <c r="N17" i="133" s="1"/>
  <c r="M16" i="133"/>
  <c r="N16" i="133" s="1"/>
  <c r="M15" i="133"/>
  <c r="N15" i="133" s="1"/>
  <c r="M14" i="133"/>
  <c r="N14" i="133" s="1"/>
  <c r="M13" i="133"/>
  <c r="N13" i="133" s="1"/>
  <c r="M12" i="133"/>
  <c r="N12" i="133" s="1"/>
  <c r="M11" i="133"/>
  <c r="N11" i="133" s="1"/>
  <c r="M10" i="133"/>
  <c r="N10" i="133" s="1"/>
  <c r="M9" i="133"/>
  <c r="N9" i="133" s="1"/>
  <c r="M8" i="133"/>
  <c r="N8" i="133" s="1"/>
  <c r="M7" i="133"/>
  <c r="N7" i="133" s="1"/>
  <c r="M6" i="133"/>
  <c r="N6" i="133" s="1"/>
  <c r="M5" i="133"/>
  <c r="N5" i="133" s="1"/>
  <c r="M4" i="133"/>
  <c r="N4" i="133" s="1"/>
  <c r="M57" i="132"/>
  <c r="N57" i="132" s="1"/>
  <c r="M56" i="132"/>
  <c r="N56" i="132" s="1"/>
  <c r="M55" i="132"/>
  <c r="N55" i="132" s="1"/>
  <c r="M54" i="132"/>
  <c r="N54" i="132" s="1"/>
  <c r="M53" i="132"/>
  <c r="N53" i="132" s="1"/>
  <c r="N52" i="132"/>
  <c r="M52" i="132"/>
  <c r="M51" i="132"/>
  <c r="N51" i="132" s="1"/>
  <c r="M50" i="132"/>
  <c r="N50" i="132" s="1"/>
  <c r="M49" i="132"/>
  <c r="N49" i="132" s="1"/>
  <c r="M48" i="132"/>
  <c r="N48" i="132" s="1"/>
  <c r="M47" i="132"/>
  <c r="N47" i="132" s="1"/>
  <c r="M46" i="132"/>
  <c r="N46" i="132" s="1"/>
  <c r="M45" i="132"/>
  <c r="N45" i="132" s="1"/>
  <c r="M44" i="132"/>
  <c r="N44" i="132" s="1"/>
  <c r="M43" i="132"/>
  <c r="N43" i="132" s="1"/>
  <c r="M42" i="132"/>
  <c r="N42" i="132" s="1"/>
  <c r="M41" i="132"/>
  <c r="N41" i="132" s="1"/>
  <c r="M40" i="132"/>
  <c r="N40" i="132" s="1"/>
  <c r="M39" i="132"/>
  <c r="N39" i="132" s="1"/>
  <c r="M38" i="132"/>
  <c r="N38" i="132" s="1"/>
  <c r="M37" i="132"/>
  <c r="N37" i="132" s="1"/>
  <c r="M36" i="132"/>
  <c r="N36" i="132" s="1"/>
  <c r="M35" i="132"/>
  <c r="N35" i="132" s="1"/>
  <c r="M34" i="132"/>
  <c r="N34" i="132" s="1"/>
  <c r="M33" i="132"/>
  <c r="N33" i="132" s="1"/>
  <c r="M32" i="132"/>
  <c r="N32" i="132" s="1"/>
  <c r="M31" i="132"/>
  <c r="N31" i="132" s="1"/>
  <c r="M30" i="132"/>
  <c r="N30" i="132" s="1"/>
  <c r="M29" i="132"/>
  <c r="N29" i="132" s="1"/>
  <c r="M28" i="132"/>
  <c r="N28" i="132" s="1"/>
  <c r="M27" i="132"/>
  <c r="N27" i="132" s="1"/>
  <c r="M26" i="132"/>
  <c r="N26" i="132" s="1"/>
  <c r="N25" i="132"/>
  <c r="M25" i="132"/>
  <c r="M24" i="132"/>
  <c r="N24" i="132" s="1"/>
  <c r="M23" i="132"/>
  <c r="N23" i="132" s="1"/>
  <c r="M22" i="132"/>
  <c r="N22" i="132" s="1"/>
  <c r="M21" i="132"/>
  <c r="N21" i="132" s="1"/>
  <c r="M20" i="132"/>
  <c r="N20" i="132" s="1"/>
  <c r="M19" i="132"/>
  <c r="N19" i="132" s="1"/>
  <c r="M18" i="132"/>
  <c r="N18" i="132" s="1"/>
  <c r="M17" i="132"/>
  <c r="N17" i="132" s="1"/>
  <c r="M16" i="132"/>
  <c r="N16" i="132" s="1"/>
  <c r="M15" i="132"/>
  <c r="N15" i="132" s="1"/>
  <c r="M14" i="132"/>
  <c r="N14" i="132" s="1"/>
  <c r="M13" i="132"/>
  <c r="N13" i="132" s="1"/>
  <c r="M12" i="132"/>
  <c r="N12" i="132" s="1"/>
  <c r="M11" i="132"/>
  <c r="N11" i="132" s="1"/>
  <c r="M10" i="132"/>
  <c r="N10" i="132" s="1"/>
  <c r="M9" i="132"/>
  <c r="N9" i="132" s="1"/>
  <c r="M8" i="132"/>
  <c r="N8" i="132" s="1"/>
  <c r="M7" i="132"/>
  <c r="N7" i="132" s="1"/>
  <c r="M6" i="132"/>
  <c r="N6" i="132" s="1"/>
  <c r="M5" i="132"/>
  <c r="N5" i="132" s="1"/>
  <c r="M4" i="132"/>
  <c r="N4" i="132" s="1"/>
  <c r="N57" i="131"/>
  <c r="N56" i="131"/>
  <c r="N55" i="131"/>
  <c r="N54" i="131"/>
  <c r="N53" i="131"/>
  <c r="N52" i="131"/>
  <c r="N51" i="131"/>
  <c r="N50" i="131"/>
  <c r="N49" i="131"/>
  <c r="N48" i="131"/>
  <c r="N47" i="131"/>
  <c r="N46" i="131"/>
  <c r="N45" i="131"/>
  <c r="N44" i="131"/>
  <c r="N43" i="131"/>
  <c r="N42" i="131"/>
  <c r="N41" i="131"/>
  <c r="N40" i="131"/>
  <c r="N39" i="131"/>
  <c r="N38" i="131"/>
  <c r="N37" i="131"/>
  <c r="N36" i="131"/>
  <c r="N35" i="131"/>
  <c r="N34" i="131"/>
  <c r="N33" i="131"/>
  <c r="N32" i="131"/>
  <c r="N31" i="131"/>
  <c r="N30" i="131"/>
  <c r="N29" i="131"/>
  <c r="N28" i="131"/>
  <c r="N27" i="131"/>
  <c r="N26" i="131"/>
  <c r="N25" i="131"/>
  <c r="N24" i="131"/>
  <c r="N23" i="131"/>
  <c r="N22" i="131"/>
  <c r="N21" i="131"/>
  <c r="N20" i="131"/>
  <c r="N19" i="131"/>
  <c r="N18" i="131"/>
  <c r="N17" i="131"/>
  <c r="N16" i="131"/>
  <c r="N15" i="131"/>
  <c r="N14" i="131"/>
  <c r="N13" i="131"/>
  <c r="N12" i="131"/>
  <c r="N11" i="131"/>
  <c r="N10" i="131"/>
  <c r="N9" i="131"/>
  <c r="N8" i="131"/>
  <c r="N7" i="131"/>
  <c r="N6" i="131"/>
  <c r="N5" i="131"/>
  <c r="M57" i="130"/>
  <c r="N57" i="130" s="1"/>
  <c r="M56" i="130"/>
  <c r="N56" i="130" s="1"/>
  <c r="M55" i="130"/>
  <c r="N55" i="130" s="1"/>
  <c r="M54" i="130"/>
  <c r="N54" i="130" s="1"/>
  <c r="M53" i="130"/>
  <c r="N53" i="130" s="1"/>
  <c r="M52" i="130"/>
  <c r="N52" i="130" s="1"/>
  <c r="M51" i="130"/>
  <c r="N51" i="130" s="1"/>
  <c r="M50" i="130"/>
  <c r="N50" i="130" s="1"/>
  <c r="M49" i="130"/>
  <c r="N49" i="130" s="1"/>
  <c r="M48" i="130"/>
  <c r="N48" i="130" s="1"/>
  <c r="M47" i="130"/>
  <c r="N47" i="130" s="1"/>
  <c r="M46" i="130"/>
  <c r="N46" i="130" s="1"/>
  <c r="M45" i="130"/>
  <c r="N45" i="130" s="1"/>
  <c r="M44" i="130"/>
  <c r="N44" i="130" s="1"/>
  <c r="M43" i="130"/>
  <c r="N43" i="130" s="1"/>
  <c r="M42" i="130"/>
  <c r="N42" i="130" s="1"/>
  <c r="M41" i="130"/>
  <c r="N41" i="130" s="1"/>
  <c r="M40" i="130"/>
  <c r="N40" i="130" s="1"/>
  <c r="M39" i="130"/>
  <c r="N39" i="130" s="1"/>
  <c r="M38" i="130"/>
  <c r="N38" i="130" s="1"/>
  <c r="M37" i="130"/>
  <c r="N37" i="130" s="1"/>
  <c r="M36" i="130"/>
  <c r="N36" i="130" s="1"/>
  <c r="M35" i="130"/>
  <c r="N35" i="130" s="1"/>
  <c r="M34" i="130"/>
  <c r="N34" i="130" s="1"/>
  <c r="M33" i="130"/>
  <c r="N33" i="130" s="1"/>
  <c r="M32" i="130"/>
  <c r="N32" i="130" s="1"/>
  <c r="M31" i="130"/>
  <c r="N31" i="130" s="1"/>
  <c r="M30" i="130"/>
  <c r="N30" i="130" s="1"/>
  <c r="M29" i="130"/>
  <c r="N29" i="130" s="1"/>
  <c r="M28" i="130"/>
  <c r="N28" i="130" s="1"/>
  <c r="M27" i="130"/>
  <c r="N27" i="130" s="1"/>
  <c r="M26" i="130"/>
  <c r="N26" i="130" s="1"/>
  <c r="M25" i="130"/>
  <c r="N25" i="130" s="1"/>
  <c r="M24" i="130"/>
  <c r="N24" i="130" s="1"/>
  <c r="M23" i="130"/>
  <c r="N23" i="130" s="1"/>
  <c r="M22" i="130"/>
  <c r="N22" i="130" s="1"/>
  <c r="M21" i="130"/>
  <c r="N21" i="130" s="1"/>
  <c r="M20" i="130"/>
  <c r="N20" i="130" s="1"/>
  <c r="M19" i="130"/>
  <c r="N19" i="130" s="1"/>
  <c r="M18" i="130"/>
  <c r="N18" i="130" s="1"/>
  <c r="M17" i="130"/>
  <c r="N17" i="130" s="1"/>
  <c r="M16" i="130"/>
  <c r="N16" i="130" s="1"/>
  <c r="M15" i="130"/>
  <c r="N15" i="130" s="1"/>
  <c r="M14" i="130"/>
  <c r="N14" i="130" s="1"/>
  <c r="M13" i="130"/>
  <c r="N13" i="130" s="1"/>
  <c r="M12" i="130"/>
  <c r="N12" i="130" s="1"/>
  <c r="M11" i="130"/>
  <c r="N11" i="130" s="1"/>
  <c r="M10" i="130"/>
  <c r="N10" i="130" s="1"/>
  <c r="M9" i="130"/>
  <c r="N9" i="130" s="1"/>
  <c r="M8" i="130"/>
  <c r="N8" i="130" s="1"/>
  <c r="M7" i="130"/>
  <c r="N7" i="130" s="1"/>
  <c r="M6" i="130"/>
  <c r="N6" i="130" s="1"/>
  <c r="M5" i="130"/>
  <c r="N5" i="130" s="1"/>
  <c r="M4" i="130"/>
  <c r="N4" i="130" s="1"/>
  <c r="M57" i="117"/>
  <c r="N57" i="117" s="1"/>
  <c r="M56" i="117"/>
  <c r="N56" i="117" s="1"/>
  <c r="M55" i="117"/>
  <c r="N55" i="117" s="1"/>
  <c r="M54" i="117"/>
  <c r="N54" i="117" s="1"/>
  <c r="M53" i="117"/>
  <c r="N53" i="117" s="1"/>
  <c r="M52" i="117"/>
  <c r="N52" i="117" s="1"/>
  <c r="M51" i="117"/>
  <c r="N51" i="117" s="1"/>
  <c r="M50" i="117"/>
  <c r="N50" i="117" s="1"/>
  <c r="M49" i="117"/>
  <c r="N49" i="117" s="1"/>
  <c r="M48" i="117"/>
  <c r="N48" i="117" s="1"/>
  <c r="M47" i="117"/>
  <c r="N47" i="117" s="1"/>
  <c r="M46" i="117"/>
  <c r="N46" i="117" s="1"/>
  <c r="M45" i="117"/>
  <c r="N45" i="117" s="1"/>
  <c r="M44" i="117"/>
  <c r="N44" i="117" s="1"/>
  <c r="M43" i="117"/>
  <c r="M42" i="117"/>
  <c r="N42" i="117" s="1"/>
  <c r="M41" i="117"/>
  <c r="N41" i="117" s="1"/>
  <c r="M40" i="117"/>
  <c r="N40" i="117" s="1"/>
  <c r="M39" i="117"/>
  <c r="N39" i="117" s="1"/>
  <c r="M38" i="117"/>
  <c r="N38" i="117" s="1"/>
  <c r="M37" i="117"/>
  <c r="N37" i="117" s="1"/>
  <c r="M36" i="117"/>
  <c r="N36" i="117" s="1"/>
  <c r="M35" i="117"/>
  <c r="N35" i="117" s="1"/>
  <c r="M34" i="117"/>
  <c r="N34" i="117" s="1"/>
  <c r="M33" i="117"/>
  <c r="N33" i="117" s="1"/>
  <c r="M32" i="117"/>
  <c r="N32" i="117" s="1"/>
  <c r="M31" i="117"/>
  <c r="N31" i="117" s="1"/>
  <c r="M30" i="117"/>
  <c r="N30" i="117" s="1"/>
  <c r="M29" i="117"/>
  <c r="N29" i="117" s="1"/>
  <c r="M28" i="117"/>
  <c r="N28" i="117" s="1"/>
  <c r="M27" i="117"/>
  <c r="N27" i="117" s="1"/>
  <c r="M26" i="117"/>
  <c r="N26" i="117" s="1"/>
  <c r="M25" i="117"/>
  <c r="N25" i="117" s="1"/>
  <c r="M24" i="117"/>
  <c r="N24" i="117" s="1"/>
  <c r="M23" i="117"/>
  <c r="N23" i="117" s="1"/>
  <c r="M22" i="117"/>
  <c r="N22" i="117" s="1"/>
  <c r="M21" i="117"/>
  <c r="N21" i="117" s="1"/>
  <c r="M20" i="117"/>
  <c r="N20" i="117" s="1"/>
  <c r="M19" i="117"/>
  <c r="N19" i="117" s="1"/>
  <c r="M18" i="117"/>
  <c r="N18" i="117" s="1"/>
  <c r="M17" i="117"/>
  <c r="N17" i="117" s="1"/>
  <c r="M16" i="117"/>
  <c r="N16" i="117" s="1"/>
  <c r="M15" i="117"/>
  <c r="N15" i="117" s="1"/>
  <c r="M14" i="117"/>
  <c r="N14" i="117" s="1"/>
  <c r="M13" i="117"/>
  <c r="N13" i="117" s="1"/>
  <c r="M12" i="117"/>
  <c r="N12" i="117" s="1"/>
  <c r="M11" i="117"/>
  <c r="N11" i="117" s="1"/>
  <c r="M10" i="117"/>
  <c r="N10" i="117" s="1"/>
  <c r="M9" i="117"/>
  <c r="N9" i="117" s="1"/>
  <c r="M8" i="117"/>
  <c r="N8" i="117" s="1"/>
  <c r="M7" i="117"/>
  <c r="N7" i="117" s="1"/>
  <c r="M6" i="117"/>
  <c r="N6" i="117" s="1"/>
  <c r="M5" i="117"/>
  <c r="N5" i="117" s="1"/>
  <c r="M4" i="117"/>
  <c r="N4" i="117" s="1"/>
  <c r="M57" i="110"/>
  <c r="M56" i="110"/>
  <c r="M55" i="110"/>
  <c r="M54" i="110"/>
  <c r="M53" i="110"/>
  <c r="M52" i="110"/>
  <c r="N52" i="110" s="1"/>
  <c r="M51" i="110"/>
  <c r="M50" i="110"/>
  <c r="M49" i="110"/>
  <c r="M48" i="110"/>
  <c r="M47" i="110"/>
  <c r="M46" i="110"/>
  <c r="N46" i="110" s="1"/>
  <c r="M45" i="110"/>
  <c r="M44" i="110"/>
  <c r="M43" i="110"/>
  <c r="M42" i="110"/>
  <c r="M41" i="110"/>
  <c r="M40" i="110"/>
  <c r="M39" i="110"/>
  <c r="M38" i="110"/>
  <c r="M37" i="110"/>
  <c r="N37" i="110" s="1"/>
  <c r="M36" i="110"/>
  <c r="M35" i="110"/>
  <c r="M34" i="110"/>
  <c r="N34" i="110" s="1"/>
  <c r="M33" i="110"/>
  <c r="M32" i="110"/>
  <c r="M31" i="110"/>
  <c r="M30" i="110"/>
  <c r="M29" i="110"/>
  <c r="M28" i="110"/>
  <c r="M27" i="110"/>
  <c r="M26" i="110"/>
  <c r="M25" i="110"/>
  <c r="M24" i="110"/>
  <c r="M23" i="110"/>
  <c r="M22" i="110"/>
  <c r="M21" i="110"/>
  <c r="M20" i="110"/>
  <c r="M19" i="110"/>
  <c r="M18" i="110"/>
  <c r="M17" i="110"/>
  <c r="M16" i="110"/>
  <c r="N16" i="110" s="1"/>
  <c r="M15" i="110"/>
  <c r="M14" i="110"/>
  <c r="M13" i="110"/>
  <c r="M12" i="110"/>
  <c r="M11" i="110"/>
  <c r="M10" i="110"/>
  <c r="M9" i="110"/>
  <c r="M8" i="110"/>
  <c r="M7" i="110"/>
  <c r="M6" i="110"/>
  <c r="M5" i="110"/>
  <c r="M4" i="110"/>
  <c r="M57" i="114"/>
  <c r="N57" i="114" s="1"/>
  <c r="M56" i="114"/>
  <c r="N56" i="114" s="1"/>
  <c r="M55" i="114"/>
  <c r="N55" i="114" s="1"/>
  <c r="N54" i="114"/>
  <c r="M54" i="114"/>
  <c r="M53" i="114"/>
  <c r="N53" i="114" s="1"/>
  <c r="M52" i="114"/>
  <c r="N52" i="114" s="1"/>
  <c r="M51" i="114"/>
  <c r="N51" i="114" s="1"/>
  <c r="M50" i="114"/>
  <c r="N50" i="114" s="1"/>
  <c r="N49" i="114"/>
  <c r="M49" i="114"/>
  <c r="M48" i="114"/>
  <c r="N48" i="114" s="1"/>
  <c r="M47" i="114"/>
  <c r="N47" i="114" s="1"/>
  <c r="M46" i="114"/>
  <c r="N46" i="114" s="1"/>
  <c r="M45" i="114"/>
  <c r="N45" i="114" s="1"/>
  <c r="M44" i="114"/>
  <c r="N44" i="114" s="1"/>
  <c r="M43" i="114"/>
  <c r="N43" i="114" s="1"/>
  <c r="N42" i="114"/>
  <c r="M42" i="114"/>
  <c r="M41" i="114"/>
  <c r="N41" i="114" s="1"/>
  <c r="M40" i="114"/>
  <c r="N40" i="114" s="1"/>
  <c r="M39" i="114"/>
  <c r="N39" i="114" s="1"/>
  <c r="M38" i="114"/>
  <c r="N38" i="114" s="1"/>
  <c r="M37" i="114"/>
  <c r="N37" i="114" s="1"/>
  <c r="M36" i="114"/>
  <c r="N36" i="114" s="1"/>
  <c r="M35" i="114"/>
  <c r="N35" i="114" s="1"/>
  <c r="M34" i="114"/>
  <c r="N34" i="114" s="1"/>
  <c r="M33" i="114"/>
  <c r="N33" i="114" s="1"/>
  <c r="M32" i="114"/>
  <c r="N32" i="114" s="1"/>
  <c r="M31" i="114"/>
  <c r="N31" i="114" s="1"/>
  <c r="N30" i="114"/>
  <c r="M30" i="114"/>
  <c r="M29" i="114"/>
  <c r="N29" i="114" s="1"/>
  <c r="M28" i="114"/>
  <c r="N28" i="114" s="1"/>
  <c r="M27" i="114"/>
  <c r="N27" i="114" s="1"/>
  <c r="M26" i="114"/>
  <c r="N26" i="114" s="1"/>
  <c r="M25" i="114"/>
  <c r="N25" i="114" s="1"/>
  <c r="M24" i="114"/>
  <c r="N24" i="114" s="1"/>
  <c r="M23" i="114"/>
  <c r="M22" i="114"/>
  <c r="N22" i="114" s="1"/>
  <c r="M21" i="114"/>
  <c r="N21" i="114" s="1"/>
  <c r="M20" i="114"/>
  <c r="N20" i="114" s="1"/>
  <c r="M19" i="114"/>
  <c r="N19" i="114" s="1"/>
  <c r="M18" i="114"/>
  <c r="N18" i="114" s="1"/>
  <c r="M17" i="114"/>
  <c r="N17" i="114" s="1"/>
  <c r="M16" i="114"/>
  <c r="N16" i="114" s="1"/>
  <c r="M15" i="114"/>
  <c r="N15" i="114" s="1"/>
  <c r="M14" i="114"/>
  <c r="N14" i="114" s="1"/>
  <c r="M13" i="114"/>
  <c r="N13" i="114" s="1"/>
  <c r="M12" i="114"/>
  <c r="N12" i="114" s="1"/>
  <c r="M11" i="114"/>
  <c r="N11" i="114" s="1"/>
  <c r="M10" i="114"/>
  <c r="N10" i="114" s="1"/>
  <c r="M9" i="114"/>
  <c r="N9" i="114" s="1"/>
  <c r="M8" i="114"/>
  <c r="N8" i="114" s="1"/>
  <c r="M7" i="114"/>
  <c r="N7" i="114" s="1"/>
  <c r="N6" i="114"/>
  <c r="M6" i="114"/>
  <c r="M5" i="114"/>
  <c r="N5" i="114" s="1"/>
  <c r="M4" i="114"/>
  <c r="N4" i="114" s="1"/>
  <c r="M57" i="112"/>
  <c r="N57" i="112" s="1"/>
  <c r="M56" i="112"/>
  <c r="N56" i="112" s="1"/>
  <c r="M55" i="112"/>
  <c r="N55" i="112" s="1"/>
  <c r="M54" i="112"/>
  <c r="N54" i="112" s="1"/>
  <c r="M53" i="112"/>
  <c r="N53" i="112" s="1"/>
  <c r="M52" i="112"/>
  <c r="N52" i="112" s="1"/>
  <c r="M51" i="112"/>
  <c r="N51" i="112" s="1"/>
  <c r="M50" i="112"/>
  <c r="N50" i="112" s="1"/>
  <c r="M49" i="112"/>
  <c r="N49" i="112" s="1"/>
  <c r="M48" i="112"/>
  <c r="N48" i="112" s="1"/>
  <c r="M47" i="112"/>
  <c r="N47" i="112" s="1"/>
  <c r="M46" i="112"/>
  <c r="N46" i="112" s="1"/>
  <c r="M45" i="112"/>
  <c r="N45" i="112" s="1"/>
  <c r="M44" i="112"/>
  <c r="N44" i="112" s="1"/>
  <c r="M43" i="112"/>
  <c r="N43" i="112" s="1"/>
  <c r="M42" i="112"/>
  <c r="N42" i="112" s="1"/>
  <c r="M41" i="112"/>
  <c r="N41" i="112" s="1"/>
  <c r="M40" i="112"/>
  <c r="N40" i="112" s="1"/>
  <c r="M39" i="112"/>
  <c r="N39" i="112" s="1"/>
  <c r="M38" i="112"/>
  <c r="N38" i="112" s="1"/>
  <c r="M37" i="112"/>
  <c r="N37" i="112" s="1"/>
  <c r="M36" i="112"/>
  <c r="N36" i="112" s="1"/>
  <c r="M35" i="112"/>
  <c r="N35" i="112" s="1"/>
  <c r="M34" i="112"/>
  <c r="N34" i="112" s="1"/>
  <c r="M33" i="112"/>
  <c r="N33" i="112" s="1"/>
  <c r="M32" i="112"/>
  <c r="N32" i="112" s="1"/>
  <c r="M31" i="112"/>
  <c r="N31" i="112" s="1"/>
  <c r="M30" i="112"/>
  <c r="N30" i="112" s="1"/>
  <c r="M29" i="112"/>
  <c r="N29" i="112" s="1"/>
  <c r="M28" i="112"/>
  <c r="N28" i="112" s="1"/>
  <c r="M27" i="112"/>
  <c r="N27" i="112" s="1"/>
  <c r="M26" i="112"/>
  <c r="N26" i="112" s="1"/>
  <c r="M25" i="112"/>
  <c r="N25" i="112" s="1"/>
  <c r="M24" i="112"/>
  <c r="N24" i="112" s="1"/>
  <c r="M23" i="112"/>
  <c r="N23" i="112" s="1"/>
  <c r="M22" i="112"/>
  <c r="N22" i="112" s="1"/>
  <c r="M21" i="112"/>
  <c r="N21" i="112" s="1"/>
  <c r="M20" i="112"/>
  <c r="N20" i="112" s="1"/>
  <c r="M19" i="112"/>
  <c r="N19" i="112" s="1"/>
  <c r="M18" i="112"/>
  <c r="N18" i="112" s="1"/>
  <c r="M17" i="112"/>
  <c r="N17" i="112" s="1"/>
  <c r="M16" i="112"/>
  <c r="N16" i="112" s="1"/>
  <c r="M15" i="112"/>
  <c r="N15" i="112" s="1"/>
  <c r="M14" i="112"/>
  <c r="N14" i="112" s="1"/>
  <c r="M13" i="112"/>
  <c r="N13" i="112" s="1"/>
  <c r="M12" i="112"/>
  <c r="N12" i="112" s="1"/>
  <c r="M11" i="112"/>
  <c r="N11" i="112" s="1"/>
  <c r="M10" i="112"/>
  <c r="N10" i="112" s="1"/>
  <c r="M9" i="112"/>
  <c r="N9" i="112" s="1"/>
  <c r="M8" i="112"/>
  <c r="N8" i="112" s="1"/>
  <c r="M7" i="112"/>
  <c r="N7" i="112" s="1"/>
  <c r="M6" i="112"/>
  <c r="N6" i="112" s="1"/>
  <c r="M5" i="112"/>
  <c r="N5" i="112" s="1"/>
  <c r="M4" i="112"/>
  <c r="Q58" i="111"/>
  <c r="P58" i="111"/>
  <c r="N57" i="111"/>
  <c r="M57" i="111"/>
  <c r="M56" i="111"/>
  <c r="N56" i="111" s="1"/>
  <c r="M55" i="111"/>
  <c r="N55" i="111" s="1"/>
  <c r="M54" i="111"/>
  <c r="N54" i="111" s="1"/>
  <c r="M53" i="111"/>
  <c r="N53" i="111" s="1"/>
  <c r="M52" i="111"/>
  <c r="N52" i="111" s="1"/>
  <c r="M51" i="111"/>
  <c r="N51" i="111" s="1"/>
  <c r="M50" i="111"/>
  <c r="N50" i="111" s="1"/>
  <c r="M49" i="111"/>
  <c r="N49" i="111" s="1"/>
  <c r="M48" i="111"/>
  <c r="N48" i="111" s="1"/>
  <c r="M47" i="111"/>
  <c r="N47" i="111" s="1"/>
  <c r="M46" i="111"/>
  <c r="N46" i="111" s="1"/>
  <c r="M45" i="111"/>
  <c r="N45" i="111" s="1"/>
  <c r="M44" i="111"/>
  <c r="N44" i="111" s="1"/>
  <c r="M43" i="111"/>
  <c r="N43" i="111" s="1"/>
  <c r="M42" i="111"/>
  <c r="N42" i="111" s="1"/>
  <c r="M41" i="111"/>
  <c r="N41" i="111" s="1"/>
  <c r="M40" i="111"/>
  <c r="N40" i="111" s="1"/>
  <c r="M39" i="111"/>
  <c r="N39" i="111" s="1"/>
  <c r="M38" i="111"/>
  <c r="N38" i="111" s="1"/>
  <c r="M37" i="111"/>
  <c r="N37" i="111" s="1"/>
  <c r="M36" i="111"/>
  <c r="N36" i="111" s="1"/>
  <c r="M35" i="111"/>
  <c r="N35" i="111" s="1"/>
  <c r="M34" i="111"/>
  <c r="N34" i="111" s="1"/>
  <c r="M33" i="111"/>
  <c r="N33" i="111" s="1"/>
  <c r="M32" i="111"/>
  <c r="N32" i="111" s="1"/>
  <c r="M31" i="111"/>
  <c r="N31" i="111" s="1"/>
  <c r="M30" i="111"/>
  <c r="N30" i="111" s="1"/>
  <c r="M29" i="111"/>
  <c r="N29" i="111" s="1"/>
  <c r="M28" i="111"/>
  <c r="N28" i="111" s="1"/>
  <c r="M27" i="111"/>
  <c r="N27" i="111" s="1"/>
  <c r="M26" i="111"/>
  <c r="N26" i="111" s="1"/>
  <c r="M25" i="111"/>
  <c r="N25" i="111" s="1"/>
  <c r="M24" i="111"/>
  <c r="N24" i="111" s="1"/>
  <c r="M23" i="111"/>
  <c r="N23" i="111" s="1"/>
  <c r="M22" i="111"/>
  <c r="N22" i="111" s="1"/>
  <c r="M21" i="111"/>
  <c r="N21" i="111" s="1"/>
  <c r="M20" i="111"/>
  <c r="N20" i="111" s="1"/>
  <c r="M19" i="111"/>
  <c r="N19" i="111" s="1"/>
  <c r="M18" i="111"/>
  <c r="N18" i="111" s="1"/>
  <c r="M17" i="111"/>
  <c r="N17" i="111" s="1"/>
  <c r="M16" i="111"/>
  <c r="N16" i="111" s="1"/>
  <c r="M15" i="111"/>
  <c r="N15" i="111" s="1"/>
  <c r="M14" i="111"/>
  <c r="N14" i="111" s="1"/>
  <c r="M13" i="111"/>
  <c r="N13" i="111" s="1"/>
  <c r="M12" i="111"/>
  <c r="N12" i="111" s="1"/>
  <c r="M11" i="111"/>
  <c r="N11" i="111" s="1"/>
  <c r="M10" i="111"/>
  <c r="N10" i="111" s="1"/>
  <c r="M9" i="111"/>
  <c r="N9" i="111" s="1"/>
  <c r="M8" i="111"/>
  <c r="N8" i="111" s="1"/>
  <c r="M7" i="111"/>
  <c r="N7" i="111" s="1"/>
  <c r="M6" i="111"/>
  <c r="N6" i="111" s="1"/>
  <c r="M5" i="111"/>
  <c r="N5" i="111" s="1"/>
  <c r="M4" i="111"/>
  <c r="M57" i="105"/>
  <c r="N57" i="105" s="1"/>
  <c r="M56" i="105"/>
  <c r="N56" i="105" s="1"/>
  <c r="M55" i="105"/>
  <c r="N55" i="105" s="1"/>
  <c r="M54" i="105"/>
  <c r="N54" i="105" s="1"/>
  <c r="M53" i="105"/>
  <c r="N53" i="105" s="1"/>
  <c r="M52" i="105"/>
  <c r="N52" i="105" s="1"/>
  <c r="M51" i="105"/>
  <c r="N51" i="105" s="1"/>
  <c r="M50" i="105"/>
  <c r="N50" i="105" s="1"/>
  <c r="M49" i="105"/>
  <c r="N49" i="105" s="1"/>
  <c r="M48" i="105"/>
  <c r="N48" i="105" s="1"/>
  <c r="M47" i="105"/>
  <c r="N47" i="105" s="1"/>
  <c r="M46" i="105"/>
  <c r="N46" i="105" s="1"/>
  <c r="M45" i="105"/>
  <c r="N45" i="105" s="1"/>
  <c r="M44" i="105"/>
  <c r="N44" i="105" s="1"/>
  <c r="M43" i="105"/>
  <c r="N43" i="105" s="1"/>
  <c r="M42" i="105"/>
  <c r="N42" i="105" s="1"/>
  <c r="M41" i="105"/>
  <c r="N41" i="105" s="1"/>
  <c r="M40" i="105"/>
  <c r="N40" i="105" s="1"/>
  <c r="M39" i="105"/>
  <c r="N39" i="105" s="1"/>
  <c r="M38" i="105"/>
  <c r="N38" i="105" s="1"/>
  <c r="M37" i="105"/>
  <c r="N37" i="105" s="1"/>
  <c r="M36" i="105"/>
  <c r="N36" i="105" s="1"/>
  <c r="M35" i="105"/>
  <c r="N35" i="105" s="1"/>
  <c r="M34" i="105"/>
  <c r="N34" i="105" s="1"/>
  <c r="M33" i="105"/>
  <c r="N33" i="105" s="1"/>
  <c r="M32" i="105"/>
  <c r="N32" i="105" s="1"/>
  <c r="M31" i="105"/>
  <c r="N31" i="105" s="1"/>
  <c r="M30" i="105"/>
  <c r="N30" i="105" s="1"/>
  <c r="M29" i="105"/>
  <c r="N29" i="105" s="1"/>
  <c r="M28" i="105"/>
  <c r="N28" i="105" s="1"/>
  <c r="M27" i="105"/>
  <c r="N27" i="105" s="1"/>
  <c r="M26" i="105"/>
  <c r="N26" i="105" s="1"/>
  <c r="M25" i="105"/>
  <c r="N25" i="105" s="1"/>
  <c r="M24" i="105"/>
  <c r="N24" i="105" s="1"/>
  <c r="M23" i="105"/>
  <c r="N23" i="105" s="1"/>
  <c r="M22" i="105"/>
  <c r="N22" i="105" s="1"/>
  <c r="M21" i="105"/>
  <c r="N21" i="105" s="1"/>
  <c r="M20" i="105"/>
  <c r="N20" i="105" s="1"/>
  <c r="M19" i="105"/>
  <c r="N19" i="105" s="1"/>
  <c r="M18" i="105"/>
  <c r="N18" i="105" s="1"/>
  <c r="M17" i="105"/>
  <c r="N17" i="105" s="1"/>
  <c r="M16" i="105"/>
  <c r="N16" i="105" s="1"/>
  <c r="M15" i="105"/>
  <c r="N15" i="105" s="1"/>
  <c r="M14" i="105"/>
  <c r="N14" i="105" s="1"/>
  <c r="M13" i="105"/>
  <c r="N13" i="105" s="1"/>
  <c r="M12" i="105"/>
  <c r="N12" i="105" s="1"/>
  <c r="M11" i="105"/>
  <c r="N11" i="105" s="1"/>
  <c r="M10" i="105"/>
  <c r="N10" i="105" s="1"/>
  <c r="M9" i="105"/>
  <c r="N9" i="105" s="1"/>
  <c r="M8" i="105"/>
  <c r="N8" i="105" s="1"/>
  <c r="M7" i="105"/>
  <c r="N7" i="105" s="1"/>
  <c r="M6" i="105"/>
  <c r="N6" i="105" s="1"/>
  <c r="M5" i="105"/>
  <c r="N5" i="105" s="1"/>
  <c r="M4" i="105"/>
  <c r="N4" i="105" s="1"/>
  <c r="M47" i="113"/>
  <c r="M48" i="113"/>
  <c r="M49" i="113"/>
  <c r="M50" i="113"/>
  <c r="M51" i="113"/>
  <c r="M52" i="113"/>
  <c r="M53" i="113"/>
  <c r="M54" i="113"/>
  <c r="M55" i="113"/>
  <c r="M56" i="113"/>
  <c r="N56" i="113" s="1"/>
  <c r="M42" i="113"/>
  <c r="M43" i="113"/>
  <c r="N43" i="113" s="1"/>
  <c r="M44" i="113"/>
  <c r="M39" i="113"/>
  <c r="M40" i="113"/>
  <c r="M21" i="113"/>
  <c r="M22" i="113"/>
  <c r="M23" i="113"/>
  <c r="M24" i="113"/>
  <c r="M25" i="113"/>
  <c r="M26" i="113"/>
  <c r="M27" i="113"/>
  <c r="M28" i="113"/>
  <c r="M29" i="113"/>
  <c r="M30" i="113"/>
  <c r="M31" i="113"/>
  <c r="M32" i="113"/>
  <c r="M33" i="113"/>
  <c r="M34" i="113"/>
  <c r="M35" i="113"/>
  <c r="M36" i="113"/>
  <c r="M5" i="113"/>
  <c r="N23" i="114" l="1"/>
  <c r="M58" i="114"/>
  <c r="M58" i="134"/>
  <c r="M58" i="133"/>
  <c r="N4" i="129"/>
  <c r="M58" i="129"/>
  <c r="N4" i="131"/>
  <c r="M58" i="131"/>
  <c r="N4" i="121"/>
  <c r="M58" i="121"/>
  <c r="N4" i="110"/>
  <c r="M58" i="110"/>
  <c r="N4" i="112"/>
  <c r="M58" i="112"/>
  <c r="N4" i="111"/>
  <c r="M58" i="111"/>
  <c r="J55" i="128"/>
  <c r="K55" i="128" s="1"/>
  <c r="N13" i="110"/>
  <c r="J52" i="128"/>
  <c r="K52" i="128" s="1"/>
  <c r="J43" i="128"/>
  <c r="K43" i="128" s="1"/>
  <c r="J22" i="128"/>
  <c r="K22" i="128" s="1"/>
  <c r="J34" i="128"/>
  <c r="K34" i="128" s="1"/>
  <c r="N8" i="110"/>
  <c r="N18" i="110"/>
  <c r="N29" i="110"/>
  <c r="J29" i="128"/>
  <c r="K29" i="128" s="1"/>
  <c r="N39" i="110"/>
  <c r="J39" i="128"/>
  <c r="K39" i="128" s="1"/>
  <c r="N54" i="110"/>
  <c r="J54" i="128"/>
  <c r="K54" i="128" s="1"/>
  <c r="N9" i="110"/>
  <c r="N30" i="110"/>
  <c r="J30" i="128"/>
  <c r="K30" i="128" s="1"/>
  <c r="N5" i="110"/>
  <c r="J5" i="128"/>
  <c r="K5" i="128" s="1"/>
  <c r="N10" i="110"/>
  <c r="N15" i="110"/>
  <c r="N20" i="110"/>
  <c r="N25" i="110"/>
  <c r="J25" i="128"/>
  <c r="K25" i="128" s="1"/>
  <c r="N31" i="110"/>
  <c r="J31" i="128"/>
  <c r="K31" i="128" s="1"/>
  <c r="N36" i="110"/>
  <c r="J36" i="128"/>
  <c r="K36" i="128" s="1"/>
  <c r="N41" i="110"/>
  <c r="N51" i="110"/>
  <c r="J51" i="128"/>
  <c r="K51" i="128" s="1"/>
  <c r="N55" i="110"/>
  <c r="N23" i="110"/>
  <c r="J23" i="128"/>
  <c r="K23" i="128" s="1"/>
  <c r="N44" i="110"/>
  <c r="J44" i="128"/>
  <c r="K44" i="128" s="1"/>
  <c r="N6" i="110"/>
  <c r="N11" i="110"/>
  <c r="N21" i="110"/>
  <c r="J21" i="128"/>
  <c r="K21" i="128" s="1"/>
  <c r="N26" i="110"/>
  <c r="J26" i="128"/>
  <c r="K26" i="128" s="1"/>
  <c r="N32" i="110"/>
  <c r="J32" i="128"/>
  <c r="K32" i="128" s="1"/>
  <c r="N42" i="110"/>
  <c r="J42" i="128"/>
  <c r="K42" i="128" s="1"/>
  <c r="N56" i="110"/>
  <c r="J56" i="128"/>
  <c r="K56" i="128" s="1"/>
  <c r="N14" i="110"/>
  <c r="N24" i="110"/>
  <c r="J24" i="128"/>
  <c r="K24" i="128" s="1"/>
  <c r="N35" i="110"/>
  <c r="J35" i="128"/>
  <c r="K35" i="128" s="1"/>
  <c r="N40" i="110"/>
  <c r="J40" i="128"/>
  <c r="K40" i="128" s="1"/>
  <c r="N45" i="110"/>
  <c r="N50" i="110"/>
  <c r="J50" i="128"/>
  <c r="K50" i="128" s="1"/>
  <c r="N27" i="110"/>
  <c r="J27" i="128"/>
  <c r="K27" i="128" s="1"/>
  <c r="N33" i="110"/>
  <c r="J33" i="128"/>
  <c r="K33" i="128" s="1"/>
  <c r="N47" i="110"/>
  <c r="J47" i="128"/>
  <c r="K47" i="128" s="1"/>
  <c r="N57" i="110"/>
  <c r="N49" i="110"/>
  <c r="J49" i="128"/>
  <c r="K49" i="128" s="1"/>
  <c r="N19" i="110"/>
  <c r="N12" i="110"/>
  <c r="N7" i="110"/>
  <c r="N17" i="110"/>
  <c r="N22" i="110"/>
  <c r="N28" i="110"/>
  <c r="J28" i="128"/>
  <c r="K28" i="128" s="1"/>
  <c r="N38" i="110"/>
  <c r="N43" i="110"/>
  <c r="N48" i="110"/>
  <c r="J48" i="128"/>
  <c r="K48" i="128" s="1"/>
  <c r="N53" i="110"/>
  <c r="J53" i="128"/>
  <c r="K53" i="128" s="1"/>
  <c r="N24" i="113"/>
  <c r="N23" i="113"/>
  <c r="N30" i="113"/>
  <c r="N53" i="113"/>
  <c r="N35" i="113"/>
  <c r="N52" i="113"/>
  <c r="N34" i="113"/>
  <c r="N51" i="113"/>
  <c r="N50" i="113"/>
  <c r="N47" i="113"/>
  <c r="N22" i="113"/>
  <c r="N32" i="113"/>
  <c r="N26" i="113"/>
  <c r="N40" i="113"/>
  <c r="N55" i="113"/>
  <c r="N49" i="113"/>
  <c r="N36" i="113"/>
  <c r="N29" i="113"/>
  <c r="N28" i="113"/>
  <c r="N42" i="113"/>
  <c r="N33" i="113"/>
  <c r="N27" i="113"/>
  <c r="N21" i="113"/>
  <c r="N5" i="113"/>
  <c r="N31" i="113"/>
  <c r="N25" i="113"/>
  <c r="N39" i="113"/>
  <c r="N54" i="113"/>
  <c r="N48" i="113"/>
  <c r="N43" i="117"/>
  <c r="N44" i="113"/>
  <c r="N4" i="134"/>
  <c r="N27" i="128" l="1"/>
  <c r="N21" i="128"/>
  <c r="N52" i="128"/>
  <c r="N54" i="128"/>
  <c r="N44" i="128"/>
  <c r="N42" i="128"/>
  <c r="N24" i="128"/>
  <c r="N56" i="128"/>
  <c r="N33" i="128"/>
  <c r="N29" i="128"/>
  <c r="N22" i="128"/>
  <c r="N53" i="128"/>
  <c r="N25" i="128"/>
  <c r="N30" i="128"/>
  <c r="N51" i="128"/>
  <c r="N28" i="128"/>
  <c r="N23" i="128"/>
  <c r="N35" i="128"/>
  <c r="N49" i="128"/>
  <c r="N36" i="128"/>
  <c r="N55" i="128"/>
  <c r="N50" i="128"/>
  <c r="N31" i="128"/>
  <c r="N34" i="128"/>
  <c r="N26" i="128"/>
  <c r="N32" i="128"/>
  <c r="M4" i="113"/>
  <c r="J4" i="128" s="1"/>
  <c r="M6" i="113"/>
  <c r="J6" i="128" s="1"/>
  <c r="K6" i="128" s="1"/>
  <c r="M7" i="113"/>
  <c r="J7" i="128" s="1"/>
  <c r="K7" i="128" s="1"/>
  <c r="M8" i="113"/>
  <c r="J8" i="128" s="1"/>
  <c r="K8" i="128" s="1"/>
  <c r="M9" i="113"/>
  <c r="J9" i="128" s="1"/>
  <c r="K9" i="128" s="1"/>
  <c r="M10" i="113"/>
  <c r="J10" i="128" s="1"/>
  <c r="K10" i="128" s="1"/>
  <c r="M11" i="113"/>
  <c r="J11" i="128" s="1"/>
  <c r="K11" i="128" s="1"/>
  <c r="M12" i="113"/>
  <c r="J12" i="128" s="1"/>
  <c r="K12" i="128" s="1"/>
  <c r="M13" i="113"/>
  <c r="J13" i="128" s="1"/>
  <c r="K13" i="128" s="1"/>
  <c r="M14" i="113"/>
  <c r="J14" i="128" s="1"/>
  <c r="K14" i="128" s="1"/>
  <c r="M15" i="113"/>
  <c r="J15" i="128" s="1"/>
  <c r="K15" i="128" s="1"/>
  <c r="M16" i="113"/>
  <c r="J16" i="128" s="1"/>
  <c r="K16" i="128" s="1"/>
  <c r="M17" i="113"/>
  <c r="J17" i="128" s="1"/>
  <c r="K17" i="128" s="1"/>
  <c r="M18" i="113"/>
  <c r="J18" i="128" s="1"/>
  <c r="K18" i="128" s="1"/>
  <c r="M19" i="113"/>
  <c r="J19" i="128" s="1"/>
  <c r="K19" i="128" s="1"/>
  <c r="M20" i="113"/>
  <c r="J20" i="128" s="1"/>
  <c r="K20" i="128" s="1"/>
  <c r="M37" i="113"/>
  <c r="J37" i="128" s="1"/>
  <c r="K37" i="128" s="1"/>
  <c r="M38" i="113"/>
  <c r="J38" i="128" s="1"/>
  <c r="K38" i="128" s="1"/>
  <c r="M41" i="113"/>
  <c r="J41" i="128" s="1"/>
  <c r="K41" i="128" s="1"/>
  <c r="M45" i="113"/>
  <c r="J45" i="128" s="1"/>
  <c r="K45" i="128" s="1"/>
  <c r="M46" i="113"/>
  <c r="J46" i="128" s="1"/>
  <c r="K46" i="128" s="1"/>
  <c r="M57" i="113"/>
  <c r="N38" i="128" l="1"/>
  <c r="N4" i="113"/>
  <c r="N46" i="128"/>
  <c r="N37" i="128"/>
  <c r="N57" i="113"/>
  <c r="J57" i="128"/>
  <c r="N45" i="128"/>
  <c r="N41" i="128"/>
  <c r="N18" i="113"/>
  <c r="N38" i="113"/>
  <c r="N9" i="113"/>
  <c r="N45" i="113"/>
  <c r="N6" i="113"/>
  <c r="N41" i="113"/>
  <c r="N10" i="113"/>
  <c r="N37" i="113"/>
  <c r="N15" i="113"/>
  <c r="N20" i="113"/>
  <c r="N14" i="113"/>
  <c r="N8" i="113"/>
  <c r="N12" i="113"/>
  <c r="N17" i="113"/>
  <c r="N11" i="113"/>
  <c r="N16" i="113"/>
  <c r="N46" i="113"/>
  <c r="N19" i="113"/>
  <c r="N13" i="113"/>
  <c r="N7" i="113"/>
  <c r="K57" i="128" l="1"/>
  <c r="N57" i="128"/>
  <c r="N19" i="128"/>
  <c r="N39" i="128"/>
  <c r="N40" i="128"/>
  <c r="N43" i="128"/>
  <c r="N48" i="128"/>
  <c r="N47" i="128"/>
  <c r="I58" i="128"/>
  <c r="K4" i="128"/>
  <c r="L58" i="128"/>
  <c r="I62" i="128" l="1"/>
  <c r="I61" i="128"/>
  <c r="I60" i="128"/>
  <c r="M5" i="128"/>
  <c r="M6" i="128"/>
  <c r="M7" i="128"/>
  <c r="M8" i="128"/>
  <c r="M9" i="128"/>
  <c r="M10" i="128"/>
  <c r="M11" i="128"/>
  <c r="M12" i="128"/>
  <c r="M13" i="128"/>
  <c r="M14" i="128"/>
  <c r="M15" i="128"/>
  <c r="M16" i="128"/>
  <c r="M17" i="128"/>
  <c r="M18" i="128"/>
  <c r="M20" i="128"/>
  <c r="N4" i="128" l="1"/>
  <c r="M4" i="128" l="1"/>
  <c r="M58" i="128" s="1"/>
  <c r="N63" i="128" s="1"/>
  <c r="N8" i="128" l="1"/>
  <c r="N9" i="128"/>
  <c r="N6" i="128"/>
  <c r="N11" i="128"/>
  <c r="N16" i="128"/>
  <c r="N18" i="128"/>
  <c r="N10" i="128"/>
  <c r="N13" i="128"/>
  <c r="N15" i="128"/>
  <c r="N12" i="128"/>
  <c r="N5" i="128"/>
  <c r="N14" i="128"/>
  <c r="N20" i="128"/>
  <c r="N17" i="128"/>
  <c r="N7" i="128"/>
  <c r="K58" i="128" l="1"/>
  <c r="N58" i="128"/>
  <c r="N64" i="128" s="1"/>
  <c r="N65" i="128" s="1"/>
  <c r="N66" i="1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PAULO EDISON DE LIMA</author>
  </authors>
  <commentList>
    <comment ref="L34" authorId="0" shapeId="0" xr:uid="{1DF42425-7413-434C-A3E4-3BD040F9A5D3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06/08/2024: CEDIDO AO CEFID: 1000 METROS.</t>
        </r>
      </text>
    </comment>
    <comment ref="A39" authorId="0" shapeId="0" xr:uid="{1C79A9B7-FE65-491D-B528-152902D32571}">
      <text>
        <r>
          <rPr>
            <b/>
            <sz val="9"/>
            <color indexed="81"/>
            <rFont val="Segoe UI"/>
            <family val="2"/>
          </rPr>
          <t>LETICIA - SEGECON 
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>OBS: ENTREGA: 60 DIAS.</t>
        </r>
      </text>
    </comment>
    <comment ref="L44" authorId="1" shapeId="0" xr:uid="{BCEBC41D-C25F-4727-8838-921B3B29D5F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CERES em 23/08/2023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LETICIA - SEGECON FPOLIS</author>
  </authors>
  <commentList>
    <comment ref="L21" authorId="0" shapeId="0" xr:uid="{92931BF9-57CD-4EA9-8AE9-61988380FD4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22/02/2024: CEDIDO PARA O CEO: 01.</t>
        </r>
      </text>
    </comment>
    <comment ref="L23" authorId="1" shapeId="0" xr:uid="{CA7CEC5E-8F5D-412A-825E-7794E105A0B9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24/04/2024: CEDIDO AO CEO: 04.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L34" authorId="0" shapeId="0" xr:uid="{5BE16195-6AC7-4682-86F2-E4DB84817820}">
      <text>
        <r>
          <rPr>
            <b/>
            <sz val="9"/>
            <color indexed="81"/>
            <rFont val="Segoe UI"/>
            <family val="2"/>
          </rPr>
          <t>LETICIA - SEGECON/FPOLIS:</t>
        </r>
        <r>
          <rPr>
            <sz val="9"/>
            <color indexed="81"/>
            <rFont val="Segoe UI"/>
            <family val="2"/>
          </rPr>
          <t xml:space="preserve">
06/08/2024: RECEBIDO DA REITORIA: 1000 METROS.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3" authorId="0" shapeId="0" xr:uid="{481B03E9-E4DB-4819-9587-486425876869}">
      <text>
        <r>
          <rPr>
            <b/>
            <sz val="11"/>
            <color indexed="81"/>
            <rFont val="Segoe UI"/>
            <family val="2"/>
          </rPr>
          <t>PAULO EDISON DE LIMA:</t>
        </r>
        <r>
          <rPr>
            <sz val="11"/>
            <color indexed="81"/>
            <rFont val="Segoe UI"/>
            <family val="2"/>
          </rPr>
          <t xml:space="preserve">
-1 cedido ao CESFI 26/10/2023</t>
        </r>
      </text>
    </comment>
    <comment ref="L44" authorId="0" shapeId="0" xr:uid="{899EB2FA-9F15-4A39-BAF0-AD5DD1AA1B5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pela SETIC 23/08/2023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LETICIA - SEGECON FPOLIS</author>
  </authors>
  <commentList>
    <comment ref="L21" authorId="0" shapeId="0" xr:uid="{23194215-1AB7-4F24-85C9-824E4882F3E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22/02/2024: RECEBIDO DO CEAD: 01.</t>
        </r>
      </text>
    </comment>
    <comment ref="L23" authorId="1" shapeId="0" xr:uid="{FEF71FEF-8B0B-49FE-B5EA-1F495A03FAB2}">
      <text>
        <r>
          <rPr>
            <b/>
            <sz val="9"/>
            <color indexed="81"/>
            <rFont val="Segoe UI"/>
            <family val="2"/>
          </rPr>
          <t>LETICIA - SEGECON FPOLIS:</t>
        </r>
        <r>
          <rPr>
            <sz val="9"/>
            <color indexed="81"/>
            <rFont val="Segoe UI"/>
            <family val="2"/>
          </rPr>
          <t xml:space="preserve">
24/04/2024: RECEBIDO DO CEAD: 04.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L43" authorId="0" shapeId="0" xr:uid="{EDEC2BFA-F1E0-44F9-82FA-E5AE8BE87B7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 pelo CERES 26/10/2023</t>
        </r>
      </text>
    </comment>
  </commentList>
</comments>
</file>

<file path=xl/sharedStrings.xml><?xml version="1.0" encoding="utf-8"?>
<sst xmlns="http://schemas.openxmlformats.org/spreadsheetml/2006/main" count="5435" uniqueCount="298">
  <si>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</si>
  <si>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</si>
  <si>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</si>
  <si>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</si>
  <si>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</si>
  <si>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</si>
  <si>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</si>
  <si>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Utilizado</t>
  </si>
  <si>
    <t>% Aditivos</t>
  </si>
  <si>
    <t>% Utilizado</t>
  </si>
  <si>
    <t>Qtde Utilizada</t>
  </si>
  <si>
    <t>CENTRO PARTICIPANTE: GESTOR</t>
  </si>
  <si>
    <t>Valor Total da Ata</t>
  </si>
  <si>
    <t>CENTRO PARTICIPANTE:</t>
  </si>
  <si>
    <t>Empresa</t>
  </si>
  <si>
    <t>Especificação</t>
  </si>
  <si>
    <t>Detalhamento</t>
  </si>
  <si>
    <t xml:space="preserve">Valor Unitário </t>
  </si>
  <si>
    <t xml:space="preserve">Total Registrado </t>
  </si>
  <si>
    <t>LOTE</t>
  </si>
  <si>
    <t>ITEM</t>
  </si>
  <si>
    <t>VALOR UNIT</t>
  </si>
  <si>
    <t>QTDADE</t>
  </si>
  <si>
    <t>OBJETO: AQUISIÇÃO DE MATERIAIS E EQUIPAMENTOS PARA REDE DE COMPUTADORES DA UDESC</t>
  </si>
  <si>
    <t>Patch panel de 24 portas, categoria 6</t>
  </si>
  <si>
    <t>Patch panel de 24 portas, categoria 5e</t>
  </si>
  <si>
    <t>Patch panel de 48 portas, categoria 6</t>
  </si>
  <si>
    <t>Patch cord UTP, categoria 6, comprimento 0,5 m</t>
  </si>
  <si>
    <t>Patch cord UTP, categoria 5e, comprimento 0,5 m</t>
  </si>
  <si>
    <t>Patch cord UTP, categoria 6, comprimento 3 m</t>
  </si>
  <si>
    <t>Patch cord UTP, categoria 5e, comprimento 3 m</t>
  </si>
  <si>
    <t>Caixa de cabo UTP, categoria 6</t>
  </si>
  <si>
    <t>Caixa de cabo UTP, categoria 5e</t>
  </si>
  <si>
    <t>Conector RJ45 fêmea, categoria 6</t>
  </si>
  <si>
    <t>Conector RJ45 macho, categoria 6</t>
  </si>
  <si>
    <t>Conector RJ45 macho, categoria 5e</t>
  </si>
  <si>
    <t>449052.35</t>
  </si>
  <si>
    <t>339030.17</t>
  </si>
  <si>
    <t>Grupo-Classe</t>
  </si>
  <si>
    <t>Código NUC</t>
  </si>
  <si>
    <t>13-01</t>
  </si>
  <si>
    <t>02873-8-001</t>
  </si>
  <si>
    <t>DELTA CABLE TELE INFORMATICA COM E REP COMERCIAIS LTDA, CNPJ 00.111.511/0005-04</t>
  </si>
  <si>
    <t>13-05</t>
  </si>
  <si>
    <t>10954-1-004</t>
  </si>
  <si>
    <t>10954-1-006</t>
  </si>
  <si>
    <t>54-10</t>
  </si>
  <si>
    <t>10636-4-025</t>
  </si>
  <si>
    <t>06435-1-051</t>
  </si>
  <si>
    <t>56-06</t>
  </si>
  <si>
    <t>00245-3-114</t>
  </si>
  <si>
    <t>IRONWOLF 4TB ST4000VN008</t>
  </si>
  <si>
    <t>10TB RED PLUS WD101EFBX</t>
  </si>
  <si>
    <t>AS5304T/4X ST2000NM001A</t>
  </si>
  <si>
    <t>00Y2684</t>
  </si>
  <si>
    <t>VIGÊNCIA DA ATA: 11/08/2023 até 11/08/2024</t>
  </si>
  <si>
    <t>PROCESSO: 936/2023</t>
  </si>
  <si>
    <t xml:space="preserve"> AF/OS nº  xxxx/2023 Qtde. DT</t>
  </si>
  <si>
    <t>DADB REPRESENTAÇÕES COMERCIO E SERVIÇOS LTDA ME, CNPJ 12.980.808/0001-61</t>
  </si>
  <si>
    <t>Caixa</t>
  </si>
  <si>
    <t>Marca/Modelo</t>
  </si>
  <si>
    <t>Cablix / EP6-41K</t>
  </si>
  <si>
    <t>Cablix / EPE-41K</t>
  </si>
  <si>
    <t>Maxitelecom / MTP-1148</t>
  </si>
  <si>
    <t>Cablix / MC6XXXX-Z</t>
  </si>
  <si>
    <t>Maxitelecom / MTC-7050</t>
  </si>
  <si>
    <t xml:space="preserve">Patch cord UTP, categoria 6, comprimento 1,5 m </t>
  </si>
  <si>
    <t>Patch cord UTP, categoria 5e, comprimento 1,5 m</t>
  </si>
  <si>
    <t>Maxitelecom / MTC-7160</t>
  </si>
  <si>
    <t>MPT / Cabo de Rede Cat6</t>
  </si>
  <si>
    <t>MPT / Cabo de rede Cat5E</t>
  </si>
  <si>
    <t>Cablix / EK6-41W</t>
  </si>
  <si>
    <t xml:space="preserve">Conector RJ45 fêmea, categoria 5e </t>
  </si>
  <si>
    <t>Cablix / EKE-41W</t>
  </si>
  <si>
    <t>Maxitelecom / MTM-5088-C6SL</t>
  </si>
  <si>
    <t>Maxitelecom / MTM-5088-C5E</t>
  </si>
  <si>
    <t>Patch cord UTP, categoria 6, comprimento 10 m</t>
  </si>
  <si>
    <t>Patch cord UTP, categoria 6, comprimento 20 m</t>
  </si>
  <si>
    <t>06435-1-057</t>
  </si>
  <si>
    <t>339030.16</t>
  </si>
  <si>
    <t>FT EMPREENDIMENTOS LTDA, CNPJ 38.424.765/0001-21</t>
  </si>
  <si>
    <t>Rack de Parede (12U)</t>
  </si>
  <si>
    <t>NS Telecom / NS 12U + porca M5 + parafuso M5</t>
  </si>
  <si>
    <t xml:space="preserve">Rack de Parede (8U) </t>
  </si>
  <si>
    <t>NS Telecom / NS 8U + porca M5 + parafuso M6</t>
  </si>
  <si>
    <t>Rack de Parede (6U)</t>
  </si>
  <si>
    <t>NS Telecom / NS 6U + porca M5 + parafuso M7</t>
  </si>
  <si>
    <t>Rack PDU (padrão brasileiro)</t>
  </si>
  <si>
    <t>Black Solutions / Rack PDU 8T 10A</t>
  </si>
  <si>
    <t>Rack PDU (padrão brasileiro) (20A)</t>
  </si>
  <si>
    <t>Redrack / CT06PT20A</t>
  </si>
  <si>
    <t>Ventilação Forçada para Rack</t>
  </si>
  <si>
    <t>Infinity / Kit ventilação 2 coolers</t>
  </si>
  <si>
    <t>Painel frontal para Rack</t>
  </si>
  <si>
    <t>NS Telecom / Frente falsa 1U</t>
  </si>
  <si>
    <t>Guia de cabo horizontal fechado plástico 1U</t>
  </si>
  <si>
    <t>NS Telecom / Guia de cabo 1U plástico</t>
  </si>
  <si>
    <t>Guia de cabo horizontal fechado metal 1U</t>
  </si>
  <si>
    <t>NS Telecom / Guia de cabo 1U metal</t>
  </si>
  <si>
    <t>Kit Parafuso porca gaiola para rack</t>
  </si>
  <si>
    <t>NS Telecom / Kit porcas</t>
  </si>
  <si>
    <t>02873 8 060</t>
  </si>
  <si>
    <t>02873 8 066</t>
  </si>
  <si>
    <t>02873 8 059</t>
  </si>
  <si>
    <t>02644 1 001</t>
  </si>
  <si>
    <t>06965 5 001</t>
  </si>
  <si>
    <t>339030.26</t>
  </si>
  <si>
    <t>MWV WEB SITE COMÉRCIO DE PRODUTOS ELETROELETRÔNICOS LTDA ME, CNPJ 10.513.136/0001-59</t>
  </si>
  <si>
    <t>Caneta de Limpeza para Conector Óptico (SC- 2,5 mm)</t>
  </si>
  <si>
    <t>D-NET/DN-CLC250</t>
  </si>
  <si>
    <t>Caneta de Limpeza para Conector Óptico (LC-1,25 mm)</t>
  </si>
  <si>
    <t>D-NET / DN-CLC125</t>
  </si>
  <si>
    <t>Conector Optico de campo (10 pçs)</t>
  </si>
  <si>
    <t>Furukawa / 3540096</t>
  </si>
  <si>
    <t>Caixa de cabo Optico Tipo Drop</t>
  </si>
  <si>
    <t>Furukawa / 17850058</t>
  </si>
  <si>
    <t>Protetor De Emenda Termo-Contratil (50 pçs)</t>
  </si>
  <si>
    <t>D-NET / PETC60</t>
  </si>
  <si>
    <t>Acoplador ótico PC – SC/SC</t>
  </si>
  <si>
    <t>Furukawa / 33090024</t>
  </si>
  <si>
    <t>Acoplador ótico APC – SC/SC</t>
  </si>
  <si>
    <t>Furukawa / 35260323</t>
  </si>
  <si>
    <t>Kit de Ferramentas para conectorização de fibra óptica</t>
  </si>
  <si>
    <t>D-NET / DN-KIT150-MX</t>
  </si>
  <si>
    <t>56 16</t>
  </si>
  <si>
    <t>339030 42</t>
  </si>
  <si>
    <t>Pacote</t>
  </si>
  <si>
    <t>Metro</t>
  </si>
  <si>
    <t>06870 5 010</t>
  </si>
  <si>
    <t>12264 5 003</t>
  </si>
  <si>
    <t>MINI OTDR - TIPO 1</t>
  </si>
  <si>
    <t>D-NET / DN-OTDR-MINI</t>
  </si>
  <si>
    <t>MINI OTDR - TIPO 2</t>
  </si>
  <si>
    <t>D-NET / DN-OTDR-1625</t>
  </si>
  <si>
    <t xml:space="preserve">Máquina De Emenda Optica </t>
  </si>
  <si>
    <t>D-NET / DN-CORE-95BT</t>
  </si>
  <si>
    <t>02537 2 002</t>
  </si>
  <si>
    <t>11160 0 022</t>
  </si>
  <si>
    <t>MASTERTEC TECNOLOGIA E SERVICOS ESPECIALIZADOS LTDA, CNPJ 01.177.978/0001-96</t>
  </si>
  <si>
    <t>FLEXMEDIA INDUSTRIA E COMERCIO DE EQUIPAMENTOS E TECNOLOGIA LTDA, CNPJ 06.068.368/0001-78</t>
  </si>
  <si>
    <t>Kit zumbidor / localizador de cabos</t>
  </si>
  <si>
    <t>EXBOM / FEPRO-TC300</t>
  </si>
  <si>
    <t>Testador de Cabo de Rede com Tela LCD Colorida</t>
  </si>
  <si>
    <t>NOAYAFA / NF-8601W</t>
  </si>
  <si>
    <t>Maleta com Kit Testador de Rede</t>
  </si>
  <si>
    <t xml:space="preserve">FLUKE / MS2-POE-KIT 	</t>
  </si>
  <si>
    <t>Power Injector (PoE) 48V</t>
  </si>
  <si>
    <t>D-NET / DN-POE-1001-15.4W</t>
  </si>
  <si>
    <t>Media Converter SFP</t>
  </si>
  <si>
    <t>Flexmedia / MCFO/ETHFG000</t>
  </si>
  <si>
    <t>08988 5 005</t>
  </si>
  <si>
    <t>J&amp;A SOLUÇÕES ECOMMERCE LTDA, CNPJ 24.608.949/0001-37</t>
  </si>
  <si>
    <t>Fita para etiquetadora Brother PT80</t>
  </si>
  <si>
    <t>X-FULL / M-K231</t>
  </si>
  <si>
    <t>Etiquetadora de cabos</t>
  </si>
  <si>
    <t>BROTHER / PTD 210BP</t>
  </si>
  <si>
    <t>FITA para Etiquetadora do item anterior</t>
  </si>
  <si>
    <t>X-FULL / TZE231</t>
  </si>
  <si>
    <t>FITA Super Cola para Etiquetadora do item anterior</t>
  </si>
  <si>
    <t>TAPE / TZES23</t>
  </si>
  <si>
    <t>FITA Flexivel para Etiquetadora do item anterior</t>
  </si>
  <si>
    <t>PREMIUM / FP-FX-231</t>
  </si>
  <si>
    <t>10165 6 003</t>
  </si>
  <si>
    <t>10166 4 001</t>
  </si>
  <si>
    <t>449052.36</t>
  </si>
  <si>
    <t>M2 TECNOLOGIA LTDA, CNPJ 03.635.773/0001-32</t>
  </si>
  <si>
    <t>Rolo de Velcro</t>
  </si>
  <si>
    <t>Velcro / 151717</t>
  </si>
  <si>
    <t>Alicate de Inserção Punch Down RJ45</t>
  </si>
  <si>
    <t>D-NET / DN-TOOL-PD</t>
  </si>
  <si>
    <t>Kit Porca Gaiola-Parafuso Simples (20 pçs)</t>
  </si>
  <si>
    <t>RACK STUDS / RSL2.2R20-S2</t>
  </si>
  <si>
    <t>Kit Porca Gaiola-Parafuso Duplo (50 pçs)</t>
  </si>
  <si>
    <t>RACK STUDS / RSLDUO-1RUB50-S2</t>
  </si>
  <si>
    <t>Antena Direcional</t>
  </si>
  <si>
    <t>Ubiquiti / GEN2 Airmax 5GHZ</t>
  </si>
  <si>
    <t>Quadro Comando 80x60x25</t>
  </si>
  <si>
    <t>CGR / QDC 80X60X20</t>
  </si>
  <si>
    <t>09160 0 002</t>
  </si>
  <si>
    <t>00291 7 004</t>
  </si>
  <si>
    <t>08669 0 003</t>
  </si>
  <si>
    <t>10158 3 011</t>
  </si>
  <si>
    <t xml:space="preserve"> AF nº 1930/2023 Qtde. DT</t>
  </si>
  <si>
    <t xml:space="preserve"> AF nº 1950/2023 Qtde. DT</t>
  </si>
  <si>
    <t xml:space="preserve"> AF nº 1951/2023 Qtde. DT (FT)</t>
  </si>
  <si>
    <t xml:space="preserve"> AF nº 1952/2023 Qtde. DT</t>
  </si>
  <si>
    <t xml:space="preserve"> AF nº 1969/2023 Qtde. DT (DELTA)</t>
  </si>
  <si>
    <t xml:space="preserve"> AF nº 1961/2023 Qtde. DT (MASTERTEC)</t>
  </si>
  <si>
    <t xml:space="preserve"> AF nº 1963/2023 Qtde. DT (MWV)</t>
  </si>
  <si>
    <t xml:space="preserve"> AF nº 2283/2023 Qtde. DT</t>
  </si>
  <si>
    <t xml:space="preserve"> AF nº 2633/2023 Qtde. DT</t>
  </si>
  <si>
    <t xml:space="preserve"> AF nº 2634/2023 Qtde. DT</t>
  </si>
  <si>
    <t xml:space="preserve"> AF nº 2635/2023 Qtde. DT</t>
  </si>
  <si>
    <t xml:space="preserve"> AF/OS nº  1810/2023</t>
  </si>
  <si>
    <t xml:space="preserve"> AF/OS nº  1811/2023</t>
  </si>
  <si>
    <t xml:space="preserve"> AF/OS nº  1812/2023</t>
  </si>
  <si>
    <t xml:space="preserve"> AF/OS nº  1813/2023</t>
  </si>
  <si>
    <t xml:space="preserve"> AF/OS nº  1814/2023</t>
  </si>
  <si>
    <t xml:space="preserve"> AF/OS nº  2106/2023 Qtde. DT</t>
  </si>
  <si>
    <t xml:space="preserve"> AF/OS nº  2107/2023 Qtde. DT</t>
  </si>
  <si>
    <t xml:space="preserve"> AF/OS nº  2108/2023 Qtde. DT</t>
  </si>
  <si>
    <t xml:space="preserve"> AF/OS nº  2109/2023 Qtde. DT</t>
  </si>
  <si>
    <t xml:space="preserve"> AF/OS nº  24672023 Qtde. DT</t>
  </si>
  <si>
    <t xml:space="preserve"> AF/OS nº  24682023 Qtde. DT</t>
  </si>
  <si>
    <t xml:space="preserve"> AF/OS nº  2697/2023 Qtde. DT</t>
  </si>
  <si>
    <t xml:space="preserve"> AF/OS nº 2122/2023 Qtde. DT</t>
  </si>
  <si>
    <t xml:space="preserve"> AF/OS nº  2682/2023 Qtde. DT</t>
  </si>
  <si>
    <t xml:space="preserve"> AF/OS nº  2894/2023 Qtde. DT</t>
  </si>
  <si>
    <t xml:space="preserve"> AF/OS nº  2912/2023 Qtde. DT</t>
  </si>
  <si>
    <t xml:space="preserve"> AF/OS nº  2914/2023 Qtde. DT</t>
  </si>
  <si>
    <t xml:space="preserve"> AF/OS nº  2917/2023 Qtde. DT</t>
  </si>
  <si>
    <t xml:space="preserve"> AF/OS nº  2924/2023 Qtde. DT</t>
  </si>
  <si>
    <t xml:space="preserve"> AF/OS nº  2926/2023 Qtde. DT</t>
  </si>
  <si>
    <t xml:space="preserve"> AF/OS nº  2777/2023 Qtde. DT</t>
  </si>
  <si>
    <t xml:space="preserve"> AF/OS nº  2778/2023 Qtde. DT</t>
  </si>
  <si>
    <t xml:space="preserve"> AF/OS nº  2779/2023 Qtde. DT</t>
  </si>
  <si>
    <t xml:space="preserve"> AF/OS nº  2569/2023 Qtde. DT</t>
  </si>
  <si>
    <t xml:space="preserve"> AF/OS nº  2570/2023 Qtde. DT</t>
  </si>
  <si>
    <t xml:space="preserve"> AF/OS nº  2571/2023 Qtde. DT</t>
  </si>
  <si>
    <t xml:space="preserve"> AF/OS nº  2572/2023 Qtde. DT</t>
  </si>
  <si>
    <t xml:space="preserve"> AF/OS nº  2150/2023 Qtde. DT</t>
  </si>
  <si>
    <t xml:space="preserve"> AF/OS nº  2151/2023 Qtde. DT</t>
  </si>
  <si>
    <t xml:space="preserve"> AF/OS nº  2155/2023 Qtde. DT</t>
  </si>
  <si>
    <t xml:space="preserve"> AF/OS nº  2156/2023 Qtde. DT</t>
  </si>
  <si>
    <t xml:space="preserve"> AF/OS nº  2152/2023 Qtde. DT</t>
  </si>
  <si>
    <t xml:space="preserve"> AF/OS nº  2153/2023 Qtde. DT</t>
  </si>
  <si>
    <t xml:space="preserve"> AF/OS nº  2372/2023 Qtde. DT</t>
  </si>
  <si>
    <t xml:space="preserve"> AF/OS nº  2374/2023 Qtde. DT</t>
  </si>
  <si>
    <t xml:space="preserve"> AF/OS nº  2375/2023 Qtde. DT</t>
  </si>
  <si>
    <t xml:space="preserve"> AF/OS nº  2966/2023 Qtde. DT</t>
  </si>
  <si>
    <t xml:space="preserve"> AF/OS nº  2968/2023 Qtde. DT</t>
  </si>
  <si>
    <t xml:space="preserve"> AF/OS nº  2970/2023 Qtde. DT</t>
  </si>
  <si>
    <t xml:space="preserve"> AF/OS nº  1883/2023    M2</t>
  </si>
  <si>
    <t xml:space="preserve"> AF/OS nº  1884/2023      J&amp;A</t>
  </si>
  <si>
    <t xml:space="preserve"> AF/OS nº  1885/2023 MWV</t>
  </si>
  <si>
    <t xml:space="preserve"> AF/OS nº  1887/2023 MASTERTEC</t>
  </si>
  <si>
    <t>DADB REPRESENTAÇÕES COMÉRCIO E SERVIÇOS LTDA ME, CNPJ 12.980.808/0001-61</t>
  </si>
  <si>
    <r>
      <rPr>
        <b/>
        <sz val="12"/>
        <rFont val="Calibri"/>
        <family val="2"/>
        <scheme val="minor"/>
      </rPr>
      <t>Saldo</t>
    </r>
    <r>
      <rPr>
        <sz val="12"/>
        <rFont val="Calibri"/>
        <family val="2"/>
        <scheme val="minor"/>
      </rPr>
      <t xml:space="preserve"> para CARONA</t>
    </r>
  </si>
  <si>
    <r>
      <t xml:space="preserve">Qtde Registrada </t>
    </r>
    <r>
      <rPr>
        <sz val="12"/>
        <rFont val="Calibri"/>
        <family val="2"/>
        <scheme val="minor"/>
      </rPr>
      <t>UDESC</t>
    </r>
  </si>
  <si>
    <t xml:space="preserve"> REGISTRO DE CARONA PARA OUTROS ÓRGÃOS:</t>
  </si>
  <si>
    <r>
      <rPr>
        <sz val="12"/>
        <rFont val="Calibri"/>
        <family val="2"/>
        <scheme val="minor"/>
      </rPr>
      <t xml:space="preserve">Total </t>
    </r>
    <r>
      <rPr>
        <b/>
        <sz val="12"/>
        <rFont val="Calibri"/>
        <family val="2"/>
        <scheme val="minor"/>
      </rPr>
      <t xml:space="preserve">disponível </t>
    </r>
    <r>
      <rPr>
        <sz val="12"/>
        <rFont val="Calibri"/>
        <family val="2"/>
        <scheme val="minor"/>
      </rPr>
      <t>para CARONA</t>
    </r>
  </si>
  <si>
    <r>
      <t xml:space="preserve">VIGÊNCIA DA ATA: 11/08/2023 até </t>
    </r>
    <r>
      <rPr>
        <b/>
        <sz val="12"/>
        <rFont val="Calibri"/>
        <family val="2"/>
        <scheme val="minor"/>
      </rPr>
      <t>11/08/2024</t>
    </r>
  </si>
  <si>
    <r>
      <t xml:space="preserve">Órgão: </t>
    </r>
    <r>
      <rPr>
        <b/>
        <sz val="11"/>
        <rFont val="Calibri"/>
        <family val="2"/>
        <scheme val="minor"/>
      </rPr>
      <t>XXXXX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</si>
  <si>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rPr>
        <b/>
        <sz val="11"/>
        <rFont val="Calibri"/>
        <family val="2"/>
        <scheme val="minor"/>
      </rPr>
      <t>DETRAN/SC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</si>
  <si>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r>
      <t xml:space="preserve">Órgão: </t>
    </r>
    <r>
      <rPr>
        <b/>
        <sz val="11"/>
        <rFont val="Calibri"/>
        <family val="2"/>
        <scheme val="minor"/>
      </rPr>
      <t>ENA</t>
    </r>
    <r>
      <rPr>
        <sz val="11"/>
        <rFont val="Calibri"/>
        <family val="2"/>
        <scheme val="minor"/>
      </rPr>
      <t xml:space="preserve"> -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Órgão</t>
    </r>
  </si>
  <si>
    <t xml:space="preserve"> SGPe ENA 566/2023</t>
  </si>
  <si>
    <t>Valor cedido para carona</t>
  </si>
  <si>
    <t>% cedido para carona</t>
  </si>
  <si>
    <t>SGPe DETRAN 18396/2024</t>
  </si>
  <si>
    <t>Peça</t>
  </si>
  <si>
    <t>PROCESSO: PE 936/2023 - SGPE 18458/2023</t>
  </si>
  <si>
    <t>449052.42</t>
  </si>
  <si>
    <r>
      <t>339030.</t>
    </r>
    <r>
      <rPr>
        <b/>
        <sz val="11"/>
        <color rgb="FF3366FF"/>
        <rFont val="Calibri"/>
        <family val="2"/>
      </rPr>
      <t>17</t>
    </r>
  </si>
  <si>
    <t>339030.24</t>
  </si>
  <si>
    <t>CENTRO PARTICIPANTE: REITORIA/SETIC</t>
  </si>
  <si>
    <t>CENTRO PARTICIPANTE: CEO</t>
  </si>
  <si>
    <t>CENTRO PARTICIPANTE: CEAD</t>
  </si>
  <si>
    <t xml:space="preserve"> AF nº 1653/2024 Qtde. DT</t>
  </si>
  <si>
    <r>
      <t xml:space="preserve">VIGÊNCIA DA ATA: 11/08/2023 até </t>
    </r>
    <r>
      <rPr>
        <b/>
        <sz val="11"/>
        <rFont val="Calibri"/>
        <family val="2"/>
        <scheme val="minor"/>
      </rPr>
      <t>11/08/2024</t>
    </r>
  </si>
  <si>
    <t xml:space="preserve"> AF/OS nº  1370/2024 Qtde. DT</t>
  </si>
  <si>
    <t xml:space="preserve"> AF/OS nº  1375/2024 Qtde. DT</t>
  </si>
  <si>
    <t xml:space="preserve"> AF/OS n º1376/2024 Qtde. DT</t>
  </si>
  <si>
    <t xml:space="preserve"> AF/OS nº  1714/2024 Qtde. DT</t>
  </si>
  <si>
    <t xml:space="preserve"> AF/OS nº  1447/2024 Qtde. DT</t>
  </si>
  <si>
    <t>Atualizado em 27/09/2024</t>
  </si>
  <si>
    <t xml:space="preserve"> AF/OS nº  409/2024</t>
  </si>
  <si>
    <t xml:space="preserve"> AF/OS nº  1684/2024</t>
  </si>
  <si>
    <t xml:space="preserve"> AF/OS nº  1055/2024 Qtde. DT</t>
  </si>
  <si>
    <t xml:space="preserve"> AF/OS nº  1629/2024 Qtde. DT</t>
  </si>
  <si>
    <t xml:space="preserve"> AF/OS nº 1631/2024 Qtde. DT</t>
  </si>
  <si>
    <t xml:space="preserve"> AF/OS nº  2060/2023 Qtde. DT</t>
  </si>
  <si>
    <t xml:space="preserve"> AF/OS nº  2063/2023 Qtde. DT</t>
  </si>
  <si>
    <t xml:space="preserve"> AF/OS nº  2064/2023 Qtde. DT</t>
  </si>
  <si>
    <t xml:space="preserve"> AF/OS nº  2065/2023 Qtde. DT</t>
  </si>
  <si>
    <t xml:space="preserve"> AF/OS nº  2066/2023 Qtde. DT</t>
  </si>
  <si>
    <t xml:space="preserve"> AF/OS nº  2067/2023 Qtde. DT</t>
  </si>
  <si>
    <t xml:space="preserve"> AF/OS nº  2068/2023 Qtde. DT</t>
  </si>
  <si>
    <t xml:space="preserve"> AF/OS nº  277/2024 Qtde. DT</t>
  </si>
  <si>
    <t xml:space="preserve"> AF/OS nº  278/2024 Qtde. DT</t>
  </si>
  <si>
    <t xml:space="preserve"> AF/OS nº  1078/2024 Qtde. DT</t>
  </si>
  <si>
    <t xml:space="preserve"> AF/OS nº  1079/2024 Qtde. DT</t>
  </si>
  <si>
    <t xml:space="preserve"> AF/OS nº  1080/2024 Qtde. DT</t>
  </si>
  <si>
    <t>29/02/024</t>
  </si>
  <si>
    <t xml:space="preserve"> AF/OS nº  1117/2024 Qtde. DT</t>
  </si>
  <si>
    <t xml:space="preserve"> AF/OS nº  1571/2024 Qtde. DT</t>
  </si>
  <si>
    <t xml:space="preserve"> AF/OS nº  1576/2024 Qtde. DT</t>
  </si>
  <si>
    <t xml:space="preserve"> AF/OS nº  1578/2024 Qtde. DT</t>
  </si>
  <si>
    <t xml:space="preserve"> AF/OS nº  1579/2024 Qtde. DT</t>
  </si>
  <si>
    <t xml:space="preserve"> AF/OS nº  808/2024 CEDENCIA CEAD</t>
  </si>
  <si>
    <t xml:space="preserve"> AF/OS nº  1633/2024 Qtde. DT</t>
  </si>
  <si>
    <t xml:space="preserve"> AF/OS nº  1632/2024 Qtde. DT</t>
  </si>
  <si>
    <t xml:space="preserve"> AF/OS nº  1634/2024Qtde. DT</t>
  </si>
  <si>
    <t xml:space="preserve"> AF/OS nº  1635/2024 Qtde. DT</t>
  </si>
  <si>
    <t>FT EMPR</t>
  </si>
  <si>
    <t>DADB</t>
  </si>
  <si>
    <t>J&amp;A SOL</t>
  </si>
  <si>
    <t>M2 TECN</t>
  </si>
  <si>
    <t xml:space="preserve"> AF/OS nº  1164/2024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</si>
</sst>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00\-0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Courier 10 Pitch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3366FF"/>
      <name val="Calibri"/>
      <family val="2"/>
    </font>
    <font>
      <b/>
      <u/>
      <sz val="9"/>
      <color indexed="81"/>
      <name val="Segoe UI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1"/>
      <color indexed="81"/>
      <name val="Segoe UI"/>
      <family val="2"/>
    </font>
    <font>
      <sz val="11"/>
      <color indexed="81"/>
      <name val="Segoe UI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DE5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</borders>
  <cellStyleXfs count="51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1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236">
    <xf numFmtId="0" fontId="0" fillId="0" borderId="0" xfId="0"/>
    <xf numFmtId="0" fontId="7" fillId="0" borderId="0" xfId="1" applyFont="1" applyFill="1" applyAlignment="1">
      <alignment horizontal="center" vertical="center" wrapText="1"/>
    </xf>
    <xf numFmtId="0" fontId="7" fillId="0" borderId="0" xfId="1" applyFont="1" applyAlignment="1">
      <alignment wrapText="1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 applyProtection="1">
      <alignment wrapText="1"/>
      <protection locked="0"/>
    </xf>
    <xf numFmtId="3" fontId="7" fillId="0" borderId="0" xfId="1" applyNumberFormat="1" applyFont="1" applyAlignment="1" applyProtection="1">
      <alignment wrapText="1"/>
      <protection locked="0"/>
    </xf>
    <xf numFmtId="0" fontId="7" fillId="0" borderId="0" xfId="1" applyFont="1" applyAlignment="1" applyProtection="1">
      <alignment wrapText="1"/>
      <protection locked="0"/>
    </xf>
    <xf numFmtId="168" fontId="9" fillId="9" borderId="2" xfId="1" applyNumberFormat="1" applyFont="1" applyFill="1" applyBorder="1" applyAlignment="1" applyProtection="1">
      <alignment horizontal="right"/>
      <protection locked="0"/>
    </xf>
    <xf numFmtId="168" fontId="9" fillId="9" borderId="3" xfId="1" applyNumberFormat="1" applyFont="1" applyFill="1" applyBorder="1" applyAlignment="1" applyProtection="1">
      <alignment horizontal="right"/>
      <protection locked="0"/>
    </xf>
    <xf numFmtId="0" fontId="9" fillId="9" borderId="8" xfId="1" applyFont="1" applyFill="1" applyBorder="1" applyAlignment="1" applyProtection="1">
      <alignment horizontal="left"/>
      <protection locked="0"/>
    </xf>
    <xf numFmtId="0" fontId="9" fillId="9" borderId="12" xfId="1" applyFont="1" applyFill="1" applyBorder="1" applyAlignment="1" applyProtection="1">
      <alignment horizontal="left"/>
      <protection locked="0"/>
    </xf>
    <xf numFmtId="0" fontId="9" fillId="9" borderId="9" xfId="1" applyFont="1" applyFill="1" applyBorder="1" applyAlignment="1" applyProtection="1">
      <alignment horizontal="left"/>
      <protection locked="0"/>
    </xf>
    <xf numFmtId="0" fontId="9" fillId="9" borderId="0" xfId="1" applyFont="1" applyFill="1" applyBorder="1" applyAlignment="1" applyProtection="1">
      <alignment horizontal="left"/>
      <protection locked="0"/>
    </xf>
    <xf numFmtId="0" fontId="9" fillId="9" borderId="10" xfId="1" applyFont="1" applyFill="1" applyBorder="1" applyAlignment="1" applyProtection="1">
      <alignment horizontal="left"/>
      <protection locked="0"/>
    </xf>
    <xf numFmtId="0" fontId="9" fillId="9" borderId="11" xfId="1" applyFont="1" applyFill="1" applyBorder="1" applyAlignment="1" applyProtection="1">
      <alignment horizontal="left"/>
      <protection locked="0"/>
    </xf>
    <xf numFmtId="44" fontId="7" fillId="8" borderId="1" xfId="1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>
      <alignment horizontal="center" vertical="center" wrapText="1"/>
    </xf>
    <xf numFmtId="44" fontId="7" fillId="8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7" fillId="4" borderId="1" xfId="0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1" applyNumberFormat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44" fontId="7" fillId="0" borderId="0" xfId="5" applyFont="1" applyFill="1" applyAlignment="1">
      <alignment horizontal="center" vertical="center" wrapText="1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3" fontId="7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wrapText="1"/>
    </xf>
    <xf numFmtId="0" fontId="0" fillId="11" borderId="1" xfId="0" applyFont="1" applyFill="1" applyBorder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7" fillId="12" borderId="0" xfId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166" fontId="7" fillId="12" borderId="1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 applyProtection="1">
      <alignment horizontal="center" vertical="center" wrapText="1"/>
      <protection locked="0"/>
    </xf>
    <xf numFmtId="0" fontId="9" fillId="9" borderId="5" xfId="1" applyFont="1" applyFill="1" applyBorder="1" applyAlignment="1" applyProtection="1">
      <protection locked="0"/>
    </xf>
    <xf numFmtId="0" fontId="9" fillId="9" borderId="6" xfId="1" applyFont="1" applyFill="1" applyBorder="1" applyAlignment="1" applyProtection="1">
      <protection locked="0"/>
    </xf>
    <xf numFmtId="0" fontId="9" fillId="9" borderId="7" xfId="1" applyFont="1" applyFill="1" applyBorder="1" applyAlignment="1" applyProtection="1">
      <protection locked="0"/>
    </xf>
    <xf numFmtId="44" fontId="7" fillId="0" borderId="0" xfId="1" applyNumberFormat="1" applyFont="1" applyAlignment="1">
      <alignment wrapText="1"/>
    </xf>
    <xf numFmtId="0" fontId="14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wrapText="1"/>
    </xf>
    <xf numFmtId="0" fontId="16" fillId="11" borderId="1" xfId="0" applyFont="1" applyFill="1" applyBorder="1" applyAlignment="1">
      <alignment horizontal="center" vertical="center" wrapText="1"/>
    </xf>
    <xf numFmtId="168" fontId="0" fillId="11" borderId="1" xfId="0" applyNumberFormat="1" applyFont="1" applyFill="1" applyBorder="1" applyAlignment="1">
      <alignment horizontal="center" vertical="center"/>
    </xf>
    <xf numFmtId="168" fontId="7" fillId="0" borderId="0" xfId="5" applyNumberFormat="1" applyFont="1" applyFill="1" applyAlignment="1">
      <alignment horizontal="center" vertical="center" wrapText="1"/>
    </xf>
    <xf numFmtId="44" fontId="7" fillId="0" borderId="0" xfId="9" applyFont="1" applyAlignment="1" applyProtection="1">
      <alignment wrapText="1"/>
      <protection locked="0"/>
    </xf>
    <xf numFmtId="0" fontId="14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wrapText="1"/>
    </xf>
    <xf numFmtId="0" fontId="16" fillId="13" borderId="1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168" fontId="0" fillId="13" borderId="1" xfId="0" applyNumberFormat="1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44" fontId="7" fillId="13" borderId="0" xfId="9" applyFont="1" applyFill="1" applyAlignment="1" applyProtection="1">
      <alignment wrapText="1"/>
      <protection locked="0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0" fontId="15" fillId="13" borderId="1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justify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/>
    </xf>
    <xf numFmtId="0" fontId="17" fillId="13" borderId="4" xfId="0" applyNumberFormat="1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168" fontId="7" fillId="1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168" fontId="7" fillId="11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169" fontId="18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169" fontId="18" fillId="13" borderId="1" xfId="0" applyNumberFormat="1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top" wrapText="1"/>
    </xf>
    <xf numFmtId="0" fontId="20" fillId="13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14" fontId="2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23" fillId="13" borderId="0" xfId="9" applyFont="1" applyFill="1" applyAlignment="1" applyProtection="1">
      <alignment wrapText="1"/>
      <protection locked="0"/>
    </xf>
    <xf numFmtId="9" fontId="9" fillId="9" borderId="4" xfId="13" applyNumberFormat="1" applyFont="1" applyFill="1" applyBorder="1" applyAlignment="1" applyProtection="1">
      <alignment horizontal="right"/>
      <protection locked="0"/>
    </xf>
    <xf numFmtId="0" fontId="9" fillId="14" borderId="1" xfId="0" applyFont="1" applyFill="1" applyBorder="1" applyAlignment="1">
      <alignment horizontal="justify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0" fontId="9" fillId="11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wrapText="1"/>
    </xf>
    <xf numFmtId="0" fontId="9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25" fillId="12" borderId="13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166" fontId="24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9" fillId="13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/>
    </xf>
    <xf numFmtId="44" fontId="9" fillId="8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24" fillId="11" borderId="15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Alignment="1" applyProtection="1">
      <alignment wrapText="1"/>
      <protection locked="0"/>
    </xf>
    <xf numFmtId="44" fontId="9" fillId="0" borderId="0" xfId="1" applyNumberFormat="1" applyFont="1" applyAlignment="1">
      <alignment wrapText="1"/>
    </xf>
    <xf numFmtId="0" fontId="9" fillId="9" borderId="1" xfId="0" applyFont="1" applyFill="1" applyBorder="1" applyAlignment="1">
      <alignment horizontal="center" vertical="center"/>
    </xf>
    <xf numFmtId="0" fontId="24" fillId="2" borderId="1" xfId="1" applyFont="1" applyFill="1" applyBorder="1" applyAlignment="1" applyProtection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/>
    </xf>
    <xf numFmtId="168" fontId="24" fillId="9" borderId="3" xfId="1" applyNumberFormat="1" applyFont="1" applyFill="1" applyBorder="1" applyAlignment="1" applyProtection="1">
      <alignment horizontal="right"/>
      <protection locked="0"/>
    </xf>
    <xf numFmtId="0" fontId="24" fillId="9" borderId="0" xfId="1" applyFont="1" applyFill="1" applyBorder="1" applyAlignment="1" applyProtection="1">
      <alignment horizontal="left"/>
      <protection locked="0"/>
    </xf>
    <xf numFmtId="0" fontId="9" fillId="17" borderId="1" xfId="0" applyFont="1" applyFill="1" applyBorder="1" applyAlignment="1">
      <alignment horizontal="center" vertical="center"/>
    </xf>
    <xf numFmtId="0" fontId="7" fillId="0" borderId="0" xfId="1" applyFont="1" applyFill="1" applyAlignment="1">
      <alignment wrapText="1"/>
    </xf>
    <xf numFmtId="10" fontId="9" fillId="9" borderId="4" xfId="13" applyNumberFormat="1" applyFont="1" applyFill="1" applyBorder="1" applyAlignment="1" applyProtection="1">
      <alignment horizontal="right"/>
      <protection locked="0"/>
    </xf>
    <xf numFmtId="0" fontId="23" fillId="11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top" wrapText="1"/>
    </xf>
    <xf numFmtId="0" fontId="32" fillId="13" borderId="1" xfId="0" applyFont="1" applyFill="1" applyBorder="1" applyAlignment="1">
      <alignment horizontal="center" vertical="center"/>
    </xf>
    <xf numFmtId="16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4" fontId="23" fillId="0" borderId="0" xfId="9" applyFont="1" applyFill="1" applyAlignment="1" applyProtection="1">
      <alignment wrapText="1"/>
      <protection locked="0"/>
    </xf>
    <xf numFmtId="168" fontId="23" fillId="0" borderId="0" xfId="1" applyNumberFormat="1" applyFont="1" applyFill="1" applyAlignment="1" applyProtection="1">
      <alignment wrapText="1"/>
      <protection locked="0"/>
    </xf>
    <xf numFmtId="0" fontId="7" fillId="20" borderId="1" xfId="1" applyNumberFormat="1" applyFont="1" applyFill="1" applyBorder="1" applyAlignment="1" applyProtection="1">
      <alignment horizontal="center" vertical="center" wrapText="1"/>
      <protection locked="0"/>
    </xf>
    <xf numFmtId="14" fontId="23" fillId="2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18" borderId="2" xfId="0" applyFont="1" applyFill="1" applyBorder="1" applyAlignment="1">
      <alignment horizontal="center" vertical="center"/>
    </xf>
    <xf numFmtId="0" fontId="14" fillId="18" borderId="3" xfId="0" applyFont="1" applyFill="1" applyBorder="1" applyAlignment="1">
      <alignment horizontal="center" vertical="center"/>
    </xf>
    <xf numFmtId="0" fontId="14" fillId="18" borderId="4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 wrapText="1"/>
    </xf>
    <xf numFmtId="0" fontId="14" fillId="13" borderId="3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8" borderId="1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2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1" xfId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9" fillId="9" borderId="5" xfId="1" applyFont="1" applyFill="1" applyBorder="1" applyAlignment="1">
      <alignment horizontal="center" vertical="center" wrapText="1"/>
    </xf>
    <xf numFmtId="0" fontId="9" fillId="9" borderId="6" xfId="1" applyFont="1" applyFill="1" applyBorder="1" applyAlignment="1">
      <alignment horizontal="center" vertical="center" wrapText="1"/>
    </xf>
    <xf numFmtId="0" fontId="9" fillId="9" borderId="7" xfId="1" applyFont="1" applyFill="1" applyBorder="1" applyAlignment="1">
      <alignment horizontal="center" vertical="center" wrapText="1"/>
    </xf>
    <xf numFmtId="0" fontId="9" fillId="17" borderId="1" xfId="0" applyNumberFormat="1" applyFont="1" applyFill="1" applyBorder="1" applyAlignment="1">
      <alignment horizontal="left" vertical="center" wrapText="1"/>
    </xf>
    <xf numFmtId="0" fontId="9" fillId="17" borderId="1" xfId="0" applyNumberFormat="1" applyFont="1" applyFill="1" applyBorder="1" applyAlignment="1">
      <alignment horizontal="center" vertical="center" wrapText="1"/>
    </xf>
    <xf numFmtId="0" fontId="27" fillId="17" borderId="1" xfId="0" applyNumberFormat="1" applyFont="1" applyFill="1" applyBorder="1" applyAlignment="1">
      <alignment horizontal="center" vertical="center" wrapText="1"/>
    </xf>
    <xf numFmtId="0" fontId="28" fillId="17" borderId="1" xfId="0" applyNumberFormat="1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3" fontId="7" fillId="19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11" borderId="2" xfId="0" applyFont="1" applyFill="1" applyBorder="1" applyAlignment="1">
      <alignment horizontal="center" vertical="center"/>
    </xf>
    <xf numFmtId="0" fontId="24" fillId="11" borderId="3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0" fontId="24" fillId="11" borderId="4" xfId="0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10" fontId="9" fillId="9" borderId="3" xfId="50" applyNumberFormat="1" applyFont="1" applyFill="1" applyBorder="1" applyAlignment="1">
      <alignment horizontal="right"/>
    </xf>
    <xf numFmtId="1" fontId="7" fillId="0" borderId="0" xfId="1" applyNumberFormat="1" applyFont="1" applyFill="1" applyAlignment="1" applyProtection="1">
      <alignment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23" fillId="2" borderId="1" xfId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9" fillId="21" borderId="1" xfId="0" applyFont="1" applyFill="1" applyBorder="1" applyAlignment="1">
      <alignment horizontal="center" vertical="center" wrapText="1"/>
    </xf>
    <xf numFmtId="3" fontId="7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3" fontId="23" fillId="0" borderId="1" xfId="1" applyNumberFormat="1" applyFont="1" applyBorder="1" applyAlignment="1" applyProtection="1">
      <alignment horizontal="center" vertical="center" wrapText="1"/>
      <protection locked="0"/>
    </xf>
    <xf numFmtId="168" fontId="23" fillId="0" borderId="0" xfId="1" applyNumberFormat="1" applyFont="1" applyAlignment="1" applyProtection="1">
      <alignment wrapText="1"/>
      <protection locked="0"/>
    </xf>
    <xf numFmtId="44" fontId="7" fillId="13" borderId="0" xfId="5" applyFont="1" applyFill="1" applyAlignment="1" applyProtection="1">
      <alignment wrapText="1"/>
      <protection locked="0"/>
    </xf>
    <xf numFmtId="44" fontId="7" fillId="0" borderId="0" xfId="1" applyNumberFormat="1" applyFont="1" applyAlignment="1" applyProtection="1">
      <alignment wrapText="1"/>
      <protection locked="0"/>
    </xf>
  </cellXfs>
  <cellStyles count="51">
    <cellStyle name="Moeda" xfId="5" builtinId="4"/>
    <cellStyle name="Moeda 10 2" xfId="14" xr:uid="{27572BDD-8F2C-4C8A-A655-1E845BDB1C13}"/>
    <cellStyle name="Moeda 10 2 2" xfId="21" xr:uid="{27572BDD-8F2C-4C8A-A655-1E845BDB1C13}"/>
    <cellStyle name="Moeda 10 2 2 2" xfId="42" xr:uid="{00000000-0005-0000-0000-000002000000}"/>
    <cellStyle name="Moeda 10 2 3" xfId="28" xr:uid="{00000000-0005-0000-0000-000001000000}"/>
    <cellStyle name="Moeda 10 2 3 2" xfId="49" xr:uid="{00000000-0005-0000-0000-000003000000}"/>
    <cellStyle name="Moeda 10 2 4" xfId="35" xr:uid="{00000000-0005-0000-0000-000001000000}"/>
    <cellStyle name="Moeda 2" xfId="6" xr:uid="{00000000-0005-0000-0000-000002000000}"/>
    <cellStyle name="Moeda 2 2" xfId="10" xr:uid="{00000000-0005-0000-0000-000003000000}"/>
    <cellStyle name="Moeda 3" xfId="9" xr:uid="{00000000-0005-0000-0000-000004000000}"/>
    <cellStyle name="Moeda 3 2" xfId="18" xr:uid="{00000000-0005-0000-0000-000004000000}"/>
    <cellStyle name="Moeda 3 2 2" xfId="39" xr:uid="{00000000-0005-0000-0000-000007000000}"/>
    <cellStyle name="Moeda 3 3" xfId="25" xr:uid="{00000000-0005-0000-0000-000004000000}"/>
    <cellStyle name="Moeda 3 3 2" xfId="46" xr:uid="{00000000-0005-0000-0000-000008000000}"/>
    <cellStyle name="Moeda 3 4" xfId="32" xr:uid="{00000000-0005-0000-0000-000006000000}"/>
    <cellStyle name="Moeda 4" xfId="15" xr:uid="{00000000-0005-0000-0000-00003E000000}"/>
    <cellStyle name="Moeda 4 2" xfId="36" xr:uid="{00000000-0005-0000-0000-000009000000}"/>
    <cellStyle name="Moeda 5" xfId="22" xr:uid="{00000000-0005-0000-0000-000045000000}"/>
    <cellStyle name="Moeda 5 2" xfId="43" xr:uid="{00000000-0005-0000-0000-00000A000000}"/>
    <cellStyle name="Moeda 6" xfId="29" xr:uid="{00000000-0005-0000-0000-00004C000000}"/>
    <cellStyle name="Normal" xfId="0" builtinId="0"/>
    <cellStyle name="Normal 2" xfId="1" xr:uid="{00000000-0005-0000-0000-000006000000}"/>
    <cellStyle name="Porcentagem" xfId="50" builtinId="5"/>
    <cellStyle name="Porcentagem 2" xfId="13" xr:uid="{00000000-0005-0000-0000-000007000000}"/>
    <cellStyle name="Separador de milhares 2" xfId="2" xr:uid="{00000000-0005-0000-0000-000008000000}"/>
    <cellStyle name="Separador de milhares 2 2" xfId="8" xr:uid="{00000000-0005-0000-0000-000009000000}"/>
    <cellStyle name="Separador de milhares 2 2 2" xfId="12" xr:uid="{00000000-0005-0000-0000-00000A000000}"/>
    <cellStyle name="Separador de milhares 2 2 2 2" xfId="20" xr:uid="{00000000-0005-0000-0000-00000A000000}"/>
    <cellStyle name="Separador de milhares 2 2 2 2 2" xfId="41" xr:uid="{00000000-0005-0000-0000-000011000000}"/>
    <cellStyle name="Separador de milhares 2 2 2 3" xfId="27" xr:uid="{00000000-0005-0000-0000-00000A000000}"/>
    <cellStyle name="Separador de milhares 2 2 2 3 2" xfId="48" xr:uid="{00000000-0005-0000-0000-000012000000}"/>
    <cellStyle name="Separador de milhares 2 2 2 4" xfId="34" xr:uid="{00000000-0005-0000-0000-000010000000}"/>
    <cellStyle name="Separador de milhares 2 2 3" xfId="17" xr:uid="{00000000-0005-0000-0000-000009000000}"/>
    <cellStyle name="Separador de milhares 2 2 3 2" xfId="38" xr:uid="{00000000-0005-0000-0000-000013000000}"/>
    <cellStyle name="Separador de milhares 2 2 4" xfId="24" xr:uid="{00000000-0005-0000-0000-000009000000}"/>
    <cellStyle name="Separador de milhares 2 2 4 2" xfId="45" xr:uid="{00000000-0005-0000-0000-000014000000}"/>
    <cellStyle name="Separador de milhares 2 2 5" xfId="31" xr:uid="{00000000-0005-0000-0000-00000F000000}"/>
    <cellStyle name="Separador de milhares 2 3" xfId="7" xr:uid="{00000000-0005-0000-0000-00000B000000}"/>
    <cellStyle name="Separador de milhares 2 3 2" xfId="11" xr:uid="{00000000-0005-0000-0000-00000C000000}"/>
    <cellStyle name="Separador de milhares 2 3 2 2" xfId="19" xr:uid="{00000000-0005-0000-0000-00000C000000}"/>
    <cellStyle name="Separador de milhares 2 3 2 2 2" xfId="40" xr:uid="{00000000-0005-0000-0000-000017000000}"/>
    <cellStyle name="Separador de milhares 2 3 2 3" xfId="26" xr:uid="{00000000-0005-0000-0000-00000C000000}"/>
    <cellStyle name="Separador de milhares 2 3 2 3 2" xfId="47" xr:uid="{00000000-0005-0000-0000-000018000000}"/>
    <cellStyle name="Separador de milhares 2 3 2 4" xfId="33" xr:uid="{00000000-0005-0000-0000-000016000000}"/>
    <cellStyle name="Separador de milhares 2 3 3" xfId="16" xr:uid="{00000000-0005-0000-0000-00000B000000}"/>
    <cellStyle name="Separador de milhares 2 3 3 2" xfId="37" xr:uid="{00000000-0005-0000-0000-000019000000}"/>
    <cellStyle name="Separador de milhares 2 3 4" xfId="23" xr:uid="{00000000-0005-0000-0000-00000B000000}"/>
    <cellStyle name="Separador de milhares 2 3 4 2" xfId="44" xr:uid="{00000000-0005-0000-0000-00001A000000}"/>
    <cellStyle name="Separador de milhares 2 3 5" xfId="30" xr:uid="{00000000-0005-0000-0000-000015000000}"/>
    <cellStyle name="Separador de milhares 3" xfId="3" xr:uid="{00000000-0005-0000-0000-00000D000000}"/>
    <cellStyle name="Título 5" xfId="4" xr:uid="{00000000-0005-0000-0000-00000E000000}"/>
  </cellStyles>
  <dxfs count="36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1" defaultTableStyle="TableStyleMedium9" defaultPivotStyle="PivotStyleLight16">
    <tableStyle name="Invisible" pivot="0" table="0" count="0" xr9:uid="{AF5284D5-E2A4-4638-A38D-7CA555A647F4}"/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mila Luca" id="{5DB89D46-3BA7-44E8-B150-66823FF203C7}" userId="650d3afa6dd1c1e5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0-06-19T17:53:10.10" personId="{5DB89D46-3BA7-44E8-B150-66823FF203C7}" id="{921C3DAD-A366-4850-B3DC-EEC118BC9362}">
    <text>Cedido para SETIC 03 unidade em 19.06.20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avan.com.br/mangueira-para-gas-de-cozinha-glp-1-20m-durin-05207.html" TargetMode="Externa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www.havan.com.br/mangueira-para-gas-de-cozinha-glp-1-20m-durin-05207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havan.com.br/mangueira-para-gas-de-cozinha-glp-1-20m-durin-05207.html" TargetMode="Externa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F58"/>
  <sheetViews>
    <sheetView topLeftCell="A28" zoomScale="80" zoomScaleNormal="80" workbookViewId="0">
      <pane xSplit="14" topLeftCell="O1" activePane="topRight" state="frozen"/>
      <selection pane="topRight" activeCell="E39" sqref="E39"/>
    </sheetView>
  </sheetViews>
  <sheetFormatPr defaultColWidth="9.7109375" defaultRowHeight="39.950000000000003" customHeight="1"/>
  <cols>
    <col min="1" max="1" width="7" style="33" customWidth="1"/>
    <col min="2" max="2" width="23.140625" style="1" customWidth="1"/>
    <col min="3" max="3" width="9.5703125" style="32" customWidth="1"/>
    <col min="4" max="4" width="45" style="40" customWidth="1"/>
    <col min="5" max="5" width="22.7109375" style="41" customWidth="1"/>
    <col min="6" max="6" width="19.42578125" style="41" hidden="1" customWidth="1"/>
    <col min="7" max="7" width="9.42578125" style="41" customWidth="1"/>
    <col min="8" max="8" width="11.5703125" style="41" customWidth="1"/>
    <col min="9" max="9" width="11.7109375" style="1" customWidth="1"/>
    <col min="10" max="10" width="12.8554687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7.42578125" style="6" customWidth="1"/>
    <col min="16" max="16" width="15" style="6" customWidth="1"/>
    <col min="17" max="17" width="16" style="6" customWidth="1"/>
    <col min="18" max="18" width="15" style="6" customWidth="1"/>
    <col min="19" max="19" width="16" style="6" customWidth="1"/>
    <col min="20" max="20" width="15.5703125" style="6" customWidth="1"/>
    <col min="21" max="21" width="16" style="6" customWidth="1"/>
    <col min="22" max="22" width="14.7109375" style="6" customWidth="1"/>
    <col min="23" max="25" width="13.7109375" style="6" customWidth="1"/>
    <col min="26" max="26" width="15.14062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258</v>
      </c>
      <c r="M1" s="192"/>
      <c r="N1" s="192"/>
      <c r="O1" s="190" t="s">
        <v>182</v>
      </c>
      <c r="P1" s="190" t="s">
        <v>183</v>
      </c>
      <c r="Q1" s="190" t="s">
        <v>184</v>
      </c>
      <c r="R1" s="190" t="s">
        <v>185</v>
      </c>
      <c r="S1" s="190" t="s">
        <v>186</v>
      </c>
      <c r="T1" s="190" t="s">
        <v>187</v>
      </c>
      <c r="U1" s="190" t="s">
        <v>188</v>
      </c>
      <c r="V1" s="190" t="s">
        <v>189</v>
      </c>
      <c r="W1" s="190" t="s">
        <v>190</v>
      </c>
      <c r="X1" s="190" t="s">
        <v>191</v>
      </c>
      <c r="Y1" s="190" t="s">
        <v>192</v>
      </c>
      <c r="Z1" s="191" t="s">
        <v>257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254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1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13">
        <v>45167</v>
      </c>
      <c r="P3" s="113">
        <v>45168</v>
      </c>
      <c r="Q3" s="113">
        <v>45168</v>
      </c>
      <c r="R3" s="113">
        <v>45168</v>
      </c>
      <c r="S3" s="113">
        <v>45168</v>
      </c>
      <c r="T3" s="113">
        <v>45168</v>
      </c>
      <c r="U3" s="113">
        <v>45168</v>
      </c>
      <c r="V3" s="113">
        <v>45197</v>
      </c>
      <c r="W3" s="113">
        <v>45237</v>
      </c>
      <c r="X3" s="113">
        <v>45237</v>
      </c>
      <c r="Y3" s="113">
        <v>45237</v>
      </c>
      <c r="Z3" s="104">
        <v>45506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4</v>
      </c>
      <c r="M4" s="23">
        <f>L4-(SUM(O4:AF4))</f>
        <v>4</v>
      </c>
      <c r="N4" s="24" t="str">
        <f>IF(M4&lt;0,"ATENÇÃO","OK")</f>
        <v>OK</v>
      </c>
      <c r="O4" s="71"/>
      <c r="P4" s="71"/>
      <c r="Q4" s="71"/>
      <c r="R4" s="71"/>
      <c r="S4" s="71"/>
      <c r="T4" s="16"/>
      <c r="U4" s="71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4</v>
      </c>
      <c r="M5" s="23">
        <f>L5-(SUM(O5:AF5))</f>
        <v>4</v>
      </c>
      <c r="N5" s="24" t="str">
        <f>IF(M5&lt;0,"ATENÇÃO","OK")</f>
        <v>OK</v>
      </c>
      <c r="O5" s="71"/>
      <c r="P5" s="71"/>
      <c r="Q5" s="71"/>
      <c r="R5" s="71"/>
      <c r="S5" s="71"/>
      <c r="T5" s="16"/>
      <c r="U5" s="71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4</v>
      </c>
      <c r="M6" s="23">
        <f t="shared" ref="M6:M57" si="0">L6-(SUM(O6:AF6))</f>
        <v>4</v>
      </c>
      <c r="N6" s="24" t="str">
        <f t="shared" ref="N6:N57" si="1">IF(M6&lt;0,"ATENÇÃO","OK")</f>
        <v>OK</v>
      </c>
      <c r="O6" s="71"/>
      <c r="P6" s="71"/>
      <c r="Q6" s="71"/>
      <c r="R6" s="71"/>
      <c r="S6" s="71"/>
      <c r="T6" s="16"/>
      <c r="U6" s="71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140</v>
      </c>
      <c r="M7" s="23">
        <f t="shared" si="0"/>
        <v>0</v>
      </c>
      <c r="N7" s="24" t="str">
        <f t="shared" si="1"/>
        <v>OK</v>
      </c>
      <c r="O7" s="71"/>
      <c r="P7" s="71"/>
      <c r="Q7" s="71"/>
      <c r="R7" s="71"/>
      <c r="S7" s="71"/>
      <c r="T7" s="16"/>
      <c r="U7" s="71"/>
      <c r="V7" s="16">
        <v>140</v>
      </c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71"/>
      <c r="P8" s="71"/>
      <c r="Q8" s="71"/>
      <c r="R8" s="71"/>
      <c r="S8" s="71"/>
      <c r="T8" s="16"/>
      <c r="U8" s="71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80</v>
      </c>
      <c r="M9" s="23">
        <f t="shared" si="0"/>
        <v>80</v>
      </c>
      <c r="N9" s="24" t="str">
        <f t="shared" si="1"/>
        <v>OK</v>
      </c>
      <c r="O9" s="71"/>
      <c r="P9" s="71"/>
      <c r="Q9" s="71"/>
      <c r="R9" s="71"/>
      <c r="S9" s="71"/>
      <c r="T9" s="16"/>
      <c r="U9" s="71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71"/>
      <c r="P10" s="71"/>
      <c r="Q10" s="71"/>
      <c r="R10" s="71"/>
      <c r="S10" s="71"/>
      <c r="T10" s="16"/>
      <c r="U10" s="71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40</v>
      </c>
      <c r="M11" s="23">
        <f t="shared" si="0"/>
        <v>40</v>
      </c>
      <c r="N11" s="24" t="str">
        <f t="shared" si="1"/>
        <v>OK</v>
      </c>
      <c r="O11" s="71"/>
      <c r="P11" s="71"/>
      <c r="Q11" s="71"/>
      <c r="R11" s="71"/>
      <c r="S11" s="71"/>
      <c r="T11" s="16"/>
      <c r="U11" s="71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71"/>
      <c r="P12" s="71"/>
      <c r="Q12" s="71"/>
      <c r="R12" s="71"/>
      <c r="S12" s="71"/>
      <c r="T12" s="16"/>
      <c r="U12" s="71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20</v>
      </c>
      <c r="M13" s="23">
        <f t="shared" si="0"/>
        <v>20</v>
      </c>
      <c r="N13" s="24" t="str">
        <f t="shared" si="1"/>
        <v>OK</v>
      </c>
      <c r="O13" s="71"/>
      <c r="P13" s="71"/>
      <c r="Q13" s="71"/>
      <c r="R13" s="71"/>
      <c r="S13" s="71"/>
      <c r="T13" s="16"/>
      <c r="U13" s="71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10</v>
      </c>
      <c r="M14" s="23">
        <f t="shared" si="0"/>
        <v>10</v>
      </c>
      <c r="N14" s="24" t="str">
        <f t="shared" si="1"/>
        <v>OK</v>
      </c>
      <c r="O14" s="71"/>
      <c r="P14" s="71"/>
      <c r="Q14" s="71"/>
      <c r="R14" s="71"/>
      <c r="S14" s="71"/>
      <c r="T14" s="16"/>
      <c r="U14" s="71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100</v>
      </c>
      <c r="M15" s="23">
        <f t="shared" si="0"/>
        <v>100</v>
      </c>
      <c r="N15" s="24" t="str">
        <f t="shared" si="1"/>
        <v>OK</v>
      </c>
      <c r="O15" s="71"/>
      <c r="P15" s="71"/>
      <c r="Q15" s="71"/>
      <c r="R15" s="71"/>
      <c r="S15" s="71"/>
      <c r="T15" s="16"/>
      <c r="U15" s="71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100</v>
      </c>
      <c r="M16" s="23">
        <f t="shared" si="0"/>
        <v>100</v>
      </c>
      <c r="N16" s="24" t="str">
        <f t="shared" si="1"/>
        <v>OK</v>
      </c>
      <c r="O16" s="71"/>
      <c r="P16" s="71"/>
      <c r="Q16" s="71"/>
      <c r="R16" s="71"/>
      <c r="S16" s="71"/>
      <c r="T16" s="16"/>
      <c r="U16" s="71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500</v>
      </c>
      <c r="M17" s="23">
        <f t="shared" si="0"/>
        <v>500</v>
      </c>
      <c r="N17" s="24" t="str">
        <f t="shared" si="1"/>
        <v>OK</v>
      </c>
      <c r="O17" s="71"/>
      <c r="P17" s="71"/>
      <c r="Q17" s="71"/>
      <c r="R17" s="71"/>
      <c r="S17" s="71"/>
      <c r="T17" s="16"/>
      <c r="U17" s="71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200</v>
      </c>
      <c r="M18" s="23">
        <f t="shared" si="0"/>
        <v>200</v>
      </c>
      <c r="N18" s="24" t="str">
        <f t="shared" si="1"/>
        <v>OK</v>
      </c>
      <c r="O18" s="71"/>
      <c r="P18" s="71"/>
      <c r="Q18" s="71"/>
      <c r="R18" s="71"/>
      <c r="S18" s="71"/>
      <c r="T18" s="16"/>
      <c r="U18" s="71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25</v>
      </c>
      <c r="M19" s="23">
        <f t="shared" si="0"/>
        <v>0</v>
      </c>
      <c r="N19" s="24" t="str">
        <f t="shared" si="1"/>
        <v>OK</v>
      </c>
      <c r="O19" s="71"/>
      <c r="P19" s="71"/>
      <c r="Q19" s="71"/>
      <c r="R19" s="71"/>
      <c r="S19" s="71"/>
      <c r="T19" s="16"/>
      <c r="U19" s="71"/>
      <c r="V19" s="16">
        <v>25</v>
      </c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15</v>
      </c>
      <c r="M20" s="23">
        <f t="shared" si="0"/>
        <v>0</v>
      </c>
      <c r="N20" s="24" t="str">
        <f t="shared" si="1"/>
        <v>OK</v>
      </c>
      <c r="O20" s="71"/>
      <c r="P20" s="71"/>
      <c r="Q20" s="71"/>
      <c r="R20" s="71"/>
      <c r="S20" s="71"/>
      <c r="T20" s="16"/>
      <c r="U20" s="71"/>
      <c r="V20" s="16">
        <v>15</v>
      </c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161" t="s">
        <v>251</v>
      </c>
      <c r="K21" s="88">
        <v>801.7</v>
      </c>
      <c r="L21" s="17">
        <v>12</v>
      </c>
      <c r="M21" s="23">
        <f t="shared" si="0"/>
        <v>0</v>
      </c>
      <c r="N21" s="24" t="str">
        <f t="shared" si="1"/>
        <v>OK</v>
      </c>
      <c r="O21" s="71"/>
      <c r="P21" s="71"/>
      <c r="Q21" s="71">
        <v>4</v>
      </c>
      <c r="R21" s="71"/>
      <c r="S21" s="71"/>
      <c r="T21" s="16"/>
      <c r="U21" s="71"/>
      <c r="V21" s="16"/>
      <c r="W21" s="16"/>
      <c r="X21" s="16"/>
      <c r="Y21" s="16">
        <v>8</v>
      </c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161" t="s">
        <v>251</v>
      </c>
      <c r="K22" s="88">
        <v>632.91999999999996</v>
      </c>
      <c r="L22" s="17">
        <v>10</v>
      </c>
      <c r="M22" s="23">
        <f t="shared" si="0"/>
        <v>2</v>
      </c>
      <c r="N22" s="24" t="str">
        <f t="shared" si="1"/>
        <v>OK</v>
      </c>
      <c r="O22" s="71"/>
      <c r="P22" s="71"/>
      <c r="Q22" s="71"/>
      <c r="R22" s="71"/>
      <c r="S22" s="71"/>
      <c r="T22" s="16"/>
      <c r="U22" s="71"/>
      <c r="V22" s="16"/>
      <c r="W22" s="16"/>
      <c r="X22" s="16"/>
      <c r="Y22" s="16">
        <v>8</v>
      </c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161" t="s">
        <v>251</v>
      </c>
      <c r="K23" s="88">
        <v>564.89</v>
      </c>
      <c r="L23" s="17">
        <v>6</v>
      </c>
      <c r="M23" s="23">
        <f t="shared" si="0"/>
        <v>6</v>
      </c>
      <c r="N23" s="24" t="str">
        <f t="shared" si="1"/>
        <v>OK</v>
      </c>
      <c r="O23" s="71"/>
      <c r="P23" s="71"/>
      <c r="Q23" s="71"/>
      <c r="R23" s="71"/>
      <c r="S23" s="71"/>
      <c r="T23" s="16"/>
      <c r="U23" s="71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33</v>
      </c>
      <c r="M24" s="23">
        <f t="shared" si="0"/>
        <v>17</v>
      </c>
      <c r="N24" s="24" t="str">
        <f t="shared" si="1"/>
        <v>OK</v>
      </c>
      <c r="O24" s="71"/>
      <c r="P24" s="71"/>
      <c r="Q24" s="71"/>
      <c r="R24" s="71"/>
      <c r="S24" s="71"/>
      <c r="T24" s="16"/>
      <c r="U24" s="71"/>
      <c r="V24" s="16"/>
      <c r="W24" s="16"/>
      <c r="X24" s="16"/>
      <c r="Y24" s="16">
        <v>16</v>
      </c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>
        <v>5</v>
      </c>
      <c r="M25" s="23">
        <f t="shared" si="0"/>
        <v>5</v>
      </c>
      <c r="N25" s="24" t="str">
        <f t="shared" si="1"/>
        <v>OK</v>
      </c>
      <c r="O25" s="71"/>
      <c r="P25" s="71"/>
      <c r="Q25" s="71"/>
      <c r="R25" s="71"/>
      <c r="S25" s="71"/>
      <c r="T25" s="16"/>
      <c r="U25" s="71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71"/>
      <c r="P26" s="71"/>
      <c r="Q26" s="71"/>
      <c r="R26" s="71"/>
      <c r="S26" s="71"/>
      <c r="T26" s="16"/>
      <c r="U26" s="71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71"/>
      <c r="P27" s="71"/>
      <c r="Q27" s="71"/>
      <c r="R27" s="71"/>
      <c r="S27" s="71"/>
      <c r="T27" s="16"/>
      <c r="U27" s="71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50</v>
      </c>
      <c r="M28" s="23">
        <f t="shared" si="0"/>
        <v>30</v>
      </c>
      <c r="N28" s="24" t="str">
        <f t="shared" si="1"/>
        <v>OK</v>
      </c>
      <c r="O28" s="71"/>
      <c r="P28" s="71"/>
      <c r="Q28" s="71">
        <v>20</v>
      </c>
      <c r="R28" s="71"/>
      <c r="S28" s="71"/>
      <c r="T28" s="16"/>
      <c r="U28" s="71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71"/>
      <c r="P29" s="71"/>
      <c r="Q29" s="71"/>
      <c r="R29" s="71"/>
      <c r="S29" s="71"/>
      <c r="T29" s="16"/>
      <c r="U29" s="71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71"/>
      <c r="P30" s="71"/>
      <c r="Q30" s="71"/>
      <c r="R30" s="71"/>
      <c r="S30" s="71"/>
      <c r="T30" s="16"/>
      <c r="U30" s="71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162" t="s">
        <v>252</v>
      </c>
      <c r="K31" s="66">
        <v>142</v>
      </c>
      <c r="L31" s="17">
        <v>7</v>
      </c>
      <c r="M31" s="23">
        <f t="shared" si="0"/>
        <v>0</v>
      </c>
      <c r="N31" s="24" t="str">
        <f t="shared" si="1"/>
        <v>OK</v>
      </c>
      <c r="O31" s="71"/>
      <c r="P31" s="71"/>
      <c r="Q31" s="71"/>
      <c r="R31" s="71"/>
      <c r="S31" s="71"/>
      <c r="T31" s="16"/>
      <c r="U31" s="71">
        <v>4</v>
      </c>
      <c r="V31" s="16"/>
      <c r="W31" s="16"/>
      <c r="X31" s="16">
        <v>3</v>
      </c>
      <c r="Y31" s="105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162" t="s">
        <v>252</v>
      </c>
      <c r="K32" s="66">
        <v>153</v>
      </c>
      <c r="L32" s="17">
        <v>7</v>
      </c>
      <c r="M32" s="23">
        <f t="shared" si="0"/>
        <v>0</v>
      </c>
      <c r="N32" s="24" t="str">
        <f t="shared" si="1"/>
        <v>OK</v>
      </c>
      <c r="O32" s="71"/>
      <c r="P32" s="71"/>
      <c r="Q32" s="71"/>
      <c r="R32" s="71"/>
      <c r="S32" s="71"/>
      <c r="T32" s="16"/>
      <c r="U32" s="71">
        <v>4</v>
      </c>
      <c r="V32" s="16"/>
      <c r="W32" s="16"/>
      <c r="X32" s="16">
        <v>3</v>
      </c>
      <c r="Y32" s="105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>
        <v>10</v>
      </c>
      <c r="M33" s="23">
        <f t="shared" si="0"/>
        <v>0</v>
      </c>
      <c r="N33" s="24" t="str">
        <f t="shared" si="1"/>
        <v>OK</v>
      </c>
      <c r="O33" s="71"/>
      <c r="P33" s="71"/>
      <c r="Q33" s="71"/>
      <c r="R33" s="71"/>
      <c r="S33" s="71"/>
      <c r="T33" s="16"/>
      <c r="U33" s="71">
        <v>10</v>
      </c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50">
        <v>39</v>
      </c>
      <c r="D34" s="51" t="s">
        <v>114</v>
      </c>
      <c r="E34" s="52" t="s">
        <v>115</v>
      </c>
      <c r="F34" s="52"/>
      <c r="G34" s="165">
        <v>1305</v>
      </c>
      <c r="H34" s="166" t="s">
        <v>128</v>
      </c>
      <c r="I34" s="167" t="s">
        <v>127</v>
      </c>
      <c r="J34" s="170" t="s">
        <v>106</v>
      </c>
      <c r="K34" s="169">
        <v>2.5499999999999998</v>
      </c>
      <c r="L34" s="17">
        <f>4000-1000</f>
        <v>3000</v>
      </c>
      <c r="M34" s="23">
        <f t="shared" si="0"/>
        <v>0</v>
      </c>
      <c r="N34" s="24" t="str">
        <f t="shared" si="1"/>
        <v>OK</v>
      </c>
      <c r="O34" s="71"/>
      <c r="P34" s="71"/>
      <c r="Q34" s="71"/>
      <c r="R34" s="71"/>
      <c r="S34" s="71"/>
      <c r="T34" s="16"/>
      <c r="U34" s="71">
        <v>1000</v>
      </c>
      <c r="V34" s="16"/>
      <c r="W34" s="16"/>
      <c r="X34" s="16">
        <v>2000</v>
      </c>
      <c r="Y34" s="105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>
        <v>4</v>
      </c>
      <c r="M35" s="23">
        <f t="shared" si="0"/>
        <v>0</v>
      </c>
      <c r="N35" s="24" t="str">
        <f t="shared" si="1"/>
        <v>OK</v>
      </c>
      <c r="O35" s="71"/>
      <c r="P35" s="71"/>
      <c r="Q35" s="71"/>
      <c r="R35" s="71"/>
      <c r="S35" s="71"/>
      <c r="T35" s="16"/>
      <c r="U35" s="71">
        <v>4</v>
      </c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>
        <v>20</v>
      </c>
      <c r="M36" s="23">
        <f t="shared" si="0"/>
        <v>20</v>
      </c>
      <c r="N36" s="24" t="str">
        <f t="shared" si="1"/>
        <v>OK</v>
      </c>
      <c r="O36" s="71"/>
      <c r="P36" s="71"/>
      <c r="Q36" s="71"/>
      <c r="R36" s="71"/>
      <c r="S36" s="71"/>
      <c r="T36" s="16"/>
      <c r="U36" s="71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>
        <v>80</v>
      </c>
      <c r="M37" s="23">
        <f t="shared" si="0"/>
        <v>0</v>
      </c>
      <c r="N37" s="24" t="str">
        <f t="shared" si="1"/>
        <v>OK</v>
      </c>
      <c r="O37" s="71"/>
      <c r="P37" s="71"/>
      <c r="Q37" s="71"/>
      <c r="R37" s="71"/>
      <c r="S37" s="71"/>
      <c r="T37" s="16"/>
      <c r="U37" s="71">
        <v>48</v>
      </c>
      <c r="V37" s="16"/>
      <c r="W37" s="16"/>
      <c r="X37" s="16">
        <v>32</v>
      </c>
      <c r="Y37" s="105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>
        <v>5</v>
      </c>
      <c r="M38" s="23">
        <f t="shared" si="0"/>
        <v>4</v>
      </c>
      <c r="N38" s="24" t="str">
        <f t="shared" si="1"/>
        <v>OK</v>
      </c>
      <c r="O38" s="71"/>
      <c r="P38" s="71"/>
      <c r="Q38" s="71"/>
      <c r="R38" s="71"/>
      <c r="S38" s="71"/>
      <c r="T38" s="16"/>
      <c r="U38" s="71">
        <v>1</v>
      </c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75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>
        <v>2</v>
      </c>
      <c r="M39" s="23">
        <f t="shared" si="0"/>
        <v>1</v>
      </c>
      <c r="N39" s="24" t="str">
        <f t="shared" si="1"/>
        <v>OK</v>
      </c>
      <c r="O39" s="71"/>
      <c r="P39" s="71"/>
      <c r="Q39" s="71"/>
      <c r="R39" s="71"/>
      <c r="S39" s="71">
        <v>1</v>
      </c>
      <c r="T39" s="16"/>
      <c r="U39" s="71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76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>
        <v>2</v>
      </c>
      <c r="M40" s="23">
        <f t="shared" si="0"/>
        <v>1</v>
      </c>
      <c r="N40" s="24" t="str">
        <f t="shared" si="1"/>
        <v>OK</v>
      </c>
      <c r="O40" s="71"/>
      <c r="P40" s="71"/>
      <c r="Q40" s="71"/>
      <c r="R40" s="71"/>
      <c r="S40" s="71">
        <v>1</v>
      </c>
      <c r="T40" s="16"/>
      <c r="U40" s="71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77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>
        <v>2</v>
      </c>
      <c r="M41" s="23">
        <f t="shared" si="0"/>
        <v>1</v>
      </c>
      <c r="N41" s="24" t="str">
        <f t="shared" si="1"/>
        <v>OK</v>
      </c>
      <c r="O41" s="71"/>
      <c r="P41" s="71"/>
      <c r="Q41" s="71"/>
      <c r="R41" s="71"/>
      <c r="S41" s="71">
        <v>1</v>
      </c>
      <c r="T41" s="16"/>
      <c r="U41" s="71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94.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3</v>
      </c>
      <c r="M42" s="23">
        <f t="shared" si="0"/>
        <v>2</v>
      </c>
      <c r="N42" s="24" t="str">
        <f t="shared" si="1"/>
        <v>OK</v>
      </c>
      <c r="O42" s="71"/>
      <c r="P42" s="71"/>
      <c r="Q42" s="71"/>
      <c r="R42" s="71"/>
      <c r="S42" s="71"/>
      <c r="T42" s="16">
        <v>1</v>
      </c>
      <c r="U42" s="71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94.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1</v>
      </c>
      <c r="M43" s="23">
        <f t="shared" si="0"/>
        <v>1</v>
      </c>
      <c r="N43" s="24" t="str">
        <f t="shared" si="1"/>
        <v>OK</v>
      </c>
      <c r="O43" s="71"/>
      <c r="P43" s="71"/>
      <c r="Q43" s="71"/>
      <c r="R43" s="71"/>
      <c r="S43" s="71"/>
      <c r="T43" s="16"/>
      <c r="U43" s="71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110.25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f>2-1</f>
        <v>1</v>
      </c>
      <c r="M44" s="23">
        <f t="shared" si="0"/>
        <v>0</v>
      </c>
      <c r="N44" s="24" t="str">
        <f t="shared" si="1"/>
        <v>OK</v>
      </c>
      <c r="O44" s="71"/>
      <c r="P44" s="71"/>
      <c r="Q44" s="71"/>
      <c r="R44" s="71"/>
      <c r="S44" s="71">
        <v>1</v>
      </c>
      <c r="T44" s="16"/>
      <c r="U44" s="71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110.25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13</v>
      </c>
      <c r="M45" s="23">
        <f t="shared" si="0"/>
        <v>0</v>
      </c>
      <c r="N45" s="24" t="str">
        <f t="shared" si="1"/>
        <v>OK</v>
      </c>
      <c r="O45" s="71"/>
      <c r="P45" s="71"/>
      <c r="Q45" s="71"/>
      <c r="R45" s="71"/>
      <c r="S45" s="71"/>
      <c r="T45" s="16"/>
      <c r="U45" s="71">
        <v>13</v>
      </c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110.2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>
        <v>60</v>
      </c>
      <c r="M46" s="23">
        <f t="shared" si="0"/>
        <v>20</v>
      </c>
      <c r="N46" s="24" t="str">
        <f t="shared" si="1"/>
        <v>OK</v>
      </c>
      <c r="O46" s="71"/>
      <c r="P46" s="71"/>
      <c r="Q46" s="71"/>
      <c r="R46" s="71">
        <v>20</v>
      </c>
      <c r="S46" s="71"/>
      <c r="T46" s="16"/>
      <c r="U46" s="71"/>
      <c r="V46" s="16"/>
      <c r="W46" s="16">
        <v>20</v>
      </c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38.2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12</v>
      </c>
      <c r="M47" s="23">
        <f t="shared" si="0"/>
        <v>0</v>
      </c>
      <c r="N47" s="24" t="str">
        <f t="shared" si="1"/>
        <v>OK</v>
      </c>
      <c r="O47" s="71">
        <v>6</v>
      </c>
      <c r="P47" s="71"/>
      <c r="Q47" s="106"/>
      <c r="R47" s="71"/>
      <c r="S47" s="71"/>
      <c r="T47" s="16"/>
      <c r="U47" s="71"/>
      <c r="V47" s="16"/>
      <c r="W47" s="16"/>
      <c r="X47" s="16"/>
      <c r="Y47" s="16"/>
      <c r="Z47" s="16">
        <v>6</v>
      </c>
      <c r="AA47" s="30"/>
      <c r="AB47" s="30"/>
      <c r="AC47" s="30"/>
      <c r="AD47" s="30"/>
      <c r="AE47" s="30"/>
      <c r="AF47" s="30"/>
    </row>
    <row r="48" spans="1:32" ht="30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63" t="s">
        <v>164</v>
      </c>
      <c r="K48" s="56">
        <v>290.73</v>
      </c>
      <c r="L48" s="17">
        <v>3</v>
      </c>
      <c r="M48" s="23">
        <f t="shared" si="0"/>
        <v>2</v>
      </c>
      <c r="N48" s="24" t="str">
        <f t="shared" si="1"/>
        <v>OK</v>
      </c>
      <c r="O48" s="71">
        <v>1</v>
      </c>
      <c r="P48" s="71"/>
      <c r="Q48" s="106"/>
      <c r="R48" s="71"/>
      <c r="S48" s="71"/>
      <c r="T48" s="16"/>
      <c r="U48" s="71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39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8</v>
      </c>
      <c r="M49" s="23">
        <f t="shared" si="0"/>
        <v>0</v>
      </c>
      <c r="N49" s="24" t="str">
        <f t="shared" si="1"/>
        <v>OK</v>
      </c>
      <c r="O49" s="71">
        <v>2</v>
      </c>
      <c r="P49" s="71"/>
      <c r="Q49" s="106"/>
      <c r="R49" s="71"/>
      <c r="S49" s="71"/>
      <c r="T49" s="16"/>
      <c r="U49" s="71"/>
      <c r="V49" s="16"/>
      <c r="W49" s="16"/>
      <c r="X49" s="16"/>
      <c r="Y49" s="16"/>
      <c r="Z49" s="16">
        <v>6</v>
      </c>
      <c r="AA49" s="30"/>
      <c r="AB49" s="30"/>
      <c r="AC49" s="30"/>
      <c r="AD49" s="30"/>
      <c r="AE49" s="30"/>
      <c r="AF49" s="30"/>
    </row>
    <row r="50" spans="1:32" ht="39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0</v>
      </c>
      <c r="N50" s="24" t="str">
        <f t="shared" si="1"/>
        <v>OK</v>
      </c>
      <c r="O50" s="71">
        <v>2</v>
      </c>
      <c r="P50" s="71"/>
      <c r="Q50" s="106"/>
      <c r="R50" s="71"/>
      <c r="S50" s="71"/>
      <c r="T50" s="16"/>
      <c r="U50" s="71"/>
      <c r="V50" s="16"/>
      <c r="W50" s="16"/>
      <c r="X50" s="16"/>
      <c r="Y50" s="16"/>
      <c r="Z50" s="16">
        <v>2</v>
      </c>
      <c r="AA50" s="30"/>
      <c r="AB50" s="30"/>
      <c r="AC50" s="30"/>
      <c r="AD50" s="30"/>
      <c r="AE50" s="30"/>
      <c r="AF50" s="30"/>
    </row>
    <row r="51" spans="1:32" ht="38.2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12</v>
      </c>
      <c r="M51" s="23">
        <f t="shared" si="0"/>
        <v>8</v>
      </c>
      <c r="N51" s="24" t="str">
        <f t="shared" si="1"/>
        <v>OK</v>
      </c>
      <c r="O51" s="71">
        <v>2</v>
      </c>
      <c r="P51" s="71"/>
      <c r="Q51" s="106"/>
      <c r="R51" s="71"/>
      <c r="S51" s="71"/>
      <c r="T51" s="16"/>
      <c r="U51" s="71"/>
      <c r="V51" s="16"/>
      <c r="W51" s="16"/>
      <c r="X51" s="16"/>
      <c r="Y51" s="16"/>
      <c r="Z51" s="16">
        <v>2</v>
      </c>
      <c r="AA51" s="30"/>
      <c r="AB51" s="30"/>
      <c r="AC51" s="30"/>
      <c r="AD51" s="30"/>
      <c r="AE51" s="30"/>
      <c r="AF51" s="30"/>
    </row>
    <row r="52" spans="1:32" ht="30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50</v>
      </c>
      <c r="M52" s="23">
        <f t="shared" si="0"/>
        <v>40</v>
      </c>
      <c r="N52" s="24" t="str">
        <f t="shared" si="1"/>
        <v>OK</v>
      </c>
      <c r="O52" s="71"/>
      <c r="P52" s="71">
        <v>10</v>
      </c>
      <c r="Q52" s="71"/>
      <c r="R52" s="71"/>
      <c r="S52" s="71"/>
      <c r="T52" s="16"/>
      <c r="U52" s="71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30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71"/>
      <c r="P53" s="71"/>
      <c r="Q53" s="71"/>
      <c r="R53" s="71"/>
      <c r="S53" s="71"/>
      <c r="T53" s="16"/>
      <c r="U53" s="71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30.75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64" t="s">
        <v>253</v>
      </c>
      <c r="K54" s="66">
        <v>63.68</v>
      </c>
      <c r="L54" s="17">
        <v>20</v>
      </c>
      <c r="M54" s="23">
        <f t="shared" si="0"/>
        <v>18</v>
      </c>
      <c r="N54" s="24" t="str">
        <f t="shared" si="1"/>
        <v>OK</v>
      </c>
      <c r="O54" s="71"/>
      <c r="P54" s="71">
        <v>2</v>
      </c>
      <c r="Q54" s="71"/>
      <c r="R54" s="71"/>
      <c r="S54" s="71"/>
      <c r="T54" s="16"/>
      <c r="U54" s="71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4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64" t="s">
        <v>253</v>
      </c>
      <c r="K55" s="66">
        <v>233.52</v>
      </c>
      <c r="L55" s="17">
        <v>20</v>
      </c>
      <c r="M55" s="23">
        <f t="shared" si="0"/>
        <v>18</v>
      </c>
      <c r="N55" s="24" t="str">
        <f t="shared" si="1"/>
        <v>OK</v>
      </c>
      <c r="O55" s="71"/>
      <c r="P55" s="71">
        <v>2</v>
      </c>
      <c r="Q55" s="71"/>
      <c r="R55" s="71"/>
      <c r="S55" s="71"/>
      <c r="T55" s="16"/>
      <c r="U55" s="71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94.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2</v>
      </c>
      <c r="M56" s="23">
        <f t="shared" si="0"/>
        <v>2</v>
      </c>
      <c r="N56" s="24" t="str">
        <f t="shared" si="1"/>
        <v>OK</v>
      </c>
      <c r="O56" s="71"/>
      <c r="P56" s="71"/>
      <c r="Q56" s="71"/>
      <c r="R56" s="71"/>
      <c r="S56" s="71"/>
      <c r="T56" s="16"/>
      <c r="U56" s="71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94.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>
        <v>4</v>
      </c>
      <c r="M57" s="23">
        <f t="shared" si="0"/>
        <v>2</v>
      </c>
      <c r="N57" s="24" t="str">
        <f t="shared" si="1"/>
        <v>OK</v>
      </c>
      <c r="O57" s="71"/>
      <c r="P57" s="71"/>
      <c r="Q57" s="71"/>
      <c r="R57" s="71"/>
      <c r="S57" s="71"/>
      <c r="T57" s="16">
        <v>2</v>
      </c>
      <c r="U57" s="71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4.75" customHeight="1">
      <c r="K58" s="57"/>
      <c r="O58" s="68">
        <f>SUMPRODUCT($K$4:$K$57,O4:O57)</f>
        <v>718.51</v>
      </c>
      <c r="P58" s="68">
        <f t="shared" ref="P58:AF58" si="2">SUMPRODUCT($K$4:$K$57,P4:P57)</f>
        <v>755</v>
      </c>
      <c r="Q58" s="68">
        <f t="shared" si="2"/>
        <v>3651.4</v>
      </c>
      <c r="R58" s="68">
        <f t="shared" si="2"/>
        <v>3086.3999999999996</v>
      </c>
      <c r="S58" s="68">
        <f t="shared" si="2"/>
        <v>28000</v>
      </c>
      <c r="T58" s="68">
        <f t="shared" si="2"/>
        <v>1903.31</v>
      </c>
      <c r="U58" s="68">
        <f t="shared" si="2"/>
        <v>11258.41</v>
      </c>
      <c r="V58" s="68">
        <f t="shared" si="2"/>
        <v>10105</v>
      </c>
      <c r="W58" s="68">
        <f t="shared" si="2"/>
        <v>3086.3999999999996</v>
      </c>
      <c r="X58" s="68">
        <f t="shared" si="2"/>
        <v>7169</v>
      </c>
      <c r="Y58" s="68">
        <f t="shared" si="2"/>
        <v>12806.24</v>
      </c>
      <c r="Z58" s="68">
        <f t="shared" si="2"/>
        <v>568.98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</sheetData>
  <autoFilter ref="A3:AF57" xr:uid="{00000000-0001-0000-0000-000000000000}"/>
  <mergeCells count="34">
    <mergeCell ref="A4:A20"/>
    <mergeCell ref="B4:B20"/>
    <mergeCell ref="B21:B30"/>
    <mergeCell ref="A21:A30"/>
    <mergeCell ref="B31:B38"/>
    <mergeCell ref="A31:A38"/>
    <mergeCell ref="Z1:Z2"/>
    <mergeCell ref="X1:X2"/>
    <mergeCell ref="Y1:Y2"/>
    <mergeCell ref="W1:W2"/>
    <mergeCell ref="D1:K1"/>
    <mergeCell ref="L1:N1"/>
    <mergeCell ref="O1:O2"/>
    <mergeCell ref="A2:N2"/>
    <mergeCell ref="A1:C1"/>
    <mergeCell ref="U1:U2"/>
    <mergeCell ref="P1:P2"/>
    <mergeCell ref="Q1:Q2"/>
    <mergeCell ref="R1:R2"/>
    <mergeCell ref="S1:S2"/>
    <mergeCell ref="T1:T2"/>
    <mergeCell ref="V1:V2"/>
    <mergeCell ref="AF1:AF2"/>
    <mergeCell ref="AA1:AA2"/>
    <mergeCell ref="AB1:AB2"/>
    <mergeCell ref="AC1:AC2"/>
    <mergeCell ref="AD1:AD2"/>
    <mergeCell ref="AE1:AE2"/>
    <mergeCell ref="A39:A41"/>
    <mergeCell ref="B39:B41"/>
    <mergeCell ref="A47:A51"/>
    <mergeCell ref="B47:B51"/>
    <mergeCell ref="A52:A55"/>
    <mergeCell ref="B52:B55"/>
  </mergeCells>
  <conditionalFormatting sqref="Z4:Z57">
    <cfRule type="cellIs" dxfId="362" priority="52" stopIfTrue="1" operator="greaterThan">
      <formula>0</formula>
    </cfRule>
    <cfRule type="cellIs" dxfId="361" priority="53" stopIfTrue="1" operator="greaterThan">
      <formula>0</formula>
    </cfRule>
    <cfRule type="cellIs" dxfId="360" priority="54" stopIfTrue="1" operator="greaterThan">
      <formula>0</formula>
    </cfRule>
  </conditionalFormatting>
  <conditionalFormatting sqref="O4:Y57">
    <cfRule type="cellIs" dxfId="359" priority="1" stopIfTrue="1" operator="greaterThan">
      <formula>0</formula>
    </cfRule>
    <cfRule type="cellIs" dxfId="358" priority="2" stopIfTrue="1" operator="greaterThan">
      <formula>0</formula>
    </cfRule>
    <cfRule type="cellIs" dxfId="357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C3D-8F3F-4DAF-AF68-3FB83BFFF6AD}">
  <sheetPr>
    <tabColor rgb="FF92D050"/>
  </sheetPr>
  <dimension ref="A1:AF58"/>
  <sheetViews>
    <sheetView topLeftCell="A37" zoomScale="70" zoomScaleNormal="70" workbookViewId="0">
      <selection activeCell="I17" sqref="I17"/>
    </sheetView>
  </sheetViews>
  <sheetFormatPr defaultColWidth="9.7109375" defaultRowHeight="39.950000000000003" customHeight="1"/>
  <cols>
    <col min="1" max="1" width="7" style="33" customWidth="1"/>
    <col min="2" max="2" width="17.42578125" style="1" customWidth="1"/>
    <col min="3" max="3" width="9.5703125" style="32" customWidth="1"/>
    <col min="4" max="4" width="32.42578125" style="40" customWidth="1"/>
    <col min="5" max="5" width="26.42578125" style="41" customWidth="1"/>
    <col min="6" max="6" width="19.42578125" style="41" hidden="1" customWidth="1"/>
    <col min="7" max="7" width="6" style="41" customWidth="1"/>
    <col min="8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6" style="6" customWidth="1"/>
    <col min="16" max="16" width="15.5703125" style="6" customWidth="1"/>
    <col min="17" max="17" width="17.42578125" style="6" customWidth="1"/>
    <col min="18" max="18" width="14.7109375" style="6" customWidth="1"/>
    <col min="19" max="20" width="15.5703125" style="6" customWidth="1"/>
    <col min="21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220</v>
      </c>
      <c r="P1" s="191" t="s">
        <v>221</v>
      </c>
      <c r="Q1" s="191" t="s">
        <v>222</v>
      </c>
      <c r="R1" s="191" t="s">
        <v>223</v>
      </c>
      <c r="S1" s="191" t="s">
        <v>224</v>
      </c>
      <c r="T1" s="191" t="s">
        <v>225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1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45190</v>
      </c>
      <c r="P3" s="104">
        <v>45192</v>
      </c>
      <c r="Q3" s="104">
        <v>45190</v>
      </c>
      <c r="R3" s="104">
        <v>45190</v>
      </c>
      <c r="S3" s="104">
        <v>45190</v>
      </c>
      <c r="T3" s="104">
        <v>45188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6</v>
      </c>
      <c r="M4" s="23">
        <f>L4-(SUM(O4:AF4))</f>
        <v>0</v>
      </c>
      <c r="N4" s="24" t="str">
        <f>IF(M4&lt;0,"ATENÇÃO","OK")</f>
        <v>OK</v>
      </c>
      <c r="O4" s="111">
        <v>6</v>
      </c>
      <c r="P4" s="111"/>
      <c r="Q4" s="111"/>
      <c r="R4" s="111"/>
      <c r="S4" s="111"/>
      <c r="T4" s="11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6</v>
      </c>
      <c r="M5" s="23">
        <f>L5-(SUM(O5:AF5))</f>
        <v>0</v>
      </c>
      <c r="N5" s="24" t="str">
        <f>IF(M5&lt;0,"ATENÇÃO","OK")</f>
        <v>OK</v>
      </c>
      <c r="O5" s="111">
        <v>6</v>
      </c>
      <c r="P5" s="111"/>
      <c r="Q5" s="111"/>
      <c r="R5" s="111"/>
      <c r="S5" s="111"/>
      <c r="T5" s="11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111"/>
      <c r="P6" s="111"/>
      <c r="Q6" s="111"/>
      <c r="R6" s="111"/>
      <c r="S6" s="111"/>
      <c r="T6" s="11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50</v>
      </c>
      <c r="M7" s="23">
        <f t="shared" si="0"/>
        <v>50</v>
      </c>
      <c r="N7" s="24" t="str">
        <f t="shared" si="1"/>
        <v>OK</v>
      </c>
      <c r="O7" s="111"/>
      <c r="P7" s="111"/>
      <c r="Q7" s="111"/>
      <c r="R7" s="111"/>
      <c r="S7" s="111"/>
      <c r="T7" s="11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50</v>
      </c>
      <c r="M8" s="23">
        <f t="shared" si="0"/>
        <v>50</v>
      </c>
      <c r="N8" s="24" t="str">
        <f t="shared" si="1"/>
        <v>OK</v>
      </c>
      <c r="O8" s="111"/>
      <c r="P8" s="111"/>
      <c r="Q8" s="111"/>
      <c r="R8" s="111"/>
      <c r="S8" s="111"/>
      <c r="T8" s="11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50</v>
      </c>
      <c r="M9" s="23">
        <f t="shared" si="0"/>
        <v>50</v>
      </c>
      <c r="N9" s="24" t="str">
        <f t="shared" si="1"/>
        <v>OK</v>
      </c>
      <c r="O9" s="111"/>
      <c r="P9" s="111"/>
      <c r="Q9" s="111"/>
      <c r="R9" s="111"/>
      <c r="S9" s="111"/>
      <c r="T9" s="11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50</v>
      </c>
      <c r="M10" s="23">
        <f t="shared" si="0"/>
        <v>50</v>
      </c>
      <c r="N10" s="24" t="str">
        <f t="shared" si="1"/>
        <v>OK</v>
      </c>
      <c r="O10" s="111"/>
      <c r="P10" s="111"/>
      <c r="Q10" s="111"/>
      <c r="R10" s="111"/>
      <c r="S10" s="111"/>
      <c r="T10" s="11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50</v>
      </c>
      <c r="M11" s="23">
        <f t="shared" si="0"/>
        <v>50</v>
      </c>
      <c r="N11" s="24" t="str">
        <f t="shared" si="1"/>
        <v>OK</v>
      </c>
      <c r="O11" s="111"/>
      <c r="P11" s="111"/>
      <c r="Q11" s="111"/>
      <c r="R11" s="111"/>
      <c r="S11" s="111"/>
      <c r="T11" s="11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>
        <v>50</v>
      </c>
      <c r="M12" s="23">
        <f t="shared" si="0"/>
        <v>50</v>
      </c>
      <c r="N12" s="24" t="str">
        <f t="shared" si="1"/>
        <v>OK</v>
      </c>
      <c r="O12" s="111"/>
      <c r="P12" s="111"/>
      <c r="Q12" s="111"/>
      <c r="R12" s="111"/>
      <c r="S12" s="111"/>
      <c r="T12" s="11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3</v>
      </c>
      <c r="M13" s="23">
        <f t="shared" si="0"/>
        <v>0</v>
      </c>
      <c r="N13" s="24" t="str">
        <f t="shared" si="1"/>
        <v>OK</v>
      </c>
      <c r="O13" s="111">
        <v>3</v>
      </c>
      <c r="P13" s="111"/>
      <c r="Q13" s="111"/>
      <c r="R13" s="111"/>
      <c r="S13" s="111"/>
      <c r="T13" s="11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3</v>
      </c>
      <c r="M14" s="23">
        <f t="shared" si="0"/>
        <v>0</v>
      </c>
      <c r="N14" s="24" t="str">
        <f t="shared" si="1"/>
        <v>OK</v>
      </c>
      <c r="O14" s="111">
        <v>3</v>
      </c>
      <c r="P14" s="111"/>
      <c r="Q14" s="111"/>
      <c r="R14" s="111"/>
      <c r="S14" s="111"/>
      <c r="T14" s="11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/>
      <c r="M15" s="23">
        <f t="shared" si="0"/>
        <v>0</v>
      </c>
      <c r="N15" s="24" t="str">
        <f t="shared" si="1"/>
        <v>OK</v>
      </c>
      <c r="O15" s="111"/>
      <c r="P15" s="111"/>
      <c r="Q15" s="111"/>
      <c r="R15" s="111"/>
      <c r="S15" s="111"/>
      <c r="T15" s="11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111"/>
      <c r="P16" s="111"/>
      <c r="Q16" s="111"/>
      <c r="R16" s="111"/>
      <c r="S16" s="111"/>
      <c r="T16" s="11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200</v>
      </c>
      <c r="M17" s="23">
        <f t="shared" si="0"/>
        <v>0</v>
      </c>
      <c r="N17" s="24" t="str">
        <f t="shared" si="1"/>
        <v>OK</v>
      </c>
      <c r="O17" s="111">
        <v>200</v>
      </c>
      <c r="P17" s="111"/>
      <c r="Q17" s="111"/>
      <c r="R17" s="111"/>
      <c r="S17" s="111"/>
      <c r="T17" s="11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200</v>
      </c>
      <c r="M18" s="23">
        <f t="shared" si="0"/>
        <v>0</v>
      </c>
      <c r="N18" s="24" t="str">
        <f t="shared" si="1"/>
        <v>OK</v>
      </c>
      <c r="O18" s="111">
        <v>200</v>
      </c>
      <c r="P18" s="111"/>
      <c r="Q18" s="111"/>
      <c r="R18" s="111"/>
      <c r="S18" s="111"/>
      <c r="T18" s="11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15</v>
      </c>
      <c r="M19" s="23">
        <f t="shared" si="0"/>
        <v>15</v>
      </c>
      <c r="N19" s="24" t="str">
        <f t="shared" si="1"/>
        <v>OK</v>
      </c>
      <c r="O19" s="111"/>
      <c r="P19" s="111"/>
      <c r="Q19" s="111"/>
      <c r="R19" s="111"/>
      <c r="S19" s="111"/>
      <c r="T19" s="11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15</v>
      </c>
      <c r="M20" s="23">
        <f t="shared" si="0"/>
        <v>15</v>
      </c>
      <c r="N20" s="24" t="str">
        <f t="shared" si="1"/>
        <v>OK</v>
      </c>
      <c r="O20" s="111"/>
      <c r="P20" s="111"/>
      <c r="Q20" s="111"/>
      <c r="R20" s="111"/>
      <c r="S20" s="111"/>
      <c r="T20" s="11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2</v>
      </c>
      <c r="M21" s="23">
        <f t="shared" si="0"/>
        <v>1</v>
      </c>
      <c r="N21" s="24" t="str">
        <f t="shared" si="1"/>
        <v>OK</v>
      </c>
      <c r="O21" s="111"/>
      <c r="P21" s="111">
        <v>1</v>
      </c>
      <c r="Q21" s="111"/>
      <c r="R21" s="111"/>
      <c r="S21" s="111"/>
      <c r="T21" s="11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2</v>
      </c>
      <c r="M22" s="23">
        <f t="shared" si="0"/>
        <v>1</v>
      </c>
      <c r="N22" s="24" t="str">
        <f t="shared" si="1"/>
        <v>OK</v>
      </c>
      <c r="O22" s="111"/>
      <c r="P22" s="111">
        <v>1</v>
      </c>
      <c r="Q22" s="111"/>
      <c r="R22" s="111"/>
      <c r="S22" s="111"/>
      <c r="T22" s="11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v>4</v>
      </c>
      <c r="M23" s="23">
        <f t="shared" si="0"/>
        <v>2</v>
      </c>
      <c r="N23" s="24" t="str">
        <f t="shared" si="1"/>
        <v>OK</v>
      </c>
      <c r="O23" s="111"/>
      <c r="P23" s="111">
        <v>2</v>
      </c>
      <c r="Q23" s="111"/>
      <c r="R23" s="111"/>
      <c r="S23" s="111"/>
      <c r="T23" s="11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10</v>
      </c>
      <c r="M24" s="23">
        <f t="shared" si="0"/>
        <v>0</v>
      </c>
      <c r="N24" s="24" t="str">
        <f t="shared" si="1"/>
        <v>OK</v>
      </c>
      <c r="O24" s="111"/>
      <c r="P24" s="111">
        <v>10</v>
      </c>
      <c r="Q24" s="111"/>
      <c r="R24" s="111"/>
      <c r="S24" s="111"/>
      <c r="T24" s="11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111"/>
      <c r="T25" s="11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111"/>
      <c r="T26" s="11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>
        <v>40</v>
      </c>
      <c r="M27" s="23">
        <f t="shared" si="0"/>
        <v>40</v>
      </c>
      <c r="N27" s="24" t="str">
        <f t="shared" si="1"/>
        <v>OK</v>
      </c>
      <c r="O27" s="111"/>
      <c r="P27" s="111"/>
      <c r="Q27" s="111"/>
      <c r="R27" s="111"/>
      <c r="S27" s="111"/>
      <c r="T27" s="11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/>
      <c r="M28" s="23">
        <f t="shared" si="0"/>
        <v>0</v>
      </c>
      <c r="N28" s="24" t="str">
        <f t="shared" si="1"/>
        <v>OK</v>
      </c>
      <c r="O28" s="111"/>
      <c r="P28" s="111"/>
      <c r="Q28" s="111"/>
      <c r="R28" s="111"/>
      <c r="S28" s="111"/>
      <c r="T28" s="11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>
        <v>10</v>
      </c>
      <c r="M29" s="23">
        <f t="shared" si="0"/>
        <v>0</v>
      </c>
      <c r="N29" s="24" t="str">
        <f t="shared" si="1"/>
        <v>OK</v>
      </c>
      <c r="O29" s="111"/>
      <c r="P29" s="111">
        <v>10</v>
      </c>
      <c r="Q29" s="111"/>
      <c r="R29" s="111"/>
      <c r="S29" s="111"/>
      <c r="T29" s="11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111"/>
      <c r="P30" s="111"/>
      <c r="Q30" s="111"/>
      <c r="R30" s="111"/>
      <c r="S30" s="111"/>
      <c r="T30" s="11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1"/>
      <c r="S31" s="111"/>
      <c r="T31" s="11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1"/>
      <c r="S32" s="111"/>
      <c r="T32" s="11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111"/>
      <c r="T33" s="11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111"/>
      <c r="T34" s="11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111"/>
      <c r="T35" s="11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111"/>
      <c r="T36" s="11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111"/>
      <c r="T37" s="11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111"/>
      <c r="T38" s="11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111"/>
      <c r="T39" s="11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111"/>
      <c r="T40" s="11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111"/>
      <c r="T41" s="11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6.9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2</v>
      </c>
      <c r="M42" s="23">
        <f t="shared" si="0"/>
        <v>0</v>
      </c>
      <c r="N42" s="24" t="str">
        <f t="shared" si="1"/>
        <v>OK</v>
      </c>
      <c r="O42" s="111"/>
      <c r="P42" s="111"/>
      <c r="Q42" s="111">
        <v>2</v>
      </c>
      <c r="R42" s="111"/>
      <c r="S42" s="111"/>
      <c r="T42" s="11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6.9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0</v>
      </c>
      <c r="N43" s="24" t="str">
        <f t="shared" si="1"/>
        <v>OK</v>
      </c>
      <c r="O43" s="111"/>
      <c r="P43" s="111"/>
      <c r="Q43" s="111">
        <v>2</v>
      </c>
      <c r="R43" s="111"/>
      <c r="S43" s="111"/>
      <c r="T43" s="11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6.9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v>1</v>
      </c>
      <c r="M44" s="23">
        <f t="shared" si="0"/>
        <v>1</v>
      </c>
      <c r="N44" s="24" t="str">
        <f t="shared" si="1"/>
        <v>OK</v>
      </c>
      <c r="O44" s="111"/>
      <c r="P44" s="111"/>
      <c r="Q44" s="111"/>
      <c r="R44" s="111"/>
      <c r="S44" s="111"/>
      <c r="T44" s="11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6.9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20</v>
      </c>
      <c r="M45" s="23">
        <f t="shared" si="0"/>
        <v>0</v>
      </c>
      <c r="N45" s="24" t="str">
        <f t="shared" si="1"/>
        <v>OK</v>
      </c>
      <c r="O45" s="111"/>
      <c r="P45" s="111"/>
      <c r="Q45" s="111"/>
      <c r="R45" s="111">
        <v>20</v>
      </c>
      <c r="S45" s="111"/>
      <c r="T45" s="11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46.9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111"/>
      <c r="T46" s="11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6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10</v>
      </c>
      <c r="M47" s="23">
        <f t="shared" si="0"/>
        <v>0</v>
      </c>
      <c r="N47" s="24" t="str">
        <f t="shared" si="1"/>
        <v>OK</v>
      </c>
      <c r="O47" s="111"/>
      <c r="P47" s="111"/>
      <c r="Q47" s="111"/>
      <c r="R47" s="111"/>
      <c r="S47" s="111">
        <v>10</v>
      </c>
      <c r="T47" s="11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0</v>
      </c>
      <c r="N48" s="24" t="str">
        <f t="shared" si="1"/>
        <v>OK</v>
      </c>
      <c r="O48" s="111"/>
      <c r="P48" s="111"/>
      <c r="Q48" s="111"/>
      <c r="R48" s="111"/>
      <c r="S48" s="111">
        <v>1</v>
      </c>
      <c r="T48" s="11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6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5</v>
      </c>
      <c r="M49" s="23">
        <f t="shared" si="0"/>
        <v>0</v>
      </c>
      <c r="N49" s="24" t="str">
        <f t="shared" si="1"/>
        <v>OK</v>
      </c>
      <c r="O49" s="111"/>
      <c r="P49" s="111"/>
      <c r="Q49" s="111"/>
      <c r="R49" s="111"/>
      <c r="S49" s="111">
        <v>5</v>
      </c>
      <c r="T49" s="11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6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5</v>
      </c>
      <c r="M50" s="23">
        <f t="shared" si="0"/>
        <v>0</v>
      </c>
      <c r="N50" s="24" t="str">
        <f t="shared" si="1"/>
        <v>OK</v>
      </c>
      <c r="O50" s="111"/>
      <c r="P50" s="111"/>
      <c r="Q50" s="111"/>
      <c r="R50" s="111"/>
      <c r="S50" s="111">
        <v>5</v>
      </c>
      <c r="T50" s="11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6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5</v>
      </c>
      <c r="M51" s="23">
        <f t="shared" si="0"/>
        <v>0</v>
      </c>
      <c r="N51" s="24" t="str">
        <f t="shared" si="1"/>
        <v>OK</v>
      </c>
      <c r="O51" s="111"/>
      <c r="P51" s="111"/>
      <c r="Q51" s="111"/>
      <c r="R51" s="111"/>
      <c r="S51" s="111">
        <v>5</v>
      </c>
      <c r="T51" s="11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15</v>
      </c>
      <c r="M52" s="23">
        <f t="shared" si="0"/>
        <v>0</v>
      </c>
      <c r="N52" s="24" t="str">
        <f t="shared" si="1"/>
        <v>OK</v>
      </c>
      <c r="O52" s="111"/>
      <c r="P52" s="111"/>
      <c r="Q52" s="111"/>
      <c r="R52" s="111"/>
      <c r="S52" s="111"/>
      <c r="T52" s="111">
        <v>15</v>
      </c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6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111"/>
      <c r="P53" s="111"/>
      <c r="Q53" s="111"/>
      <c r="R53" s="111"/>
      <c r="S53" s="111"/>
      <c r="T53" s="11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6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1"/>
      <c r="S54" s="111"/>
      <c r="T54" s="11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.7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1"/>
      <c r="S55" s="111"/>
      <c r="T55" s="11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6.9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10</v>
      </c>
      <c r="M56" s="23">
        <f t="shared" si="0"/>
        <v>0</v>
      </c>
      <c r="N56" s="24" t="str">
        <f t="shared" si="1"/>
        <v>OK</v>
      </c>
      <c r="O56" s="111"/>
      <c r="P56" s="111"/>
      <c r="Q56" s="111">
        <v>10</v>
      </c>
      <c r="R56" s="111"/>
      <c r="S56" s="111"/>
      <c r="T56" s="11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6.9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111"/>
      <c r="T57" s="11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39.950000000000003" customHeight="1">
      <c r="K58" s="57"/>
      <c r="L58" s="4">
        <f>SUM(L4:L57)</f>
        <v>892</v>
      </c>
      <c r="M58" s="4">
        <f>SUM(M4:M57)</f>
        <v>375</v>
      </c>
      <c r="O58" s="234">
        <f>SUMPRODUCT($K$4:$K$57,O4:O57)</f>
        <v>7660.96</v>
      </c>
      <c r="P58" s="234">
        <f t="shared" ref="P58:AF58" si="2">SUMPRODUCT($K$4:$K$57,P4:P57)</f>
        <v>3638.5</v>
      </c>
      <c r="Q58" s="234">
        <f t="shared" si="2"/>
        <v>11045.119999999999</v>
      </c>
      <c r="R58" s="234">
        <f t="shared" si="2"/>
        <v>3976.8</v>
      </c>
      <c r="S58" s="234">
        <f t="shared" si="2"/>
        <v>1204.43</v>
      </c>
      <c r="T58" s="234">
        <f t="shared" si="2"/>
        <v>240.89999999999998</v>
      </c>
      <c r="U58" s="234">
        <f t="shared" si="2"/>
        <v>0</v>
      </c>
      <c r="V58" s="234">
        <f t="shared" si="2"/>
        <v>0</v>
      </c>
      <c r="W58" s="234">
        <f t="shared" si="2"/>
        <v>0</v>
      </c>
      <c r="X58" s="234">
        <f t="shared" si="2"/>
        <v>0</v>
      </c>
      <c r="Y58" s="234">
        <f t="shared" si="2"/>
        <v>0</v>
      </c>
      <c r="Z58" s="234">
        <f t="shared" si="2"/>
        <v>0</v>
      </c>
      <c r="AA58" s="234">
        <f t="shared" si="2"/>
        <v>0</v>
      </c>
      <c r="AB58" s="234">
        <f t="shared" si="2"/>
        <v>0</v>
      </c>
      <c r="AC58" s="234">
        <f t="shared" si="2"/>
        <v>0</v>
      </c>
      <c r="AD58" s="234">
        <f t="shared" si="2"/>
        <v>0</v>
      </c>
      <c r="AE58" s="234">
        <f t="shared" si="2"/>
        <v>0</v>
      </c>
      <c r="AF58" s="234">
        <f t="shared" si="2"/>
        <v>0</v>
      </c>
    </row>
  </sheetData>
  <mergeCells count="34"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Q1:Q2"/>
    <mergeCell ref="R1:R2"/>
    <mergeCell ref="O1:O2"/>
    <mergeCell ref="P1:P2"/>
    <mergeCell ref="S1:S2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A47:A51"/>
    <mergeCell ref="B47:B51"/>
    <mergeCell ref="A52:A55"/>
    <mergeCell ref="B52:B55"/>
    <mergeCell ref="B21:B30"/>
    <mergeCell ref="A31:A38"/>
    <mergeCell ref="B31:B38"/>
    <mergeCell ref="A39:A41"/>
    <mergeCell ref="B39:B41"/>
    <mergeCell ref="A21:A30"/>
  </mergeCells>
  <conditionalFormatting sqref="U4:Z57">
    <cfRule type="cellIs" dxfId="272" priority="10" stopIfTrue="1" operator="greaterThan">
      <formula>0</formula>
    </cfRule>
    <cfRule type="cellIs" dxfId="271" priority="11" stopIfTrue="1" operator="greaterThan">
      <formula>0</formula>
    </cfRule>
    <cfRule type="cellIs" dxfId="270" priority="12" stopIfTrue="1" operator="greaterThan">
      <formula>0</formula>
    </cfRule>
  </conditionalFormatting>
  <conditionalFormatting sqref="S4:T57">
    <cfRule type="cellIs" dxfId="269" priority="4" stopIfTrue="1" operator="greaterThan">
      <formula>0</formula>
    </cfRule>
    <cfRule type="cellIs" dxfId="268" priority="5" stopIfTrue="1" operator="greaterThan">
      <formula>0</formula>
    </cfRule>
    <cfRule type="cellIs" dxfId="267" priority="6" stopIfTrue="1" operator="greaterThan">
      <formula>0</formula>
    </cfRule>
  </conditionalFormatting>
  <conditionalFormatting sqref="O4:R57">
    <cfRule type="cellIs" dxfId="266" priority="1" stopIfTrue="1" operator="greaterThan">
      <formula>0</formula>
    </cfRule>
    <cfRule type="cellIs" dxfId="265" priority="2" stopIfTrue="1" operator="greaterThan">
      <formula>0</formula>
    </cfRule>
    <cfRule type="cellIs" dxfId="26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EA1F-CB0F-4E77-A5DF-65C33D081FE8}">
  <sheetPr>
    <tabColor rgb="FF92D050"/>
  </sheetPr>
  <dimension ref="A1:AF58"/>
  <sheetViews>
    <sheetView topLeftCell="A16" zoomScale="70" zoomScaleNormal="70" workbookViewId="0">
      <selection activeCell="I15" sqref="I15"/>
    </sheetView>
  </sheetViews>
  <sheetFormatPr defaultColWidth="9.7109375" defaultRowHeight="39.950000000000003" customHeight="1"/>
  <cols>
    <col min="1" max="1" width="7" style="33" customWidth="1"/>
    <col min="2" max="2" width="26.5703125" style="1" customWidth="1"/>
    <col min="3" max="3" width="9.5703125" style="32" customWidth="1"/>
    <col min="4" max="4" width="20.140625" style="40" customWidth="1"/>
    <col min="5" max="5" width="22.85546875" style="41" customWidth="1"/>
    <col min="6" max="6" width="19.42578125" style="41" hidden="1" customWidth="1"/>
    <col min="7" max="7" width="9.7109375" style="41" customWidth="1"/>
    <col min="8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6.7109375" style="6" customWidth="1"/>
    <col min="16" max="16" width="14.7109375" style="6" customWidth="1"/>
    <col min="17" max="17" width="16.140625" style="6" customWidth="1"/>
    <col min="18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288</v>
      </c>
      <c r="P1" s="191" t="s">
        <v>289</v>
      </c>
      <c r="Q1" s="191" t="s">
        <v>290</v>
      </c>
      <c r="R1" s="191" t="s">
        <v>291</v>
      </c>
      <c r="S1" s="191" t="s">
        <v>292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255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45406</v>
      </c>
      <c r="P3" s="226" t="s">
        <v>293</v>
      </c>
      <c r="Q3" s="226" t="s">
        <v>294</v>
      </c>
      <c r="R3" s="226" t="s">
        <v>295</v>
      </c>
      <c r="S3" s="226" t="s">
        <v>296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6</v>
      </c>
      <c r="M4" s="23">
        <f>L4-(SUM(O4:AF4))</f>
        <v>6</v>
      </c>
      <c r="N4" s="24" t="str">
        <f>IF(M4&lt;0,"ATENÇÃO","OK")</f>
        <v>OK</v>
      </c>
      <c r="O4" s="111"/>
      <c r="P4" s="111"/>
      <c r="Q4" s="111"/>
      <c r="R4" s="111"/>
      <c r="S4" s="11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L5-(SUM(O5:AF5))</f>
        <v>0</v>
      </c>
      <c r="N5" s="24" t="str">
        <f>IF(M5&lt;0,"ATENÇÃO","OK")</f>
        <v>OK</v>
      </c>
      <c r="O5" s="111"/>
      <c r="P5" s="111"/>
      <c r="Q5" s="111"/>
      <c r="R5" s="111"/>
      <c r="S5" s="11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4</v>
      </c>
      <c r="M6" s="23">
        <f t="shared" ref="M6:M57" si="0">L6-(SUM(O6:AF6))</f>
        <v>4</v>
      </c>
      <c r="N6" s="24" t="str">
        <f t="shared" ref="N6:N57" si="1">IF(M6&lt;0,"ATENÇÃO","OK")</f>
        <v>OK</v>
      </c>
      <c r="O6" s="111"/>
      <c r="P6" s="111"/>
      <c r="Q6" s="111"/>
      <c r="R6" s="111"/>
      <c r="S6" s="11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/>
      <c r="M7" s="23">
        <f t="shared" si="0"/>
        <v>0</v>
      </c>
      <c r="N7" s="24" t="str">
        <f t="shared" si="1"/>
        <v>OK</v>
      </c>
      <c r="O7" s="111"/>
      <c r="P7" s="111"/>
      <c r="Q7" s="111"/>
      <c r="R7" s="111"/>
      <c r="S7" s="11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300</v>
      </c>
      <c r="M8" s="23">
        <f t="shared" si="0"/>
        <v>300</v>
      </c>
      <c r="N8" s="24" t="str">
        <f t="shared" si="1"/>
        <v>OK</v>
      </c>
      <c r="O8" s="111"/>
      <c r="P8" s="111"/>
      <c r="Q8" s="111"/>
      <c r="R8" s="111"/>
      <c r="S8" s="11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200</v>
      </c>
      <c r="M9" s="23">
        <f t="shared" si="0"/>
        <v>200</v>
      </c>
      <c r="N9" s="24" t="str">
        <f t="shared" si="1"/>
        <v>OK</v>
      </c>
      <c r="O9" s="111"/>
      <c r="P9" s="111"/>
      <c r="Q9" s="111"/>
      <c r="R9" s="111"/>
      <c r="S9" s="11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111"/>
      <c r="P10" s="111"/>
      <c r="Q10" s="111"/>
      <c r="R10" s="111"/>
      <c r="S10" s="11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/>
      <c r="M11" s="23">
        <f t="shared" si="0"/>
        <v>0</v>
      </c>
      <c r="N11" s="24" t="str">
        <f t="shared" si="1"/>
        <v>OK</v>
      </c>
      <c r="O11" s="111"/>
      <c r="P11" s="111"/>
      <c r="Q11" s="111"/>
      <c r="R11" s="111"/>
      <c r="S11" s="11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11"/>
      <c r="P12" s="111"/>
      <c r="Q12" s="111"/>
      <c r="R12" s="111"/>
      <c r="S12" s="11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/>
      <c r="M13" s="23">
        <f t="shared" si="0"/>
        <v>0</v>
      </c>
      <c r="N13" s="24" t="str">
        <f t="shared" si="1"/>
        <v>OK</v>
      </c>
      <c r="O13" s="111"/>
      <c r="P13" s="111"/>
      <c r="Q13" s="111"/>
      <c r="R13" s="111"/>
      <c r="S13" s="11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111"/>
      <c r="P14" s="111"/>
      <c r="Q14" s="111"/>
      <c r="R14" s="111"/>
      <c r="S14" s="11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/>
      <c r="M15" s="23">
        <f t="shared" si="0"/>
        <v>0</v>
      </c>
      <c r="N15" s="24" t="str">
        <f t="shared" si="1"/>
        <v>OK</v>
      </c>
      <c r="O15" s="111"/>
      <c r="P15" s="111"/>
      <c r="Q15" s="111"/>
      <c r="R15" s="111"/>
      <c r="S15" s="11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111"/>
      <c r="P16" s="111"/>
      <c r="Q16" s="111"/>
      <c r="R16" s="111"/>
      <c r="S16" s="11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100</v>
      </c>
      <c r="M17" s="23">
        <f t="shared" si="0"/>
        <v>0</v>
      </c>
      <c r="N17" s="24" t="str">
        <f t="shared" si="1"/>
        <v>OK</v>
      </c>
      <c r="O17" s="111"/>
      <c r="P17" s="111"/>
      <c r="Q17" s="111">
        <v>100</v>
      </c>
      <c r="R17" s="111"/>
      <c r="S17" s="11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250</v>
      </c>
      <c r="M18" s="23">
        <f t="shared" si="0"/>
        <v>0</v>
      </c>
      <c r="N18" s="24" t="str">
        <f t="shared" si="1"/>
        <v>OK</v>
      </c>
      <c r="O18" s="111"/>
      <c r="P18" s="111"/>
      <c r="Q18" s="111">
        <v>250</v>
      </c>
      <c r="R18" s="111"/>
      <c r="S18" s="11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 t="shared" si="0"/>
        <v>0</v>
      </c>
      <c r="N19" s="24" t="str">
        <f t="shared" si="1"/>
        <v>OK</v>
      </c>
      <c r="O19" s="111"/>
      <c r="P19" s="111"/>
      <c r="Q19" s="111"/>
      <c r="R19" s="111"/>
      <c r="S19" s="11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111"/>
      <c r="S20" s="11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f>0+1</f>
        <v>1</v>
      </c>
      <c r="M21" s="23">
        <f t="shared" si="0"/>
        <v>1</v>
      </c>
      <c r="N21" s="24" t="str">
        <f t="shared" si="1"/>
        <v>OK</v>
      </c>
      <c r="O21" s="111"/>
      <c r="P21" s="111"/>
      <c r="Q21" s="111"/>
      <c r="R21" s="111"/>
      <c r="S21" s="11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4</v>
      </c>
      <c r="M22" s="23">
        <f t="shared" si="0"/>
        <v>3</v>
      </c>
      <c r="N22" s="24" t="str">
        <f t="shared" si="1"/>
        <v>OK</v>
      </c>
      <c r="O22" s="111">
        <v>1</v>
      </c>
      <c r="P22" s="111"/>
      <c r="Q22" s="111"/>
      <c r="R22" s="111"/>
      <c r="S22" s="11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60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f>2+4</f>
        <v>6</v>
      </c>
      <c r="M23" s="23">
        <f t="shared" si="0"/>
        <v>0</v>
      </c>
      <c r="N23" s="24" t="str">
        <f t="shared" si="1"/>
        <v>OK</v>
      </c>
      <c r="O23" s="111">
        <v>6</v>
      </c>
      <c r="P23" s="111"/>
      <c r="Q23" s="111"/>
      <c r="R23" s="111"/>
      <c r="S23" s="11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4</v>
      </c>
      <c r="M24" s="23">
        <f t="shared" si="0"/>
        <v>4</v>
      </c>
      <c r="N24" s="24" t="str">
        <f t="shared" si="1"/>
        <v>OK</v>
      </c>
      <c r="O24" s="111"/>
      <c r="P24" s="111"/>
      <c r="Q24" s="111"/>
      <c r="R24" s="111"/>
      <c r="S24" s="11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11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11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>
        <v>10</v>
      </c>
      <c r="M27" s="23">
        <f t="shared" si="0"/>
        <v>10</v>
      </c>
      <c r="N27" s="24" t="str">
        <f t="shared" si="1"/>
        <v>OK</v>
      </c>
      <c r="O27" s="111"/>
      <c r="P27" s="111"/>
      <c r="Q27" s="111"/>
      <c r="R27" s="111"/>
      <c r="S27" s="11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15</v>
      </c>
      <c r="M28" s="23">
        <f t="shared" si="0"/>
        <v>15</v>
      </c>
      <c r="N28" s="24" t="str">
        <f t="shared" si="1"/>
        <v>OK</v>
      </c>
      <c r="O28" s="111"/>
      <c r="P28" s="111"/>
      <c r="Q28" s="111"/>
      <c r="R28" s="111"/>
      <c r="S28" s="11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11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200</v>
      </c>
      <c r="M30" s="23">
        <f t="shared" si="0"/>
        <v>0</v>
      </c>
      <c r="N30" s="24" t="str">
        <f t="shared" si="1"/>
        <v>OK</v>
      </c>
      <c r="O30" s="111"/>
      <c r="P30" s="111">
        <v>200</v>
      </c>
      <c r="Q30" s="111"/>
      <c r="R30" s="111"/>
      <c r="S30" s="11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1"/>
      <c r="S31" s="11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1"/>
      <c r="S32" s="11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11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11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11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11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11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11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11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11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11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94.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/>
      <c r="M42" s="23">
        <f t="shared" si="0"/>
        <v>0</v>
      </c>
      <c r="N42" s="24" t="str">
        <f t="shared" si="1"/>
        <v>OK</v>
      </c>
      <c r="O42" s="111"/>
      <c r="P42" s="111"/>
      <c r="Q42" s="111"/>
      <c r="R42" s="111"/>
      <c r="S42" s="11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94.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/>
      <c r="M43" s="23">
        <f t="shared" si="0"/>
        <v>0</v>
      </c>
      <c r="N43" s="24" t="str">
        <f t="shared" si="1"/>
        <v>OK</v>
      </c>
      <c r="O43" s="111"/>
      <c r="P43" s="111"/>
      <c r="Q43" s="111"/>
      <c r="R43" s="111"/>
      <c r="S43" s="11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78.75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111"/>
      <c r="P44" s="111"/>
      <c r="Q44" s="111"/>
      <c r="R44" s="111"/>
      <c r="S44" s="11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94.5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/>
      <c r="M45" s="23">
        <f t="shared" si="0"/>
        <v>0</v>
      </c>
      <c r="N45" s="24" t="str">
        <f t="shared" si="1"/>
        <v>OK</v>
      </c>
      <c r="O45" s="111"/>
      <c r="P45" s="111"/>
      <c r="Q45" s="111"/>
      <c r="R45" s="111"/>
      <c r="S45" s="11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110.2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11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111"/>
      <c r="P47" s="111"/>
      <c r="Q47" s="111"/>
      <c r="R47" s="111"/>
      <c r="S47" s="11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0</v>
      </c>
      <c r="N48" s="24" t="str">
        <f t="shared" si="1"/>
        <v>OK</v>
      </c>
      <c r="O48" s="111"/>
      <c r="P48" s="111"/>
      <c r="Q48" s="111"/>
      <c r="R48" s="111">
        <v>1</v>
      </c>
      <c r="S48" s="11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6</v>
      </c>
      <c r="M49" s="23">
        <f t="shared" si="0"/>
        <v>0</v>
      </c>
      <c r="N49" s="24" t="str">
        <f t="shared" si="1"/>
        <v>OK</v>
      </c>
      <c r="O49" s="111"/>
      <c r="P49" s="111"/>
      <c r="Q49" s="111"/>
      <c r="R49" s="111">
        <v>6</v>
      </c>
      <c r="S49" s="11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/>
      <c r="M50" s="23">
        <f t="shared" si="0"/>
        <v>0</v>
      </c>
      <c r="N50" s="24" t="str">
        <f t="shared" si="1"/>
        <v>OK</v>
      </c>
      <c r="O50" s="111"/>
      <c r="P50" s="111"/>
      <c r="Q50" s="111"/>
      <c r="R50" s="111"/>
      <c r="S50" s="11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0</v>
      </c>
      <c r="N51" s="24" t="str">
        <f t="shared" si="1"/>
        <v>OK</v>
      </c>
      <c r="O51" s="111"/>
      <c r="P51" s="111"/>
      <c r="Q51" s="111"/>
      <c r="R51" s="111">
        <v>4</v>
      </c>
      <c r="S51" s="11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10</v>
      </c>
      <c r="M52" s="23">
        <f t="shared" si="0"/>
        <v>0</v>
      </c>
      <c r="N52" s="24" t="str">
        <f t="shared" si="1"/>
        <v>OK</v>
      </c>
      <c r="O52" s="111"/>
      <c r="P52" s="111"/>
      <c r="Q52" s="111"/>
      <c r="R52" s="111"/>
      <c r="S52" s="111">
        <v>10</v>
      </c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111"/>
      <c r="P53" s="111"/>
      <c r="Q53" s="111"/>
      <c r="R53" s="111"/>
      <c r="S53" s="11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1"/>
      <c r="S54" s="11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1"/>
      <c r="S55" s="11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94.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111"/>
      <c r="P56" s="111"/>
      <c r="Q56" s="111"/>
      <c r="R56" s="111"/>
      <c r="S56" s="11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94.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11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33.75" customHeight="1">
      <c r="K58" s="57"/>
      <c r="L58" s="4">
        <f>SUM(L4:L57)</f>
        <v>1121</v>
      </c>
      <c r="M58" s="4">
        <f>SUM(M4:M57)</f>
        <v>543</v>
      </c>
      <c r="O58" s="114">
        <f>SUMPRODUCT($K$4:$K$57,O4:O57)</f>
        <v>4022.26</v>
      </c>
      <c r="P58" s="114">
        <f t="shared" ref="P58:AF58" si="2">SUMPRODUCT($K$4:$K$57,P4:P57)</f>
        <v>136</v>
      </c>
      <c r="Q58" s="114">
        <f t="shared" si="2"/>
        <v>1062.5</v>
      </c>
      <c r="R58" s="114">
        <f t="shared" si="2"/>
        <v>701.89</v>
      </c>
      <c r="S58" s="114">
        <f t="shared" si="2"/>
        <v>160.6</v>
      </c>
      <c r="T58" s="114">
        <f t="shared" si="2"/>
        <v>0</v>
      </c>
      <c r="U58" s="114">
        <f t="shared" si="2"/>
        <v>0</v>
      </c>
      <c r="V58" s="114">
        <f t="shared" si="2"/>
        <v>0</v>
      </c>
      <c r="W58" s="114">
        <f t="shared" si="2"/>
        <v>0</v>
      </c>
      <c r="X58" s="114">
        <f t="shared" si="2"/>
        <v>0</v>
      </c>
      <c r="Y58" s="114">
        <f t="shared" si="2"/>
        <v>0</v>
      </c>
      <c r="Z58" s="114">
        <f t="shared" si="2"/>
        <v>0</v>
      </c>
      <c r="AA58" s="114">
        <f t="shared" si="2"/>
        <v>0</v>
      </c>
      <c r="AB58" s="114">
        <f t="shared" si="2"/>
        <v>0</v>
      </c>
      <c r="AC58" s="114">
        <f t="shared" si="2"/>
        <v>0</v>
      </c>
      <c r="AD58" s="114">
        <f t="shared" si="2"/>
        <v>0</v>
      </c>
      <c r="AE58" s="114">
        <f t="shared" si="2"/>
        <v>0</v>
      </c>
      <c r="AF58" s="114">
        <f t="shared" si="2"/>
        <v>0</v>
      </c>
    </row>
  </sheetData>
  <autoFilter ref="A3:AF58" xr:uid="{9C30EA1F-CB0F-4E77-A5DF-65C33D081FE8}"/>
  <mergeCells count="34"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O1:O2"/>
    <mergeCell ref="P1:P2"/>
    <mergeCell ref="Q1:Q2"/>
    <mergeCell ref="R1:R2"/>
    <mergeCell ref="S1:S2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</mergeCells>
  <conditionalFormatting sqref="T4:Z57">
    <cfRule type="cellIs" dxfId="260" priority="19" stopIfTrue="1" operator="greaterThan">
      <formula>0</formula>
    </cfRule>
    <cfRule type="cellIs" dxfId="259" priority="20" stopIfTrue="1" operator="greaterThan">
      <formula>0</formula>
    </cfRule>
    <cfRule type="cellIs" dxfId="258" priority="21" stopIfTrue="1" operator="greaterThan">
      <formula>0</formula>
    </cfRule>
  </conditionalFormatting>
  <conditionalFormatting sqref="O4:Q5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conditionalFormatting sqref="R4:S57">
    <cfRule type="cellIs" dxfId="2" priority="4" stopIfTrue="1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F58"/>
  <sheetViews>
    <sheetView topLeftCell="A40" zoomScale="78" zoomScaleNormal="78" workbookViewId="0">
      <selection activeCell="H12" sqref="H12"/>
    </sheetView>
  </sheetViews>
  <sheetFormatPr defaultColWidth="9.7109375" defaultRowHeight="39.950000000000003" customHeight="1"/>
  <cols>
    <col min="1" max="1" width="7" style="33" customWidth="1"/>
    <col min="2" max="2" width="20.85546875" style="1" customWidth="1"/>
    <col min="3" max="3" width="9.5703125" style="32" customWidth="1"/>
    <col min="4" max="4" width="32.28515625" style="40" customWidth="1"/>
    <col min="5" max="5" width="25.140625" style="41" customWidth="1"/>
    <col min="6" max="6" width="19.42578125" style="41" hidden="1" customWidth="1"/>
    <col min="7" max="7" width="11.85546875" style="41" customWidth="1"/>
    <col min="8" max="8" width="15" style="41" customWidth="1"/>
    <col min="9" max="9" width="11.7109375" style="1" customWidth="1"/>
    <col min="10" max="10" width="15.1406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205</v>
      </c>
      <c r="P1" s="191" t="s">
        <v>206</v>
      </c>
      <c r="Q1" s="191" t="s">
        <v>267</v>
      </c>
      <c r="R1" s="191" t="s">
        <v>268</v>
      </c>
      <c r="S1" s="191" t="s">
        <v>269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45184</v>
      </c>
      <c r="P3" s="104">
        <v>45246</v>
      </c>
      <c r="Q3" s="104">
        <v>45435</v>
      </c>
      <c r="R3" s="104">
        <v>45505</v>
      </c>
      <c r="S3" s="104">
        <v>45505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111"/>
      <c r="P4" s="111"/>
      <c r="Q4" s="111"/>
      <c r="R4" s="111"/>
      <c r="S4" s="11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2</v>
      </c>
      <c r="M5" s="23">
        <f>L5-(SUM(O5:AF5))</f>
        <v>2</v>
      </c>
      <c r="N5" s="24" t="str">
        <f>IF(M5&lt;0,"ATENÇÃO","OK")</f>
        <v>OK</v>
      </c>
      <c r="O5" s="111"/>
      <c r="P5" s="111"/>
      <c r="Q5" s="111"/>
      <c r="R5" s="111"/>
      <c r="S5" s="11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4</v>
      </c>
      <c r="M6" s="23">
        <f t="shared" ref="M6:M57" si="0">L6-(SUM(O6:AF6))</f>
        <v>3</v>
      </c>
      <c r="N6" s="24" t="str">
        <f t="shared" ref="N6:N57" si="1">IF(M6&lt;0,"ATENÇÃO","OK")</f>
        <v>OK</v>
      </c>
      <c r="O6" s="111"/>
      <c r="P6" s="111"/>
      <c r="Q6" s="111"/>
      <c r="R6" s="111"/>
      <c r="S6" s="111">
        <v>1</v>
      </c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200</v>
      </c>
      <c r="M7" s="23">
        <f t="shared" si="0"/>
        <v>200</v>
      </c>
      <c r="N7" s="24" t="str">
        <f t="shared" si="1"/>
        <v>OK</v>
      </c>
      <c r="O7" s="111"/>
      <c r="P7" s="111"/>
      <c r="Q7" s="111"/>
      <c r="R7" s="111"/>
      <c r="S7" s="11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111"/>
      <c r="P8" s="111"/>
      <c r="Q8" s="111"/>
      <c r="R8" s="111"/>
      <c r="S8" s="11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200</v>
      </c>
      <c r="M9" s="23">
        <f t="shared" si="0"/>
        <v>200</v>
      </c>
      <c r="N9" s="24" t="str">
        <f t="shared" si="1"/>
        <v>OK</v>
      </c>
      <c r="O9" s="111"/>
      <c r="P9" s="111"/>
      <c r="Q9" s="111"/>
      <c r="R9" s="111"/>
      <c r="S9" s="11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111"/>
      <c r="P10" s="111"/>
      <c r="Q10" s="111"/>
      <c r="R10" s="111"/>
      <c r="S10" s="11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/>
      <c r="M11" s="23">
        <f t="shared" si="0"/>
        <v>0</v>
      </c>
      <c r="N11" s="24" t="str">
        <f t="shared" si="1"/>
        <v>OK</v>
      </c>
      <c r="O11" s="111"/>
      <c r="P11" s="111"/>
      <c r="Q11" s="111"/>
      <c r="R11" s="111"/>
      <c r="S11" s="11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11"/>
      <c r="P12" s="111"/>
      <c r="Q12" s="111"/>
      <c r="R12" s="111"/>
      <c r="S12" s="11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5</v>
      </c>
      <c r="M13" s="23">
        <f t="shared" si="0"/>
        <v>1</v>
      </c>
      <c r="N13" s="24" t="str">
        <f t="shared" si="1"/>
        <v>OK</v>
      </c>
      <c r="O13" s="111">
        <v>2</v>
      </c>
      <c r="P13" s="111"/>
      <c r="Q13" s="111"/>
      <c r="R13" s="111"/>
      <c r="S13" s="111">
        <v>2</v>
      </c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111"/>
      <c r="P14" s="111"/>
      <c r="Q14" s="111"/>
      <c r="R14" s="111"/>
      <c r="S14" s="11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200</v>
      </c>
      <c r="M15" s="23">
        <f t="shared" si="0"/>
        <v>200</v>
      </c>
      <c r="N15" s="24" t="str">
        <f t="shared" si="1"/>
        <v>OK</v>
      </c>
      <c r="O15" s="111"/>
      <c r="P15" s="111"/>
      <c r="Q15" s="111"/>
      <c r="R15" s="111"/>
      <c r="S15" s="11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111"/>
      <c r="P16" s="111"/>
      <c r="Q16" s="111"/>
      <c r="R16" s="111"/>
      <c r="S16" s="11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200</v>
      </c>
      <c r="M17" s="23">
        <f t="shared" si="0"/>
        <v>100</v>
      </c>
      <c r="N17" s="24" t="str">
        <f t="shared" si="1"/>
        <v>OK</v>
      </c>
      <c r="O17" s="111"/>
      <c r="P17" s="111"/>
      <c r="Q17" s="111"/>
      <c r="R17" s="111"/>
      <c r="S17" s="111">
        <v>100</v>
      </c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/>
      <c r="M18" s="23">
        <f t="shared" si="0"/>
        <v>0</v>
      </c>
      <c r="N18" s="24" t="str">
        <f t="shared" si="1"/>
        <v>OK</v>
      </c>
      <c r="O18" s="111"/>
      <c r="P18" s="111"/>
      <c r="Q18" s="111"/>
      <c r="R18" s="111"/>
      <c r="S18" s="11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 t="shared" si="0"/>
        <v>0</v>
      </c>
      <c r="N19" s="24" t="str">
        <f t="shared" si="1"/>
        <v>OK</v>
      </c>
      <c r="O19" s="111"/>
      <c r="P19" s="111"/>
      <c r="Q19" s="111"/>
      <c r="R19" s="111"/>
      <c r="S19" s="11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111"/>
      <c r="S20" s="11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2</v>
      </c>
      <c r="M21" s="23">
        <f t="shared" si="0"/>
        <v>2</v>
      </c>
      <c r="N21" s="24" t="str">
        <f t="shared" si="1"/>
        <v>OK</v>
      </c>
      <c r="O21" s="111"/>
      <c r="P21" s="111"/>
      <c r="Q21" s="111"/>
      <c r="R21" s="111"/>
      <c r="S21" s="11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2</v>
      </c>
      <c r="M22" s="23">
        <f t="shared" si="0"/>
        <v>2</v>
      </c>
      <c r="N22" s="24" t="str">
        <f t="shared" si="1"/>
        <v>OK</v>
      </c>
      <c r="O22" s="111"/>
      <c r="P22" s="111"/>
      <c r="Q22" s="111"/>
      <c r="R22" s="111"/>
      <c r="S22" s="11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111"/>
      <c r="P23" s="111"/>
      <c r="Q23" s="111"/>
      <c r="R23" s="111"/>
      <c r="S23" s="11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2</v>
      </c>
      <c r="M24" s="23">
        <f t="shared" si="0"/>
        <v>2</v>
      </c>
      <c r="N24" s="24" t="str">
        <f t="shared" si="1"/>
        <v>OK</v>
      </c>
      <c r="O24" s="111"/>
      <c r="P24" s="111"/>
      <c r="Q24" s="111"/>
      <c r="R24" s="111"/>
      <c r="S24" s="11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11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11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>
        <v>20</v>
      </c>
      <c r="M27" s="23">
        <f t="shared" si="0"/>
        <v>20</v>
      </c>
      <c r="N27" s="24" t="str">
        <f t="shared" si="1"/>
        <v>OK</v>
      </c>
      <c r="O27" s="111"/>
      <c r="P27" s="111"/>
      <c r="Q27" s="111"/>
      <c r="R27" s="111"/>
      <c r="S27" s="11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5</v>
      </c>
      <c r="M28" s="23">
        <f t="shared" si="0"/>
        <v>4</v>
      </c>
      <c r="N28" s="24" t="str">
        <f t="shared" si="1"/>
        <v>OK</v>
      </c>
      <c r="O28" s="111"/>
      <c r="P28" s="111"/>
      <c r="Q28" s="111"/>
      <c r="R28" s="111">
        <v>1</v>
      </c>
      <c r="S28" s="11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11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111"/>
      <c r="P30" s="111"/>
      <c r="Q30" s="111"/>
      <c r="R30" s="111"/>
      <c r="S30" s="11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1"/>
      <c r="S31" s="11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1"/>
      <c r="S32" s="11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11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11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11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11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11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11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11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11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11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/>
      <c r="M42" s="23">
        <f t="shared" si="0"/>
        <v>0</v>
      </c>
      <c r="N42" s="24" t="str">
        <f t="shared" si="1"/>
        <v>OK</v>
      </c>
      <c r="O42" s="111"/>
      <c r="P42" s="111"/>
      <c r="Q42" s="111"/>
      <c r="R42" s="111"/>
      <c r="S42" s="11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f>0+1</f>
        <v>1</v>
      </c>
      <c r="M43" s="23">
        <f t="shared" si="0"/>
        <v>0</v>
      </c>
      <c r="N43" s="24" t="str">
        <f t="shared" si="1"/>
        <v>OK</v>
      </c>
      <c r="O43" s="111"/>
      <c r="P43" s="111">
        <v>1</v>
      </c>
      <c r="Q43" s="111"/>
      <c r="R43" s="111"/>
      <c r="S43" s="11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111"/>
      <c r="P44" s="111"/>
      <c r="Q44" s="111"/>
      <c r="R44" s="111"/>
      <c r="S44" s="11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5</v>
      </c>
      <c r="M45" s="23">
        <f t="shared" si="0"/>
        <v>5</v>
      </c>
      <c r="N45" s="24" t="str">
        <f t="shared" si="1"/>
        <v>OK</v>
      </c>
      <c r="O45" s="111"/>
      <c r="P45" s="111"/>
      <c r="Q45" s="111"/>
      <c r="R45" s="111"/>
      <c r="S45" s="11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63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11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111"/>
      <c r="P47" s="111"/>
      <c r="Q47" s="111"/>
      <c r="R47" s="111"/>
      <c r="S47" s="11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0</v>
      </c>
      <c r="N48" s="24" t="str">
        <f t="shared" si="1"/>
        <v>OK</v>
      </c>
      <c r="O48" s="111"/>
      <c r="P48" s="111"/>
      <c r="Q48" s="111">
        <v>1</v>
      </c>
      <c r="R48" s="111"/>
      <c r="S48" s="11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0</v>
      </c>
      <c r="N49" s="24" t="str">
        <f t="shared" si="1"/>
        <v>OK</v>
      </c>
      <c r="O49" s="111"/>
      <c r="P49" s="111"/>
      <c r="Q49" s="111">
        <v>4</v>
      </c>
      <c r="R49" s="111"/>
      <c r="S49" s="11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111"/>
      <c r="P50" s="111"/>
      <c r="Q50" s="111"/>
      <c r="R50" s="111"/>
      <c r="S50" s="11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111"/>
      <c r="P51" s="111"/>
      <c r="Q51" s="111"/>
      <c r="R51" s="111"/>
      <c r="S51" s="11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/>
      <c r="M52" s="23">
        <f t="shared" si="0"/>
        <v>0</v>
      </c>
      <c r="N52" s="24" t="str">
        <f t="shared" si="1"/>
        <v>OK</v>
      </c>
      <c r="O52" s="111"/>
      <c r="P52" s="111"/>
      <c r="Q52" s="111"/>
      <c r="R52" s="111"/>
      <c r="S52" s="11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111"/>
      <c r="P53" s="111"/>
      <c r="Q53" s="111"/>
      <c r="R53" s="111"/>
      <c r="S53" s="11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1"/>
      <c r="S54" s="11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1"/>
      <c r="S55" s="11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4</v>
      </c>
      <c r="M56" s="23">
        <f t="shared" si="0"/>
        <v>4</v>
      </c>
      <c r="N56" s="24" t="str">
        <f t="shared" si="1"/>
        <v>OK</v>
      </c>
      <c r="O56" s="111"/>
      <c r="P56" s="111"/>
      <c r="Q56" s="111"/>
      <c r="R56" s="111"/>
      <c r="S56" s="11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11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6.25">
      <c r="K58" s="57"/>
      <c r="L58" s="4">
        <f>SUM(L4:L57)</f>
        <v>865</v>
      </c>
      <c r="M58" s="4">
        <f>SUM(M4:M57)</f>
        <v>753</v>
      </c>
      <c r="O58" s="114">
        <f>SUMPRODUCT($K$4:$K$57,O4:O57)</f>
        <v>1800</v>
      </c>
      <c r="P58" s="114">
        <f t="shared" ref="P58:S58" si="2">SUMPRODUCT($K$4:$K$57,P4:P57)</f>
        <v>1229.8800000000001</v>
      </c>
      <c r="Q58" s="114">
        <f t="shared" si="2"/>
        <v>431.93</v>
      </c>
      <c r="R58" s="114">
        <f t="shared" si="2"/>
        <v>22.23</v>
      </c>
      <c r="S58" s="114">
        <f t="shared" si="2"/>
        <v>3500</v>
      </c>
      <c r="T58" s="68">
        <f t="shared" ref="P58:AF58" si="3">SUMPRODUCT($K$4:$K$57,T4:T57)</f>
        <v>0</v>
      </c>
      <c r="U58" s="68">
        <f t="shared" si="3"/>
        <v>0</v>
      </c>
      <c r="V58" s="68">
        <f t="shared" si="3"/>
        <v>0</v>
      </c>
      <c r="W58" s="68">
        <f t="shared" si="3"/>
        <v>0</v>
      </c>
      <c r="X58" s="68">
        <f t="shared" si="3"/>
        <v>0</v>
      </c>
      <c r="Y58" s="68">
        <f t="shared" si="3"/>
        <v>0</v>
      </c>
      <c r="Z58" s="68">
        <f t="shared" si="3"/>
        <v>0</v>
      </c>
      <c r="AA58" s="68">
        <f t="shared" si="3"/>
        <v>0</v>
      </c>
      <c r="AB58" s="68">
        <f t="shared" si="3"/>
        <v>0</v>
      </c>
      <c r="AC58" s="68">
        <f t="shared" si="3"/>
        <v>0</v>
      </c>
      <c r="AD58" s="68">
        <f t="shared" si="3"/>
        <v>0</v>
      </c>
      <c r="AE58" s="68">
        <f t="shared" si="3"/>
        <v>0</v>
      </c>
      <c r="AF58" s="68">
        <f t="shared" si="3"/>
        <v>0</v>
      </c>
    </row>
  </sheetData>
  <mergeCells count="34">
    <mergeCell ref="AE1:AE2"/>
    <mergeCell ref="AF1:AF2"/>
    <mergeCell ref="A2:N2"/>
    <mergeCell ref="X1:X2"/>
    <mergeCell ref="U1:U2"/>
    <mergeCell ref="V1:V2"/>
    <mergeCell ref="W1:W2"/>
    <mergeCell ref="T1:T2"/>
    <mergeCell ref="S1:S2"/>
    <mergeCell ref="Y1:Y2"/>
    <mergeCell ref="Z1:Z2"/>
    <mergeCell ref="AA1:AA2"/>
    <mergeCell ref="AB1:AB2"/>
    <mergeCell ref="P1:P2"/>
    <mergeCell ref="A4:A20"/>
    <mergeCell ref="B4:B20"/>
    <mergeCell ref="A21:A30"/>
    <mergeCell ref="B21:B30"/>
    <mergeCell ref="AD1:AD2"/>
    <mergeCell ref="AC1:AC2"/>
    <mergeCell ref="A1:C1"/>
    <mergeCell ref="R1:R2"/>
    <mergeCell ref="Q1:Q2"/>
    <mergeCell ref="D1:K1"/>
    <mergeCell ref="L1:N1"/>
    <mergeCell ref="O1:O2"/>
    <mergeCell ref="A52:A55"/>
    <mergeCell ref="B52:B55"/>
    <mergeCell ref="A31:A38"/>
    <mergeCell ref="B31:B38"/>
    <mergeCell ref="A39:A41"/>
    <mergeCell ref="B39:B41"/>
    <mergeCell ref="A47:A51"/>
    <mergeCell ref="B47:B51"/>
  </mergeCells>
  <conditionalFormatting sqref="T4:Z57">
    <cfRule type="cellIs" dxfId="254" priority="7" stopIfTrue="1" operator="greaterThan">
      <formula>0</formula>
    </cfRule>
    <cfRule type="cellIs" dxfId="253" priority="8" stopIfTrue="1" operator="greaterThan">
      <formula>0</formula>
    </cfRule>
    <cfRule type="cellIs" dxfId="252" priority="9" stopIfTrue="1" operator="greaterThan">
      <formula>0</formula>
    </cfRule>
  </conditionalFormatting>
  <conditionalFormatting sqref="O4:S57">
    <cfRule type="cellIs" dxfId="251" priority="1" stopIfTrue="1" operator="greaterThan">
      <formula>0</formula>
    </cfRule>
    <cfRule type="cellIs" dxfId="250" priority="2" stopIfTrue="1" operator="greaterThan">
      <formula>0</formula>
    </cfRule>
    <cfRule type="cellIs" dxfId="249" priority="3" stopIfTrue="1" operator="greaterThan">
      <formula>0</formula>
    </cfRule>
  </conditionalFormatting>
  <hyperlinks>
    <hyperlink ref="D577" r:id="rId1" display="https://www.havan.com.br/mangueira-para-gas-de-cozinha-glp-1-20m-durin-05207.html" xr:uid="{BC9372F5-BE55-4F95-9410-1C392459B597}"/>
  </hyperlinks>
  <pageMargins left="0.511811024" right="0.511811024" top="0.78740157499999996" bottom="0.78740157499999996" header="0.31496062000000002" footer="0.31496062000000002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F58"/>
  <sheetViews>
    <sheetView topLeftCell="A37" zoomScale="70" zoomScaleNormal="70" workbookViewId="0">
      <selection activeCell="I62" sqref="I62"/>
    </sheetView>
  </sheetViews>
  <sheetFormatPr defaultColWidth="9.7109375" defaultRowHeight="39.950000000000003" customHeight="1"/>
  <cols>
    <col min="1" max="1" width="7" style="33" customWidth="1"/>
    <col min="2" max="2" width="21.28515625" style="1" customWidth="1"/>
    <col min="3" max="3" width="9.5703125" style="32" customWidth="1"/>
    <col min="4" max="4" width="27.42578125" style="40" customWidth="1"/>
    <col min="5" max="5" width="27.42578125" style="41" customWidth="1"/>
    <col min="6" max="6" width="19.42578125" style="41" hidden="1" customWidth="1"/>
    <col min="7" max="7" width="14.5703125" style="41" customWidth="1"/>
    <col min="8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6.42578125" style="6" customWidth="1"/>
    <col min="16" max="16" width="17.42578125" style="6" customWidth="1"/>
    <col min="17" max="17" width="17.5703125" style="6" customWidth="1"/>
    <col min="18" max="18" width="15" style="6" customWidth="1"/>
    <col min="19" max="19" width="17.5703125" style="6" customWidth="1"/>
    <col min="20" max="20" width="16" style="6" customWidth="1"/>
    <col min="21" max="21" width="18" style="6" customWidth="1"/>
    <col min="22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207</v>
      </c>
      <c r="P1" s="191" t="s">
        <v>208</v>
      </c>
      <c r="Q1" s="191" t="s">
        <v>209</v>
      </c>
      <c r="R1" s="191" t="s">
        <v>210</v>
      </c>
      <c r="S1" s="191" t="s">
        <v>211</v>
      </c>
      <c r="T1" s="191" t="s">
        <v>212</v>
      </c>
      <c r="U1" s="191" t="s">
        <v>284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1"/>
      <c r="U2" s="191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10" t="s">
        <v>1</v>
      </c>
      <c r="P3" s="110" t="s">
        <v>1</v>
      </c>
      <c r="Q3" s="110" t="s">
        <v>1</v>
      </c>
      <c r="R3" s="110" t="s">
        <v>1</v>
      </c>
      <c r="S3" s="110" t="s">
        <v>1</v>
      </c>
      <c r="T3" s="110" t="s">
        <v>1</v>
      </c>
      <c r="U3" s="104">
        <v>45498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5</v>
      </c>
      <c r="M4" s="23">
        <f>L4-(SUM(O4:AF4))</f>
        <v>0</v>
      </c>
      <c r="N4" s="24" t="str">
        <f>IF(M4&lt;0,"ATENÇÃO","OK")</f>
        <v>OK</v>
      </c>
      <c r="O4" s="109"/>
      <c r="P4" s="109">
        <v>5</v>
      </c>
      <c r="Q4" s="109"/>
      <c r="R4" s="109"/>
      <c r="S4" s="109"/>
      <c r="T4" s="109"/>
      <c r="U4" s="111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L5-(SUM(O5:AF5))</f>
        <v>0</v>
      </c>
      <c r="N5" s="24" t="str">
        <f>IF(M5&lt;0,"ATENÇÃO","OK")</f>
        <v>OK</v>
      </c>
      <c r="O5" s="109"/>
      <c r="P5" s="109"/>
      <c r="Q5" s="109"/>
      <c r="R5" s="109"/>
      <c r="S5" s="109"/>
      <c r="T5" s="109"/>
      <c r="U5" s="111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10</v>
      </c>
      <c r="M6" s="23">
        <f t="shared" ref="M6:M57" si="0">L6-(SUM(O6:AF6))</f>
        <v>10</v>
      </c>
      <c r="N6" s="24" t="str">
        <f t="shared" ref="N6:N57" si="1">IF(M6&lt;0,"ATENÇÃO","OK")</f>
        <v>OK</v>
      </c>
      <c r="O6" s="109"/>
      <c r="P6" s="109"/>
      <c r="Q6" s="109"/>
      <c r="R6" s="109"/>
      <c r="S6" s="109"/>
      <c r="T6" s="109"/>
      <c r="U6" s="111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200</v>
      </c>
      <c r="M7" s="23">
        <f t="shared" si="0"/>
        <v>100</v>
      </c>
      <c r="N7" s="24" t="str">
        <f t="shared" si="1"/>
        <v>OK</v>
      </c>
      <c r="O7" s="109"/>
      <c r="P7" s="109">
        <v>100</v>
      </c>
      <c r="Q7" s="109"/>
      <c r="R7" s="109"/>
      <c r="S7" s="109"/>
      <c r="T7" s="109"/>
      <c r="U7" s="111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109"/>
      <c r="P8" s="109"/>
      <c r="Q8" s="109"/>
      <c r="R8" s="109"/>
      <c r="S8" s="109"/>
      <c r="T8" s="109"/>
      <c r="U8" s="111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200</v>
      </c>
      <c r="M9" s="23">
        <f t="shared" si="0"/>
        <v>100</v>
      </c>
      <c r="N9" s="24" t="str">
        <f t="shared" si="1"/>
        <v>OK</v>
      </c>
      <c r="O9" s="109"/>
      <c r="P9" s="109">
        <v>100</v>
      </c>
      <c r="Q9" s="109"/>
      <c r="R9" s="109"/>
      <c r="S9" s="109"/>
      <c r="T9" s="109"/>
      <c r="U9" s="111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109"/>
      <c r="P10" s="109"/>
      <c r="Q10" s="109"/>
      <c r="R10" s="109"/>
      <c r="S10" s="109"/>
      <c r="T10" s="109"/>
      <c r="U10" s="111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100</v>
      </c>
      <c r="M11" s="23">
        <f t="shared" si="0"/>
        <v>50</v>
      </c>
      <c r="N11" s="24" t="str">
        <f t="shared" si="1"/>
        <v>OK</v>
      </c>
      <c r="O11" s="109"/>
      <c r="P11" s="109"/>
      <c r="Q11" s="109"/>
      <c r="R11" s="109"/>
      <c r="S11" s="109"/>
      <c r="T11" s="109"/>
      <c r="U11" s="111">
        <v>50</v>
      </c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09"/>
      <c r="P12" s="109"/>
      <c r="Q12" s="109"/>
      <c r="R12" s="109"/>
      <c r="S12" s="109"/>
      <c r="T12" s="109"/>
      <c r="U12" s="111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20</v>
      </c>
      <c r="M13" s="23">
        <f t="shared" si="0"/>
        <v>0</v>
      </c>
      <c r="N13" s="24" t="str">
        <f t="shared" si="1"/>
        <v>OK</v>
      </c>
      <c r="O13" s="109"/>
      <c r="P13" s="109">
        <v>10</v>
      </c>
      <c r="Q13" s="109"/>
      <c r="R13" s="109"/>
      <c r="S13" s="109"/>
      <c r="T13" s="109"/>
      <c r="U13" s="111">
        <v>10</v>
      </c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109"/>
      <c r="P14" s="109"/>
      <c r="Q14" s="109"/>
      <c r="R14" s="109"/>
      <c r="S14" s="109"/>
      <c r="T14" s="109"/>
      <c r="U14" s="111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100</v>
      </c>
      <c r="M15" s="23">
        <f t="shared" si="0"/>
        <v>100</v>
      </c>
      <c r="N15" s="24" t="str">
        <f t="shared" si="1"/>
        <v>OK</v>
      </c>
      <c r="O15" s="109"/>
      <c r="P15" s="109"/>
      <c r="Q15" s="109"/>
      <c r="R15" s="109"/>
      <c r="S15" s="109"/>
      <c r="T15" s="109"/>
      <c r="U15" s="111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100</v>
      </c>
      <c r="M16" s="23">
        <f t="shared" si="0"/>
        <v>100</v>
      </c>
      <c r="N16" s="24" t="str">
        <f t="shared" si="1"/>
        <v>OK</v>
      </c>
      <c r="O16" s="109"/>
      <c r="P16" s="109"/>
      <c r="Q16" s="109"/>
      <c r="R16" s="109"/>
      <c r="S16" s="109"/>
      <c r="T16" s="109"/>
      <c r="U16" s="111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100</v>
      </c>
      <c r="M17" s="23">
        <f t="shared" si="0"/>
        <v>0</v>
      </c>
      <c r="N17" s="24" t="str">
        <f t="shared" si="1"/>
        <v>OK</v>
      </c>
      <c r="O17" s="109"/>
      <c r="P17" s="109">
        <v>100</v>
      </c>
      <c r="Q17" s="109"/>
      <c r="R17" s="109"/>
      <c r="S17" s="109"/>
      <c r="T17" s="109"/>
      <c r="U17" s="111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100</v>
      </c>
      <c r="M18" s="23">
        <f t="shared" si="0"/>
        <v>100</v>
      </c>
      <c r="N18" s="24" t="str">
        <f t="shared" si="1"/>
        <v>OK</v>
      </c>
      <c r="O18" s="109"/>
      <c r="P18" s="109"/>
      <c r="Q18" s="109"/>
      <c r="R18" s="109"/>
      <c r="S18" s="109"/>
      <c r="T18" s="109"/>
      <c r="U18" s="111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20</v>
      </c>
      <c r="M19" s="23">
        <f t="shared" si="0"/>
        <v>20</v>
      </c>
      <c r="N19" s="24" t="str">
        <f t="shared" si="1"/>
        <v>OK</v>
      </c>
      <c r="O19" s="109"/>
      <c r="P19" s="109"/>
      <c r="Q19" s="109"/>
      <c r="R19" s="109"/>
      <c r="S19" s="109"/>
      <c r="T19" s="109"/>
      <c r="U19" s="111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10</v>
      </c>
      <c r="M20" s="23">
        <f t="shared" si="0"/>
        <v>10</v>
      </c>
      <c r="N20" s="24" t="str">
        <f t="shared" si="1"/>
        <v>OK</v>
      </c>
      <c r="O20" s="109"/>
      <c r="P20" s="109"/>
      <c r="Q20" s="109"/>
      <c r="R20" s="109"/>
      <c r="S20" s="109"/>
      <c r="T20" s="109"/>
      <c r="U20" s="111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10</v>
      </c>
      <c r="M21" s="23">
        <f t="shared" si="0"/>
        <v>10</v>
      </c>
      <c r="N21" s="24" t="str">
        <f t="shared" si="1"/>
        <v>OK</v>
      </c>
      <c r="O21" s="109"/>
      <c r="P21" s="109"/>
      <c r="Q21" s="109"/>
      <c r="R21" s="109"/>
      <c r="S21" s="109"/>
      <c r="T21" s="109"/>
      <c r="U21" s="111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5</v>
      </c>
      <c r="M22" s="23">
        <f t="shared" si="0"/>
        <v>3</v>
      </c>
      <c r="N22" s="24" t="str">
        <f t="shared" si="1"/>
        <v>OK</v>
      </c>
      <c r="O22" s="109"/>
      <c r="P22" s="109"/>
      <c r="Q22" s="109">
        <v>2</v>
      </c>
      <c r="R22" s="109"/>
      <c r="S22" s="109"/>
      <c r="T22" s="109"/>
      <c r="U22" s="111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v>3</v>
      </c>
      <c r="M23" s="23">
        <f t="shared" si="0"/>
        <v>0</v>
      </c>
      <c r="N23" s="24" t="str">
        <f t="shared" si="1"/>
        <v>OK</v>
      </c>
      <c r="O23" s="109"/>
      <c r="P23" s="109"/>
      <c r="Q23" s="109">
        <v>3</v>
      </c>
      <c r="R23" s="109"/>
      <c r="S23" s="109"/>
      <c r="T23" s="109"/>
      <c r="U23" s="111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10</v>
      </c>
      <c r="M24" s="23">
        <f t="shared" si="0"/>
        <v>2</v>
      </c>
      <c r="N24" s="24" t="str">
        <f t="shared" si="1"/>
        <v>OK</v>
      </c>
      <c r="O24" s="109"/>
      <c r="P24" s="109"/>
      <c r="Q24" s="109">
        <v>8</v>
      </c>
      <c r="R24" s="109"/>
      <c r="S24" s="109"/>
      <c r="T24" s="109"/>
      <c r="U24" s="111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>
        <v>5</v>
      </c>
      <c r="M25" s="23">
        <f t="shared" si="0"/>
        <v>5</v>
      </c>
      <c r="N25" s="24" t="str">
        <f t="shared" si="1"/>
        <v>OK</v>
      </c>
      <c r="O25" s="109"/>
      <c r="P25" s="109"/>
      <c r="Q25" s="109"/>
      <c r="R25" s="109"/>
      <c r="S25" s="109"/>
      <c r="T25" s="109"/>
      <c r="U25" s="111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09"/>
      <c r="P26" s="109"/>
      <c r="Q26" s="109"/>
      <c r="R26" s="109"/>
      <c r="S26" s="109"/>
      <c r="T26" s="109"/>
      <c r="U26" s="111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>
        <v>10</v>
      </c>
      <c r="M27" s="23">
        <f t="shared" si="0"/>
        <v>10</v>
      </c>
      <c r="N27" s="24" t="str">
        <f t="shared" si="1"/>
        <v>OK</v>
      </c>
      <c r="O27" s="109"/>
      <c r="P27" s="109"/>
      <c r="Q27" s="109"/>
      <c r="R27" s="109"/>
      <c r="S27" s="109"/>
      <c r="T27" s="109"/>
      <c r="U27" s="111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10</v>
      </c>
      <c r="M28" s="23">
        <f t="shared" si="0"/>
        <v>0</v>
      </c>
      <c r="N28" s="24" t="str">
        <f t="shared" si="1"/>
        <v>OK</v>
      </c>
      <c r="O28" s="109"/>
      <c r="P28" s="109"/>
      <c r="Q28" s="109">
        <v>10</v>
      </c>
      <c r="R28" s="109"/>
      <c r="S28" s="109"/>
      <c r="T28" s="109"/>
      <c r="U28" s="111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>
        <v>10</v>
      </c>
      <c r="M29" s="23">
        <f t="shared" si="0"/>
        <v>0</v>
      </c>
      <c r="N29" s="24" t="str">
        <f t="shared" si="1"/>
        <v>OK</v>
      </c>
      <c r="O29" s="109"/>
      <c r="P29" s="109"/>
      <c r="Q29" s="109">
        <v>10</v>
      </c>
      <c r="R29" s="109"/>
      <c r="S29" s="109"/>
      <c r="T29" s="109"/>
      <c r="U29" s="111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100</v>
      </c>
      <c r="M30" s="23">
        <f t="shared" si="0"/>
        <v>0</v>
      </c>
      <c r="N30" s="24" t="str">
        <f t="shared" si="1"/>
        <v>OK</v>
      </c>
      <c r="O30" s="109"/>
      <c r="P30" s="109"/>
      <c r="Q30" s="109">
        <v>100</v>
      </c>
      <c r="R30" s="109"/>
      <c r="S30" s="109"/>
      <c r="T30" s="109"/>
      <c r="U30" s="111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>
        <v>1</v>
      </c>
      <c r="M31" s="23">
        <f t="shared" si="0"/>
        <v>1</v>
      </c>
      <c r="N31" s="24" t="str">
        <f t="shared" si="1"/>
        <v>OK</v>
      </c>
      <c r="O31" s="109"/>
      <c r="P31" s="109"/>
      <c r="Q31" s="109"/>
      <c r="R31" s="109"/>
      <c r="S31" s="109"/>
      <c r="T31" s="109"/>
      <c r="U31" s="111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>
        <v>1</v>
      </c>
      <c r="M32" s="23">
        <f t="shared" si="0"/>
        <v>1</v>
      </c>
      <c r="N32" s="24" t="str">
        <f t="shared" si="1"/>
        <v>OK</v>
      </c>
      <c r="O32" s="109"/>
      <c r="P32" s="109"/>
      <c r="Q32" s="109"/>
      <c r="R32" s="109"/>
      <c r="S32" s="109"/>
      <c r="T32" s="109"/>
      <c r="U32" s="111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>
        <v>1</v>
      </c>
      <c r="M33" s="23">
        <f t="shared" si="0"/>
        <v>1</v>
      </c>
      <c r="N33" s="24" t="str">
        <f t="shared" si="1"/>
        <v>OK</v>
      </c>
      <c r="O33" s="109"/>
      <c r="P33" s="109"/>
      <c r="Q33" s="109"/>
      <c r="R33" s="109"/>
      <c r="S33" s="109"/>
      <c r="T33" s="109"/>
      <c r="U33" s="111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>
        <v>500</v>
      </c>
      <c r="M34" s="23">
        <f t="shared" si="0"/>
        <v>500</v>
      </c>
      <c r="N34" s="24" t="str">
        <f t="shared" si="1"/>
        <v>OK</v>
      </c>
      <c r="O34" s="109"/>
      <c r="P34" s="109"/>
      <c r="Q34" s="109"/>
      <c r="R34" s="109"/>
      <c r="S34" s="109"/>
      <c r="T34" s="109"/>
      <c r="U34" s="111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>
        <v>1</v>
      </c>
      <c r="M35" s="23">
        <f t="shared" si="0"/>
        <v>1</v>
      </c>
      <c r="N35" s="24" t="str">
        <f t="shared" si="1"/>
        <v>OK</v>
      </c>
      <c r="O35" s="109"/>
      <c r="P35" s="109"/>
      <c r="Q35" s="109"/>
      <c r="R35" s="109"/>
      <c r="S35" s="109"/>
      <c r="T35" s="109"/>
      <c r="U35" s="111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>
        <v>10</v>
      </c>
      <c r="M36" s="23">
        <f t="shared" si="0"/>
        <v>10</v>
      </c>
      <c r="N36" s="24" t="str">
        <f t="shared" si="1"/>
        <v>OK</v>
      </c>
      <c r="O36" s="109"/>
      <c r="P36" s="109"/>
      <c r="Q36" s="109"/>
      <c r="R36" s="109"/>
      <c r="S36" s="109"/>
      <c r="T36" s="109"/>
      <c r="U36" s="111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>
        <v>10</v>
      </c>
      <c r="M37" s="23">
        <f t="shared" si="0"/>
        <v>10</v>
      </c>
      <c r="N37" s="24" t="str">
        <f t="shared" si="1"/>
        <v>OK</v>
      </c>
      <c r="O37" s="109"/>
      <c r="P37" s="109"/>
      <c r="Q37" s="109"/>
      <c r="R37" s="109"/>
      <c r="S37" s="109"/>
      <c r="T37" s="109"/>
      <c r="U37" s="111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>
        <v>1</v>
      </c>
      <c r="M38" s="23">
        <f t="shared" si="0"/>
        <v>1</v>
      </c>
      <c r="N38" s="24" t="str">
        <f t="shared" si="1"/>
        <v>OK</v>
      </c>
      <c r="O38" s="109"/>
      <c r="P38" s="109"/>
      <c r="Q38" s="109"/>
      <c r="R38" s="109"/>
      <c r="S38" s="109"/>
      <c r="T38" s="109"/>
      <c r="U38" s="111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>
        <v>1</v>
      </c>
      <c r="M39" s="23">
        <f t="shared" si="0"/>
        <v>1</v>
      </c>
      <c r="N39" s="24" t="str">
        <f t="shared" si="1"/>
        <v>OK</v>
      </c>
      <c r="O39" s="109"/>
      <c r="P39" s="109"/>
      <c r="Q39" s="109"/>
      <c r="R39" s="109"/>
      <c r="S39" s="109"/>
      <c r="T39" s="109"/>
      <c r="U39" s="111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>
        <v>1</v>
      </c>
      <c r="M40" s="23">
        <f t="shared" si="0"/>
        <v>1</v>
      </c>
      <c r="N40" s="24" t="str">
        <f t="shared" si="1"/>
        <v>OK</v>
      </c>
      <c r="O40" s="109"/>
      <c r="P40" s="109"/>
      <c r="Q40" s="109"/>
      <c r="R40" s="109"/>
      <c r="S40" s="109"/>
      <c r="T40" s="109"/>
      <c r="U40" s="111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>
        <v>1</v>
      </c>
      <c r="M41" s="23">
        <f t="shared" si="0"/>
        <v>1</v>
      </c>
      <c r="N41" s="24" t="str">
        <f t="shared" si="1"/>
        <v>OK</v>
      </c>
      <c r="O41" s="109"/>
      <c r="P41" s="109"/>
      <c r="Q41" s="109"/>
      <c r="R41" s="109"/>
      <c r="S41" s="109"/>
      <c r="T41" s="109"/>
      <c r="U41" s="111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2</v>
      </c>
      <c r="M42" s="23">
        <f t="shared" si="0"/>
        <v>2</v>
      </c>
      <c r="N42" s="24" t="str">
        <f t="shared" si="1"/>
        <v>OK</v>
      </c>
      <c r="O42" s="109"/>
      <c r="P42" s="109"/>
      <c r="Q42" s="109"/>
      <c r="R42" s="109"/>
      <c r="S42" s="109"/>
      <c r="T42" s="109"/>
      <c r="U42" s="111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2</v>
      </c>
      <c r="N43" s="24" t="str">
        <f t="shared" si="1"/>
        <v>OK</v>
      </c>
      <c r="O43" s="109"/>
      <c r="P43" s="109"/>
      <c r="Q43" s="109"/>
      <c r="R43" s="109"/>
      <c r="S43" s="109"/>
      <c r="T43" s="109"/>
      <c r="U43" s="111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v>1</v>
      </c>
      <c r="M44" s="23">
        <f t="shared" si="0"/>
        <v>0</v>
      </c>
      <c r="N44" s="24" t="str">
        <f t="shared" si="1"/>
        <v>OK</v>
      </c>
      <c r="O44" s="109"/>
      <c r="P44" s="109"/>
      <c r="Q44" s="109"/>
      <c r="R44" s="109"/>
      <c r="S44" s="109">
        <v>1</v>
      </c>
      <c r="T44" s="109"/>
      <c r="U44" s="111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109"/>
      <c r="P45" s="109"/>
      <c r="Q45" s="109"/>
      <c r="R45" s="109"/>
      <c r="S45" s="109"/>
      <c r="T45" s="109"/>
      <c r="U45" s="111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47.25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>
        <v>6</v>
      </c>
      <c r="M46" s="23">
        <f t="shared" si="0"/>
        <v>6</v>
      </c>
      <c r="N46" s="24" t="str">
        <f t="shared" si="1"/>
        <v>OK</v>
      </c>
      <c r="O46" s="109"/>
      <c r="P46" s="109"/>
      <c r="Q46" s="109"/>
      <c r="R46" s="109"/>
      <c r="S46" s="109"/>
      <c r="T46" s="109"/>
      <c r="U46" s="111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5</v>
      </c>
      <c r="M47" s="23">
        <f t="shared" si="0"/>
        <v>5</v>
      </c>
      <c r="N47" s="24" t="str">
        <f t="shared" si="1"/>
        <v>OK</v>
      </c>
      <c r="O47" s="109"/>
      <c r="P47" s="109"/>
      <c r="Q47" s="109"/>
      <c r="R47" s="109"/>
      <c r="S47" s="109"/>
      <c r="T47" s="109"/>
      <c r="U47" s="111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0</v>
      </c>
      <c r="N48" s="24" t="str">
        <f t="shared" si="1"/>
        <v>OK</v>
      </c>
      <c r="O48" s="109"/>
      <c r="P48" s="109"/>
      <c r="Q48" s="109"/>
      <c r="R48" s="109">
        <v>1</v>
      </c>
      <c r="S48" s="109"/>
      <c r="T48" s="109"/>
      <c r="U48" s="111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0</v>
      </c>
      <c r="N49" s="24" t="str">
        <f t="shared" si="1"/>
        <v>OK</v>
      </c>
      <c r="O49" s="109"/>
      <c r="P49" s="109"/>
      <c r="Q49" s="109"/>
      <c r="R49" s="109">
        <v>4</v>
      </c>
      <c r="S49" s="109"/>
      <c r="T49" s="109"/>
      <c r="U49" s="111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0</v>
      </c>
      <c r="N50" s="24" t="str">
        <f t="shared" si="1"/>
        <v>OK</v>
      </c>
      <c r="O50" s="109"/>
      <c r="P50" s="109"/>
      <c r="Q50" s="109"/>
      <c r="R50" s="109">
        <v>4</v>
      </c>
      <c r="S50" s="109"/>
      <c r="T50" s="109"/>
      <c r="U50" s="111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0</v>
      </c>
      <c r="N51" s="24" t="str">
        <f t="shared" si="1"/>
        <v>OK</v>
      </c>
      <c r="O51" s="109"/>
      <c r="P51" s="109"/>
      <c r="Q51" s="109"/>
      <c r="R51" s="109">
        <v>4</v>
      </c>
      <c r="S51" s="109"/>
      <c r="T51" s="109"/>
      <c r="U51" s="111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30</v>
      </c>
      <c r="M52" s="23">
        <f t="shared" si="0"/>
        <v>25</v>
      </c>
      <c r="N52" s="24" t="str">
        <f t="shared" si="1"/>
        <v>OK</v>
      </c>
      <c r="O52" s="109">
        <v>5</v>
      </c>
      <c r="P52" s="109"/>
      <c r="Q52" s="109"/>
      <c r="R52" s="109"/>
      <c r="S52" s="109"/>
      <c r="T52" s="109"/>
      <c r="U52" s="111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2</v>
      </c>
      <c r="M53" s="23">
        <f t="shared" si="0"/>
        <v>1</v>
      </c>
      <c r="N53" s="24" t="str">
        <f t="shared" si="1"/>
        <v>OK</v>
      </c>
      <c r="O53" s="109">
        <v>1</v>
      </c>
      <c r="P53" s="109"/>
      <c r="Q53" s="109"/>
      <c r="R53" s="109"/>
      <c r="S53" s="109"/>
      <c r="T53" s="109"/>
      <c r="U53" s="111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>
        <v>5</v>
      </c>
      <c r="M54" s="23">
        <f t="shared" si="0"/>
        <v>4</v>
      </c>
      <c r="N54" s="24" t="str">
        <f t="shared" si="1"/>
        <v>OK</v>
      </c>
      <c r="O54" s="109">
        <v>1</v>
      </c>
      <c r="P54" s="109"/>
      <c r="Q54" s="109"/>
      <c r="R54" s="109"/>
      <c r="S54" s="109"/>
      <c r="T54" s="109"/>
      <c r="U54" s="111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>
        <v>5</v>
      </c>
      <c r="M55" s="23">
        <f t="shared" si="0"/>
        <v>4</v>
      </c>
      <c r="N55" s="24" t="str">
        <f t="shared" si="1"/>
        <v>OK</v>
      </c>
      <c r="O55" s="109">
        <v>1</v>
      </c>
      <c r="P55" s="109"/>
      <c r="Q55" s="109"/>
      <c r="R55" s="109"/>
      <c r="S55" s="109"/>
      <c r="T55" s="109"/>
      <c r="U55" s="111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2</v>
      </c>
      <c r="M56" s="23">
        <f t="shared" si="0"/>
        <v>0</v>
      </c>
      <c r="N56" s="24" t="str">
        <f t="shared" si="1"/>
        <v>OK</v>
      </c>
      <c r="O56" s="109"/>
      <c r="P56" s="109"/>
      <c r="Q56" s="109"/>
      <c r="R56" s="109"/>
      <c r="S56" s="109"/>
      <c r="T56" s="109">
        <v>2</v>
      </c>
      <c r="U56" s="111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09"/>
      <c r="P57" s="109"/>
      <c r="Q57" s="109"/>
      <c r="R57" s="109"/>
      <c r="S57" s="109"/>
      <c r="T57" s="109"/>
      <c r="U57" s="111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39.950000000000003" customHeight="1">
      <c r="K58" s="57"/>
      <c r="L58" s="4">
        <f>SUM(L4:L57)</f>
        <v>1739</v>
      </c>
      <c r="M58" s="4">
        <f>SUM(M4:M57)</f>
        <v>1207</v>
      </c>
      <c r="O58" s="114">
        <f>SUMPRODUCT($K$4:$K$57,O4:O57)</f>
        <v>429.76</v>
      </c>
      <c r="P58" s="114">
        <f t="shared" ref="P58:AF58" si="2">SUMPRODUCT($K$4:$K$57,P4:P57)</f>
        <v>14370</v>
      </c>
      <c r="Q58" s="114">
        <f t="shared" si="2"/>
        <v>4158.75</v>
      </c>
      <c r="R58" s="114">
        <f t="shared" si="2"/>
        <v>772.49</v>
      </c>
      <c r="S58" s="114">
        <f t="shared" si="2"/>
        <v>8000</v>
      </c>
      <c r="T58" s="114">
        <f t="shared" si="2"/>
        <v>1583.74</v>
      </c>
      <c r="U58" s="233">
        <v>11550</v>
      </c>
      <c r="V58" s="68">
        <f t="shared" si="2"/>
        <v>0</v>
      </c>
      <c r="W58" s="68">
        <f t="shared" si="2"/>
        <v>0</v>
      </c>
      <c r="X58" s="68">
        <f t="shared" si="2"/>
        <v>0</v>
      </c>
      <c r="Y58" s="68">
        <f t="shared" si="2"/>
        <v>0</v>
      </c>
      <c r="Z58" s="68">
        <f t="shared" si="2"/>
        <v>0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</sheetData>
  <mergeCells count="34">
    <mergeCell ref="T1:T2"/>
    <mergeCell ref="O1:O2"/>
    <mergeCell ref="AD1:AD2"/>
    <mergeCell ref="AE1:AE2"/>
    <mergeCell ref="AF1:AF2"/>
    <mergeCell ref="U1:U2"/>
    <mergeCell ref="V1:V2"/>
    <mergeCell ref="W1:W2"/>
    <mergeCell ref="AC1:AC2"/>
    <mergeCell ref="X1:X2"/>
    <mergeCell ref="Y1:Y2"/>
    <mergeCell ref="Z1:Z2"/>
    <mergeCell ref="AA1:AA2"/>
    <mergeCell ref="AB1:AB2"/>
    <mergeCell ref="P1:P2"/>
    <mergeCell ref="Q1:Q2"/>
    <mergeCell ref="A52:A55"/>
    <mergeCell ref="B52:B55"/>
    <mergeCell ref="B21:B30"/>
    <mergeCell ref="A31:A38"/>
    <mergeCell ref="B31:B38"/>
    <mergeCell ref="A39:A41"/>
    <mergeCell ref="B39:B41"/>
    <mergeCell ref="A21:A30"/>
    <mergeCell ref="R1:R2"/>
    <mergeCell ref="S1:S2"/>
    <mergeCell ref="A47:A51"/>
    <mergeCell ref="B47:B51"/>
    <mergeCell ref="A4:A20"/>
    <mergeCell ref="B4:B20"/>
    <mergeCell ref="A2:N2"/>
    <mergeCell ref="A1:C1"/>
    <mergeCell ref="D1:K1"/>
    <mergeCell ref="L1:N1"/>
  </mergeCells>
  <conditionalFormatting sqref="S4:T57 V4:Z57">
    <cfRule type="cellIs" dxfId="245" priority="7" stopIfTrue="1" operator="greaterThan">
      <formula>0</formula>
    </cfRule>
    <cfRule type="cellIs" dxfId="244" priority="8" stopIfTrue="1" operator="greaterThan">
      <formula>0</formula>
    </cfRule>
    <cfRule type="cellIs" dxfId="243" priority="9" stopIfTrue="1" operator="greaterThan">
      <formula>0</formula>
    </cfRule>
  </conditionalFormatting>
  <conditionalFormatting sqref="O4:R57">
    <cfRule type="cellIs" dxfId="242" priority="4" stopIfTrue="1" operator="greaterThan">
      <formula>0</formula>
    </cfRule>
    <cfRule type="cellIs" dxfId="241" priority="5" stopIfTrue="1" operator="greaterThan">
      <formula>0</formula>
    </cfRule>
    <cfRule type="cellIs" dxfId="240" priority="6" stopIfTrue="1" operator="greaterThan">
      <formula>0</formula>
    </cfRule>
  </conditionalFormatting>
  <conditionalFormatting sqref="U4:U57">
    <cfRule type="cellIs" dxfId="239" priority="1" stopIfTrue="1" operator="greaterThan">
      <formula>0</formula>
    </cfRule>
    <cfRule type="cellIs" dxfId="238" priority="2" stopIfTrue="1" operator="greaterThan">
      <formula>0</formula>
    </cfRule>
    <cfRule type="cellIs" dxfId="237" priority="3" stopIfTrue="1" operator="greaterThan">
      <formula>0</formula>
    </cfRule>
  </conditionalFormatting>
  <hyperlinks>
    <hyperlink ref="D577" r:id="rId1" display="https://www.havan.com.br/mangueira-para-gas-de-cozinha-glp-1-20m-durin-05207.html" xr:uid="{FBD31926-2A5F-4C00-865D-98A409711434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5FB0-D890-4A3C-8D36-54464302C49A}">
  <sheetPr>
    <tabColor rgb="FF92D050"/>
  </sheetPr>
  <dimension ref="A1:AF61"/>
  <sheetViews>
    <sheetView topLeftCell="A40" zoomScale="70" zoomScaleNormal="70" workbookViewId="0">
      <selection activeCell="J62" sqref="J62"/>
    </sheetView>
  </sheetViews>
  <sheetFormatPr defaultColWidth="9.7109375" defaultRowHeight="39.950000000000003" customHeight="1"/>
  <cols>
    <col min="1" max="1" width="7" style="33" customWidth="1"/>
    <col min="2" max="2" width="22.7109375" style="1" customWidth="1"/>
    <col min="3" max="3" width="9.5703125" style="32" customWidth="1"/>
    <col min="4" max="4" width="22.7109375" style="40" customWidth="1"/>
    <col min="5" max="5" width="36" style="41" customWidth="1"/>
    <col min="6" max="6" width="19.42578125" style="41" hidden="1" customWidth="1"/>
    <col min="7" max="7" width="14.140625" style="41" customWidth="1"/>
    <col min="8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7.28515625" style="6" customWidth="1"/>
    <col min="16" max="16" width="17.42578125" style="6" customWidth="1"/>
    <col min="17" max="17" width="15.7109375" style="6" customWidth="1"/>
    <col min="18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285</v>
      </c>
      <c r="P1" s="191" t="s">
        <v>286</v>
      </c>
      <c r="Q1" s="191" t="s">
        <v>287</v>
      </c>
      <c r="R1" s="190" t="s">
        <v>57</v>
      </c>
      <c r="S1" s="190" t="s">
        <v>57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45496</v>
      </c>
      <c r="P3" s="104">
        <v>45496</v>
      </c>
      <c r="Q3" s="226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4</v>
      </c>
      <c r="M4" s="23">
        <f>L4-(SUM(O4:AF4))</f>
        <v>4</v>
      </c>
      <c r="N4" s="24" t="str">
        <f>IF(M4&lt;0,"ATENÇÃO","OK")</f>
        <v>OK</v>
      </c>
      <c r="O4" s="111"/>
      <c r="P4" s="111"/>
      <c r="Q4" s="111"/>
      <c r="R4" s="71"/>
      <c r="S4" s="7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4</v>
      </c>
      <c r="M5" s="23">
        <f>L5-(SUM(O5:AF5))</f>
        <v>4</v>
      </c>
      <c r="N5" s="24" t="str">
        <f>IF(M5&lt;0,"ATENÇÃO","OK")</f>
        <v>OK</v>
      </c>
      <c r="O5" s="111"/>
      <c r="P5" s="111"/>
      <c r="Q5" s="111"/>
      <c r="R5" s="71"/>
      <c r="S5" s="7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4</v>
      </c>
      <c r="M6" s="23">
        <f t="shared" ref="M6:M57" si="0">L6-(SUM(O6:AF6))</f>
        <v>4</v>
      </c>
      <c r="N6" s="24" t="str">
        <f t="shared" ref="N6:N57" si="1">IF(M6&lt;0,"ATENÇÃO","OK")</f>
        <v>OK</v>
      </c>
      <c r="O6" s="111"/>
      <c r="P6" s="111"/>
      <c r="Q6" s="111"/>
      <c r="R6" s="71"/>
      <c r="S6" s="7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100</v>
      </c>
      <c r="M7" s="23">
        <f t="shared" si="0"/>
        <v>100</v>
      </c>
      <c r="N7" s="24" t="str">
        <f t="shared" si="1"/>
        <v>OK</v>
      </c>
      <c r="O7" s="111"/>
      <c r="P7" s="111"/>
      <c r="Q7" s="111"/>
      <c r="R7" s="71"/>
      <c r="S7" s="7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100</v>
      </c>
      <c r="M8" s="23">
        <f t="shared" si="0"/>
        <v>100</v>
      </c>
      <c r="N8" s="24" t="str">
        <f t="shared" si="1"/>
        <v>OK</v>
      </c>
      <c r="O8" s="111"/>
      <c r="P8" s="111"/>
      <c r="Q8" s="111"/>
      <c r="R8" s="71"/>
      <c r="S8" s="7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100</v>
      </c>
      <c r="M9" s="23">
        <f t="shared" si="0"/>
        <v>100</v>
      </c>
      <c r="N9" s="24" t="str">
        <f t="shared" si="1"/>
        <v>OK</v>
      </c>
      <c r="O9" s="111"/>
      <c r="P9" s="111"/>
      <c r="Q9" s="111"/>
      <c r="R9" s="71"/>
      <c r="S9" s="7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100</v>
      </c>
      <c r="M10" s="23">
        <f t="shared" si="0"/>
        <v>100</v>
      </c>
      <c r="N10" s="24" t="str">
        <f t="shared" si="1"/>
        <v>OK</v>
      </c>
      <c r="O10" s="111"/>
      <c r="P10" s="111"/>
      <c r="Q10" s="111"/>
      <c r="R10" s="71"/>
      <c r="S10" s="7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50</v>
      </c>
      <c r="M11" s="23">
        <f t="shared" si="0"/>
        <v>50</v>
      </c>
      <c r="N11" s="24" t="str">
        <f t="shared" si="1"/>
        <v>OK</v>
      </c>
      <c r="O11" s="111"/>
      <c r="P11" s="111"/>
      <c r="Q11" s="111"/>
      <c r="R11" s="71"/>
      <c r="S11" s="7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>
        <v>50</v>
      </c>
      <c r="M12" s="23">
        <f t="shared" si="0"/>
        <v>50</v>
      </c>
      <c r="N12" s="24" t="str">
        <f t="shared" si="1"/>
        <v>OK</v>
      </c>
      <c r="O12" s="111"/>
      <c r="P12" s="111"/>
      <c r="Q12" s="111"/>
      <c r="R12" s="71"/>
      <c r="S12" s="7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6</v>
      </c>
      <c r="M13" s="23">
        <f t="shared" si="0"/>
        <v>4</v>
      </c>
      <c r="N13" s="24" t="str">
        <f t="shared" si="1"/>
        <v>OK</v>
      </c>
      <c r="O13" s="111">
        <v>2</v>
      </c>
      <c r="P13" s="111"/>
      <c r="Q13" s="111"/>
      <c r="R13" s="71"/>
      <c r="S13" s="7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6</v>
      </c>
      <c r="M14" s="23">
        <f t="shared" si="0"/>
        <v>6</v>
      </c>
      <c r="N14" s="24" t="str">
        <f t="shared" si="1"/>
        <v>OK</v>
      </c>
      <c r="O14" s="111"/>
      <c r="P14" s="111"/>
      <c r="Q14" s="111"/>
      <c r="R14" s="71"/>
      <c r="S14" s="7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100</v>
      </c>
      <c r="M15" s="23">
        <f t="shared" si="0"/>
        <v>90</v>
      </c>
      <c r="N15" s="24" t="str">
        <f t="shared" si="1"/>
        <v>OK</v>
      </c>
      <c r="O15" s="111">
        <v>10</v>
      </c>
      <c r="P15" s="111"/>
      <c r="Q15" s="111"/>
      <c r="R15" s="71"/>
      <c r="S15" s="7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100</v>
      </c>
      <c r="M16" s="23">
        <f t="shared" si="0"/>
        <v>100</v>
      </c>
      <c r="N16" s="24" t="str">
        <f t="shared" si="1"/>
        <v>OK</v>
      </c>
      <c r="O16" s="111"/>
      <c r="P16" s="111"/>
      <c r="Q16" s="111"/>
      <c r="R16" s="71"/>
      <c r="S16" s="7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400</v>
      </c>
      <c r="M17" s="23">
        <f t="shared" si="0"/>
        <v>360</v>
      </c>
      <c r="N17" s="24" t="str">
        <f t="shared" si="1"/>
        <v>OK</v>
      </c>
      <c r="O17" s="111">
        <v>40</v>
      </c>
      <c r="P17" s="111"/>
      <c r="Q17" s="111"/>
      <c r="R17" s="71"/>
      <c r="S17" s="7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400</v>
      </c>
      <c r="M18" s="23">
        <f t="shared" si="0"/>
        <v>400</v>
      </c>
      <c r="N18" s="24" t="str">
        <f t="shared" si="1"/>
        <v>OK</v>
      </c>
      <c r="O18" s="111"/>
      <c r="P18" s="111"/>
      <c r="Q18" s="111"/>
      <c r="R18" s="71"/>
      <c r="S18" s="7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 t="shared" si="0"/>
        <v>0</v>
      </c>
      <c r="N19" s="24" t="str">
        <f t="shared" si="1"/>
        <v>OK</v>
      </c>
      <c r="O19" s="111"/>
      <c r="P19" s="111"/>
      <c r="Q19" s="111"/>
      <c r="R19" s="71"/>
      <c r="S19" s="7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71"/>
      <c r="S20" s="7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4</v>
      </c>
      <c r="M21" s="23">
        <f t="shared" si="0"/>
        <v>2</v>
      </c>
      <c r="N21" s="24" t="str">
        <f t="shared" si="1"/>
        <v>OK</v>
      </c>
      <c r="O21" s="111"/>
      <c r="P21" s="111">
        <v>2</v>
      </c>
      <c r="Q21" s="111"/>
      <c r="R21" s="71"/>
      <c r="S21" s="7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4</v>
      </c>
      <c r="M22" s="23">
        <f t="shared" si="0"/>
        <v>4</v>
      </c>
      <c r="N22" s="24" t="str">
        <f t="shared" si="1"/>
        <v>OK</v>
      </c>
      <c r="O22" s="111"/>
      <c r="P22" s="111"/>
      <c r="Q22" s="111"/>
      <c r="R22" s="71"/>
      <c r="S22" s="7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225"/>
      <c r="P23" s="111"/>
      <c r="Q23" s="111"/>
      <c r="R23" s="71"/>
      <c r="S23" s="7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8</v>
      </c>
      <c r="M24" s="23">
        <f t="shared" si="0"/>
        <v>8</v>
      </c>
      <c r="N24" s="24" t="str">
        <f t="shared" si="1"/>
        <v>OK</v>
      </c>
      <c r="O24" s="225"/>
      <c r="P24" s="111"/>
      <c r="Q24" s="111"/>
      <c r="R24" s="71"/>
      <c r="S24" s="7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225"/>
      <c r="P25" s="111"/>
      <c r="Q25" s="111"/>
      <c r="R25" s="71"/>
      <c r="S25" s="7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225"/>
      <c r="P26" s="111"/>
      <c r="Q26" s="111"/>
      <c r="R26" s="71"/>
      <c r="S26" s="7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225"/>
      <c r="P27" s="111"/>
      <c r="Q27" s="111"/>
      <c r="R27" s="71"/>
      <c r="S27" s="7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20</v>
      </c>
      <c r="M28" s="23">
        <f t="shared" si="0"/>
        <v>18</v>
      </c>
      <c r="N28" s="24" t="str">
        <f t="shared" si="1"/>
        <v>OK</v>
      </c>
      <c r="O28" s="225"/>
      <c r="P28" s="111">
        <v>2</v>
      </c>
      <c r="Q28" s="111"/>
      <c r="R28" s="71"/>
      <c r="S28" s="7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225"/>
      <c r="P29" s="111"/>
      <c r="Q29" s="111"/>
      <c r="R29" s="71"/>
      <c r="S29" s="7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225"/>
      <c r="P30" s="111"/>
      <c r="Q30" s="111"/>
      <c r="R30" s="71"/>
      <c r="S30" s="7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225"/>
      <c r="P31" s="111"/>
      <c r="Q31" s="111"/>
      <c r="R31" s="71"/>
      <c r="S31" s="7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225"/>
      <c r="P32" s="111"/>
      <c r="Q32" s="111"/>
      <c r="R32" s="71"/>
      <c r="S32" s="7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225"/>
      <c r="P33" s="111"/>
      <c r="Q33" s="111"/>
      <c r="R33" s="71"/>
      <c r="S33" s="7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225"/>
      <c r="P34" s="111"/>
      <c r="Q34" s="111"/>
      <c r="R34" s="71"/>
      <c r="S34" s="7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225"/>
      <c r="P35" s="111"/>
      <c r="Q35" s="111"/>
      <c r="R35" s="71"/>
      <c r="S35" s="7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225"/>
      <c r="P36" s="111"/>
      <c r="Q36" s="111"/>
      <c r="R36" s="71"/>
      <c r="S36" s="7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225"/>
      <c r="P37" s="111"/>
      <c r="Q37" s="111"/>
      <c r="R37" s="71"/>
      <c r="S37" s="7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225"/>
      <c r="P38" s="111"/>
      <c r="Q38" s="111"/>
      <c r="R38" s="71"/>
      <c r="S38" s="7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225"/>
      <c r="P39" s="111"/>
      <c r="Q39" s="111"/>
      <c r="R39" s="71"/>
      <c r="S39" s="7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225"/>
      <c r="P40" s="111"/>
      <c r="Q40" s="111"/>
      <c r="R40" s="71"/>
      <c r="S40" s="7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225"/>
      <c r="P41" s="111"/>
      <c r="Q41" s="111"/>
      <c r="R41" s="71"/>
      <c r="S41" s="7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1</v>
      </c>
      <c r="M42" s="23">
        <f t="shared" si="0"/>
        <v>1</v>
      </c>
      <c r="N42" s="24" t="str">
        <f t="shared" si="1"/>
        <v>OK</v>
      </c>
      <c r="O42" s="225"/>
      <c r="P42" s="111"/>
      <c r="Q42" s="111"/>
      <c r="R42" s="71"/>
      <c r="S42" s="7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1</v>
      </c>
      <c r="M43" s="23">
        <f t="shared" si="0"/>
        <v>1</v>
      </c>
      <c r="N43" s="24" t="str">
        <f t="shared" si="1"/>
        <v>OK</v>
      </c>
      <c r="O43" s="225"/>
      <c r="P43" s="111"/>
      <c r="Q43" s="111"/>
      <c r="R43" s="71"/>
      <c r="S43" s="7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225"/>
      <c r="P44" s="111"/>
      <c r="Q44" s="111"/>
      <c r="R44" s="71"/>
      <c r="S44" s="7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12</v>
      </c>
      <c r="M45" s="23">
        <f t="shared" si="0"/>
        <v>12</v>
      </c>
      <c r="N45" s="24" t="str">
        <f t="shared" si="1"/>
        <v>OK</v>
      </c>
      <c r="O45" s="225"/>
      <c r="P45" s="111"/>
      <c r="Q45" s="111"/>
      <c r="R45" s="71"/>
      <c r="S45" s="7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47.25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>
        <v>4</v>
      </c>
      <c r="M46" s="23">
        <f t="shared" si="0"/>
        <v>4</v>
      </c>
      <c r="N46" s="24" t="str">
        <f t="shared" si="1"/>
        <v>OK</v>
      </c>
      <c r="O46" s="225"/>
      <c r="P46" s="111"/>
      <c r="Q46" s="111"/>
      <c r="R46" s="71"/>
      <c r="S46" s="7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225"/>
      <c r="P47" s="111"/>
      <c r="Q47" s="111"/>
      <c r="R47" s="71"/>
      <c r="S47" s="7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1</v>
      </c>
      <c r="N48" s="24" t="str">
        <f t="shared" si="1"/>
        <v>OK</v>
      </c>
      <c r="O48" s="225"/>
      <c r="P48" s="111"/>
      <c r="Q48" s="111"/>
      <c r="R48" s="71"/>
      <c r="S48" s="7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4</v>
      </c>
      <c r="N49" s="24" t="str">
        <f t="shared" si="1"/>
        <v>OK</v>
      </c>
      <c r="O49" s="225"/>
      <c r="P49" s="111"/>
      <c r="Q49" s="111"/>
      <c r="R49" s="71"/>
      <c r="S49" s="7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225"/>
      <c r="P50" s="111"/>
      <c r="Q50" s="111"/>
      <c r="R50" s="71"/>
      <c r="S50" s="7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225"/>
      <c r="P51" s="111"/>
      <c r="Q51" s="111"/>
      <c r="R51" s="71"/>
      <c r="S51" s="7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4</v>
      </c>
      <c r="M52" s="23">
        <f t="shared" si="0"/>
        <v>1</v>
      </c>
      <c r="N52" s="24" t="str">
        <f t="shared" si="1"/>
        <v>OK</v>
      </c>
      <c r="O52" s="225"/>
      <c r="P52" s="111"/>
      <c r="Q52" s="111">
        <v>3</v>
      </c>
      <c r="R52" s="71"/>
      <c r="S52" s="7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1</v>
      </c>
      <c r="M53" s="23">
        <f t="shared" si="0"/>
        <v>0</v>
      </c>
      <c r="N53" s="24" t="str">
        <f t="shared" si="1"/>
        <v>OK</v>
      </c>
      <c r="O53" s="225"/>
      <c r="P53" s="111"/>
      <c r="Q53" s="111">
        <v>1</v>
      </c>
      <c r="R53" s="71"/>
      <c r="S53" s="7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>
        <v>20</v>
      </c>
      <c r="M54" s="23">
        <f t="shared" si="0"/>
        <v>17</v>
      </c>
      <c r="N54" s="24" t="str">
        <f t="shared" si="1"/>
        <v>OK</v>
      </c>
      <c r="O54" s="225"/>
      <c r="P54" s="111"/>
      <c r="Q54" s="111">
        <v>3</v>
      </c>
      <c r="R54" s="71"/>
      <c r="S54" s="7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>
        <v>20</v>
      </c>
      <c r="M55" s="23">
        <f t="shared" si="0"/>
        <v>17</v>
      </c>
      <c r="N55" s="24" t="str">
        <f t="shared" si="1"/>
        <v>OK</v>
      </c>
      <c r="O55" s="225"/>
      <c r="P55" s="111"/>
      <c r="Q55" s="111">
        <v>3</v>
      </c>
      <c r="R55" s="71"/>
      <c r="S55" s="7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225"/>
      <c r="P56" s="111"/>
      <c r="Q56" s="111"/>
      <c r="R56" s="71"/>
      <c r="S56" s="7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225"/>
      <c r="P57" s="225"/>
      <c r="Q57" s="111"/>
      <c r="R57" s="71"/>
      <c r="S57" s="7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39.950000000000003" customHeight="1">
      <c r="K58" s="57"/>
      <c r="L58" s="4">
        <f>SUM(L4:L57)</f>
        <v>1636</v>
      </c>
      <c r="M58" s="4">
        <f>SUM(M4:M57)</f>
        <v>1570</v>
      </c>
      <c r="O58" s="114">
        <f>SUMPRODUCT($K$4:$K$57,O4:O57)</f>
        <v>2130</v>
      </c>
      <c r="P58" s="114">
        <f t="shared" ref="P58:Q58" si="2">SUMPRODUCT($K$4:$K$57,P4:P57)</f>
        <v>1647.8600000000001</v>
      </c>
      <c r="Q58" s="114">
        <f t="shared" si="2"/>
        <v>992.04000000000008</v>
      </c>
      <c r="R58" s="68">
        <f>SUMPRODUCT($K$4:$K$57,R4:R57)</f>
        <v>0</v>
      </c>
      <c r="S58" s="58">
        <f>SUMPRODUCT(K4:K57,S4:S57)</f>
        <v>0</v>
      </c>
      <c r="T58" s="58">
        <f>SUMPRODUCT(K4:K57,T4:T57)</f>
        <v>0</v>
      </c>
    </row>
    <row r="59" spans="1:32" ht="39.950000000000003" customHeight="1">
      <c r="O59" s="235"/>
    </row>
    <row r="61" spans="1:32" ht="39.950000000000003" customHeight="1">
      <c r="O61" s="235"/>
    </row>
  </sheetData>
  <mergeCells count="34">
    <mergeCell ref="V1:V2"/>
    <mergeCell ref="W1:W2"/>
    <mergeCell ref="A1:C1"/>
    <mergeCell ref="D1:K1"/>
    <mergeCell ref="L1:N1"/>
    <mergeCell ref="O1:O2"/>
    <mergeCell ref="P1:P2"/>
    <mergeCell ref="Q1:Q2"/>
    <mergeCell ref="AD1:AD2"/>
    <mergeCell ref="AE1:AE2"/>
    <mergeCell ref="AF1:AF2"/>
    <mergeCell ref="A2:N2"/>
    <mergeCell ref="A4:A20"/>
    <mergeCell ref="B4:B20"/>
    <mergeCell ref="X1:X2"/>
    <mergeCell ref="Y1:Y2"/>
    <mergeCell ref="Z1:Z2"/>
    <mergeCell ref="AA1:AA2"/>
    <mergeCell ref="AB1:AB2"/>
    <mergeCell ref="AC1:AC2"/>
    <mergeCell ref="R1:R2"/>
    <mergeCell ref="S1:S2"/>
    <mergeCell ref="T1:T2"/>
    <mergeCell ref="U1:U2"/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</mergeCells>
  <conditionalFormatting sqref="S4:Z57">
    <cfRule type="cellIs" dxfId="236" priority="22" stopIfTrue="1" operator="greaterThan">
      <formula>0</formula>
    </cfRule>
    <cfRule type="cellIs" dxfId="235" priority="23" stopIfTrue="1" operator="greaterThan">
      <formula>0</formula>
    </cfRule>
    <cfRule type="cellIs" dxfId="234" priority="24" stopIfTrue="1" operator="greaterThan">
      <formula>0</formula>
    </cfRule>
  </conditionalFormatting>
  <conditionalFormatting sqref="R4:R57">
    <cfRule type="cellIs" dxfId="233" priority="19" stopIfTrue="1" operator="greaterThan">
      <formula>0</formula>
    </cfRule>
    <cfRule type="cellIs" dxfId="232" priority="20" stopIfTrue="1" operator="greaterThan">
      <formula>0</formula>
    </cfRule>
    <cfRule type="cellIs" dxfId="231" priority="21" stopIfTrue="1" operator="greaterThan">
      <formula>0</formula>
    </cfRule>
  </conditionalFormatting>
  <conditionalFormatting sqref="O4:Q13 P14:Q20 Q21:Q57">
    <cfRule type="cellIs" dxfId="230" priority="16" stopIfTrue="1" operator="greaterThan">
      <formula>0</formula>
    </cfRule>
    <cfRule type="cellIs" dxfId="229" priority="17" stopIfTrue="1" operator="greaterThan">
      <formula>0</formula>
    </cfRule>
    <cfRule type="cellIs" dxfId="228" priority="18" stopIfTrue="1" operator="greaterThan">
      <formula>0</formula>
    </cfRule>
  </conditionalFormatting>
  <conditionalFormatting sqref="O14:O22">
    <cfRule type="cellIs" dxfId="227" priority="13" stopIfTrue="1" operator="greaterThan">
      <formula>0</formula>
    </cfRule>
    <cfRule type="cellIs" dxfId="226" priority="14" stopIfTrue="1" operator="greaterThan">
      <formula>0</formula>
    </cfRule>
    <cfRule type="cellIs" dxfId="225" priority="15" stopIfTrue="1" operator="greaterThan">
      <formula>0</formula>
    </cfRule>
  </conditionalFormatting>
  <conditionalFormatting sqref="P21:P29">
    <cfRule type="cellIs" dxfId="224" priority="10" stopIfTrue="1" operator="greaterThan">
      <formula>0</formula>
    </cfRule>
    <cfRule type="cellIs" dxfId="223" priority="11" stopIfTrue="1" operator="greaterThan">
      <formula>0</formula>
    </cfRule>
    <cfRule type="cellIs" dxfId="222" priority="12" stopIfTrue="1" operator="greaterThan">
      <formula>0</formula>
    </cfRule>
  </conditionalFormatting>
  <conditionalFormatting sqref="P30:P38">
    <cfRule type="cellIs" dxfId="221" priority="7" stopIfTrue="1" operator="greaterThan">
      <formula>0</formula>
    </cfRule>
    <cfRule type="cellIs" dxfId="220" priority="8" stopIfTrue="1" operator="greaterThan">
      <formula>0</formula>
    </cfRule>
    <cfRule type="cellIs" dxfId="219" priority="9" stopIfTrue="1" operator="greaterThan">
      <formula>0</formula>
    </cfRule>
  </conditionalFormatting>
  <conditionalFormatting sqref="P39:P47">
    <cfRule type="cellIs" dxfId="218" priority="4" stopIfTrue="1" operator="greaterThan">
      <formula>0</formula>
    </cfRule>
    <cfRule type="cellIs" dxfId="217" priority="5" stopIfTrue="1" operator="greaterThan">
      <formula>0</formula>
    </cfRule>
    <cfRule type="cellIs" dxfId="216" priority="6" stopIfTrue="1" operator="greaterThan">
      <formula>0</formula>
    </cfRule>
  </conditionalFormatting>
  <conditionalFormatting sqref="P48:P56">
    <cfRule type="cellIs" dxfId="215" priority="1" stopIfTrue="1" operator="greaterThan">
      <formula>0</formula>
    </cfRule>
    <cfRule type="cellIs" dxfId="214" priority="2" stopIfTrue="1" operator="greaterThan">
      <formula>0</formula>
    </cfRule>
    <cfRule type="cellIs" dxfId="213" priority="3" stopIfTrue="1" operator="greaterThan">
      <formula>0</formula>
    </cfRule>
  </conditionalFormatting>
  <hyperlinks>
    <hyperlink ref="D577" r:id="rId1" display="https://www.havan.com.br/mangueira-para-gas-de-cozinha-glp-1-20m-durin-05207.html" xr:uid="{0B470F9D-67F7-4F63-ABD1-5371BB199666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7"/>
  <sheetViews>
    <sheetView topLeftCell="A46" zoomScale="80" zoomScaleNormal="80" workbookViewId="0">
      <selection activeCell="D69" sqref="D69"/>
    </sheetView>
  </sheetViews>
  <sheetFormatPr defaultColWidth="9.7109375" defaultRowHeight="39.950000000000003" customHeight="1"/>
  <cols>
    <col min="1" max="1" width="10" style="1" customWidth="1"/>
    <col min="2" max="2" width="41.42578125" style="1" customWidth="1"/>
    <col min="3" max="3" width="6.42578125" style="25" customWidth="1"/>
    <col min="4" max="4" width="49" style="1" customWidth="1"/>
    <col min="5" max="5" width="19.42578125" style="1" customWidth="1"/>
    <col min="6" max="6" width="19.42578125" style="1" hidden="1" customWidth="1"/>
    <col min="7" max="7" width="12.42578125" style="1" customWidth="1"/>
    <col min="8" max="8" width="16.7109375" style="1" customWidth="1"/>
    <col min="9" max="9" width="12.5703125" style="4" customWidth="1"/>
    <col min="10" max="10" width="13.28515625" style="26" customWidth="1"/>
    <col min="11" max="11" width="12.5703125" style="5" customWidth="1"/>
    <col min="12" max="13" width="16" style="2" customWidth="1"/>
    <col min="14" max="14" width="20.85546875" style="2" customWidth="1"/>
    <col min="15" max="15" width="9.7109375" style="2" customWidth="1"/>
    <col min="16" max="16384" width="9.7109375" style="2"/>
  </cols>
  <sheetData>
    <row r="1" spans="1:14" ht="39.950000000000003" customHeight="1">
      <c r="A1" s="199" t="s">
        <v>56</v>
      </c>
      <c r="B1" s="199"/>
      <c r="C1" s="199"/>
      <c r="D1" s="199" t="s">
        <v>23</v>
      </c>
      <c r="E1" s="199"/>
      <c r="F1" s="199"/>
      <c r="G1" s="199"/>
      <c r="H1" s="199"/>
      <c r="I1" s="198" t="s">
        <v>55</v>
      </c>
      <c r="J1" s="198"/>
      <c r="K1" s="198"/>
      <c r="L1" s="198"/>
      <c r="M1" s="198"/>
      <c r="N1" s="198"/>
    </row>
    <row r="2" spans="1:14" ht="39.950000000000003" customHeight="1">
      <c r="A2" s="199" t="s">
        <v>11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</row>
    <row r="3" spans="1:14" s="3" customFormat="1" ht="39.950000000000003" customHeight="1">
      <c r="A3" s="34" t="s">
        <v>19</v>
      </c>
      <c r="B3" s="36" t="s">
        <v>14</v>
      </c>
      <c r="C3" s="35" t="s">
        <v>20</v>
      </c>
      <c r="D3" s="39" t="s">
        <v>15</v>
      </c>
      <c r="E3" s="39" t="s">
        <v>60</v>
      </c>
      <c r="F3" s="39"/>
      <c r="G3" s="36" t="s">
        <v>3</v>
      </c>
      <c r="H3" s="36" t="s">
        <v>16</v>
      </c>
      <c r="I3" s="20" t="s">
        <v>5</v>
      </c>
      <c r="J3" s="21" t="s">
        <v>10</v>
      </c>
      <c r="K3" s="19" t="s">
        <v>4</v>
      </c>
      <c r="L3" s="28" t="s">
        <v>17</v>
      </c>
      <c r="M3" s="28" t="s">
        <v>18</v>
      </c>
      <c r="N3" s="28" t="s">
        <v>6</v>
      </c>
    </row>
    <row r="4" spans="1:14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65" t="s">
        <v>3</v>
      </c>
      <c r="H4" s="75" t="s">
        <v>37</v>
      </c>
      <c r="I4" s="17">
        <f>'REITORIA-SETIC'!L4+ESAG!L4+CEART!L4+FAED!L4+CEAD!L4+CEFID!L4+CERES!L4+CEPLAN!L4+CCT!L4+CAV!L4+CEO!L4+CESFI!L4+CEAVI!L4+CESMO!L4</f>
        <v>69</v>
      </c>
      <c r="J4" s="23">
        <f>SUM(('REITORIA-SETIC'!L4-'REITORIA-SETIC'!M4),(ESAG!L4-ESAG!M4),(CEART!L4-CEART!M4),(FAED!L4-FAED!M4),(CEAD!L4-CEAD!M4),(CEFID!L4-CEFID!M4),(CERES!L4-CERES!M4),(CEPLAN!L4-CEPLAN!M4),(CCT!L4-CCT!M4),(CAV!L4-CAV!M4),(CEO!L4-CEO!M4),(CESFI!L4-CESFI!M4),(CEAVI!L4-CEAVI!M4),(CESMO!L4-CESMO!M4))</f>
        <v>31</v>
      </c>
      <c r="K4" s="29">
        <f>I4-J4</f>
        <v>38</v>
      </c>
      <c r="L4" s="18">
        <v>154</v>
      </c>
      <c r="M4" s="18">
        <f>L4*I4</f>
        <v>10626</v>
      </c>
      <c r="N4" s="15">
        <f>L4*J4</f>
        <v>4774</v>
      </c>
    </row>
    <row r="5" spans="1:14" ht="39.950000000000003" customHeight="1">
      <c r="A5" s="185"/>
      <c r="B5" s="194"/>
      <c r="C5" s="50">
        <v>2</v>
      </c>
      <c r="D5" s="51" t="s">
        <v>25</v>
      </c>
      <c r="E5" s="52" t="s">
        <v>62</v>
      </c>
      <c r="F5" s="52"/>
      <c r="G5" s="38" t="s">
        <v>3</v>
      </c>
      <c r="H5" s="38" t="s">
        <v>37</v>
      </c>
      <c r="I5" s="17">
        <f>'REITORIA-SETIC'!L5+ESAG!L5+CEART!L5+FAED!L5+CEAD!L5+CEFID!L5+CERES!L5+CEPLAN!L5+CCT!L5+CAV!L5+CEO!L5+CESFI!L5+CEAVI!L5+CESMO!L5</f>
        <v>32</v>
      </c>
      <c r="J5" s="23">
        <f>SUM(('REITORIA-SETIC'!L5-'REITORIA-SETIC'!M5),(ESAG!L5-ESAG!M5),(CEART!L5-CEART!M5),(FAED!L5-FAED!M5),(CEAD!L5-CEAD!M5),(CEFID!L5-CEFID!M5),(CERES!L5-CERES!M5),(CEPLAN!L5-CEPLAN!M5),(CCT!L5-CCT!M5),(CAV!L5-CAV!M5),(CEO!L5-CEO!M5),(CESFI!L5-CESFI!M5),(CEAVI!L5-CEAVI!M5),(CESMO!L5-CESMO!M5))</f>
        <v>6</v>
      </c>
      <c r="K5" s="29">
        <f t="shared" ref="K5:K57" si="0">I5-J5</f>
        <v>26</v>
      </c>
      <c r="L5" s="18">
        <v>130.16</v>
      </c>
      <c r="M5" s="18">
        <f t="shared" ref="M5:M57" si="1">L5*I5</f>
        <v>4165.12</v>
      </c>
      <c r="N5" s="15">
        <f t="shared" ref="N5:N57" si="2">L5*J5</f>
        <v>780.96</v>
      </c>
    </row>
    <row r="6" spans="1:14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38" t="s">
        <v>3</v>
      </c>
      <c r="H6" s="38" t="s">
        <v>37</v>
      </c>
      <c r="I6" s="17">
        <f>'REITORIA-SETIC'!L6+ESAG!L6+CEART!L6+FAED!L6+CEAD!L6+CEFID!L6+CERES!L6+CEPLAN!L6+CCT!L6+CAV!L6+CEO!L6+CESFI!L6+CEAVI!L6+CESMO!L6</f>
        <v>38</v>
      </c>
      <c r="J6" s="23">
        <f>SUM(('REITORIA-SETIC'!L6-'REITORIA-SETIC'!M6),(ESAG!L6-ESAG!M6),(CEART!L6-CEART!M6),(FAED!L6-FAED!M6),(CEAD!L6-CEAD!M6),(CEFID!L6-CEFID!M6),(CERES!L6-CERES!M6),(CEPLAN!L6-CEPLAN!M6),(CCT!L6-CCT!M6),(CAV!L6-CAV!M6),(CEO!L6-CEO!M6),(CESFI!L6-CESFI!M6),(CEAVI!L6-CEAVI!M6),(CESMO!L6-CESMO!M6))</f>
        <v>2</v>
      </c>
      <c r="K6" s="29">
        <f t="shared" si="0"/>
        <v>36</v>
      </c>
      <c r="L6" s="18">
        <v>1200</v>
      </c>
      <c r="M6" s="18">
        <f t="shared" si="1"/>
        <v>45600</v>
      </c>
      <c r="N6" s="15">
        <f t="shared" si="2"/>
        <v>2400</v>
      </c>
    </row>
    <row r="7" spans="1:14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38" t="s">
        <v>3</v>
      </c>
      <c r="H7" s="38" t="s">
        <v>37</v>
      </c>
      <c r="I7" s="17">
        <f>'REITORIA-SETIC'!L7+ESAG!L7+CEART!L7+FAED!L7+CEAD!L7+CEFID!L7+CERES!L7+CEPLAN!L7+CCT!L7+CAV!L7+CEO!L7+CESFI!L7+CEAVI!L7+CESMO!L7</f>
        <v>1250</v>
      </c>
      <c r="J7" s="23">
        <f>SUM(('REITORIA-SETIC'!L7-'REITORIA-SETIC'!M7),(ESAG!L7-ESAG!M7),(CEART!L7-CEART!M7),(FAED!L7-FAED!M7),(CEAD!L7-CEAD!M7),(CEFID!L7-CEFID!M7),(CERES!L7-CERES!M7),(CEPLAN!L7-CEPLAN!M7),(CCT!L7-CCT!M7),(CAV!L7-CAV!M7),(CEO!L7-CEO!M7),(CESFI!L7-CESFI!M7),(CEAVI!L7-CEAVI!M7),(CESMO!L7-CESMO!M7))</f>
        <v>310</v>
      </c>
      <c r="K7" s="29">
        <f t="shared" si="0"/>
        <v>940</v>
      </c>
      <c r="L7" s="18">
        <v>27</v>
      </c>
      <c r="M7" s="18">
        <f t="shared" si="1"/>
        <v>33750</v>
      </c>
      <c r="N7" s="15">
        <f t="shared" si="2"/>
        <v>8370</v>
      </c>
    </row>
    <row r="8" spans="1:14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38" t="s">
        <v>3</v>
      </c>
      <c r="H8" s="38" t="s">
        <v>37</v>
      </c>
      <c r="I8" s="17">
        <f>'REITORIA-SETIC'!L8+ESAG!L8+CEART!L8+FAED!L8+CEAD!L8+CEFID!L8+CERES!L8+CEPLAN!L8+CCT!L8+CAV!L8+CEO!L8+CESFI!L8+CEAVI!L8+CESMO!L8</f>
        <v>690</v>
      </c>
      <c r="J8" s="23">
        <f>SUM(('REITORIA-SETIC'!L8-'REITORIA-SETIC'!M8),(ESAG!L8-ESAG!M8),(CEART!L8-CEART!M8),(FAED!L8-FAED!M8),(CEAD!L8-CEAD!M8),(CEFID!L8-CEFID!M8),(CERES!L8-CERES!M8),(CEPLAN!L8-CEPLAN!M8),(CCT!L8-CCT!M8),(CAV!L8-CAV!M8),(CEO!L8-CEO!M8),(CESFI!L8-CESFI!M8),(CEAVI!L8-CEAVI!M8),(CESMO!L8-CESMO!M8))</f>
        <v>150</v>
      </c>
      <c r="K8" s="29">
        <f t="shared" si="0"/>
        <v>540</v>
      </c>
      <c r="L8" s="18">
        <v>17.64</v>
      </c>
      <c r="M8" s="18">
        <f t="shared" si="1"/>
        <v>12171.6</v>
      </c>
      <c r="N8" s="15">
        <f t="shared" si="2"/>
        <v>2646</v>
      </c>
    </row>
    <row r="9" spans="1:14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38" t="s">
        <v>3</v>
      </c>
      <c r="H9" s="38" t="s">
        <v>37</v>
      </c>
      <c r="I9" s="17">
        <f>'REITORIA-SETIC'!L9+ESAG!L9+CEART!L9+FAED!L9+CEAD!L9+CEFID!L9+CERES!L9+CEPLAN!L9+CCT!L9+CAV!L9+CEO!L9+CESFI!L9+CEAVI!L9+CESMO!L9</f>
        <v>2610</v>
      </c>
      <c r="J9" s="23">
        <f>SUM(('REITORIA-SETIC'!L9-'REITORIA-SETIC'!M9),(ESAG!L9-ESAG!M9),(CEART!L9-CEART!M9),(FAED!L9-FAED!M9),(CEAD!L9-CEAD!M9),(CEFID!L9-CEFID!M9),(CERES!L9-CERES!M9),(CEPLAN!L9-CEPLAN!M9),(CCT!L9-CCT!M9),(CAV!L9-CAV!M9),(CEO!L9-CEO!M9),(CESFI!L9-CESFI!M9),(CEAVI!L9-CEAVI!M9),(CESMO!L9-CESMO!M9))</f>
        <v>650</v>
      </c>
      <c r="K9" s="29">
        <f t="shared" si="0"/>
        <v>1960</v>
      </c>
      <c r="L9" s="18">
        <v>14</v>
      </c>
      <c r="M9" s="18">
        <f t="shared" si="1"/>
        <v>36540</v>
      </c>
      <c r="N9" s="15">
        <f t="shared" si="2"/>
        <v>9100</v>
      </c>
    </row>
    <row r="10" spans="1:14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38" t="s">
        <v>3</v>
      </c>
      <c r="H10" s="38" t="s">
        <v>37</v>
      </c>
      <c r="I10" s="17">
        <f>'REITORIA-SETIC'!L10+ESAG!L10+CEART!L10+FAED!L10+CEAD!L10+CEFID!L10+CERES!L10+CEPLAN!L10+CCT!L10+CAV!L10+CEO!L10+CESFI!L10+CEAVI!L10+CESMO!L10</f>
        <v>390</v>
      </c>
      <c r="J10" s="23">
        <f>SUM(('REITORIA-SETIC'!L10-'REITORIA-SETIC'!M10),(ESAG!L10-ESAG!M10),(CEART!L10-CEART!M10),(FAED!L10-FAED!M10),(CEAD!L10-CEAD!M10),(CEFID!L10-CEFID!M10),(CERES!L10-CERES!M10),(CEPLAN!L10-CEPLAN!M10),(CCT!L10-CCT!M10),(CAV!L10-CAV!M10),(CEO!L10-CEO!M10),(CESFI!L10-CESFI!M10),(CEAVI!L10-CEAVI!M10),(CESMO!L10-CESMO!M10))</f>
        <v>150</v>
      </c>
      <c r="K10" s="29">
        <f t="shared" si="0"/>
        <v>240</v>
      </c>
      <c r="L10" s="18">
        <v>22</v>
      </c>
      <c r="M10" s="18">
        <f t="shared" si="1"/>
        <v>8580</v>
      </c>
      <c r="N10" s="15">
        <f t="shared" si="2"/>
        <v>3300</v>
      </c>
    </row>
    <row r="11" spans="1:14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38" t="s">
        <v>3</v>
      </c>
      <c r="H11" s="38" t="s">
        <v>37</v>
      </c>
      <c r="I11" s="17">
        <f>'REITORIA-SETIC'!L11+ESAG!L11+CEART!L11+FAED!L11+CEAD!L11+CEFID!L11+CERES!L11+CEPLAN!L11+CCT!L11+CAV!L11+CEO!L11+CESFI!L11+CEAVI!L11+CESMO!L11</f>
        <v>1480</v>
      </c>
      <c r="J11" s="23">
        <f>SUM(('REITORIA-SETIC'!L11-'REITORIA-SETIC'!M11),(ESAG!L11-ESAG!M11),(CEART!L11-CEART!M11),(FAED!L11-FAED!M11),(CEAD!L11-CEAD!M11),(CEFID!L11-CEFID!M11),(CERES!L11-CERES!M11),(CEPLAN!L11-CEPLAN!M11),(CCT!L11-CCT!M11),(CAV!L11-CAV!M11),(CEO!L11-CEO!M11),(CESFI!L11-CESFI!M11),(CEAVI!L11-CEAVI!M11),(CESMO!L11-CESMO!M11))</f>
        <v>580</v>
      </c>
      <c r="K11" s="29">
        <f t="shared" si="0"/>
        <v>900</v>
      </c>
      <c r="L11" s="18">
        <v>51</v>
      </c>
      <c r="M11" s="18">
        <f t="shared" si="1"/>
        <v>75480</v>
      </c>
      <c r="N11" s="15">
        <f t="shared" si="2"/>
        <v>29580</v>
      </c>
    </row>
    <row r="12" spans="1:14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38" t="s">
        <v>3</v>
      </c>
      <c r="H12" s="38" t="s">
        <v>37</v>
      </c>
      <c r="I12" s="17">
        <f>'REITORIA-SETIC'!L12+ESAG!L12+CEART!L12+FAED!L12+CEAD!L12+CEFID!L12+CERES!L12+CEPLAN!L12+CCT!L12+CAV!L12+CEO!L12+CESFI!L12+CEAVI!L12+CESMO!L12</f>
        <v>190</v>
      </c>
      <c r="J12" s="23">
        <f>SUM(('REITORIA-SETIC'!L12-'REITORIA-SETIC'!M12),(ESAG!L12-ESAG!M12),(CEART!L12-CEART!M12),(FAED!L12-FAED!M12),(CEAD!L12-CEAD!M12),(CEFID!L12-CEFID!M12),(CERES!L12-CERES!M12),(CEPLAN!L12-CEPLAN!M12),(CCT!L12-CCT!M12),(CAV!L12-CAV!M12),(CEO!L12-CEO!M12),(CESFI!L12-CESFI!M12),(CEAVI!L12-CEAVI!M12),(CESMO!L12-CESMO!M12))</f>
        <v>0</v>
      </c>
      <c r="K12" s="29">
        <f t="shared" si="0"/>
        <v>190</v>
      </c>
      <c r="L12" s="18">
        <v>30.49</v>
      </c>
      <c r="M12" s="18">
        <f t="shared" si="1"/>
        <v>5793.0999999999995</v>
      </c>
      <c r="N12" s="15">
        <f t="shared" si="2"/>
        <v>0</v>
      </c>
    </row>
    <row r="13" spans="1:14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38" t="s">
        <v>59</v>
      </c>
      <c r="H13" s="38" t="s">
        <v>37</v>
      </c>
      <c r="I13" s="17">
        <f>'REITORIA-SETIC'!L13+ESAG!L13+CEART!L13+FAED!L13+CEAD!L13+CEFID!L13+CERES!L13+CEPLAN!L13+CCT!L13+CAV!L13+CEO!L13+CESFI!L13+CEAVI!L13+CESMO!L13</f>
        <v>123</v>
      </c>
      <c r="J13" s="23">
        <f>SUM(('REITORIA-SETIC'!L13-'REITORIA-SETIC'!M13),(ESAG!L13-ESAG!M13),(CEART!L13-CEART!M13),(FAED!L13-FAED!M13),(CEAD!L13-CEAD!M13),(CEFID!L13-CEFID!M13),(CERES!L13-CERES!M13),(CEPLAN!L13-CEPLAN!M13),(CCT!L13-CCT!M13),(CAV!L13-CAV!M13),(CEO!L13-CEO!M13),(CESFI!L13-CESFI!M13),(CEAVI!L13-CEAVI!M13),(CESMO!L13-CESMO!M13))</f>
        <v>62</v>
      </c>
      <c r="K13" s="29">
        <f t="shared" si="0"/>
        <v>61</v>
      </c>
      <c r="L13" s="18">
        <v>900</v>
      </c>
      <c r="M13" s="18">
        <f t="shared" si="1"/>
        <v>110700</v>
      </c>
      <c r="N13" s="15">
        <f t="shared" si="2"/>
        <v>55800</v>
      </c>
    </row>
    <row r="14" spans="1:14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38" t="s">
        <v>59</v>
      </c>
      <c r="H14" s="38" t="s">
        <v>37</v>
      </c>
      <c r="I14" s="17">
        <f>'REITORIA-SETIC'!L14+ESAG!L14+CEART!L14+FAED!L14+CEAD!L14+CEFID!L14+CERES!L14+CEPLAN!L14+CCT!L14+CAV!L14+CEO!L14+CESFI!L14+CEAVI!L14+CESMO!L14</f>
        <v>54</v>
      </c>
      <c r="J14" s="23">
        <f>SUM(('REITORIA-SETIC'!L14-'REITORIA-SETIC'!M14),(ESAG!L14-ESAG!M14),(CEART!L14-CEART!M14),(FAED!L14-FAED!M14),(CEAD!L14-CEAD!M14),(CEFID!L14-CEFID!M14),(CERES!L14-CERES!M14),(CEPLAN!L14-CEPLAN!M14),(CCT!L14-CCT!M14),(CAV!L14-CAV!M14),(CEO!L14-CEO!M14),(CESFI!L14-CESFI!M14),(CEAVI!L14-CEAVI!M14),(CESMO!L14-CESMO!M14))</f>
        <v>11</v>
      </c>
      <c r="K14" s="29">
        <f t="shared" si="0"/>
        <v>43</v>
      </c>
      <c r="L14" s="18">
        <v>602</v>
      </c>
      <c r="M14" s="18">
        <f t="shared" si="1"/>
        <v>32508</v>
      </c>
      <c r="N14" s="15">
        <f t="shared" si="2"/>
        <v>6622</v>
      </c>
    </row>
    <row r="15" spans="1:14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38" t="s">
        <v>3</v>
      </c>
      <c r="H15" s="38" t="s">
        <v>37</v>
      </c>
      <c r="I15" s="17">
        <f>'REITORIA-SETIC'!L15+ESAG!L15+CEART!L15+FAED!L15+CEAD!L15+CEFID!L15+CERES!L15+CEPLAN!L15+CCT!L15+CAV!L15+CEO!L15+CESFI!L15+CEAVI!L15+CESMO!L15</f>
        <v>1640</v>
      </c>
      <c r="J15" s="23">
        <f>SUM(('REITORIA-SETIC'!L15-'REITORIA-SETIC'!M15),(ESAG!L15-ESAG!M15),(CEART!L15-CEART!M15),(FAED!L15-FAED!M15),(CEAD!L15-CEAD!M15),(CEFID!L15-CEFID!M15),(CERES!L15-CERES!M15),(CEPLAN!L15-CEPLAN!M15),(CCT!L15-CCT!M15),(CAV!L15-CAV!M15),(CEO!L15-CEO!M15),(CESFI!L15-CESFI!M15),(CEAVI!L15-CEAVI!M15),(CESMO!L15-CESMO!M15))</f>
        <v>410</v>
      </c>
      <c r="K15" s="29">
        <f t="shared" si="0"/>
        <v>1230</v>
      </c>
      <c r="L15" s="18">
        <v>13</v>
      </c>
      <c r="M15" s="18">
        <f t="shared" si="1"/>
        <v>21320</v>
      </c>
      <c r="N15" s="15">
        <f t="shared" si="2"/>
        <v>5330</v>
      </c>
    </row>
    <row r="16" spans="1:14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38" t="s">
        <v>3</v>
      </c>
      <c r="H16" s="38" t="s">
        <v>37</v>
      </c>
      <c r="I16" s="17">
        <f>'REITORIA-SETIC'!L16+ESAG!L16+CEART!L16+FAED!L16+CEAD!L16+CEFID!L16+CERES!L16+CEPLAN!L16+CCT!L16+CAV!L16+CEO!L16+CESFI!L16+CEAVI!L16+CESMO!L16</f>
        <v>510</v>
      </c>
      <c r="J16" s="23">
        <f>SUM(('REITORIA-SETIC'!L16-'REITORIA-SETIC'!M16),(ESAG!L16-ESAG!M16),(CEART!L16-CEART!M16),(FAED!L16-FAED!M16),(CEAD!L16-CEAD!M16),(CEFID!L16-CEFID!M16),(CERES!L16-CERES!M16),(CEPLAN!L16-CEPLAN!M16),(CCT!L16-CCT!M16),(CAV!L16-CAV!M16),(CEO!L16-CEO!M16),(CESFI!L16-CESFI!M16),(CEAVI!L16-CEAVI!M16),(CESMO!L16-CESMO!M16))</f>
        <v>90</v>
      </c>
      <c r="K16" s="29">
        <f t="shared" si="0"/>
        <v>420</v>
      </c>
      <c r="L16" s="18">
        <v>7</v>
      </c>
      <c r="M16" s="18">
        <f t="shared" si="1"/>
        <v>3570</v>
      </c>
      <c r="N16" s="15">
        <f t="shared" si="2"/>
        <v>630</v>
      </c>
    </row>
    <row r="17" spans="1:14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38" t="s">
        <v>3</v>
      </c>
      <c r="H17" s="38" t="s">
        <v>37</v>
      </c>
      <c r="I17" s="17">
        <f>'REITORIA-SETIC'!L17+ESAG!L17+CEART!L17+FAED!L17+CEAD!L17+CEFID!L17+CERES!L17+CEPLAN!L17+CCT!L17+CAV!L17+CEO!L17+CESFI!L17+CEAVI!L17+CESMO!L17</f>
        <v>3200</v>
      </c>
      <c r="J17" s="23">
        <f>SUM(('REITORIA-SETIC'!L17-'REITORIA-SETIC'!M17),(ESAG!L17-ESAG!M17),(CEART!L17-CEART!M17),(FAED!L17-FAED!M17),(CEAD!L17-CEAD!M17),(CEFID!L17-CEFID!M17),(CERES!L17-CERES!M17),(CEPLAN!L17-CEPLAN!M17),(CCT!L17-CCT!M17),(CAV!L17-CAV!M17),(CEO!L17-CEO!M17),(CESFI!L17-CESFI!M17),(CEAVI!L17-CEAVI!M17),(CESMO!L17-CESMO!M17))</f>
        <v>1810</v>
      </c>
      <c r="K17" s="29">
        <f t="shared" si="0"/>
        <v>1390</v>
      </c>
      <c r="L17" s="18">
        <v>5</v>
      </c>
      <c r="M17" s="18">
        <f t="shared" si="1"/>
        <v>16000</v>
      </c>
      <c r="N17" s="15">
        <f t="shared" si="2"/>
        <v>9050</v>
      </c>
    </row>
    <row r="18" spans="1:14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38" t="s">
        <v>3</v>
      </c>
      <c r="H18" s="38" t="s">
        <v>37</v>
      </c>
      <c r="I18" s="17">
        <f>'REITORIA-SETIC'!L18+ESAG!L18+CEART!L18+FAED!L18+CEAD!L18+CEFID!L18+CERES!L18+CEPLAN!L18+CCT!L18+CAV!L18+CEO!L18+CESFI!L18+CEAVI!L18+CESMO!L18</f>
        <v>2350</v>
      </c>
      <c r="J18" s="23">
        <f>SUM(('REITORIA-SETIC'!L18-'REITORIA-SETIC'!M18),(ESAG!L18-ESAG!M18),(CEART!L18-CEART!M18),(FAED!L18-FAED!M18),(CEAD!L18-CEAD!M18),(CEFID!L18-CEFID!M18),(CERES!L18-CERES!M18),(CEPLAN!L18-CEPLAN!M18),(CCT!L18-CCT!M18),(CAV!L18-CAV!M18),(CEO!L18-CEO!M18),(CESFI!L18-CESFI!M18),(CEAVI!L18-CEAVI!M18),(CESMO!L18-CESMO!M18))</f>
        <v>850</v>
      </c>
      <c r="K18" s="29">
        <f t="shared" si="0"/>
        <v>1500</v>
      </c>
      <c r="L18" s="18">
        <v>2.25</v>
      </c>
      <c r="M18" s="18">
        <f t="shared" si="1"/>
        <v>5287.5</v>
      </c>
      <c r="N18" s="15">
        <f t="shared" si="2"/>
        <v>1912.5</v>
      </c>
    </row>
    <row r="19" spans="1:14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38" t="s">
        <v>3</v>
      </c>
      <c r="H19" s="38" t="s">
        <v>37</v>
      </c>
      <c r="I19" s="17">
        <f>'REITORIA-SETIC'!L19+ESAG!L19+CEART!L19+FAED!L19+CEAD!L19+CEFID!L19+CERES!L19+CEPLAN!L19+CCT!L19+CAV!L19+CEO!L19+CESFI!L19+CEAVI!L19+CESMO!L19</f>
        <v>170</v>
      </c>
      <c r="J19" s="23">
        <f>SUM(('REITORIA-SETIC'!L19-'REITORIA-SETIC'!M19),(ESAG!L19-ESAG!M19),(CEART!L19-CEART!M19),(FAED!L19-FAED!M19),(CEAD!L19-CEAD!M19),(CEFID!L19-CEFID!M19),(CERES!L19-CERES!M19),(CEPLAN!L19-CEPLAN!M19),(CCT!L19-CCT!M19),(CAV!L19-CAV!M19),(CEO!L19-CEO!M19),(CESFI!L19-CESFI!M19),(CEAVI!L19-CEAVI!M19),(CESMO!L19-CESMO!M19))</f>
        <v>40</v>
      </c>
      <c r="K19" s="29">
        <f t="shared" si="0"/>
        <v>130</v>
      </c>
      <c r="L19" s="18">
        <v>121</v>
      </c>
      <c r="M19" s="18">
        <f t="shared" si="1"/>
        <v>20570</v>
      </c>
      <c r="N19" s="15">
        <f t="shared" si="2"/>
        <v>4840</v>
      </c>
    </row>
    <row r="20" spans="1:14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38" t="s">
        <v>3</v>
      </c>
      <c r="H20" s="38" t="s">
        <v>37</v>
      </c>
      <c r="I20" s="17">
        <f>'REITORIA-SETIC'!L20+ESAG!L20+CEART!L20+FAED!L20+CEAD!L20+CEFID!L20+CERES!L20+CEPLAN!L20+CCT!L20+CAV!L20+CEO!L20+CESFI!L20+CEAVI!L20+CESMO!L20</f>
        <v>120</v>
      </c>
      <c r="J20" s="23">
        <f>SUM(('REITORIA-SETIC'!L20-'REITORIA-SETIC'!M20),(ESAG!L20-ESAG!M20),(CEART!L20-CEART!M20),(FAED!L20-FAED!M20),(CEAD!L20-CEAD!M20),(CEFID!L20-CEFID!M20),(CERES!L20-CERES!M20),(CEPLAN!L20-CEPLAN!M20),(CCT!L20-CCT!M20),(CAV!L20-CAV!M20),(CEO!L20-CEO!M20),(CESFI!L20-CESFI!M20),(CEAVI!L20-CEAVI!M20),(CESMO!L20-CESMO!M20))</f>
        <v>30</v>
      </c>
      <c r="K20" s="29">
        <f t="shared" si="0"/>
        <v>90</v>
      </c>
      <c r="L20" s="18">
        <v>220</v>
      </c>
      <c r="M20" s="18">
        <f t="shared" si="1"/>
        <v>26400</v>
      </c>
      <c r="N20" s="15">
        <f t="shared" si="2"/>
        <v>6600</v>
      </c>
    </row>
    <row r="21" spans="1:14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31" t="s">
        <v>3</v>
      </c>
      <c r="H21" s="31" t="s">
        <v>37</v>
      </c>
      <c r="I21" s="17">
        <f>'REITORIA-SETIC'!L21+ESAG!L21+CEART!L21+FAED!L21+CEAD!L21+CEFID!L21+CERES!L21+CEPLAN!L21+CCT!L21+CAV!L21+CEO!L21+CESFI!L21+CEAVI!L21+CESMO!L21</f>
        <v>62</v>
      </c>
      <c r="J21" s="23">
        <f>SUM(('REITORIA-SETIC'!L21-'REITORIA-SETIC'!M21),(ESAG!L21-ESAG!M21),(CEART!L21-CEART!M21),(FAED!L21-FAED!M21),(CEAD!L21-CEAD!M21),(CEFID!L21-CEFID!M21),(CERES!L21-CERES!M21),(CEPLAN!L21-CEPLAN!M21),(CCT!L21-CCT!M21),(CAV!L21-CAV!M21),(CEO!L21-CEO!M21),(CESFI!L21-CESFI!M21),(CEAVI!L21-CEAVI!M21),(CESMO!L21-CESMO!M21))</f>
        <v>26</v>
      </c>
      <c r="K21" s="29">
        <f t="shared" si="0"/>
        <v>36</v>
      </c>
      <c r="L21" s="18">
        <v>801.7</v>
      </c>
      <c r="M21" s="18">
        <f t="shared" si="1"/>
        <v>49705.4</v>
      </c>
      <c r="N21" s="15">
        <f t="shared" si="2"/>
        <v>20844.2</v>
      </c>
    </row>
    <row r="22" spans="1:14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31" t="s">
        <v>3</v>
      </c>
      <c r="H22" s="31" t="s">
        <v>37</v>
      </c>
      <c r="I22" s="17">
        <f>'REITORIA-SETIC'!L22+ESAG!L22+CEART!L22+FAED!L22+CEAD!L22+CEFID!L22+CERES!L22+CEPLAN!L22+CCT!L22+CAV!L22+CEO!L22+CESFI!L22+CEAVI!L22+CESMO!L22</f>
        <v>51</v>
      </c>
      <c r="J22" s="23">
        <f>SUM(('REITORIA-SETIC'!L22-'REITORIA-SETIC'!M22),(ESAG!L22-ESAG!M22),(CEART!L22-CEART!M22),(FAED!L22-FAED!M22),(CEAD!L22-CEAD!M22),(CEFID!L22-CEFID!M22),(CERES!L22-CERES!M22),(CEPLAN!L22-CEPLAN!M22),(CCT!L22-CCT!M22),(CAV!L22-CAV!M22),(CEO!L22-CEO!M22),(CESFI!L22-CESFI!M22),(CEAVI!L22-CEAVI!M22),(CESMO!L22-CESMO!M22))</f>
        <v>23</v>
      </c>
      <c r="K22" s="29">
        <f t="shared" si="0"/>
        <v>28</v>
      </c>
      <c r="L22" s="18">
        <v>632.91999999999996</v>
      </c>
      <c r="M22" s="18">
        <f t="shared" si="1"/>
        <v>32278.92</v>
      </c>
      <c r="N22" s="15">
        <f t="shared" si="2"/>
        <v>14557.16</v>
      </c>
    </row>
    <row r="23" spans="1:14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31" t="s">
        <v>3</v>
      </c>
      <c r="H23" s="31" t="s">
        <v>37</v>
      </c>
      <c r="I23" s="17">
        <f>'REITORIA-SETIC'!L23+ESAG!L23+CEART!L23+FAED!L23+CEAD!L23+CEFID!L23+CERES!L23+CEPLAN!L23+CCT!L23+CAV!L23+CEO!L23+CESFI!L23+CEAVI!L23+CESMO!L23</f>
        <v>43</v>
      </c>
      <c r="J23" s="23">
        <f>SUM(('REITORIA-SETIC'!L23-'REITORIA-SETIC'!M23),(ESAG!L23-ESAG!M23),(CEART!L23-CEART!M23),(FAED!L23-FAED!M23),(CEAD!L23-CEAD!M23),(CEFID!L23-CEFID!M23),(CERES!L23-CERES!M23),(CEPLAN!L23-CEPLAN!M23),(CCT!L23-CCT!M23),(CAV!L23-CAV!M23),(CEO!L23-CEO!M23),(CESFI!L23-CESFI!M23),(CEAVI!L23-CEAVI!M23),(CESMO!L23-CESMO!M23))</f>
        <v>23</v>
      </c>
      <c r="K23" s="29">
        <f t="shared" si="0"/>
        <v>20</v>
      </c>
      <c r="L23" s="18">
        <v>564.89</v>
      </c>
      <c r="M23" s="18">
        <f t="shared" si="1"/>
        <v>24290.27</v>
      </c>
      <c r="N23" s="15">
        <f t="shared" si="2"/>
        <v>12992.47</v>
      </c>
    </row>
    <row r="24" spans="1:14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31" t="s">
        <v>3</v>
      </c>
      <c r="H24" s="31" t="s">
        <v>106</v>
      </c>
      <c r="I24" s="17">
        <f>'REITORIA-SETIC'!L24+ESAG!L24+CEART!L24+FAED!L24+CEAD!L24+CEFID!L24+CERES!L24+CEPLAN!L24+CCT!L24+CAV!L24+CEO!L24+CESFI!L24+CEAVI!L24+CESMO!L24</f>
        <v>76</v>
      </c>
      <c r="J24" s="23">
        <f>SUM(('REITORIA-SETIC'!L24-'REITORIA-SETIC'!M24),(ESAG!L24-ESAG!M24),(CEART!L24-CEART!M24),(FAED!L24-FAED!M24),(CEAD!L24-CEAD!M24),(CEFID!L24-CEFID!M24),(CERES!L24-CERES!M24),(CEPLAN!L24-CEPLAN!M24),(CCT!L24-CCT!M24),(CAV!L24-CAV!M24),(CEO!L24-CEO!M24),(CESFI!L24-CESFI!M24),(CEAVI!L24-CEAVI!M24),(CESMO!L24-CESMO!M24))</f>
        <v>38</v>
      </c>
      <c r="K24" s="29">
        <f t="shared" si="0"/>
        <v>38</v>
      </c>
      <c r="L24" s="18">
        <v>83.08</v>
      </c>
      <c r="M24" s="18">
        <f t="shared" si="1"/>
        <v>6314.08</v>
      </c>
      <c r="N24" s="15">
        <f t="shared" si="2"/>
        <v>3157.04</v>
      </c>
    </row>
    <row r="25" spans="1:14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31" t="s">
        <v>3</v>
      </c>
      <c r="H25" s="31" t="s">
        <v>106</v>
      </c>
      <c r="I25" s="17">
        <f>'REITORIA-SETIC'!L25+ESAG!L25+CEART!L25+FAED!L25+CEAD!L25+CEFID!L25+CERES!L25+CEPLAN!L25+CCT!L25+CAV!L25+CEO!L25+CESFI!L25+CEAVI!L25+CESMO!L25</f>
        <v>19</v>
      </c>
      <c r="J25" s="23">
        <f>SUM(('REITORIA-SETIC'!L25-'REITORIA-SETIC'!M25),(ESAG!L25-ESAG!M25),(CEART!L25-CEART!M25),(FAED!L25-FAED!M25),(CEAD!L25-CEAD!M25),(CEFID!L25-CEFID!M25),(CERES!L25-CERES!M25),(CEPLAN!L25-CEPLAN!M25),(CCT!L25-CCT!M25),(CAV!L25-CAV!M25),(CEO!L25-CEO!M25),(CESFI!L25-CESFI!M25),(CEAVI!L25-CEAVI!M25),(CESMO!L25-CESMO!M25))</f>
        <v>2</v>
      </c>
      <c r="K25" s="29">
        <f t="shared" si="0"/>
        <v>17</v>
      </c>
      <c r="L25" s="18">
        <v>144.81</v>
      </c>
      <c r="M25" s="18">
        <f t="shared" si="1"/>
        <v>2751.39</v>
      </c>
      <c r="N25" s="15">
        <f t="shared" si="2"/>
        <v>289.62</v>
      </c>
    </row>
    <row r="26" spans="1:14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31" t="s">
        <v>3</v>
      </c>
      <c r="H26" s="31" t="s">
        <v>37</v>
      </c>
      <c r="I26" s="17">
        <f>'REITORIA-SETIC'!L26+ESAG!L26+CEART!L26+FAED!L26+CEAD!L26+CEFID!L26+CERES!L26+CEPLAN!L26+CCT!L26+CAV!L26+CEO!L26+CESFI!L26+CEAVI!L26+CESMO!L26</f>
        <v>14</v>
      </c>
      <c r="J26" s="23">
        <f>SUM(('REITORIA-SETIC'!L26-'REITORIA-SETIC'!M26),(ESAG!L26-ESAG!M26),(CEART!L26-CEART!M26),(FAED!L26-FAED!M26),(CEAD!L26-CEAD!M26),(CEFID!L26-CEFID!M26),(CERES!L26-CERES!M26),(CEPLAN!L26-CEPLAN!M26),(CCT!L26-CCT!M26),(CAV!L26-CAV!M26),(CEO!L26-CEO!M26),(CESFI!L26-CESFI!M26),(CEAVI!L26-CEAVI!M26),(CESMO!L26-CESMO!M26))</f>
        <v>2</v>
      </c>
      <c r="K26" s="29">
        <f t="shared" si="0"/>
        <v>12</v>
      </c>
      <c r="L26" s="18">
        <v>226.75</v>
      </c>
      <c r="M26" s="18">
        <f t="shared" si="1"/>
        <v>3174.5</v>
      </c>
      <c r="N26" s="15">
        <f t="shared" si="2"/>
        <v>453.5</v>
      </c>
    </row>
    <row r="27" spans="1:14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31" t="s">
        <v>3</v>
      </c>
      <c r="H27" s="31" t="s">
        <v>106</v>
      </c>
      <c r="I27" s="17">
        <f>'REITORIA-SETIC'!L27+ESAG!L27+CEART!L27+FAED!L27+CEAD!L27+CEFID!L27+CERES!L27+CEPLAN!L27+CCT!L27+CAV!L27+CEO!L27+CESFI!L27+CEAVI!L27+CESMO!L27</f>
        <v>280</v>
      </c>
      <c r="J27" s="23">
        <f>SUM(('REITORIA-SETIC'!L27-'REITORIA-SETIC'!M27),(ESAG!L27-ESAG!M27),(CEART!L27-CEART!M27),(FAED!L27-FAED!M27),(CEAD!L27-CEAD!M27),(CEFID!L27-CEFID!M27),(CERES!L27-CERES!M27),(CEPLAN!L27-CEPLAN!M27),(CCT!L27-CCT!M27),(CAV!L27-CAV!M27),(CEO!L27-CEO!M27),(CESFI!L27-CESFI!M27),(CEAVI!L27-CEAVI!M27),(CESMO!L27-CESMO!M27))</f>
        <v>200</v>
      </c>
      <c r="K27" s="29">
        <f t="shared" si="0"/>
        <v>80</v>
      </c>
      <c r="L27" s="18">
        <v>7.36</v>
      </c>
      <c r="M27" s="18">
        <f t="shared" si="1"/>
        <v>2060.8000000000002</v>
      </c>
      <c r="N27" s="15">
        <f t="shared" si="2"/>
        <v>1472</v>
      </c>
    </row>
    <row r="28" spans="1:14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31" t="s">
        <v>3</v>
      </c>
      <c r="H28" s="31" t="s">
        <v>106</v>
      </c>
      <c r="I28" s="17">
        <f>'REITORIA-SETIC'!L28+ESAG!L28+CEART!L28+FAED!L28+CEAD!L28+CEFID!L28+CERES!L28+CEPLAN!L28+CCT!L28+CAV!L28+CEO!L28+CESFI!L28+CEAVI!L28+CESMO!L28</f>
        <v>200</v>
      </c>
      <c r="J28" s="23">
        <f>SUM(('REITORIA-SETIC'!L28-'REITORIA-SETIC'!M28),(ESAG!L28-ESAG!M28),(CEART!L28-CEART!M28),(FAED!L28-FAED!M28),(CEAD!L28-CEAD!M28),(CEFID!L28-CEFID!M28),(CERES!L28-CERES!M28),(CEPLAN!L28-CEPLAN!M28),(CCT!L28-CCT!M28),(CAV!L28-CAV!M28),(CEO!L28-CEO!M28),(CESFI!L28-CESFI!M28),(CEAVI!L28-CEAVI!M28),(CESMO!L28-CESMO!M28))</f>
        <v>58</v>
      </c>
      <c r="K28" s="29">
        <f t="shared" si="0"/>
        <v>142</v>
      </c>
      <c r="L28" s="18">
        <v>22.23</v>
      </c>
      <c r="M28" s="18">
        <f t="shared" si="1"/>
        <v>4446</v>
      </c>
      <c r="N28" s="15">
        <f t="shared" si="2"/>
        <v>1289.3399999999999</v>
      </c>
    </row>
    <row r="29" spans="1:14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31" t="s">
        <v>3</v>
      </c>
      <c r="H29" s="31" t="s">
        <v>106</v>
      </c>
      <c r="I29" s="17">
        <f>'REITORIA-SETIC'!L29+ESAG!L29+CEART!L29+FAED!L29+CEAD!L29+CEFID!L29+CERES!L29+CEPLAN!L29+CCT!L29+CAV!L29+CEO!L29+CESFI!L29+CEAVI!L29+CESMO!L29</f>
        <v>95</v>
      </c>
      <c r="J29" s="23">
        <f>SUM(('REITORIA-SETIC'!L29-'REITORIA-SETIC'!M29),(ESAG!L29-ESAG!M29),(CEART!L29-CEART!M29),(FAED!L29-FAED!M29),(CEAD!L29-CEAD!M29),(CEFID!L29-CEFID!M29),(CERES!L29-CERES!M29),(CEPLAN!L29-CEPLAN!M29),(CCT!L29-CCT!M29),(CAV!L29-CAV!M29),(CEO!L29-CEO!M29),(CESFI!L29-CESFI!M29),(CEAVI!L29-CEAVI!M29),(CESMO!L29-CESMO!M29))</f>
        <v>65</v>
      </c>
      <c r="K29" s="29">
        <f t="shared" si="0"/>
        <v>30</v>
      </c>
      <c r="L29" s="18">
        <v>24.33</v>
      </c>
      <c r="M29" s="18">
        <f t="shared" si="1"/>
        <v>2311.35</v>
      </c>
      <c r="N29" s="15">
        <f t="shared" si="2"/>
        <v>1581.4499999999998</v>
      </c>
    </row>
    <row r="30" spans="1:14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31" t="s">
        <v>3</v>
      </c>
      <c r="H30" s="31" t="s">
        <v>106</v>
      </c>
      <c r="I30" s="17">
        <f>'REITORIA-SETIC'!L30+ESAG!L30+CEART!L30+FAED!L30+CEAD!L30+CEFID!L30+CERES!L30+CEPLAN!L30+CCT!L30+CAV!L30+CEO!L30+CESFI!L30+CEAVI!L30+CESMO!L30</f>
        <v>960</v>
      </c>
      <c r="J30" s="23">
        <f>SUM(('REITORIA-SETIC'!L30-'REITORIA-SETIC'!M30),(ESAG!L30-ESAG!M30),(CEART!L30-CEART!M30),(FAED!L30-FAED!M30),(CEAD!L30-CEAD!M30),(CEFID!L30-CEFID!M30),(CERES!L30-CERES!M30),(CEPLAN!L30-CEPLAN!M30),(CCT!L30-CCT!M30),(CAV!L30-CAV!M30),(CEO!L30-CEO!M30),(CESFI!L30-CESFI!M30),(CEAVI!L30-CEAVI!M30),(CESMO!L30-CESMO!M30))</f>
        <v>590</v>
      </c>
      <c r="K30" s="29">
        <f t="shared" si="0"/>
        <v>370</v>
      </c>
      <c r="L30" s="18">
        <v>0.68</v>
      </c>
      <c r="M30" s="18">
        <f t="shared" si="1"/>
        <v>652.80000000000007</v>
      </c>
      <c r="N30" s="15">
        <f t="shared" si="2"/>
        <v>401.20000000000005</v>
      </c>
    </row>
    <row r="31" spans="1:14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65" t="s">
        <v>3</v>
      </c>
      <c r="H31" s="65" t="s">
        <v>106</v>
      </c>
      <c r="I31" s="17">
        <f>'REITORIA-SETIC'!L31+ESAG!L31+CEART!L31+FAED!L31+CEAD!L31+CEFID!L31+CERES!L31+CEPLAN!L31+CCT!L31+CAV!L31+CEO!L31+CESFI!L31+CEAVI!L31+CESMO!L31</f>
        <v>15</v>
      </c>
      <c r="J31" s="23">
        <f>SUM(('REITORIA-SETIC'!L31-'REITORIA-SETIC'!M31),(ESAG!L31-ESAG!M31),(CEART!L31-CEART!M31),(FAED!L31-FAED!M31),(CEAD!L31-CEAD!M31),(CEFID!L31-CEFID!M31),(CERES!L31-CERES!M31),(CEPLAN!L31-CEPLAN!M31),(CCT!L31-CCT!M31),(CAV!L31-CAV!M31),(CEO!L31-CEO!M31),(CESFI!L31-CESFI!M31),(CEAVI!L31-CEAVI!M31),(CESMO!L31-CESMO!M31))</f>
        <v>8</v>
      </c>
      <c r="K31" s="29">
        <f t="shared" si="0"/>
        <v>7</v>
      </c>
      <c r="L31" s="18">
        <v>142</v>
      </c>
      <c r="M31" s="18">
        <f t="shared" si="1"/>
        <v>2130</v>
      </c>
      <c r="N31" s="15">
        <f t="shared" si="2"/>
        <v>1136</v>
      </c>
    </row>
    <row r="32" spans="1:14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65" t="s">
        <v>3</v>
      </c>
      <c r="H32" s="65" t="s">
        <v>106</v>
      </c>
      <c r="I32" s="17">
        <f>'REITORIA-SETIC'!L32+ESAG!L32+CEART!L32+FAED!L32+CEAD!L32+CEFID!L32+CERES!L32+CEPLAN!L32+CCT!L32+CAV!L32+CEO!L32+CESFI!L32+CEAVI!L32+CESMO!L32</f>
        <v>15</v>
      </c>
      <c r="J32" s="23">
        <f>SUM(('REITORIA-SETIC'!L32-'REITORIA-SETIC'!M32),(ESAG!L32-ESAG!M32),(CEART!L32-CEART!M32),(FAED!L32-FAED!M32),(CEAD!L32-CEAD!M32),(CEFID!L32-CEFID!M32),(CERES!L32-CERES!M32),(CEPLAN!L32-CEPLAN!M32),(CCT!L32-CCT!M32),(CAV!L32-CAV!M32),(CEO!L32-CEO!M32),(CESFI!L32-CESFI!M32),(CEAVI!L32-CEAVI!M32),(CESMO!L32-CESMO!M32))</f>
        <v>8</v>
      </c>
      <c r="K32" s="29">
        <f t="shared" si="0"/>
        <v>7</v>
      </c>
      <c r="L32" s="18">
        <v>153</v>
      </c>
      <c r="M32" s="18">
        <f t="shared" si="1"/>
        <v>2295</v>
      </c>
      <c r="N32" s="15">
        <f t="shared" si="2"/>
        <v>1224</v>
      </c>
    </row>
    <row r="33" spans="1:14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65" t="s">
        <v>126</v>
      </c>
      <c r="H33" s="65" t="s">
        <v>106</v>
      </c>
      <c r="I33" s="17">
        <f>'REITORIA-SETIC'!L33+ESAG!L33+CEART!L33+FAED!L33+CEAD!L33+CEFID!L33+CERES!L33+CEPLAN!L33+CCT!L33+CAV!L33+CEO!L33+CESFI!L33+CEAVI!L33+CESMO!L33</f>
        <v>21</v>
      </c>
      <c r="J33" s="23">
        <f>SUM(('REITORIA-SETIC'!L33-'REITORIA-SETIC'!M33),(ESAG!L33-ESAG!M33),(CEART!L33-CEART!M33),(FAED!L33-FAED!M33),(CEAD!L33-CEAD!M33),(CEFID!L33-CEFID!M33),(CERES!L33-CERES!M33),(CEPLAN!L33-CEPLAN!M33),(CCT!L33-CCT!M33),(CAV!L33-CAV!M33),(CEO!L33-CEO!M33),(CESFI!L33-CESFI!M33),(CEAVI!L33-CEAVI!M33),(CESMO!L33-CESMO!M33))</f>
        <v>10</v>
      </c>
      <c r="K33" s="29">
        <f t="shared" si="0"/>
        <v>11</v>
      </c>
      <c r="L33" s="18">
        <v>260</v>
      </c>
      <c r="M33" s="18">
        <f t="shared" si="1"/>
        <v>5460</v>
      </c>
      <c r="N33" s="15">
        <f t="shared" si="2"/>
        <v>2600</v>
      </c>
    </row>
    <row r="34" spans="1:14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65" t="s">
        <v>127</v>
      </c>
      <c r="H34" s="65" t="s">
        <v>37</v>
      </c>
      <c r="I34" s="17">
        <f>'REITORIA-SETIC'!L34+ESAG!L34+CEART!L34+FAED!L34+CEAD!L34+CEFID!L34+CERES!L34+CEPLAN!L34+CCT!L34+CAV!L34+CEO!L34+CESFI!L34+CEAVI!L34+CESMO!L34</f>
        <v>6000</v>
      </c>
      <c r="J34" s="23">
        <f>SUM(('REITORIA-SETIC'!L34-'REITORIA-SETIC'!M34),(ESAG!L34-ESAG!M34),(CEART!L34-CEART!M34),(FAED!L34-FAED!M34),(CEAD!L34-CEAD!M34),(CEFID!L34-CEFID!M34),(CERES!L34-CERES!M34),(CEPLAN!L34-CEPLAN!M34),(CCT!L34-CCT!M34),(CAV!L34-CAV!M34),(CEO!L34-CEO!M34),(CESFI!L34-CESFI!M34),(CEAVI!L34-CEAVI!M34),(CESMO!L34-CESMO!M34))</f>
        <v>4000</v>
      </c>
      <c r="K34" s="29">
        <f t="shared" si="0"/>
        <v>2000</v>
      </c>
      <c r="L34" s="18">
        <v>2.5499999999999998</v>
      </c>
      <c r="M34" s="18">
        <f t="shared" si="1"/>
        <v>15299.999999999998</v>
      </c>
      <c r="N34" s="15">
        <f t="shared" si="2"/>
        <v>10200</v>
      </c>
    </row>
    <row r="35" spans="1:14" ht="39.75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65" t="s">
        <v>126</v>
      </c>
      <c r="H35" s="65" t="s">
        <v>106</v>
      </c>
      <c r="I35" s="17">
        <f>'REITORIA-SETIC'!L35+ESAG!L35+CEART!L35+FAED!L35+CEAD!L35+CEFID!L35+CERES!L35+CEPLAN!L35+CCT!L35+CAV!L35+CEO!L35+CESFI!L35+CEAVI!L35+CESMO!L35</f>
        <v>17</v>
      </c>
      <c r="J35" s="23">
        <f>SUM(('REITORIA-SETIC'!L35-'REITORIA-SETIC'!M35),(ESAG!L35-ESAG!M35),(CEART!L35-CEART!M35),(FAED!L35-FAED!M35),(CEAD!L35-CEAD!M35),(CEFID!L35-CEFID!M35),(CERES!L35-CERES!M35),(CEPLAN!L35-CEPLAN!M35),(CCT!L35-CCT!M35),(CAV!L35-CAV!M35),(CEO!L35-CEO!M35),(CESFI!L35-CESFI!M35),(CEAVI!L35-CEAVI!M35),(CESMO!L35-CESMO!M35))</f>
        <v>4</v>
      </c>
      <c r="K35" s="29">
        <f t="shared" si="0"/>
        <v>13</v>
      </c>
      <c r="L35" s="18">
        <v>29</v>
      </c>
      <c r="M35" s="18">
        <f t="shared" si="1"/>
        <v>493</v>
      </c>
      <c r="N35" s="15">
        <f t="shared" si="2"/>
        <v>116</v>
      </c>
    </row>
    <row r="36" spans="1:14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65" t="s">
        <v>3</v>
      </c>
      <c r="H36" s="65" t="s">
        <v>106</v>
      </c>
      <c r="I36" s="17">
        <f>'REITORIA-SETIC'!L36+ESAG!L36+CEART!L36+FAED!L36+CEAD!L36+CEFID!L36+CERES!L36+CEPLAN!L36+CCT!L36+CAV!L36+CEO!L36+CESFI!L36+CEAVI!L36+CESMO!L36</f>
        <v>48</v>
      </c>
      <c r="J36" s="23">
        <f>SUM(('REITORIA-SETIC'!L36-'REITORIA-SETIC'!M36),(ESAG!L36-ESAG!M36),(CEART!L36-CEART!M36),(FAED!L36-FAED!M36),(CEAD!L36-CEAD!M36),(CEFID!L36-CEFID!M36),(CERES!L36-CERES!M36),(CEPLAN!L36-CEPLAN!M36),(CCT!L36-CCT!M36),(CAV!L36-CAV!M36),(CEO!L36-CEO!M36),(CESFI!L36-CESFI!M36),(CEAVI!L36-CEAVI!M36),(CESMO!L36-CESMO!M36))</f>
        <v>0</v>
      </c>
      <c r="K36" s="29">
        <f t="shared" si="0"/>
        <v>48</v>
      </c>
      <c r="L36" s="18">
        <v>37</v>
      </c>
      <c r="M36" s="18">
        <f t="shared" si="1"/>
        <v>1776</v>
      </c>
      <c r="N36" s="15">
        <f t="shared" si="2"/>
        <v>0</v>
      </c>
    </row>
    <row r="37" spans="1:14" ht="39.950000000000003" customHeight="1">
      <c r="A37" s="185"/>
      <c r="B37" s="188"/>
      <c r="C37" s="72">
        <v>42</v>
      </c>
      <c r="D37" s="63" t="s">
        <v>120</v>
      </c>
      <c r="E37" s="64" t="s">
        <v>121</v>
      </c>
      <c r="F37" s="64" t="s">
        <v>51</v>
      </c>
      <c r="G37" s="65" t="s">
        <v>3</v>
      </c>
      <c r="H37" s="65" t="s">
        <v>106</v>
      </c>
      <c r="I37" s="17">
        <f>'REITORIA-SETIC'!L37+ESAG!L37+CEART!L37+FAED!L37+CEAD!L37+CEFID!L37+CERES!L37+CEPLAN!L37+CCT!L37+CAV!L37+CEO!L37+CESFI!L37+CEAVI!L37+CESMO!L37</f>
        <v>98</v>
      </c>
      <c r="J37" s="23">
        <f>SUM(('REITORIA-SETIC'!L37-'REITORIA-SETIC'!M37),(ESAG!L37-ESAG!M37),(CEART!L37-CEART!M37),(FAED!L37-FAED!M37),(CEAD!L37-CEAD!M37),(CEFID!L37-CEFID!M37),(CERES!L37-CERES!M37),(CEPLAN!L37-CEPLAN!M37),(CCT!L37-CCT!M37),(CAV!L37-CAV!M37),(CEO!L37-CEO!M37),(CESFI!L37-CESFI!M37),(CEAVI!L37-CEAVI!M37),(CESMO!L37-CESMO!M37))</f>
        <v>80</v>
      </c>
      <c r="K37" s="29">
        <f t="shared" si="0"/>
        <v>18</v>
      </c>
      <c r="L37" s="18">
        <v>37</v>
      </c>
      <c r="M37" s="18">
        <f t="shared" si="1"/>
        <v>3626</v>
      </c>
      <c r="N37" s="15">
        <f t="shared" si="2"/>
        <v>2960</v>
      </c>
    </row>
    <row r="38" spans="1:14" ht="39.950000000000003" customHeight="1">
      <c r="A38" s="186"/>
      <c r="B38" s="189"/>
      <c r="C38" s="72">
        <v>43</v>
      </c>
      <c r="D38" s="63" t="s">
        <v>122</v>
      </c>
      <c r="E38" s="64" t="s">
        <v>123</v>
      </c>
      <c r="F38" s="64" t="s">
        <v>52</v>
      </c>
      <c r="G38" s="65" t="s">
        <v>3</v>
      </c>
      <c r="H38" s="65" t="s">
        <v>125</v>
      </c>
      <c r="I38" s="17">
        <f>'REITORIA-SETIC'!L38+ESAG!L38+CEART!L38+FAED!L38+CEAD!L38+CEFID!L38+CERES!L38+CEPLAN!L38+CCT!L38+CAV!L38+CEO!L38+CESFI!L38+CEAVI!L38+CESMO!L38</f>
        <v>12</v>
      </c>
      <c r="J38" s="23">
        <f>SUM(('REITORIA-SETIC'!L38-'REITORIA-SETIC'!M38),(ESAG!L38-ESAG!M38),(CEART!L38-CEART!M38),(FAED!L38-FAED!M38),(CEAD!L38-CEAD!M38),(CEFID!L38-CEFID!M38),(CERES!L38-CERES!M38),(CEPLAN!L38-CEPLAN!M38),(CCT!L38-CCT!M38),(CAV!L38-CAV!M38),(CEO!L38-CEO!M38),(CESFI!L38-CESFI!M38),(CEAVI!L38-CEAVI!M38),(CESMO!L38-CESMO!M38))</f>
        <v>2</v>
      </c>
      <c r="K38" s="29">
        <f t="shared" si="0"/>
        <v>10</v>
      </c>
      <c r="L38" s="18">
        <v>451.49</v>
      </c>
      <c r="M38" s="18">
        <f t="shared" si="1"/>
        <v>5417.88</v>
      </c>
      <c r="N38" s="15">
        <f t="shared" si="2"/>
        <v>902.98</v>
      </c>
    </row>
    <row r="39" spans="1:14" ht="39.950000000000003" customHeight="1">
      <c r="A39" s="181">
        <v>5</v>
      </c>
      <c r="B39" s="178" t="s">
        <v>42</v>
      </c>
      <c r="C39" s="49">
        <v>44</v>
      </c>
      <c r="D39" s="54" t="s">
        <v>130</v>
      </c>
      <c r="E39" s="55" t="s">
        <v>131</v>
      </c>
      <c r="F39" s="55"/>
      <c r="G39" s="60" t="s">
        <v>3</v>
      </c>
      <c r="H39" s="31" t="s">
        <v>36</v>
      </c>
      <c r="I39" s="17">
        <f>'REITORIA-SETIC'!L39+ESAG!L39+CEART!L39+FAED!L39+CEAD!L39+CEFID!L39+CERES!L39+CEPLAN!L39+CCT!L39+CAV!L39+CEO!L39+CESFI!L39+CEAVI!L39+CESMO!L39</f>
        <v>7</v>
      </c>
      <c r="J39" s="23">
        <f>SUM(('REITORIA-SETIC'!L39-'REITORIA-SETIC'!M39),(ESAG!L39-ESAG!M39),(CEART!L39-CEART!M39),(FAED!L39-FAED!M39),(CEAD!L39-CEAD!M39),(CEFID!L39-CEFID!M39),(CERES!L39-CERES!M39),(CEPLAN!L39-CEPLAN!M39),(CCT!L39-CCT!M39),(CAV!L39-CAV!M39),(CEO!L39-CEO!M39),(CESFI!L39-CESFI!M39),(CEAVI!L39-CEAVI!M39),(CESMO!L39-CESMO!M39))</f>
        <v>2</v>
      </c>
      <c r="K39" s="29">
        <f t="shared" si="0"/>
        <v>5</v>
      </c>
      <c r="L39" s="18">
        <v>4000</v>
      </c>
      <c r="M39" s="18">
        <f t="shared" si="1"/>
        <v>28000</v>
      </c>
      <c r="N39" s="15">
        <f t="shared" si="2"/>
        <v>8000</v>
      </c>
    </row>
    <row r="40" spans="1:14" ht="39.950000000000003" customHeight="1">
      <c r="A40" s="182"/>
      <c r="B40" s="179"/>
      <c r="C40" s="49">
        <v>45</v>
      </c>
      <c r="D40" s="54" t="s">
        <v>132</v>
      </c>
      <c r="E40" s="55" t="s">
        <v>133</v>
      </c>
      <c r="F40" s="55"/>
      <c r="G40" s="60" t="s">
        <v>3</v>
      </c>
      <c r="H40" s="31" t="s">
        <v>36</v>
      </c>
      <c r="I40" s="17">
        <f>'REITORIA-SETIC'!L40+ESAG!L40+CEART!L40+FAED!L40+CEAD!L40+CEFID!L40+CERES!L40+CEPLAN!L40+CCT!L40+CAV!L40+CEO!L40+CESFI!L40+CEAVI!L40+CESMO!L40</f>
        <v>7</v>
      </c>
      <c r="J40" s="23">
        <f>SUM(('REITORIA-SETIC'!L40-'REITORIA-SETIC'!M40),(ESAG!L40-ESAG!M40),(CEART!L40-CEART!M40),(FAED!L40-FAED!M40),(CEAD!L40-CEAD!M40),(CEFID!L40-CEFID!M40),(CERES!L40-CERES!M40),(CEPLAN!L40-CEPLAN!M40),(CCT!L40-CCT!M40),(CAV!L40-CAV!M40),(CEO!L40-CEO!M40),(CESFI!L40-CESFI!M40),(CEAVI!L40-CEAVI!M40),(CESMO!L40-CESMO!M40))</f>
        <v>2</v>
      </c>
      <c r="K40" s="29">
        <f t="shared" si="0"/>
        <v>5</v>
      </c>
      <c r="L40" s="18">
        <v>8000</v>
      </c>
      <c r="M40" s="18">
        <f t="shared" si="1"/>
        <v>56000</v>
      </c>
      <c r="N40" s="15">
        <f t="shared" si="2"/>
        <v>16000</v>
      </c>
    </row>
    <row r="41" spans="1:14" ht="39.950000000000003" customHeight="1">
      <c r="A41" s="183"/>
      <c r="B41" s="180"/>
      <c r="C41" s="49">
        <v>46</v>
      </c>
      <c r="D41" s="54" t="s">
        <v>134</v>
      </c>
      <c r="E41" s="55" t="s">
        <v>135</v>
      </c>
      <c r="F41" s="55" t="s">
        <v>53</v>
      </c>
      <c r="G41" s="31" t="s">
        <v>3</v>
      </c>
      <c r="H41" s="31" t="s">
        <v>37</v>
      </c>
      <c r="I41" s="17">
        <f>'REITORIA-SETIC'!L41+ESAG!L41+CEART!L41+FAED!L41+CEAD!L41+CEFID!L41+CERES!L41+CEPLAN!L41+CCT!L41+CAV!L41+CEO!L41+CESFI!L41+CEAVI!L41+CESMO!L41</f>
        <v>7</v>
      </c>
      <c r="J41" s="23">
        <f>SUM(('REITORIA-SETIC'!L41-'REITORIA-SETIC'!M41),(ESAG!L41-ESAG!M41),(CEART!L41-CEART!M41),(FAED!L41-FAED!M41),(CEAD!L41-CEAD!M41),(CEFID!L41-CEFID!M41),(CERES!L41-CERES!M41),(CEPLAN!L41-CEPLAN!M41),(CCT!L41-CCT!M41),(CAV!L41-CAV!M41),(CEO!L41-CEO!M41),(CESFI!L41-CESFI!M41),(CEAVI!L41-CEAVI!M41),(CESMO!L41-CESMO!M41))</f>
        <v>3</v>
      </c>
      <c r="K41" s="29">
        <f t="shared" si="0"/>
        <v>4</v>
      </c>
      <c r="L41" s="18">
        <v>8000</v>
      </c>
      <c r="M41" s="18">
        <f t="shared" si="1"/>
        <v>56000</v>
      </c>
      <c r="N41" s="15">
        <f t="shared" si="2"/>
        <v>24000</v>
      </c>
    </row>
    <row r="42" spans="1:14" ht="47.25">
      <c r="A42" s="67">
        <v>6</v>
      </c>
      <c r="B42" s="61" t="s">
        <v>138</v>
      </c>
      <c r="C42" s="72">
        <v>47</v>
      </c>
      <c r="D42" s="63" t="s">
        <v>140</v>
      </c>
      <c r="E42" s="64" t="s">
        <v>141</v>
      </c>
      <c r="F42" s="64"/>
      <c r="G42" s="65" t="s">
        <v>3</v>
      </c>
      <c r="H42" s="65" t="s">
        <v>37</v>
      </c>
      <c r="I42" s="17">
        <f>'REITORIA-SETIC'!L42+ESAG!L42+CEART!L42+FAED!L42+CEAD!L42+CEFID!L42+CERES!L42+CEPLAN!L42+CCT!L42+CAV!L42+CEO!L42+CESFI!L42+CEAVI!L42+CESMO!L42</f>
        <v>21</v>
      </c>
      <c r="J42" s="23">
        <f>SUM(('REITORIA-SETIC'!L42-'REITORIA-SETIC'!M42),(ESAG!L42-ESAG!M42),(CEART!L42-CEART!M42),(FAED!L42-FAED!M42),(CEAD!L42-CEAD!M42),(CEFID!L42-CEFID!M42),(CERES!L42-CERES!M42),(CEPLAN!L42-CEPLAN!M42),(CCT!L42-CCT!M42),(CAV!L42-CAV!M42),(CEO!L42-CEO!M42),(CESFI!L42-CESFI!M42),(CEAVI!L42-CEAVI!M42),(CESMO!L42-CESMO!M42))</f>
        <v>8</v>
      </c>
      <c r="K42" s="29">
        <f t="shared" si="0"/>
        <v>13</v>
      </c>
      <c r="L42" s="18">
        <v>333.33</v>
      </c>
      <c r="M42" s="18">
        <f t="shared" si="1"/>
        <v>6999.9299999999994</v>
      </c>
      <c r="N42" s="15">
        <f t="shared" si="2"/>
        <v>2666.64</v>
      </c>
    </row>
    <row r="43" spans="1:14" ht="47.25">
      <c r="A43" s="48">
        <v>7</v>
      </c>
      <c r="B43" s="59" t="s">
        <v>138</v>
      </c>
      <c r="C43" s="49">
        <v>48</v>
      </c>
      <c r="D43" s="54" t="s">
        <v>142</v>
      </c>
      <c r="E43" s="55" t="s">
        <v>143</v>
      </c>
      <c r="F43" s="55"/>
      <c r="G43" s="31" t="s">
        <v>3</v>
      </c>
      <c r="H43" s="31" t="s">
        <v>37</v>
      </c>
      <c r="I43" s="17">
        <f>'REITORIA-SETIC'!L43+ESAG!L43+CEART!L43+FAED!L43+CEAD!L43+CEFID!L43+CERES!L43+CEPLAN!L43+CCT!L43+CAV!L43+CEO!L43+CESFI!L43+CEAVI!L43+CESMO!L43</f>
        <v>17</v>
      </c>
      <c r="J43" s="23">
        <f>SUM(('REITORIA-SETIC'!L43-'REITORIA-SETIC'!M43),(ESAG!L43-ESAG!M43),(CEART!L43-CEART!M43),(FAED!L43-FAED!M43),(CEAD!L43-CEAD!M43),(CEFID!L43-CEFID!M43),(CERES!L43-CERES!M43),(CEPLAN!L43-CEPLAN!M43),(CCT!L43-CCT!M43),(CAV!L43-CAV!M43),(CEO!L43-CEO!M43),(CESFI!L43-CESFI!M43),(CEAVI!L43-CEAVI!M43),(CESMO!L43-CESMO!M43))</f>
        <v>10</v>
      </c>
      <c r="K43" s="29">
        <f t="shared" si="0"/>
        <v>7</v>
      </c>
      <c r="L43" s="18">
        <v>1229.8800000000001</v>
      </c>
      <c r="M43" s="18">
        <f t="shared" si="1"/>
        <v>20907.960000000003</v>
      </c>
      <c r="N43" s="15">
        <f t="shared" si="2"/>
        <v>12298.800000000001</v>
      </c>
    </row>
    <row r="44" spans="1:14" ht="63">
      <c r="A44" s="67">
        <v>8</v>
      </c>
      <c r="B44" s="61" t="s">
        <v>42</v>
      </c>
      <c r="C44" s="72">
        <v>49</v>
      </c>
      <c r="D44" s="63" t="s">
        <v>144</v>
      </c>
      <c r="E44" s="64" t="s">
        <v>145</v>
      </c>
      <c r="F44" s="64"/>
      <c r="G44" s="65" t="s">
        <v>3</v>
      </c>
      <c r="H44" s="65" t="s">
        <v>36</v>
      </c>
      <c r="I44" s="17">
        <f>'REITORIA-SETIC'!L44+ESAG!L44+CEART!L44+FAED!L44+CEAD!L44+CEFID!L44+CERES!L44+CEPLAN!L44+CCT!L44+CAV!L44+CEO!L44+CESFI!L44+CEAVI!L44+CESMO!L44</f>
        <v>8</v>
      </c>
      <c r="J44" s="23">
        <f>SUM(('REITORIA-SETIC'!L44-'REITORIA-SETIC'!M44),(ESAG!L44-ESAG!M44),(CEART!L44-CEART!M44),(FAED!L44-FAED!M44),(CEAD!L44-CEAD!M44),(CEFID!L44-CEFID!M44),(CERES!L44-CERES!M44),(CEPLAN!L44-CEPLAN!M44),(CCT!L44-CCT!M44),(CAV!L44-CAV!M44),(CEO!L44-CEO!M44),(CESFI!L44-CESFI!M44),(CEAVI!L44-CEAVI!M44),(CESMO!L44-CESMO!M44))</f>
        <v>5</v>
      </c>
      <c r="K44" s="29">
        <f t="shared" si="0"/>
        <v>3</v>
      </c>
      <c r="L44" s="18">
        <v>8000</v>
      </c>
      <c r="M44" s="18">
        <f t="shared" si="1"/>
        <v>64000</v>
      </c>
      <c r="N44" s="15">
        <f t="shared" si="2"/>
        <v>40000</v>
      </c>
    </row>
    <row r="45" spans="1:14" ht="63">
      <c r="A45" s="70">
        <v>9</v>
      </c>
      <c r="B45" s="69" t="s">
        <v>107</v>
      </c>
      <c r="C45" s="80">
        <v>50</v>
      </c>
      <c r="D45" s="54" t="s">
        <v>146</v>
      </c>
      <c r="E45" s="55" t="s">
        <v>147</v>
      </c>
      <c r="F45" s="55">
        <v>6200213</v>
      </c>
      <c r="G45" s="31" t="s">
        <v>3</v>
      </c>
      <c r="H45" s="31" t="s">
        <v>37</v>
      </c>
      <c r="I45" s="17">
        <f>'REITORIA-SETIC'!L45+ESAG!L45+CEART!L45+FAED!L45+CEAD!L45+CEFID!L45+CERES!L45+CEPLAN!L45+CCT!L45+CAV!L45+CEO!L45+CESFI!L45+CEAVI!L45+CESMO!L45</f>
        <v>130</v>
      </c>
      <c r="J45" s="23">
        <f>SUM(('REITORIA-SETIC'!L45-'REITORIA-SETIC'!M45),(ESAG!L45-ESAG!M45),(CEART!L45-CEART!M45),(FAED!L45-FAED!M45),(CEAD!L45-CEAD!M45),(CEFID!L45-CEFID!M45),(CERES!L45-CERES!M45),(CEPLAN!L45-CEPLAN!M45),(CCT!L45-CCT!M45),(CAV!L45-CAV!M45),(CEO!L45-CEO!M45),(CESFI!L45-CESFI!M45),(CEAVI!L45-CEAVI!M45),(CESMO!L45-CESMO!M45))</f>
        <v>38</v>
      </c>
      <c r="K45" s="29">
        <f t="shared" si="0"/>
        <v>92</v>
      </c>
      <c r="L45" s="18">
        <v>198.84</v>
      </c>
      <c r="M45" s="18">
        <f t="shared" si="1"/>
        <v>25849.200000000001</v>
      </c>
      <c r="N45" s="15">
        <f t="shared" si="2"/>
        <v>7555.92</v>
      </c>
    </row>
    <row r="46" spans="1:14" ht="63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>
        <v>6200107</v>
      </c>
      <c r="G46" s="65" t="s">
        <v>3</v>
      </c>
      <c r="H46" s="65" t="s">
        <v>106</v>
      </c>
      <c r="I46" s="17">
        <f>'REITORIA-SETIC'!L46+ESAG!L46+CEART!L46+FAED!L46+CEAD!L46+CEFID!L46+CERES!L46+CEPLAN!L46+CCT!L46+CAV!L46+CEO!L46+CESFI!L46+CEAVI!L46+CESMO!L46</f>
        <v>81</v>
      </c>
      <c r="J46" s="23">
        <f>SUM(('REITORIA-SETIC'!L46-'REITORIA-SETIC'!M46),(ESAG!L46-ESAG!M46),(CEART!L46-CEART!M46),(FAED!L46-FAED!M46),(CEAD!L46-CEAD!M46),(CEFID!L46-CEFID!M46),(CERES!L46-CERES!M46),(CEPLAN!L46-CEPLAN!M46),(CCT!L46-CCT!M46),(CAV!L46-CAV!M46),(CEO!L46-CEO!M46),(CESFI!L46-CESFI!M46),(CEAVI!L46-CEAVI!M46),(CESMO!L46-CESMO!M46))</f>
        <v>40</v>
      </c>
      <c r="K46" s="29">
        <f t="shared" si="0"/>
        <v>41</v>
      </c>
      <c r="L46" s="18">
        <v>154.32</v>
      </c>
      <c r="M46" s="18">
        <f t="shared" si="1"/>
        <v>12499.92</v>
      </c>
      <c r="N46" s="15">
        <f t="shared" si="2"/>
        <v>6172.7999999999993</v>
      </c>
    </row>
    <row r="47" spans="1:14" ht="15.75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31" t="s">
        <v>3</v>
      </c>
      <c r="H47" s="31" t="s">
        <v>79</v>
      </c>
      <c r="I47" s="17">
        <f>'REITORIA-SETIC'!L47+ESAG!L47+CEART!L47+FAED!L47+CEAD!L47+CEFID!L47+CERES!L47+CEPLAN!L47+CCT!L47+CAV!L47+CEO!L47+CESFI!L47+CEAVI!L47+CESMO!L47</f>
        <v>102</v>
      </c>
      <c r="J47" s="23">
        <f>SUM(('REITORIA-SETIC'!L47-'REITORIA-SETIC'!M47),(ESAG!L47-ESAG!M47),(CEART!L47-CEART!M47),(FAED!L47-FAED!M47),(CEAD!L47-CEAD!M47),(CEFID!L47-CEFID!M47),(CERES!L47-CERES!M47),(CEPLAN!L47-CEPLAN!M47),(CCT!L47-CCT!M47),(CAV!L47-CAV!M47),(CEO!L47-CEO!M47),(CESFI!L47-CESFI!M47),(CEAVI!L47-CEAVI!M47),(CESMO!L47-CESMO!M47))</f>
        <v>54</v>
      </c>
      <c r="K47" s="29">
        <f t="shared" si="0"/>
        <v>48</v>
      </c>
      <c r="L47" s="18">
        <v>31.15</v>
      </c>
      <c r="M47" s="18">
        <f t="shared" si="1"/>
        <v>3177.2999999999997</v>
      </c>
      <c r="N47" s="15">
        <f t="shared" si="2"/>
        <v>1682.1</v>
      </c>
    </row>
    <row r="48" spans="1:14" ht="30">
      <c r="A48" s="182"/>
      <c r="B48" s="179"/>
      <c r="C48" s="53">
        <v>53</v>
      </c>
      <c r="D48" s="54" t="s">
        <v>154</v>
      </c>
      <c r="E48" s="55" t="s">
        <v>155</v>
      </c>
      <c r="F48" s="55"/>
      <c r="G48" s="31" t="s">
        <v>3</v>
      </c>
      <c r="H48" s="31" t="s">
        <v>164</v>
      </c>
      <c r="I48" s="17">
        <f>'REITORIA-SETIC'!L48+ESAG!L48+CEART!L48+FAED!L48+CEAD!L48+CEFID!L48+CERES!L48+CEPLAN!L48+CCT!L48+CAV!L48+CEO!L48+CESFI!L48+CEAVI!L48+CESMO!L48</f>
        <v>18</v>
      </c>
      <c r="J48" s="23">
        <f>SUM(('REITORIA-SETIC'!L48-'REITORIA-SETIC'!M48),(ESAG!L48-ESAG!M48),(CEART!L48-CEART!M48),(FAED!L48-FAED!M48),(CEAD!L48-CEAD!M48),(CEFID!L48-CEFID!M48),(CERES!L48-CERES!M48),(CEPLAN!L48-CEPLAN!M48),(CCT!L48-CCT!M48),(CAV!L48-CAV!M48),(CEO!L48-CEO!M48),(CESFI!L48-CESFI!M48),(CEAVI!L48-CEAVI!M48),(CESMO!L48-CESMO!M48))</f>
        <v>8</v>
      </c>
      <c r="K48" s="29">
        <f t="shared" si="0"/>
        <v>10</v>
      </c>
      <c r="L48" s="18">
        <v>290.73</v>
      </c>
      <c r="M48" s="18">
        <f t="shared" si="1"/>
        <v>5233.1400000000003</v>
      </c>
      <c r="N48" s="15">
        <f t="shared" si="2"/>
        <v>2325.84</v>
      </c>
    </row>
    <row r="49" spans="1:14" ht="15.75">
      <c r="A49" s="182"/>
      <c r="B49" s="179"/>
      <c r="C49" s="53">
        <v>54</v>
      </c>
      <c r="D49" s="54" t="s">
        <v>156</v>
      </c>
      <c r="E49" s="55" t="s">
        <v>157</v>
      </c>
      <c r="F49" s="55"/>
      <c r="G49" s="31" t="s">
        <v>3</v>
      </c>
      <c r="H49" s="31" t="s">
        <v>79</v>
      </c>
      <c r="I49" s="17">
        <f>'REITORIA-SETIC'!L49+ESAG!L49+CEART!L49+FAED!L49+CEAD!L49+CEFID!L49+CERES!L49+CEPLAN!L49+CCT!L49+CAV!L49+CEO!L49+CESFI!L49+CEAVI!L49+CESMO!L49</f>
        <v>95</v>
      </c>
      <c r="J49" s="23">
        <f>SUM(('REITORIA-SETIC'!L49-'REITORIA-SETIC'!M49),(ESAG!L49-ESAG!M49),(CEART!L49-CEART!M49),(FAED!L49-FAED!M49),(CEAD!L49-CEAD!M49),(CEFID!L49-CEFID!M49),(CERES!L49-CERES!M49),(CEPLAN!L49-CEPLAN!M49),(CCT!L49-CCT!M49),(CAV!L49-CAV!M49),(CEO!L49-CEO!M49),(CESFI!L49-CESFI!M49),(CEAVI!L49-CEAVI!M49),(CESMO!L49-CESMO!M49))</f>
        <v>55</v>
      </c>
      <c r="K49" s="29">
        <f t="shared" si="0"/>
        <v>40</v>
      </c>
      <c r="L49" s="18">
        <v>35.299999999999997</v>
      </c>
      <c r="M49" s="18">
        <f t="shared" si="1"/>
        <v>3353.4999999999995</v>
      </c>
      <c r="N49" s="15">
        <f t="shared" si="2"/>
        <v>1941.4999999999998</v>
      </c>
    </row>
    <row r="50" spans="1:14" ht="30.75">
      <c r="A50" s="182"/>
      <c r="B50" s="179"/>
      <c r="C50" s="53">
        <v>55</v>
      </c>
      <c r="D50" s="54" t="s">
        <v>158</v>
      </c>
      <c r="E50" s="55" t="s">
        <v>159</v>
      </c>
      <c r="F50" s="55"/>
      <c r="G50" s="31" t="s">
        <v>3</v>
      </c>
      <c r="H50" s="31" t="s">
        <v>79</v>
      </c>
      <c r="I50" s="17">
        <f>'REITORIA-SETIC'!L50+ESAG!L50+CEART!L50+FAED!L50+CEAD!L50+CEFID!L50+CERES!L50+CEPLAN!L50+CCT!L50+CAV!L50+CEO!L50+CESFI!L50+CEAVI!L50+CESMO!L50</f>
        <v>71</v>
      </c>
      <c r="J50" s="23">
        <f>SUM(('REITORIA-SETIC'!L50-'REITORIA-SETIC'!M50),(ESAG!L50-ESAG!M50),(CEART!L50-CEART!M50),(FAED!L50-FAED!M50),(CEAD!L50-CEAD!M50),(CEFID!L50-CEFID!M50),(CERES!L50-CERES!M50),(CEPLAN!L50-CEPLAN!M50),(CCT!L50-CCT!M50),(CAV!L50-CAV!M50),(CEO!L50-CEO!M50),(CESFI!L50-CESFI!M50),(CEAVI!L50-CEAVI!M50),(CESMO!L50-CESMO!M50))</f>
        <v>21</v>
      </c>
      <c r="K50" s="29">
        <f t="shared" si="0"/>
        <v>50</v>
      </c>
      <c r="L50" s="18">
        <v>35.299999999999997</v>
      </c>
      <c r="M50" s="18">
        <f t="shared" si="1"/>
        <v>2506.2999999999997</v>
      </c>
      <c r="N50" s="15">
        <f t="shared" si="2"/>
        <v>741.3</v>
      </c>
    </row>
    <row r="51" spans="1:14" ht="30.75">
      <c r="A51" s="183"/>
      <c r="B51" s="180"/>
      <c r="C51" s="53">
        <v>56</v>
      </c>
      <c r="D51" s="54" t="s">
        <v>160</v>
      </c>
      <c r="E51" s="55" t="s">
        <v>161</v>
      </c>
      <c r="F51" s="55"/>
      <c r="G51" s="31" t="s">
        <v>3</v>
      </c>
      <c r="H51" s="31" t="s">
        <v>79</v>
      </c>
      <c r="I51" s="17">
        <f>'REITORIA-SETIC'!L51+ESAG!L51+CEART!L51+FAED!L51+CEAD!L51+CEFID!L51+CERES!L51+CEPLAN!L51+CCT!L51+CAV!L51+CEO!L51+CESFI!L51+CEAVI!L51+CESMO!L51</f>
        <v>75</v>
      </c>
      <c r="J51" s="23">
        <f>SUM(('REITORIA-SETIC'!L51-'REITORIA-SETIC'!M51),(ESAG!L51-ESAG!M51),(CEART!L51-CEART!M51),(FAED!L51-FAED!M51),(CEAD!L51-CEAD!M51),(CEFID!L51-CEFID!M51),(CERES!L51-CERES!M51),(CEPLAN!L51-CEPLAN!M51),(CCT!L51-CCT!M51),(CAV!L51-CAV!M51),(CEO!L51-CEO!M51),(CESFI!L51-CESFI!M51),(CEAVI!L51-CEAVI!M51),(CESMO!L51-CESMO!M51))</f>
        <v>33</v>
      </c>
      <c r="K51" s="29">
        <f t="shared" si="0"/>
        <v>42</v>
      </c>
      <c r="L51" s="18">
        <v>49.84</v>
      </c>
      <c r="M51" s="18">
        <f t="shared" si="1"/>
        <v>3738.0000000000005</v>
      </c>
      <c r="N51" s="15">
        <f t="shared" si="2"/>
        <v>1644.72</v>
      </c>
    </row>
    <row r="52" spans="1:14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5" t="s">
        <v>3</v>
      </c>
      <c r="H52" s="65" t="s">
        <v>106</v>
      </c>
      <c r="I52" s="17">
        <f>'REITORIA-SETIC'!L52+ESAG!L52+CEART!L52+FAED!L52+CEAD!L52+CEFID!L52+CERES!L52+CEPLAN!L52+CCT!L52+CAV!L52+CEO!L52+CESFI!L52+CEAVI!L52+CESMO!L52</f>
        <v>231</v>
      </c>
      <c r="J52" s="23">
        <f>SUM(('REITORIA-SETIC'!L52-'REITORIA-SETIC'!M52),(ESAG!L52-ESAG!M52),(CEART!L52-CEART!M52),(FAED!L52-FAED!M52),(CEAD!L52-CEAD!M52),(CEFID!L52-CEFID!M52),(CERES!L52-CERES!M52),(CEPLAN!L52-CEPLAN!M52),(CCT!L52-CCT!M52),(CAV!L52-CAV!M52),(CEO!L52-CEO!M52),(CESFI!L52-CESFI!M52),(CEAVI!L52-CEAVI!M52),(CESMO!L52-CESMO!M52))</f>
        <v>98</v>
      </c>
      <c r="K52" s="29">
        <f t="shared" si="0"/>
        <v>133</v>
      </c>
      <c r="L52" s="18">
        <v>16.059999999999999</v>
      </c>
      <c r="M52" s="18">
        <f t="shared" si="1"/>
        <v>3709.8599999999997</v>
      </c>
      <c r="N52" s="15">
        <f t="shared" si="2"/>
        <v>1573.8799999999999</v>
      </c>
    </row>
    <row r="53" spans="1:14" ht="30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5" t="s">
        <v>3</v>
      </c>
      <c r="H53" s="65" t="s">
        <v>37</v>
      </c>
      <c r="I53" s="17">
        <f>'REITORIA-SETIC'!L53+ESAG!L53+CEART!L53+FAED!L53+CEAD!L53+CEFID!L53+CERES!L53+CEPLAN!L53+CCT!L53+CAV!L53+CEO!L53+CESFI!L53+CEAVI!L53+CESMO!L53</f>
        <v>19</v>
      </c>
      <c r="J53" s="23">
        <f>SUM(('REITORIA-SETIC'!L53-'REITORIA-SETIC'!M53),(ESAG!L53-ESAG!M53),(CEART!L53-CEART!M53),(FAED!L53-FAED!M53),(CEAD!L53-CEAD!M53),(CEFID!L53-CEFID!M53),(CERES!L53-CERES!M53),(CEPLAN!L53-CEPLAN!M53),(CCT!L53-CCT!M53),(CAV!L53-CAV!M53),(CEO!L53-CEO!M53),(CESFI!L53-CESFI!M53),(CEAVI!L53-CEAVI!M53),(CESMO!L53-CESMO!M53))</f>
        <v>14</v>
      </c>
      <c r="K53" s="29">
        <f t="shared" si="0"/>
        <v>5</v>
      </c>
      <c r="L53" s="18">
        <v>52.26</v>
      </c>
      <c r="M53" s="18">
        <f t="shared" si="1"/>
        <v>992.93999999999994</v>
      </c>
      <c r="N53" s="15">
        <f t="shared" si="2"/>
        <v>731.64</v>
      </c>
    </row>
    <row r="54" spans="1:14" ht="30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5" t="s">
        <v>126</v>
      </c>
      <c r="H54" s="65" t="s">
        <v>106</v>
      </c>
      <c r="I54" s="17">
        <f>'REITORIA-SETIC'!L54+ESAG!L54+CEART!L54+FAED!L54+CEAD!L54+CEFID!L54+CERES!L54+CEPLAN!L54+CCT!L54+CAV!L54+CEO!L54+CESFI!L54+CEAVI!L54+CESMO!L54</f>
        <v>51</v>
      </c>
      <c r="J54" s="23">
        <f>SUM(('REITORIA-SETIC'!L54-'REITORIA-SETIC'!M54),(ESAG!L54-ESAG!M54),(CEART!L54-CEART!M54),(FAED!L54-FAED!M54),(CEAD!L54-CEAD!M54),(CEFID!L54-CEFID!M54),(CERES!L54-CERES!M54),(CEPLAN!L54-CEPLAN!M54),(CCT!L54-CCT!M54),(CAV!L54-CAV!M54),(CEO!L54-CEO!M54),(CESFI!L54-CESFI!M54),(CEAVI!L54-CEAVI!M54),(CESMO!L54-CESMO!M54))</f>
        <v>6</v>
      </c>
      <c r="K54" s="29">
        <f t="shared" si="0"/>
        <v>45</v>
      </c>
      <c r="L54" s="18">
        <v>63.68</v>
      </c>
      <c r="M54" s="18">
        <f t="shared" si="1"/>
        <v>3247.68</v>
      </c>
      <c r="N54" s="15">
        <f t="shared" si="2"/>
        <v>382.08</v>
      </c>
    </row>
    <row r="55" spans="1:14" ht="4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5" t="s">
        <v>126</v>
      </c>
      <c r="H55" s="65" t="s">
        <v>106</v>
      </c>
      <c r="I55" s="17">
        <f>'REITORIA-SETIC'!L55+ESAG!L55+CEART!L55+FAED!L55+CEAD!L55+CEFID!L55+CERES!L55+CEPLAN!L55+CCT!L55+CAV!L55+CEO!L55+CESFI!L55+CEAVI!L55+CESMO!L55</f>
        <v>51</v>
      </c>
      <c r="J55" s="23">
        <f>SUM(('REITORIA-SETIC'!L55-'REITORIA-SETIC'!M55),(ESAG!L55-ESAG!M55),(CEART!L55-CEART!M55),(FAED!L55-FAED!M55),(CEAD!L55-CEAD!M55),(CEFID!L55-CEFID!M55),(CERES!L55-CERES!M55),(CEPLAN!L55-CEPLAN!M55),(CCT!L55-CCT!M55),(CAV!L55-CAV!M55),(CEO!L55-CEO!M55),(CESFI!L55-CESFI!M55),(CEAVI!L55-CEAVI!M55),(CESMO!L55-CESMO!M55))</f>
        <v>6</v>
      </c>
      <c r="K55" s="29">
        <f t="shared" si="0"/>
        <v>45</v>
      </c>
      <c r="L55" s="18">
        <v>233.52</v>
      </c>
      <c r="M55" s="18">
        <f t="shared" si="1"/>
        <v>11909.52</v>
      </c>
      <c r="N55" s="15">
        <f t="shared" si="2"/>
        <v>1401.1200000000001</v>
      </c>
    </row>
    <row r="56" spans="1:14" ht="47.2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31" t="s">
        <v>3</v>
      </c>
      <c r="H56" s="31" t="s">
        <v>36</v>
      </c>
      <c r="I56" s="17">
        <f>'REITORIA-SETIC'!L56+ESAG!L56+CEART!L56+FAED!L56+CEAD!L56+CEFID!L56+CERES!L56+CEPLAN!L56+CCT!L56+CAV!L56+CEO!L56+CESFI!L56+CEAVI!L56+CESMO!L56</f>
        <v>32</v>
      </c>
      <c r="J56" s="23">
        <f>SUM(('REITORIA-SETIC'!L56-'REITORIA-SETIC'!M56),(ESAG!L56-ESAG!M56),(CEART!L56-CEART!M56),(FAED!L56-FAED!M56),(CEAD!L56-CEAD!M56),(CEFID!L56-CEFID!M56),(CERES!L56-CERES!M56),(CEPLAN!L56-CEPLAN!M56),(CCT!L56-CCT!M56),(CAV!L56-CAV!M56),(CEO!L56-CEO!M56),(CESFI!L56-CESFI!M56),(CEAVI!L56-CEAVI!M56),(CESMO!L56-CESMO!M56))</f>
        <v>18</v>
      </c>
      <c r="K56" s="29">
        <f t="shared" si="0"/>
        <v>14</v>
      </c>
      <c r="L56" s="18">
        <v>791.87</v>
      </c>
      <c r="M56" s="18">
        <f t="shared" si="1"/>
        <v>25339.84</v>
      </c>
      <c r="N56" s="15">
        <f t="shared" si="2"/>
        <v>14253.66</v>
      </c>
    </row>
    <row r="57" spans="1:14" ht="47.2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 t="s">
        <v>54</v>
      </c>
      <c r="G57" s="65" t="s">
        <v>3</v>
      </c>
      <c r="H57" s="65" t="s">
        <v>106</v>
      </c>
      <c r="I57" s="17">
        <f>'REITORIA-SETIC'!L57+ESAG!L57+CEART!L57+FAED!L57+CEAD!L57+CEFID!L57+CERES!L57+CEPLAN!L57+CCT!L57+CAV!L57+CEO!L57+CESFI!L57+CEAVI!L57+CESMO!L57</f>
        <v>4</v>
      </c>
      <c r="J57" s="23">
        <f>SUM(('REITORIA-SETIC'!L57-'REITORIA-SETIC'!M57),(ESAG!L57-ESAG!M57),(CEART!L57-CEART!M57),(FAED!L57-FAED!M57),(CEAD!L57-CEAD!M57),(CEFID!L57-CEFID!M57),(CERES!L57-CERES!M57),(CEPLAN!L57-CEPLAN!M57),(CCT!L57-CCT!M57),(CAV!L57-CAV!M57),(CEO!L57-CEO!M57),(CESFI!L57-CESFI!M57),(CEAVI!L57-CEAVI!M57),(CESMO!L57-CESMO!M57))</f>
        <v>2</v>
      </c>
      <c r="K57" s="29">
        <f t="shared" si="0"/>
        <v>2</v>
      </c>
      <c r="L57" s="18">
        <v>784.99</v>
      </c>
      <c r="M57" s="18">
        <f t="shared" si="1"/>
        <v>3139.96</v>
      </c>
      <c r="N57" s="15">
        <f t="shared" si="2"/>
        <v>1569.98</v>
      </c>
    </row>
    <row r="58" spans="1:14" ht="22.5" customHeight="1">
      <c r="I58" s="4">
        <f>SUM(I4:I57)</f>
        <v>23969</v>
      </c>
      <c r="K58" s="5">
        <f>SUM(K4:K57)</f>
        <v>13225</v>
      </c>
      <c r="L58" s="47">
        <f>SUM(L4:L57)</f>
        <v>39438.400000000009</v>
      </c>
      <c r="M58" s="47">
        <f>SUM(M4:M57)</f>
        <v>970149.76000000013</v>
      </c>
      <c r="N58" s="47">
        <f>SUM(N4:N57)</f>
        <v>372854.39999999997</v>
      </c>
    </row>
    <row r="59" spans="1:14" ht="22.5" customHeight="1"/>
    <row r="60" spans="1:14" ht="14.25" customHeight="1">
      <c r="I60" s="197" t="str">
        <f>D1</f>
        <v>OBJETO: AQUISIÇÃO DE MATERIAIS E EQUIPAMENTOS PARA REDE DE COMPUTADORES DA UDESC</v>
      </c>
      <c r="J60" s="197"/>
      <c r="K60" s="197"/>
      <c r="L60" s="197"/>
      <c r="M60" s="197"/>
      <c r="N60" s="197"/>
    </row>
    <row r="61" spans="1:14" ht="18.75" customHeight="1">
      <c r="I61" s="197" t="str">
        <f>A1</f>
        <v>PROCESSO: 936/2023</v>
      </c>
      <c r="J61" s="197"/>
      <c r="K61" s="197"/>
      <c r="L61" s="197"/>
      <c r="M61" s="197"/>
      <c r="N61" s="197"/>
    </row>
    <row r="62" spans="1:14" ht="15.75">
      <c r="I62" s="197" t="str">
        <f>I1</f>
        <v>VIGÊNCIA DA ATA: 11/08/2023 até 11/08/2024</v>
      </c>
      <c r="J62" s="197"/>
      <c r="K62" s="197"/>
      <c r="L62" s="197"/>
      <c r="M62" s="197"/>
      <c r="N62" s="197"/>
    </row>
    <row r="63" spans="1:14" ht="15.75">
      <c r="I63" s="9" t="s">
        <v>12</v>
      </c>
      <c r="J63" s="10"/>
      <c r="K63" s="10"/>
      <c r="L63" s="10"/>
      <c r="M63" s="10"/>
      <c r="N63" s="7">
        <f>M58</f>
        <v>970149.76000000013</v>
      </c>
    </row>
    <row r="64" spans="1:14" ht="15.75">
      <c r="I64" s="11" t="s">
        <v>7</v>
      </c>
      <c r="J64" s="12"/>
      <c r="K64" s="12"/>
      <c r="L64" s="12"/>
      <c r="M64" s="12"/>
      <c r="N64" s="8">
        <f>N58</f>
        <v>372854.39999999997</v>
      </c>
    </row>
    <row r="65" spans="9:14" ht="15.75">
      <c r="I65" s="11" t="s">
        <v>8</v>
      </c>
      <c r="J65" s="12"/>
      <c r="K65" s="12"/>
      <c r="L65" s="12"/>
      <c r="M65" s="12"/>
      <c r="N65" s="223">
        <f>N64/N63</f>
        <v>0.38432664251754278</v>
      </c>
    </row>
    <row r="66" spans="9:14" ht="15.75">
      <c r="I66" s="13" t="s">
        <v>9</v>
      </c>
      <c r="J66" s="14"/>
      <c r="K66" s="14"/>
      <c r="L66" s="14"/>
      <c r="M66" s="14"/>
      <c r="N66" s="115">
        <f>N64/N63</f>
        <v>0.38432664251754278</v>
      </c>
    </row>
    <row r="67" spans="9:14" ht="15.75">
      <c r="I67" s="44" t="s">
        <v>264</v>
      </c>
      <c r="J67" s="45"/>
      <c r="K67" s="45"/>
      <c r="L67" s="45"/>
      <c r="M67" s="45"/>
      <c r="N67" s="46"/>
    </row>
  </sheetData>
  <mergeCells count="19">
    <mergeCell ref="I61:N61"/>
    <mergeCell ref="I62:N62"/>
    <mergeCell ref="I1:N1"/>
    <mergeCell ref="A2:N2"/>
    <mergeCell ref="A1:C1"/>
    <mergeCell ref="D1:H1"/>
    <mergeCell ref="I60:N60"/>
    <mergeCell ref="B4:B20"/>
    <mergeCell ref="A4:A20"/>
    <mergeCell ref="A21:A30"/>
    <mergeCell ref="B21:B30"/>
    <mergeCell ref="A31:A38"/>
    <mergeCell ref="A47:A51"/>
    <mergeCell ref="B47:B51"/>
    <mergeCell ref="A52:A55"/>
    <mergeCell ref="B52:B55"/>
    <mergeCell ref="B31:B38"/>
    <mergeCell ref="A39:A41"/>
    <mergeCell ref="B39:B41"/>
  </mergeCells>
  <conditionalFormatting sqref="K4:K57">
    <cfRule type="cellIs" dxfId="21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0843-138D-45D2-8776-55C55F856398}">
  <sheetPr>
    <tabColor theme="3" tint="0.59999389629810485"/>
  </sheetPr>
  <dimension ref="A1:X66"/>
  <sheetViews>
    <sheetView tabSelected="1" zoomScale="80" zoomScaleNormal="80" workbookViewId="0">
      <selection activeCell="D64" sqref="D64"/>
    </sheetView>
  </sheetViews>
  <sheetFormatPr defaultColWidth="9.7109375" defaultRowHeight="15.75"/>
  <cols>
    <col min="1" max="1" width="7.7109375" style="148" customWidth="1"/>
    <col min="2" max="2" width="30" style="148" customWidth="1"/>
    <col min="3" max="3" width="6.42578125" style="32" customWidth="1"/>
    <col min="4" max="4" width="41.42578125" style="148" customWidth="1"/>
    <col min="5" max="5" width="26.140625" style="148" customWidth="1"/>
    <col min="6" max="6" width="13.42578125" style="148" customWidth="1"/>
    <col min="7" max="7" width="16.140625" style="148" customWidth="1"/>
    <col min="8" max="8" width="16.140625" style="149" customWidth="1"/>
    <col min="9" max="9" width="15.42578125" style="150" customWidth="1"/>
    <col min="10" max="10" width="12" style="151" bestFit="1" customWidth="1"/>
    <col min="11" max="11" width="16" style="130" customWidth="1"/>
    <col min="12" max="12" width="16.7109375" style="130" customWidth="1"/>
    <col min="13" max="22" width="13.7109375" style="6" customWidth="1"/>
    <col min="23" max="24" width="14.42578125" style="6" customWidth="1"/>
    <col min="25" max="16384" width="9.7109375" style="130"/>
  </cols>
  <sheetData>
    <row r="1" spans="1:24" ht="23.85" customHeight="1">
      <c r="A1" s="206" t="s">
        <v>250</v>
      </c>
      <c r="B1" s="206"/>
      <c r="C1" s="206"/>
      <c r="D1" s="206" t="s">
        <v>23</v>
      </c>
      <c r="E1" s="206"/>
      <c r="F1" s="206"/>
      <c r="G1" s="206"/>
      <c r="H1" s="207" t="s">
        <v>241</v>
      </c>
      <c r="I1" s="207"/>
      <c r="J1" s="207"/>
      <c r="K1" s="207"/>
      <c r="L1" s="207"/>
      <c r="M1" s="213" t="s">
        <v>244</v>
      </c>
      <c r="N1" s="190" t="s">
        <v>243</v>
      </c>
      <c r="O1" s="190" t="s">
        <v>242</v>
      </c>
      <c r="P1" s="190" t="s">
        <v>242</v>
      </c>
      <c r="Q1" s="190" t="s">
        <v>242</v>
      </c>
      <c r="R1" s="190" t="s">
        <v>242</v>
      </c>
      <c r="S1" s="190" t="s">
        <v>242</v>
      </c>
      <c r="T1" s="190" t="s">
        <v>242</v>
      </c>
      <c r="U1" s="190" t="s">
        <v>242</v>
      </c>
      <c r="V1" s="190" t="s">
        <v>242</v>
      </c>
      <c r="W1" s="190" t="s">
        <v>242</v>
      </c>
      <c r="X1" s="190" t="s">
        <v>242</v>
      </c>
    </row>
    <row r="2" spans="1:24" ht="34.700000000000003" customHeight="1">
      <c r="A2" s="208" t="s">
        <v>239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13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s="137" customFormat="1" ht="47.25">
      <c r="A3" s="131" t="s">
        <v>19</v>
      </c>
      <c r="B3" s="132" t="s">
        <v>14</v>
      </c>
      <c r="C3" s="133" t="s">
        <v>20</v>
      </c>
      <c r="D3" s="133" t="s">
        <v>15</v>
      </c>
      <c r="E3" s="132" t="s">
        <v>60</v>
      </c>
      <c r="F3" s="132" t="s">
        <v>3</v>
      </c>
      <c r="G3" s="132" t="s">
        <v>16</v>
      </c>
      <c r="H3" s="154" t="s">
        <v>238</v>
      </c>
      <c r="I3" s="134" t="s">
        <v>240</v>
      </c>
      <c r="J3" s="135" t="s">
        <v>237</v>
      </c>
      <c r="K3" s="136" t="s">
        <v>17</v>
      </c>
      <c r="L3" s="136" t="s">
        <v>18</v>
      </c>
      <c r="M3" s="113" t="s">
        <v>245</v>
      </c>
      <c r="N3" s="113" t="s">
        <v>248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</row>
    <row r="4" spans="1:24">
      <c r="A4" s="210">
        <v>1</v>
      </c>
      <c r="B4" s="200" t="s">
        <v>236</v>
      </c>
      <c r="C4" s="124">
        <v>1</v>
      </c>
      <c r="D4" s="116" t="s">
        <v>24</v>
      </c>
      <c r="E4" s="117" t="s">
        <v>61</v>
      </c>
      <c r="F4" s="138" t="s">
        <v>3</v>
      </c>
      <c r="G4" s="138" t="s">
        <v>37</v>
      </c>
      <c r="H4" s="139">
        <f>'REITORIA-SETIC'!L4+ESAG!L4+CEART!L4+FAED!L4+CEAD!L4+CEFID!L4+CERES!L4+CEPLAN!L4+CCT!L4+CAV!L4+CEO!L4+CESFI!L4+CEAVI!L4+CESMO!L4</f>
        <v>69</v>
      </c>
      <c r="I4" s="140">
        <f>H4*2</f>
        <v>138</v>
      </c>
      <c r="J4" s="155">
        <f>I4-(SUM(M4:X4))</f>
        <v>138</v>
      </c>
      <c r="K4" s="141">
        <v>154</v>
      </c>
      <c r="L4" s="141">
        <f t="shared" ref="L4:L35" si="0">K4*H4</f>
        <v>10626</v>
      </c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1:24">
      <c r="A5" s="211"/>
      <c r="B5" s="201"/>
      <c r="C5" s="138">
        <v>2</v>
      </c>
      <c r="D5" s="122" t="s">
        <v>25</v>
      </c>
      <c r="E5" s="123" t="s">
        <v>62</v>
      </c>
      <c r="F5" s="138" t="s">
        <v>249</v>
      </c>
      <c r="G5" s="138" t="s">
        <v>37</v>
      </c>
      <c r="H5" s="139">
        <f>'REITORIA-SETIC'!L5+ESAG!L5+CEART!L5+FAED!L5+CEAD!L5+CEFID!L5+CERES!L5+CEPLAN!L5+CCT!L5+CAV!L5+CEO!L5+CESFI!L5+CEAVI!L5+CESMO!L5</f>
        <v>32</v>
      </c>
      <c r="I5" s="158">
        <f t="shared" ref="I5:I57" si="1">H5*2</f>
        <v>64</v>
      </c>
      <c r="J5" s="155">
        <f t="shared" ref="J5:J35" si="2">I5-(SUM(M5:X5))</f>
        <v>52</v>
      </c>
      <c r="K5" s="141">
        <v>130.16</v>
      </c>
      <c r="L5" s="141">
        <f t="shared" si="0"/>
        <v>4165.12</v>
      </c>
      <c r="M5" s="111"/>
      <c r="N5" s="111">
        <v>12</v>
      </c>
      <c r="O5" s="111"/>
      <c r="P5" s="111"/>
      <c r="Q5" s="111"/>
      <c r="R5" s="111"/>
      <c r="S5" s="111"/>
      <c r="T5" s="111"/>
      <c r="U5" s="111"/>
      <c r="V5" s="111"/>
      <c r="W5" s="111"/>
      <c r="X5" s="111"/>
    </row>
    <row r="6" spans="1:24">
      <c r="A6" s="211"/>
      <c r="B6" s="201"/>
      <c r="C6" s="124">
        <v>3</v>
      </c>
      <c r="D6" s="122" t="s">
        <v>26</v>
      </c>
      <c r="E6" s="123" t="s">
        <v>63</v>
      </c>
      <c r="F6" s="138" t="s">
        <v>3</v>
      </c>
      <c r="G6" s="138" t="s">
        <v>37</v>
      </c>
      <c r="H6" s="139">
        <f>'REITORIA-SETIC'!L6+ESAG!L6+CEART!L6+FAED!L6+CEAD!L6+CEFID!L6+CERES!L6+CEPLAN!L6+CCT!L6+CAV!L6+CEO!L6+CESFI!L6+CEAVI!L6+CESMO!L6</f>
        <v>38</v>
      </c>
      <c r="I6" s="140">
        <f t="shared" si="1"/>
        <v>76</v>
      </c>
      <c r="J6" s="155">
        <f t="shared" si="2"/>
        <v>76</v>
      </c>
      <c r="K6" s="141">
        <v>1200</v>
      </c>
      <c r="L6" s="141">
        <f t="shared" si="0"/>
        <v>45600</v>
      </c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ht="31.5">
      <c r="A7" s="211"/>
      <c r="B7" s="201"/>
      <c r="C7" s="124">
        <v>4</v>
      </c>
      <c r="D7" s="122" t="s">
        <v>27</v>
      </c>
      <c r="E7" s="123" t="s">
        <v>64</v>
      </c>
      <c r="F7" s="138" t="s">
        <v>3</v>
      </c>
      <c r="G7" s="138" t="s">
        <v>37</v>
      </c>
      <c r="H7" s="139">
        <f>'REITORIA-SETIC'!L7+ESAG!L7+CEART!L7+FAED!L7+CEAD!L7+CEFID!L7+CERES!L7+CEPLAN!L7+CCT!L7+CAV!L7+CEO!L7+CESFI!L7+CEAVI!L7+CESMO!L7</f>
        <v>1250</v>
      </c>
      <c r="I7" s="140">
        <f t="shared" si="1"/>
        <v>2500</v>
      </c>
      <c r="J7" s="155">
        <f t="shared" si="2"/>
        <v>2500</v>
      </c>
      <c r="K7" s="141">
        <v>27</v>
      </c>
      <c r="L7" s="141">
        <f t="shared" si="0"/>
        <v>33750</v>
      </c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</row>
    <row r="8" spans="1:24" ht="31.5">
      <c r="A8" s="211"/>
      <c r="B8" s="201"/>
      <c r="C8" s="124">
        <v>5</v>
      </c>
      <c r="D8" s="122" t="s">
        <v>28</v>
      </c>
      <c r="E8" s="123" t="s">
        <v>65</v>
      </c>
      <c r="F8" s="138" t="s">
        <v>3</v>
      </c>
      <c r="G8" s="138" t="s">
        <v>37</v>
      </c>
      <c r="H8" s="139">
        <f>'REITORIA-SETIC'!L8+ESAG!L8+CEART!L8+FAED!L8+CEAD!L8+CEFID!L8+CERES!L8+CEPLAN!L8+CCT!L8+CAV!L8+CEO!L8+CESFI!L8+CEAVI!L8+CESMO!L8</f>
        <v>690</v>
      </c>
      <c r="I8" s="140">
        <f t="shared" si="1"/>
        <v>1380</v>
      </c>
      <c r="J8" s="155">
        <f t="shared" si="2"/>
        <v>1380</v>
      </c>
      <c r="K8" s="141">
        <v>17.64</v>
      </c>
      <c r="L8" s="141">
        <f t="shared" si="0"/>
        <v>12171.6</v>
      </c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ht="31.5">
      <c r="A9" s="211"/>
      <c r="B9" s="201"/>
      <c r="C9" s="124">
        <v>6</v>
      </c>
      <c r="D9" s="122" t="s">
        <v>66</v>
      </c>
      <c r="E9" s="123" t="s">
        <v>64</v>
      </c>
      <c r="F9" s="138" t="s">
        <v>249</v>
      </c>
      <c r="G9" s="138" t="s">
        <v>37</v>
      </c>
      <c r="H9" s="139">
        <f>'REITORIA-SETIC'!L9+ESAG!L9+CEART!L9+FAED!L9+CEAD!L9+CEFID!L9+CERES!L9+CEPLAN!L9+CCT!L9+CAV!L9+CEO!L9+CESFI!L9+CEAVI!L9+CESMO!L9</f>
        <v>2610</v>
      </c>
      <c r="I9" s="140">
        <f t="shared" si="1"/>
        <v>5220</v>
      </c>
      <c r="J9" s="155">
        <f t="shared" si="2"/>
        <v>5020</v>
      </c>
      <c r="K9" s="141">
        <v>14</v>
      </c>
      <c r="L9" s="141">
        <f t="shared" si="0"/>
        <v>36540</v>
      </c>
      <c r="M9" s="111"/>
      <c r="N9" s="111">
        <v>200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</row>
    <row r="10" spans="1:24" ht="31.5">
      <c r="A10" s="211"/>
      <c r="B10" s="201"/>
      <c r="C10" s="124">
        <v>7</v>
      </c>
      <c r="D10" s="122" t="s">
        <v>67</v>
      </c>
      <c r="E10" s="123" t="s">
        <v>65</v>
      </c>
      <c r="F10" s="138" t="s">
        <v>249</v>
      </c>
      <c r="G10" s="138" t="s">
        <v>37</v>
      </c>
      <c r="H10" s="139">
        <f>'REITORIA-SETIC'!L10+ESAG!L10+CEART!L10+FAED!L10+CEAD!L10+CEFID!L10+CERES!L10+CEPLAN!L10+CCT!L10+CAV!L10+CEO!L10+CESFI!L10+CEAVI!L10+CESMO!L10</f>
        <v>390</v>
      </c>
      <c r="I10" s="140">
        <f t="shared" si="1"/>
        <v>780</v>
      </c>
      <c r="J10" s="155">
        <f t="shared" si="2"/>
        <v>730</v>
      </c>
      <c r="K10" s="141">
        <v>22</v>
      </c>
      <c r="L10" s="141">
        <f t="shared" si="0"/>
        <v>8580</v>
      </c>
      <c r="M10" s="111"/>
      <c r="N10" s="111">
        <v>50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</row>
    <row r="11" spans="1:24" ht="31.5">
      <c r="A11" s="211"/>
      <c r="B11" s="201"/>
      <c r="C11" s="124">
        <v>8</v>
      </c>
      <c r="D11" s="122" t="s">
        <v>29</v>
      </c>
      <c r="E11" s="123" t="s">
        <v>68</v>
      </c>
      <c r="F11" s="138" t="s">
        <v>3</v>
      </c>
      <c r="G11" s="138" t="s">
        <v>37</v>
      </c>
      <c r="H11" s="139">
        <f>'REITORIA-SETIC'!L11+ESAG!L11+CEART!L11+FAED!L11+CEAD!L11+CEFID!L11+CERES!L11+CEPLAN!L11+CCT!L11+CAV!L11+CEO!L11+CESFI!L11+CEAVI!L11+CESMO!L11</f>
        <v>1480</v>
      </c>
      <c r="I11" s="140">
        <f t="shared" si="1"/>
        <v>2960</v>
      </c>
      <c r="J11" s="155">
        <f t="shared" si="2"/>
        <v>2960</v>
      </c>
      <c r="K11" s="141">
        <v>51</v>
      </c>
      <c r="L11" s="141">
        <f t="shared" si="0"/>
        <v>75480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</row>
    <row r="12" spans="1:24" ht="31.5">
      <c r="A12" s="211"/>
      <c r="B12" s="201"/>
      <c r="C12" s="124">
        <v>9</v>
      </c>
      <c r="D12" s="122" t="s">
        <v>30</v>
      </c>
      <c r="E12" s="123" t="s">
        <v>65</v>
      </c>
      <c r="F12" s="138" t="s">
        <v>249</v>
      </c>
      <c r="G12" s="138" t="s">
        <v>37</v>
      </c>
      <c r="H12" s="139">
        <f>'REITORIA-SETIC'!L12+ESAG!L12+CEART!L12+FAED!L12+CEAD!L12+CEFID!L12+CERES!L12+CEPLAN!L12+CCT!L12+CAV!L12+CEO!L12+CESFI!L12+CEAVI!L12+CESMO!L12</f>
        <v>190</v>
      </c>
      <c r="I12" s="140">
        <f t="shared" si="1"/>
        <v>380</v>
      </c>
      <c r="J12" s="155">
        <f t="shared" si="2"/>
        <v>350</v>
      </c>
      <c r="K12" s="141">
        <v>30.49</v>
      </c>
      <c r="L12" s="141">
        <f t="shared" si="0"/>
        <v>5793.0999999999995</v>
      </c>
      <c r="M12" s="111"/>
      <c r="N12" s="111">
        <v>30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</row>
    <row r="13" spans="1:24">
      <c r="A13" s="211"/>
      <c r="B13" s="201"/>
      <c r="C13" s="124">
        <v>10</v>
      </c>
      <c r="D13" s="122" t="s">
        <v>31</v>
      </c>
      <c r="E13" s="123" t="s">
        <v>69</v>
      </c>
      <c r="F13" s="138" t="s">
        <v>59</v>
      </c>
      <c r="G13" s="138" t="s">
        <v>37</v>
      </c>
      <c r="H13" s="139">
        <f>'REITORIA-SETIC'!L13+ESAG!L13+CEART!L13+FAED!L13+CEAD!L13+CEFID!L13+CERES!L13+CEPLAN!L13+CCT!L13+CAV!L13+CEO!L13+CESFI!L13+CEAVI!L13+CESMO!L13</f>
        <v>123</v>
      </c>
      <c r="I13" s="140">
        <f t="shared" si="1"/>
        <v>246</v>
      </c>
      <c r="J13" s="155">
        <f t="shared" si="2"/>
        <v>245</v>
      </c>
      <c r="K13" s="141">
        <v>900</v>
      </c>
      <c r="L13" s="141">
        <f t="shared" si="0"/>
        <v>110700</v>
      </c>
      <c r="M13" s="111"/>
      <c r="N13" s="111">
        <v>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4">
      <c r="A14" s="211"/>
      <c r="B14" s="201"/>
      <c r="C14" s="124">
        <v>11</v>
      </c>
      <c r="D14" s="122" t="s">
        <v>32</v>
      </c>
      <c r="E14" s="123" t="s">
        <v>70</v>
      </c>
      <c r="F14" s="138" t="s">
        <v>59</v>
      </c>
      <c r="G14" s="138" t="s">
        <v>37</v>
      </c>
      <c r="H14" s="139">
        <f>'REITORIA-SETIC'!L14+ESAG!L14+CEART!L14+FAED!L14+CEAD!L14+CEFID!L14+CERES!L14+CEPLAN!L14+CCT!L14+CAV!L14+CEO!L14+CESFI!L14+CEAVI!L14+CESMO!L14</f>
        <v>54</v>
      </c>
      <c r="I14" s="140">
        <f t="shared" si="1"/>
        <v>108</v>
      </c>
      <c r="J14" s="153">
        <f t="shared" si="2"/>
        <v>98</v>
      </c>
      <c r="K14" s="141">
        <v>602</v>
      </c>
      <c r="L14" s="141">
        <f t="shared" si="0"/>
        <v>32508</v>
      </c>
      <c r="M14" s="111"/>
      <c r="N14" s="111">
        <v>10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</row>
    <row r="15" spans="1:24">
      <c r="A15" s="211"/>
      <c r="B15" s="201"/>
      <c r="C15" s="124">
        <v>12</v>
      </c>
      <c r="D15" s="122" t="s">
        <v>33</v>
      </c>
      <c r="E15" s="123" t="s">
        <v>71</v>
      </c>
      <c r="F15" s="138" t="s">
        <v>3</v>
      </c>
      <c r="G15" s="138" t="s">
        <v>37</v>
      </c>
      <c r="H15" s="139">
        <f>'REITORIA-SETIC'!L15+ESAG!L15+CEART!L15+FAED!L15+CEAD!L15+CEFID!L15+CERES!L15+CEPLAN!L15+CCT!L15+CAV!L15+CEO!L15+CESFI!L15+CEAVI!L15+CESMO!L15</f>
        <v>1640</v>
      </c>
      <c r="I15" s="140">
        <f t="shared" si="1"/>
        <v>3280</v>
      </c>
      <c r="J15" s="153">
        <f t="shared" si="2"/>
        <v>3280</v>
      </c>
      <c r="K15" s="141">
        <v>13</v>
      </c>
      <c r="L15" s="141">
        <f t="shared" si="0"/>
        <v>21320</v>
      </c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</row>
    <row r="16" spans="1:24">
      <c r="A16" s="211"/>
      <c r="B16" s="201"/>
      <c r="C16" s="124">
        <v>13</v>
      </c>
      <c r="D16" s="122" t="s">
        <v>72</v>
      </c>
      <c r="E16" s="123" t="s">
        <v>73</v>
      </c>
      <c r="F16" s="138" t="s">
        <v>249</v>
      </c>
      <c r="G16" s="138" t="s">
        <v>37</v>
      </c>
      <c r="H16" s="139">
        <f>'REITORIA-SETIC'!L16+ESAG!L16+CEART!L16+FAED!L16+CEAD!L16+CEFID!L16+CERES!L16+CEPLAN!L16+CCT!L16+CAV!L16+CEO!L16+CESFI!L16+CEAVI!L16+CESMO!L16</f>
        <v>510</v>
      </c>
      <c r="I16" s="140">
        <f t="shared" si="1"/>
        <v>1020</v>
      </c>
      <c r="J16" s="153">
        <f t="shared" si="2"/>
        <v>770</v>
      </c>
      <c r="K16" s="141">
        <v>7</v>
      </c>
      <c r="L16" s="141">
        <f t="shared" si="0"/>
        <v>3570</v>
      </c>
      <c r="M16" s="111"/>
      <c r="N16" s="111">
        <v>250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</row>
    <row r="17" spans="1:24" ht="31.5">
      <c r="A17" s="211"/>
      <c r="B17" s="201"/>
      <c r="C17" s="124">
        <v>14</v>
      </c>
      <c r="D17" s="122" t="s">
        <v>34</v>
      </c>
      <c r="E17" s="123" t="s">
        <v>74</v>
      </c>
      <c r="F17" s="138" t="s">
        <v>3</v>
      </c>
      <c r="G17" s="138" t="s">
        <v>37</v>
      </c>
      <c r="H17" s="139">
        <f>'REITORIA-SETIC'!L17+ESAG!L17+CEART!L17+FAED!L17+CEAD!L17+CEFID!L17+CERES!L17+CEPLAN!L17+CCT!L17+CAV!L17+CEO!L17+CESFI!L17+CEAVI!L17+CESMO!L17</f>
        <v>3200</v>
      </c>
      <c r="I17" s="140">
        <f t="shared" si="1"/>
        <v>6400</v>
      </c>
      <c r="J17" s="153">
        <f t="shared" si="2"/>
        <v>6400</v>
      </c>
      <c r="K17" s="141">
        <v>5</v>
      </c>
      <c r="L17" s="141">
        <f t="shared" si="0"/>
        <v>16000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spans="1:24" ht="31.5">
      <c r="A18" s="211"/>
      <c r="B18" s="201"/>
      <c r="C18" s="124">
        <v>15</v>
      </c>
      <c r="D18" s="122" t="s">
        <v>35</v>
      </c>
      <c r="E18" s="123" t="s">
        <v>75</v>
      </c>
      <c r="F18" s="138" t="s">
        <v>249</v>
      </c>
      <c r="G18" s="138" t="s">
        <v>37</v>
      </c>
      <c r="H18" s="139">
        <f>'REITORIA-SETIC'!L18+ESAG!L18+CEART!L18+FAED!L18+CEAD!L18+CEFID!L18+CERES!L18+CEPLAN!L18+CCT!L18+CAV!L18+CEO!L18+CESFI!L18+CEAVI!L18+CESMO!L18</f>
        <v>2350</v>
      </c>
      <c r="I18" s="140">
        <f t="shared" si="1"/>
        <v>4700</v>
      </c>
      <c r="J18" s="153">
        <f t="shared" si="2"/>
        <v>4200</v>
      </c>
      <c r="K18" s="141">
        <v>2.25</v>
      </c>
      <c r="L18" s="141">
        <f t="shared" si="0"/>
        <v>5287.5</v>
      </c>
      <c r="M18" s="111"/>
      <c r="N18" s="111">
        <v>500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</row>
    <row r="19" spans="1:24" ht="31.5">
      <c r="A19" s="211"/>
      <c r="B19" s="201"/>
      <c r="C19" s="142">
        <v>16</v>
      </c>
      <c r="D19" s="118" t="s">
        <v>76</v>
      </c>
      <c r="E19" s="119" t="s">
        <v>68</v>
      </c>
      <c r="F19" s="143" t="s">
        <v>3</v>
      </c>
      <c r="G19" s="143" t="s">
        <v>37</v>
      </c>
      <c r="H19" s="139">
        <f>'REITORIA-SETIC'!L19+ESAG!L19+CEART!L19+FAED!L19+CEAD!L19+CEFID!L19+CERES!L19+CEPLAN!L19+CCT!L19+CAV!L19+CEO!L19+CESFI!L19+CEAVI!L19+CESMO!L19</f>
        <v>170</v>
      </c>
      <c r="I19" s="140">
        <f t="shared" si="1"/>
        <v>340</v>
      </c>
      <c r="J19" s="153">
        <f t="shared" si="2"/>
        <v>340</v>
      </c>
      <c r="K19" s="141">
        <v>121</v>
      </c>
      <c r="L19" s="141">
        <f t="shared" si="0"/>
        <v>20570</v>
      </c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</row>
    <row r="20" spans="1:24" ht="31.5">
      <c r="A20" s="212"/>
      <c r="B20" s="202"/>
      <c r="C20" s="142">
        <v>17</v>
      </c>
      <c r="D20" s="118" t="s">
        <v>77</v>
      </c>
      <c r="E20" s="119" t="s">
        <v>68</v>
      </c>
      <c r="F20" s="143" t="s">
        <v>3</v>
      </c>
      <c r="G20" s="143" t="s">
        <v>37</v>
      </c>
      <c r="H20" s="139">
        <f>'REITORIA-SETIC'!L20+ESAG!L20+CEART!L20+FAED!L20+CEAD!L20+CEFID!L20+CERES!L20+CEPLAN!L20+CCT!L20+CAV!L20+CEO!L20+CESFI!L20+CEAVI!L20+CESMO!L20</f>
        <v>120</v>
      </c>
      <c r="I20" s="140">
        <f t="shared" si="1"/>
        <v>240</v>
      </c>
      <c r="J20" s="153">
        <f t="shared" si="2"/>
        <v>240</v>
      </c>
      <c r="K20" s="141">
        <v>220</v>
      </c>
      <c r="L20" s="141">
        <f t="shared" si="0"/>
        <v>26400</v>
      </c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</row>
    <row r="21" spans="1:24" ht="31.5">
      <c r="A21" s="214">
        <v>2</v>
      </c>
      <c r="B21" s="217" t="s">
        <v>80</v>
      </c>
      <c r="C21" s="126">
        <v>18</v>
      </c>
      <c r="D21" s="120" t="s">
        <v>81</v>
      </c>
      <c r="E21" s="121" t="s">
        <v>82</v>
      </c>
      <c r="F21" s="144" t="s">
        <v>3</v>
      </c>
      <c r="G21" s="144" t="s">
        <v>37</v>
      </c>
      <c r="H21" s="139">
        <f>'REITORIA-SETIC'!L21+ESAG!L21+CEART!L21+FAED!L21+CEAD!L21+CEFID!L21+CERES!L21+CEPLAN!L21+CCT!L21+CAV!L21+CEO!L21+CESFI!L21+CEAVI!L21+CESMO!L21</f>
        <v>62</v>
      </c>
      <c r="I21" s="140">
        <f t="shared" si="1"/>
        <v>124</v>
      </c>
      <c r="J21" s="153">
        <f t="shared" si="2"/>
        <v>124</v>
      </c>
      <c r="K21" s="141">
        <v>801.7</v>
      </c>
      <c r="L21" s="141">
        <f t="shared" si="0"/>
        <v>49705.4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</row>
    <row r="22" spans="1:24" ht="31.5">
      <c r="A22" s="215"/>
      <c r="B22" s="218"/>
      <c r="C22" s="126">
        <v>19</v>
      </c>
      <c r="D22" s="120" t="s">
        <v>83</v>
      </c>
      <c r="E22" s="121" t="s">
        <v>84</v>
      </c>
      <c r="F22" s="144" t="s">
        <v>3</v>
      </c>
      <c r="G22" s="144" t="s">
        <v>37</v>
      </c>
      <c r="H22" s="139">
        <f>'REITORIA-SETIC'!L22+ESAG!L22+CEART!L22+FAED!L22+CEAD!L22+CEFID!L22+CERES!L22+CEPLAN!L22+CCT!L22+CAV!L22+CEO!L22+CESFI!L22+CEAVI!L22+CESMO!L22</f>
        <v>51</v>
      </c>
      <c r="I22" s="140">
        <f t="shared" si="1"/>
        <v>102</v>
      </c>
      <c r="J22" s="153">
        <f t="shared" si="2"/>
        <v>102</v>
      </c>
      <c r="K22" s="141">
        <v>632.91999999999996</v>
      </c>
      <c r="L22" s="141">
        <f t="shared" si="0"/>
        <v>32278.92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</row>
    <row r="23" spans="1:24" ht="31.5">
      <c r="A23" s="215"/>
      <c r="B23" s="218"/>
      <c r="C23" s="126">
        <v>20</v>
      </c>
      <c r="D23" s="120" t="s">
        <v>85</v>
      </c>
      <c r="E23" s="121" t="s">
        <v>86</v>
      </c>
      <c r="F23" s="144" t="s">
        <v>249</v>
      </c>
      <c r="G23" s="144" t="s">
        <v>37</v>
      </c>
      <c r="H23" s="139">
        <f>'REITORIA-SETIC'!L23+ESAG!L23+CEART!L23+FAED!L23+CEAD!L23+CEFID!L23+CERES!L23+CEPLAN!L23+CCT!L23+CAV!L23+CEO!L23+CESFI!L23+CEAVI!L23+CESMO!L23</f>
        <v>43</v>
      </c>
      <c r="I23" s="140">
        <f>H23*2</f>
        <v>86</v>
      </c>
      <c r="J23" s="153">
        <f t="shared" si="2"/>
        <v>76</v>
      </c>
      <c r="K23" s="141">
        <v>564.89</v>
      </c>
      <c r="L23" s="141">
        <f t="shared" si="0"/>
        <v>24290.27</v>
      </c>
      <c r="M23" s="111"/>
      <c r="N23" s="111">
        <v>10</v>
      </c>
      <c r="O23" s="111"/>
      <c r="P23" s="111"/>
      <c r="Q23" s="111"/>
      <c r="R23" s="111"/>
      <c r="S23" s="111"/>
      <c r="T23" s="111"/>
      <c r="U23" s="111"/>
      <c r="V23" s="111"/>
      <c r="W23" s="111"/>
      <c r="X23" s="111"/>
    </row>
    <row r="24" spans="1:24" ht="31.5">
      <c r="A24" s="215"/>
      <c r="B24" s="218"/>
      <c r="C24" s="126">
        <v>21</v>
      </c>
      <c r="D24" s="120" t="s">
        <v>87</v>
      </c>
      <c r="E24" s="121" t="s">
        <v>88</v>
      </c>
      <c r="F24" s="144" t="s">
        <v>249</v>
      </c>
      <c r="G24" s="144" t="s">
        <v>106</v>
      </c>
      <c r="H24" s="139">
        <f>'REITORIA-SETIC'!L24+ESAG!L24+CEART!L24+FAED!L24+CEAD!L24+CEFID!L24+CERES!L24+CEPLAN!L24+CCT!L24+CAV!L24+CEO!L24+CESFI!L24+CEAVI!L24+CESMO!L24</f>
        <v>76</v>
      </c>
      <c r="I24" s="140">
        <f t="shared" si="1"/>
        <v>152</v>
      </c>
      <c r="J24" s="153">
        <f t="shared" si="2"/>
        <v>142</v>
      </c>
      <c r="K24" s="141">
        <v>83.08</v>
      </c>
      <c r="L24" s="141">
        <f t="shared" si="0"/>
        <v>6314.08</v>
      </c>
      <c r="M24" s="111"/>
      <c r="N24" s="111">
        <v>10</v>
      </c>
      <c r="O24" s="111"/>
      <c r="P24" s="111"/>
      <c r="Q24" s="111"/>
      <c r="R24" s="111"/>
      <c r="S24" s="111"/>
      <c r="T24" s="111"/>
      <c r="U24" s="111"/>
      <c r="V24" s="111"/>
      <c r="W24" s="111"/>
      <c r="X24" s="111"/>
    </row>
    <row r="25" spans="1:24">
      <c r="A25" s="215"/>
      <c r="B25" s="218"/>
      <c r="C25" s="126">
        <v>22</v>
      </c>
      <c r="D25" s="120" t="s">
        <v>89</v>
      </c>
      <c r="E25" s="121" t="s">
        <v>90</v>
      </c>
      <c r="F25" s="144" t="s">
        <v>3</v>
      </c>
      <c r="G25" s="144" t="s">
        <v>106</v>
      </c>
      <c r="H25" s="139">
        <f>'REITORIA-SETIC'!L25+ESAG!L25+CEART!L25+FAED!L25+CEAD!L25+CEFID!L25+CERES!L25+CEPLAN!L25+CCT!L25+CAV!L25+CEO!L25+CESFI!L25+CEAVI!L25+CESMO!L25</f>
        <v>19</v>
      </c>
      <c r="I25" s="140">
        <f t="shared" si="1"/>
        <v>38</v>
      </c>
      <c r="J25" s="153">
        <f t="shared" si="2"/>
        <v>38</v>
      </c>
      <c r="K25" s="141">
        <v>144.81</v>
      </c>
      <c r="L25" s="141">
        <f t="shared" si="0"/>
        <v>2751.39</v>
      </c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</row>
    <row r="26" spans="1:24" ht="31.5">
      <c r="A26" s="215"/>
      <c r="B26" s="218"/>
      <c r="C26" s="126">
        <v>23</v>
      </c>
      <c r="D26" s="120" t="s">
        <v>91</v>
      </c>
      <c r="E26" s="121" t="s">
        <v>92</v>
      </c>
      <c r="F26" s="144" t="s">
        <v>3</v>
      </c>
      <c r="G26" s="144" t="s">
        <v>37</v>
      </c>
      <c r="H26" s="139">
        <f>'REITORIA-SETIC'!L26+ESAG!L26+CEART!L26+FAED!L26+CEAD!L26+CEFID!L26+CERES!L26+CEPLAN!L26+CCT!L26+CAV!L26+CEO!L26+CESFI!L26+CEAVI!L26+CESMO!L26</f>
        <v>14</v>
      </c>
      <c r="I26" s="140">
        <f t="shared" si="1"/>
        <v>28</v>
      </c>
      <c r="J26" s="153">
        <f t="shared" si="2"/>
        <v>28</v>
      </c>
      <c r="K26" s="141">
        <v>226.75</v>
      </c>
      <c r="L26" s="141">
        <f t="shared" si="0"/>
        <v>3174.5</v>
      </c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</row>
    <row r="27" spans="1:24" ht="31.5">
      <c r="A27" s="215"/>
      <c r="B27" s="218"/>
      <c r="C27" s="126">
        <v>24</v>
      </c>
      <c r="D27" s="120" t="s">
        <v>93</v>
      </c>
      <c r="E27" s="121" t="s">
        <v>94</v>
      </c>
      <c r="F27" s="144" t="s">
        <v>249</v>
      </c>
      <c r="G27" s="144" t="s">
        <v>106</v>
      </c>
      <c r="H27" s="139">
        <f>'REITORIA-SETIC'!L27+ESAG!L27+CEART!L27+FAED!L27+CEAD!L27+CEFID!L27+CERES!L27+CEPLAN!L27+CCT!L27+CAV!L27+CEO!L27+CESFI!L27+CEAVI!L27+CESMO!L27</f>
        <v>280</v>
      </c>
      <c r="I27" s="140">
        <f t="shared" si="1"/>
        <v>560</v>
      </c>
      <c r="J27" s="153">
        <f t="shared" si="2"/>
        <v>540</v>
      </c>
      <c r="K27" s="141">
        <v>7.36</v>
      </c>
      <c r="L27" s="141">
        <f t="shared" si="0"/>
        <v>2060.8000000000002</v>
      </c>
      <c r="M27" s="111"/>
      <c r="N27" s="111">
        <v>20</v>
      </c>
      <c r="O27" s="111"/>
      <c r="P27" s="111"/>
      <c r="Q27" s="111"/>
      <c r="R27" s="111"/>
      <c r="S27" s="111"/>
      <c r="T27" s="111"/>
      <c r="U27" s="111"/>
      <c r="V27" s="111"/>
      <c r="W27" s="111"/>
      <c r="X27" s="111"/>
    </row>
    <row r="28" spans="1:24" ht="31.5">
      <c r="A28" s="215"/>
      <c r="B28" s="218"/>
      <c r="C28" s="126">
        <v>25</v>
      </c>
      <c r="D28" s="120" t="s">
        <v>95</v>
      </c>
      <c r="E28" s="121" t="s">
        <v>96</v>
      </c>
      <c r="F28" s="144" t="s">
        <v>3</v>
      </c>
      <c r="G28" s="144" t="s">
        <v>106</v>
      </c>
      <c r="H28" s="139">
        <f>'REITORIA-SETIC'!L28+ESAG!L28+CEART!L28+FAED!L28+CEAD!L28+CEFID!L28+CERES!L28+CEPLAN!L28+CCT!L28+CAV!L28+CEO!L28+CESFI!L28+CEAVI!L28+CESMO!L28</f>
        <v>200</v>
      </c>
      <c r="I28" s="140">
        <f t="shared" si="1"/>
        <v>400</v>
      </c>
      <c r="J28" s="153">
        <f t="shared" si="2"/>
        <v>400</v>
      </c>
      <c r="K28" s="141">
        <v>22.23</v>
      </c>
      <c r="L28" s="141">
        <f t="shared" si="0"/>
        <v>4446</v>
      </c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</row>
    <row r="29" spans="1:24" ht="31.5">
      <c r="A29" s="215"/>
      <c r="B29" s="218"/>
      <c r="C29" s="126">
        <v>26</v>
      </c>
      <c r="D29" s="120" t="s">
        <v>97</v>
      </c>
      <c r="E29" s="121" t="s">
        <v>98</v>
      </c>
      <c r="F29" s="144" t="s">
        <v>249</v>
      </c>
      <c r="G29" s="144" t="s">
        <v>106</v>
      </c>
      <c r="H29" s="139">
        <f>'REITORIA-SETIC'!L29+ESAG!L29+CEART!L29+FAED!L29+CEAD!L29+CEFID!L29+CERES!L29+CEPLAN!L29+CCT!L29+CAV!L29+CEO!L29+CESFI!L29+CEAVI!L29+CESMO!L29</f>
        <v>95</v>
      </c>
      <c r="I29" s="140">
        <f t="shared" si="1"/>
        <v>190</v>
      </c>
      <c r="J29" s="153">
        <f t="shared" si="2"/>
        <v>170</v>
      </c>
      <c r="K29" s="141">
        <v>24.33</v>
      </c>
      <c r="L29" s="141">
        <f t="shared" si="0"/>
        <v>2311.35</v>
      </c>
      <c r="M29" s="111"/>
      <c r="N29" s="111">
        <v>20</v>
      </c>
      <c r="O29" s="111"/>
      <c r="P29" s="111"/>
      <c r="Q29" s="111"/>
      <c r="R29" s="111"/>
      <c r="S29" s="111"/>
      <c r="T29" s="111"/>
      <c r="U29" s="111"/>
      <c r="V29" s="111"/>
      <c r="W29" s="111"/>
      <c r="X29" s="111"/>
    </row>
    <row r="30" spans="1:24">
      <c r="A30" s="216"/>
      <c r="B30" s="219"/>
      <c r="C30" s="126">
        <v>27</v>
      </c>
      <c r="D30" s="120" t="s">
        <v>99</v>
      </c>
      <c r="E30" s="121" t="s">
        <v>100</v>
      </c>
      <c r="F30" s="144" t="s">
        <v>249</v>
      </c>
      <c r="G30" s="144" t="s">
        <v>106</v>
      </c>
      <c r="H30" s="139">
        <f>'REITORIA-SETIC'!L30+ESAG!L30+CEART!L30+FAED!L30+CEAD!L30+CEFID!L30+CERES!L30+CEPLAN!L30+CCT!L30+CAV!L30+CEO!L30+CESFI!L30+CEAVI!L30+CESMO!L30</f>
        <v>960</v>
      </c>
      <c r="I30" s="140">
        <f t="shared" si="1"/>
        <v>1920</v>
      </c>
      <c r="J30" s="153">
        <f t="shared" si="2"/>
        <v>1670</v>
      </c>
      <c r="K30" s="141">
        <v>0.68</v>
      </c>
      <c r="L30" s="141">
        <f t="shared" si="0"/>
        <v>652.80000000000007</v>
      </c>
      <c r="M30" s="111"/>
      <c r="N30" s="111">
        <v>250</v>
      </c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24" ht="31.5">
      <c r="A31" s="210">
        <v>4</v>
      </c>
      <c r="B31" s="220" t="s">
        <v>107</v>
      </c>
      <c r="C31" s="124">
        <v>36</v>
      </c>
      <c r="D31" s="122" t="s">
        <v>108</v>
      </c>
      <c r="E31" s="123" t="s">
        <v>109</v>
      </c>
      <c r="F31" s="138" t="s">
        <v>3</v>
      </c>
      <c r="G31" s="138" t="s">
        <v>106</v>
      </c>
      <c r="H31" s="139">
        <f>'REITORIA-SETIC'!L31+ESAG!L31+CEART!L31+FAED!L31+CEAD!L31+CEFID!L31+CERES!L31+CEPLAN!L31+CCT!L31+CAV!L31+CEO!L31+CESFI!L31+CEAVI!L31+CESMO!L31</f>
        <v>15</v>
      </c>
      <c r="I31" s="140">
        <f t="shared" si="1"/>
        <v>30</v>
      </c>
      <c r="J31" s="153">
        <f t="shared" si="2"/>
        <v>30</v>
      </c>
      <c r="K31" s="141">
        <v>142</v>
      </c>
      <c r="L31" s="141">
        <f t="shared" si="0"/>
        <v>2130</v>
      </c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</row>
    <row r="32" spans="1:24" ht="31.5">
      <c r="A32" s="211"/>
      <c r="B32" s="221"/>
      <c r="C32" s="124">
        <v>37</v>
      </c>
      <c r="D32" s="122" t="s">
        <v>110</v>
      </c>
      <c r="E32" s="123" t="s">
        <v>111</v>
      </c>
      <c r="F32" s="138" t="s">
        <v>3</v>
      </c>
      <c r="G32" s="138" t="s">
        <v>106</v>
      </c>
      <c r="H32" s="139">
        <f>'REITORIA-SETIC'!L32+ESAG!L32+CEART!L32+FAED!L32+CEAD!L32+CEFID!L32+CERES!L32+CEPLAN!L32+CCT!L32+CAV!L32+CEO!L32+CESFI!L32+CEAVI!L32+CESMO!L32</f>
        <v>15</v>
      </c>
      <c r="I32" s="140">
        <f t="shared" si="1"/>
        <v>30</v>
      </c>
      <c r="J32" s="153">
        <f t="shared" si="2"/>
        <v>30</v>
      </c>
      <c r="K32" s="141">
        <v>153</v>
      </c>
      <c r="L32" s="141">
        <f t="shared" si="0"/>
        <v>2295</v>
      </c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</row>
    <row r="33" spans="1:24">
      <c r="A33" s="211"/>
      <c r="B33" s="221"/>
      <c r="C33" s="124">
        <v>38</v>
      </c>
      <c r="D33" s="122" t="s">
        <v>112</v>
      </c>
      <c r="E33" s="123" t="s">
        <v>113</v>
      </c>
      <c r="F33" s="138" t="s">
        <v>126</v>
      </c>
      <c r="G33" s="138" t="s">
        <v>106</v>
      </c>
      <c r="H33" s="139">
        <f>'REITORIA-SETIC'!L33+ESAG!L33+CEART!L33+FAED!L33+CEAD!L33+CEFID!L33+CERES!L33+CEPLAN!L33+CCT!L33+CAV!L33+CEO!L33+CESFI!L33+CEAVI!L33+CESMO!L33</f>
        <v>21</v>
      </c>
      <c r="I33" s="140">
        <f t="shared" si="1"/>
        <v>42</v>
      </c>
      <c r="J33" s="153">
        <f t="shared" si="2"/>
        <v>42</v>
      </c>
      <c r="K33" s="141">
        <v>260</v>
      </c>
      <c r="L33" s="141">
        <f t="shared" si="0"/>
        <v>5460</v>
      </c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</row>
    <row r="34" spans="1:24">
      <c r="A34" s="211"/>
      <c r="B34" s="221"/>
      <c r="C34" s="124">
        <v>39</v>
      </c>
      <c r="D34" s="122" t="s">
        <v>114</v>
      </c>
      <c r="E34" s="123" t="s">
        <v>115</v>
      </c>
      <c r="F34" s="138" t="s">
        <v>127</v>
      </c>
      <c r="G34" s="138" t="s">
        <v>37</v>
      </c>
      <c r="H34" s="139">
        <f>'REITORIA-SETIC'!L34+ESAG!L34+CEART!L34+FAED!L34+CEAD!L34+CEFID!L34+CERES!L34+CEPLAN!L34+CCT!L34+CAV!L34+CEO!L34+CESFI!L34+CEAVI!L34+CESMO!L34</f>
        <v>6000</v>
      </c>
      <c r="I34" s="140">
        <f t="shared" si="1"/>
        <v>12000</v>
      </c>
      <c r="J34" s="153">
        <f t="shared" si="2"/>
        <v>12000</v>
      </c>
      <c r="K34" s="141">
        <v>2.5499999999999998</v>
      </c>
      <c r="L34" s="141">
        <f t="shared" si="0"/>
        <v>15299.999999999998</v>
      </c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1:24" ht="31.5">
      <c r="A35" s="211"/>
      <c r="B35" s="221"/>
      <c r="C35" s="124">
        <v>40</v>
      </c>
      <c r="D35" s="122" t="s">
        <v>116</v>
      </c>
      <c r="E35" s="123" t="s">
        <v>117</v>
      </c>
      <c r="F35" s="138" t="s">
        <v>126</v>
      </c>
      <c r="G35" s="138" t="s">
        <v>106</v>
      </c>
      <c r="H35" s="139">
        <f>'REITORIA-SETIC'!L35+ESAG!L35+CEART!L35+FAED!L35+CEAD!L35+CEFID!L35+CERES!L35+CEPLAN!L35+CCT!L35+CAV!L35+CEO!L35+CESFI!L35+CEAVI!L35+CESMO!L35</f>
        <v>17</v>
      </c>
      <c r="I35" s="140">
        <f t="shared" si="1"/>
        <v>34</v>
      </c>
      <c r="J35" s="153">
        <f t="shared" si="2"/>
        <v>34</v>
      </c>
      <c r="K35" s="141">
        <v>29</v>
      </c>
      <c r="L35" s="141">
        <f t="shared" si="0"/>
        <v>493</v>
      </c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</row>
    <row r="36" spans="1:24">
      <c r="A36" s="211"/>
      <c r="B36" s="221"/>
      <c r="C36" s="124">
        <v>41</v>
      </c>
      <c r="D36" s="122" t="s">
        <v>118</v>
      </c>
      <c r="E36" s="123" t="s">
        <v>119</v>
      </c>
      <c r="F36" s="138" t="s">
        <v>3</v>
      </c>
      <c r="G36" s="138" t="s">
        <v>106</v>
      </c>
      <c r="H36" s="139">
        <f>'REITORIA-SETIC'!L36+ESAG!L36+CEART!L36+FAED!L36+CEAD!L36+CEFID!L36+CERES!L36+CEPLAN!L36+CCT!L36+CAV!L36+CEO!L36+CESFI!L36+CEAVI!L36+CESMO!L36</f>
        <v>48</v>
      </c>
      <c r="I36" s="140">
        <f t="shared" si="1"/>
        <v>96</v>
      </c>
      <c r="J36" s="153">
        <f t="shared" ref="J36:J57" si="3">I36-(SUM(M36:X36))</f>
        <v>96</v>
      </c>
      <c r="K36" s="141">
        <v>37</v>
      </c>
      <c r="L36" s="141">
        <f t="shared" ref="L36:L57" si="4">K36*H36</f>
        <v>1776</v>
      </c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</row>
    <row r="37" spans="1:24">
      <c r="A37" s="211"/>
      <c r="B37" s="221"/>
      <c r="C37" s="124">
        <v>42</v>
      </c>
      <c r="D37" s="122" t="s">
        <v>120</v>
      </c>
      <c r="E37" s="123" t="s">
        <v>121</v>
      </c>
      <c r="F37" s="138" t="s">
        <v>3</v>
      </c>
      <c r="G37" s="138" t="s">
        <v>106</v>
      </c>
      <c r="H37" s="139">
        <f>'REITORIA-SETIC'!L37+ESAG!L37+CEART!L37+FAED!L37+CEAD!L37+CEFID!L37+CERES!L37+CEPLAN!L37+CCT!L37+CAV!L37+CEO!L37+CESFI!L37+CEAVI!L37+CESMO!L37</f>
        <v>98</v>
      </c>
      <c r="I37" s="140">
        <f t="shared" si="1"/>
        <v>196</v>
      </c>
      <c r="J37" s="153">
        <f t="shared" si="3"/>
        <v>196</v>
      </c>
      <c r="K37" s="141">
        <v>37</v>
      </c>
      <c r="L37" s="141">
        <f t="shared" si="4"/>
        <v>3626</v>
      </c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</row>
    <row r="38" spans="1:24" ht="31.5">
      <c r="A38" s="212"/>
      <c r="B38" s="222"/>
      <c r="C38" s="124">
        <v>43</v>
      </c>
      <c r="D38" s="122" t="s">
        <v>122</v>
      </c>
      <c r="E38" s="123" t="s">
        <v>123</v>
      </c>
      <c r="F38" s="138" t="s">
        <v>3</v>
      </c>
      <c r="G38" s="138" t="s">
        <v>125</v>
      </c>
      <c r="H38" s="139">
        <f>'REITORIA-SETIC'!L38+ESAG!L38+CEART!L38+FAED!L38+CEAD!L38+CEFID!L38+CERES!L38+CEPLAN!L38+CCT!L38+CAV!L38+CEO!L38+CESFI!L38+CEAVI!L38+CESMO!L38</f>
        <v>12</v>
      </c>
      <c r="I38" s="140">
        <f t="shared" si="1"/>
        <v>24</v>
      </c>
      <c r="J38" s="153">
        <f t="shared" si="3"/>
        <v>24</v>
      </c>
      <c r="K38" s="141">
        <v>451.49</v>
      </c>
      <c r="L38" s="141">
        <f t="shared" si="4"/>
        <v>5417.88</v>
      </c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</row>
    <row r="39" spans="1:24">
      <c r="A39" s="214">
        <v>5</v>
      </c>
      <c r="B39" s="217" t="s">
        <v>42</v>
      </c>
      <c r="C39" s="126">
        <v>44</v>
      </c>
      <c r="D39" s="120" t="s">
        <v>130</v>
      </c>
      <c r="E39" s="121" t="s">
        <v>131</v>
      </c>
      <c r="F39" s="144" t="s">
        <v>3</v>
      </c>
      <c r="G39" s="144" t="s">
        <v>36</v>
      </c>
      <c r="H39" s="139">
        <f>'REITORIA-SETIC'!L39+ESAG!L39+CEART!L39+FAED!L39+CEAD!L39+CEFID!L39+CERES!L39+CEPLAN!L39+CCT!L39+CAV!L39+CEO!L39+CESFI!L39+CEAVI!L39+CESMO!L39</f>
        <v>7</v>
      </c>
      <c r="I39" s="140">
        <f t="shared" si="1"/>
        <v>14</v>
      </c>
      <c r="J39" s="153">
        <f t="shared" si="3"/>
        <v>14</v>
      </c>
      <c r="K39" s="141">
        <v>4000</v>
      </c>
      <c r="L39" s="141">
        <f t="shared" si="4"/>
        <v>28000</v>
      </c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</row>
    <row r="40" spans="1:24">
      <c r="A40" s="215"/>
      <c r="B40" s="218"/>
      <c r="C40" s="126">
        <v>45</v>
      </c>
      <c r="D40" s="120" t="s">
        <v>132</v>
      </c>
      <c r="E40" s="121" t="s">
        <v>133</v>
      </c>
      <c r="F40" s="144" t="s">
        <v>3</v>
      </c>
      <c r="G40" s="144" t="s">
        <v>36</v>
      </c>
      <c r="H40" s="139">
        <f>'REITORIA-SETIC'!L40+ESAG!L40+CEART!L40+FAED!L40+CEAD!L40+CEFID!L40+CERES!L40+CEPLAN!L40+CCT!L40+CAV!L40+CEO!L40+CESFI!L40+CEAVI!L40+CESMO!L40</f>
        <v>7</v>
      </c>
      <c r="I40" s="140">
        <f t="shared" si="1"/>
        <v>14</v>
      </c>
      <c r="J40" s="153">
        <f t="shared" si="3"/>
        <v>14</v>
      </c>
      <c r="K40" s="141">
        <v>8000</v>
      </c>
      <c r="L40" s="141">
        <f t="shared" si="4"/>
        <v>56000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</row>
    <row r="41" spans="1:24">
      <c r="A41" s="216"/>
      <c r="B41" s="219"/>
      <c r="C41" s="126">
        <v>46</v>
      </c>
      <c r="D41" s="120" t="s">
        <v>134</v>
      </c>
      <c r="E41" s="121" t="s">
        <v>135</v>
      </c>
      <c r="F41" s="144" t="s">
        <v>3</v>
      </c>
      <c r="G41" s="144" t="s">
        <v>37</v>
      </c>
      <c r="H41" s="139">
        <f>'REITORIA-SETIC'!L41+ESAG!L41+CEART!L41+FAED!L41+CEAD!L41+CEFID!L41+CERES!L41+CEPLAN!L41+CCT!L41+CAV!L41+CEO!L41+CESFI!L41+CEAVI!L41+CESMO!L41</f>
        <v>7</v>
      </c>
      <c r="I41" s="140">
        <f t="shared" si="1"/>
        <v>14</v>
      </c>
      <c r="J41" s="153">
        <f t="shared" si="3"/>
        <v>14</v>
      </c>
      <c r="K41" s="141">
        <v>8000</v>
      </c>
      <c r="L41" s="141">
        <f t="shared" si="4"/>
        <v>56000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</row>
    <row r="42" spans="1:24" ht="32.65" customHeight="1">
      <c r="A42" s="124">
        <v>6</v>
      </c>
      <c r="B42" s="125" t="s">
        <v>138</v>
      </c>
      <c r="C42" s="124">
        <v>47</v>
      </c>
      <c r="D42" s="122" t="s">
        <v>140</v>
      </c>
      <c r="E42" s="123" t="s">
        <v>141</v>
      </c>
      <c r="F42" s="138" t="s">
        <v>3</v>
      </c>
      <c r="G42" s="138" t="s">
        <v>37</v>
      </c>
      <c r="H42" s="139">
        <f>'REITORIA-SETIC'!L42+ESAG!L42+CEART!L42+FAED!L42+CEAD!L42+CEFID!L42+CERES!L42+CEPLAN!L42+CCT!L42+CAV!L42+CEO!L42+CESFI!L42+CEAVI!L42+CESMO!L42</f>
        <v>21</v>
      </c>
      <c r="I42" s="140">
        <f t="shared" si="1"/>
        <v>42</v>
      </c>
      <c r="J42" s="153">
        <f t="shared" si="3"/>
        <v>42</v>
      </c>
      <c r="K42" s="141">
        <v>333.33</v>
      </c>
      <c r="L42" s="141">
        <f t="shared" si="4"/>
        <v>6999.9299999999994</v>
      </c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spans="1:24" ht="32.65" customHeight="1">
      <c r="A43" s="126">
        <v>7</v>
      </c>
      <c r="B43" s="127" t="s">
        <v>138</v>
      </c>
      <c r="C43" s="126">
        <v>48</v>
      </c>
      <c r="D43" s="120" t="s">
        <v>142</v>
      </c>
      <c r="E43" s="121" t="s">
        <v>143</v>
      </c>
      <c r="F43" s="144" t="s">
        <v>3</v>
      </c>
      <c r="G43" s="144" t="s">
        <v>37</v>
      </c>
      <c r="H43" s="139">
        <f>'REITORIA-SETIC'!L43+ESAG!L43+CEART!L43+FAED!L43+CEAD!L43+CEFID!L43+CERES!L43+CEPLAN!L43+CCT!L43+CAV!L43+CEO!L43+CESFI!L43+CEAVI!L43+CESMO!L43</f>
        <v>17</v>
      </c>
      <c r="I43" s="140">
        <f t="shared" si="1"/>
        <v>34</v>
      </c>
      <c r="J43" s="153">
        <f t="shared" si="3"/>
        <v>33</v>
      </c>
      <c r="K43" s="141">
        <v>1229.8800000000001</v>
      </c>
      <c r="L43" s="141">
        <f t="shared" si="4"/>
        <v>20907.960000000003</v>
      </c>
      <c r="M43" s="111">
        <v>1</v>
      </c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1:24" ht="32.65" customHeight="1">
      <c r="A44" s="124">
        <v>8</v>
      </c>
      <c r="B44" s="125" t="s">
        <v>42</v>
      </c>
      <c r="C44" s="124">
        <v>49</v>
      </c>
      <c r="D44" s="122" t="s">
        <v>144</v>
      </c>
      <c r="E44" s="123" t="s">
        <v>145</v>
      </c>
      <c r="F44" s="138" t="s">
        <v>3</v>
      </c>
      <c r="G44" s="138" t="s">
        <v>36</v>
      </c>
      <c r="H44" s="139">
        <f>'REITORIA-SETIC'!L44+ESAG!L44+CEART!L44+FAED!L44+CEAD!L44+CEFID!L44+CERES!L44+CEPLAN!L44+CCT!L44+CAV!L44+CEO!L44+CESFI!L44+CEAVI!L44+CESMO!L44</f>
        <v>8</v>
      </c>
      <c r="I44" s="140">
        <f t="shared" si="1"/>
        <v>16</v>
      </c>
      <c r="J44" s="153">
        <f t="shared" si="3"/>
        <v>16</v>
      </c>
      <c r="K44" s="141">
        <v>8000</v>
      </c>
      <c r="L44" s="141">
        <f t="shared" si="4"/>
        <v>64000</v>
      </c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1:24" ht="48.95" customHeight="1">
      <c r="A45" s="128">
        <v>9</v>
      </c>
      <c r="B45" s="129" t="s">
        <v>107</v>
      </c>
      <c r="C45" s="145">
        <v>50</v>
      </c>
      <c r="D45" s="120" t="s">
        <v>146</v>
      </c>
      <c r="E45" s="121" t="s">
        <v>147</v>
      </c>
      <c r="F45" s="144" t="s">
        <v>3</v>
      </c>
      <c r="G45" s="144" t="s">
        <v>37</v>
      </c>
      <c r="H45" s="139">
        <f>'REITORIA-SETIC'!L45+ESAG!L45+CEART!L45+FAED!L45+CEAD!L45+CEFID!L45+CERES!L45+CEPLAN!L45+CCT!L45+CAV!L45+CEO!L45+CESFI!L45+CEAVI!L45+CESMO!L45</f>
        <v>130</v>
      </c>
      <c r="I45" s="140">
        <f t="shared" si="1"/>
        <v>260</v>
      </c>
      <c r="J45" s="153">
        <f t="shared" si="3"/>
        <v>260</v>
      </c>
      <c r="K45" s="141">
        <v>198.84</v>
      </c>
      <c r="L45" s="141">
        <f t="shared" si="4"/>
        <v>25849.200000000001</v>
      </c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  <row r="46" spans="1:24" ht="32.65" customHeight="1">
      <c r="A46" s="124">
        <v>10</v>
      </c>
      <c r="B46" s="125" t="s">
        <v>139</v>
      </c>
      <c r="C46" s="146">
        <v>51</v>
      </c>
      <c r="D46" s="122" t="s">
        <v>148</v>
      </c>
      <c r="E46" s="123" t="s">
        <v>149</v>
      </c>
      <c r="F46" s="138" t="s">
        <v>3</v>
      </c>
      <c r="G46" s="138" t="s">
        <v>106</v>
      </c>
      <c r="H46" s="139">
        <f>'REITORIA-SETIC'!L46+ESAG!L46+CEART!L46+FAED!L46+CEAD!L46+CEFID!L46+CERES!L46+CEPLAN!L46+CCT!L46+CAV!L46+CEO!L46+CESFI!L46+CEAVI!L46+CESMO!L46</f>
        <v>81</v>
      </c>
      <c r="I46" s="140">
        <f t="shared" si="1"/>
        <v>162</v>
      </c>
      <c r="J46" s="153">
        <f t="shared" si="3"/>
        <v>162</v>
      </c>
      <c r="K46" s="141">
        <v>154.32</v>
      </c>
      <c r="L46" s="141">
        <f t="shared" si="4"/>
        <v>12499.92</v>
      </c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</row>
    <row r="47" spans="1:24">
      <c r="A47" s="214">
        <v>11</v>
      </c>
      <c r="B47" s="217" t="s">
        <v>151</v>
      </c>
      <c r="C47" s="147">
        <v>52</v>
      </c>
      <c r="D47" s="120" t="s">
        <v>152</v>
      </c>
      <c r="E47" s="121" t="s">
        <v>153</v>
      </c>
      <c r="F47" s="144" t="s">
        <v>3</v>
      </c>
      <c r="G47" s="144" t="s">
        <v>79</v>
      </c>
      <c r="H47" s="139">
        <f>'REITORIA-SETIC'!L47+ESAG!L47+CEART!L47+FAED!L47+CEAD!L47+CEFID!L47+CERES!L47+CEPLAN!L47+CCT!L47+CAV!L47+CEO!L47+CESFI!L47+CEAVI!L47+CESMO!L47</f>
        <v>102</v>
      </c>
      <c r="I47" s="140">
        <f t="shared" si="1"/>
        <v>204</v>
      </c>
      <c r="J47" s="153">
        <f t="shared" si="3"/>
        <v>204</v>
      </c>
      <c r="K47" s="141">
        <v>31.15</v>
      </c>
      <c r="L47" s="141">
        <f t="shared" si="4"/>
        <v>3177.2999999999997</v>
      </c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  <row r="48" spans="1:24">
      <c r="A48" s="215"/>
      <c r="B48" s="218"/>
      <c r="C48" s="147">
        <v>53</v>
      </c>
      <c r="D48" s="120" t="s">
        <v>154</v>
      </c>
      <c r="E48" s="121" t="s">
        <v>155</v>
      </c>
      <c r="F48" s="144" t="s">
        <v>3</v>
      </c>
      <c r="G48" s="144" t="s">
        <v>164</v>
      </c>
      <c r="H48" s="139">
        <f>'REITORIA-SETIC'!L48+ESAG!L48+CEART!L48+FAED!L48+CEAD!L48+CEFID!L48+CERES!L48+CEPLAN!L48+CCT!L48+CAV!L48+CEO!L48+CESFI!L48+CEAVI!L48+CESMO!L48</f>
        <v>18</v>
      </c>
      <c r="I48" s="140">
        <f t="shared" si="1"/>
        <v>36</v>
      </c>
      <c r="J48" s="153">
        <f t="shared" si="3"/>
        <v>36</v>
      </c>
      <c r="K48" s="141">
        <v>290.73</v>
      </c>
      <c r="L48" s="141">
        <f t="shared" si="4"/>
        <v>5233.1400000000003</v>
      </c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</row>
    <row r="49" spans="1:24">
      <c r="A49" s="215"/>
      <c r="B49" s="218"/>
      <c r="C49" s="147">
        <v>54</v>
      </c>
      <c r="D49" s="120" t="s">
        <v>156</v>
      </c>
      <c r="E49" s="121" t="s">
        <v>157</v>
      </c>
      <c r="F49" s="144" t="s">
        <v>3</v>
      </c>
      <c r="G49" s="144" t="s">
        <v>79</v>
      </c>
      <c r="H49" s="139">
        <f>'REITORIA-SETIC'!L49+ESAG!L49+CEART!L49+FAED!L49+CEAD!L49+CEFID!L49+CERES!L49+CEPLAN!L49+CCT!L49+CAV!L49+CEO!L49+CESFI!L49+CEAVI!L49+CESMO!L49</f>
        <v>95</v>
      </c>
      <c r="I49" s="140">
        <f t="shared" si="1"/>
        <v>190</v>
      </c>
      <c r="J49" s="153">
        <f t="shared" si="3"/>
        <v>190</v>
      </c>
      <c r="K49" s="141">
        <v>35.299999999999997</v>
      </c>
      <c r="L49" s="141">
        <f t="shared" si="4"/>
        <v>3353.4999999999995</v>
      </c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:24" ht="31.5">
      <c r="A50" s="215"/>
      <c r="B50" s="218"/>
      <c r="C50" s="147">
        <v>55</v>
      </c>
      <c r="D50" s="120" t="s">
        <v>158</v>
      </c>
      <c r="E50" s="121" t="s">
        <v>159</v>
      </c>
      <c r="F50" s="144" t="s">
        <v>3</v>
      </c>
      <c r="G50" s="144" t="s">
        <v>79</v>
      </c>
      <c r="H50" s="139">
        <f>'REITORIA-SETIC'!L50+ESAG!L50+CEART!L50+FAED!L50+CEAD!L50+CEFID!L50+CERES!L50+CEPLAN!L50+CCT!L50+CAV!L50+CEO!L50+CESFI!L50+CEAVI!L50+CESMO!L50</f>
        <v>71</v>
      </c>
      <c r="I50" s="140">
        <f t="shared" si="1"/>
        <v>142</v>
      </c>
      <c r="J50" s="153">
        <f t="shared" si="3"/>
        <v>142</v>
      </c>
      <c r="K50" s="141">
        <v>35.299999999999997</v>
      </c>
      <c r="L50" s="141">
        <f t="shared" si="4"/>
        <v>2506.2999999999997</v>
      </c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:24" ht="31.5">
      <c r="A51" s="216"/>
      <c r="B51" s="219"/>
      <c r="C51" s="147">
        <v>56</v>
      </c>
      <c r="D51" s="120" t="s">
        <v>160</v>
      </c>
      <c r="E51" s="121" t="s">
        <v>161</v>
      </c>
      <c r="F51" s="144" t="s">
        <v>3</v>
      </c>
      <c r="G51" s="144" t="s">
        <v>79</v>
      </c>
      <c r="H51" s="139">
        <f>'REITORIA-SETIC'!L51+ESAG!L51+CEART!L51+FAED!L51+CEAD!L51+CEFID!L51+CERES!L51+CEPLAN!L51+CCT!L51+CAV!L51+CEO!L51+CESFI!L51+CEAVI!L51+CESMO!L51</f>
        <v>75</v>
      </c>
      <c r="I51" s="140">
        <f t="shared" si="1"/>
        <v>150</v>
      </c>
      <c r="J51" s="153">
        <f t="shared" si="3"/>
        <v>150</v>
      </c>
      <c r="K51" s="141">
        <v>49.84</v>
      </c>
      <c r="L51" s="141">
        <f t="shared" si="4"/>
        <v>3738.0000000000005</v>
      </c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:24">
      <c r="A52" s="210">
        <v>12</v>
      </c>
      <c r="B52" s="220" t="s">
        <v>165</v>
      </c>
      <c r="C52" s="146">
        <v>57</v>
      </c>
      <c r="D52" s="122" t="s">
        <v>166</v>
      </c>
      <c r="E52" s="123" t="s">
        <v>167</v>
      </c>
      <c r="F52" s="138" t="s">
        <v>249</v>
      </c>
      <c r="G52" s="138" t="s">
        <v>106</v>
      </c>
      <c r="H52" s="139">
        <f>'REITORIA-SETIC'!L52+ESAG!L52+CEART!L52+FAED!L52+CEAD!L52+CEFID!L52+CERES!L52+CEPLAN!L52+CCT!L52+CAV!L52+CEO!L52+CESFI!L52+CEAVI!L52+CESMO!L52</f>
        <v>231</v>
      </c>
      <c r="I52" s="140">
        <f t="shared" si="1"/>
        <v>462</v>
      </c>
      <c r="J52" s="153">
        <f t="shared" si="3"/>
        <v>442</v>
      </c>
      <c r="K52" s="141">
        <v>16.059999999999999</v>
      </c>
      <c r="L52" s="141">
        <f t="shared" si="4"/>
        <v>3709.8599999999997</v>
      </c>
      <c r="M52" s="111"/>
      <c r="N52" s="111">
        <v>20</v>
      </c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:24">
      <c r="A53" s="211"/>
      <c r="B53" s="221"/>
      <c r="C53" s="146">
        <v>58</v>
      </c>
      <c r="D53" s="122" t="s">
        <v>168</v>
      </c>
      <c r="E53" s="123" t="s">
        <v>169</v>
      </c>
      <c r="F53" s="138" t="s">
        <v>3</v>
      </c>
      <c r="G53" s="138" t="s">
        <v>37</v>
      </c>
      <c r="H53" s="139">
        <f>'REITORIA-SETIC'!L53+ESAG!L53+CEART!L53+FAED!L53+CEAD!L53+CEFID!L53+CERES!L53+CEPLAN!L53+CCT!L53+CAV!L53+CEO!L53+CESFI!L53+CEAVI!L53+CESMO!L53</f>
        <v>19</v>
      </c>
      <c r="I53" s="140">
        <f t="shared" si="1"/>
        <v>38</v>
      </c>
      <c r="J53" s="153">
        <f t="shared" si="3"/>
        <v>38</v>
      </c>
      <c r="K53" s="141">
        <v>52.26</v>
      </c>
      <c r="L53" s="141">
        <f t="shared" si="4"/>
        <v>992.93999999999994</v>
      </c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:24" ht="31.5">
      <c r="A54" s="211"/>
      <c r="B54" s="221"/>
      <c r="C54" s="146">
        <v>59</v>
      </c>
      <c r="D54" s="122" t="s">
        <v>170</v>
      </c>
      <c r="E54" s="123" t="s">
        <v>171</v>
      </c>
      <c r="F54" s="138" t="s">
        <v>126</v>
      </c>
      <c r="G54" s="138" t="s">
        <v>106</v>
      </c>
      <c r="H54" s="139">
        <f>'REITORIA-SETIC'!L54+ESAG!L54+CEART!L54+FAED!L54+CEAD!L54+CEFID!L54+CERES!L54+CEPLAN!L54+CCT!L54+CAV!L54+CEO!L54+CESFI!L54+CEAVI!L54+CESMO!L54</f>
        <v>51</v>
      </c>
      <c r="I54" s="140">
        <f t="shared" si="1"/>
        <v>102</v>
      </c>
      <c r="J54" s="153">
        <f t="shared" si="3"/>
        <v>102</v>
      </c>
      <c r="K54" s="141">
        <v>63.68</v>
      </c>
      <c r="L54" s="141">
        <f t="shared" si="4"/>
        <v>3247.68</v>
      </c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:24" ht="31.5">
      <c r="A55" s="212"/>
      <c r="B55" s="222"/>
      <c r="C55" s="146">
        <v>60</v>
      </c>
      <c r="D55" s="122" t="s">
        <v>172</v>
      </c>
      <c r="E55" s="123" t="s">
        <v>173</v>
      </c>
      <c r="F55" s="138" t="s">
        <v>126</v>
      </c>
      <c r="G55" s="138" t="s">
        <v>106</v>
      </c>
      <c r="H55" s="139">
        <f>'REITORIA-SETIC'!L55+ESAG!L55+CEART!L55+FAED!L55+CEAD!L55+CEFID!L55+CERES!L55+CEPLAN!L55+CCT!L55+CAV!L55+CEO!L55+CESFI!L55+CEAVI!L55+CESMO!L55</f>
        <v>51</v>
      </c>
      <c r="I55" s="140">
        <f t="shared" si="1"/>
        <v>102</v>
      </c>
      <c r="J55" s="153">
        <f t="shared" si="3"/>
        <v>102</v>
      </c>
      <c r="K55" s="141">
        <v>233.52</v>
      </c>
      <c r="L55" s="141">
        <f t="shared" si="4"/>
        <v>11909.52</v>
      </c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:24" ht="32.65" customHeight="1">
      <c r="A56" s="126">
        <v>14</v>
      </c>
      <c r="B56" s="127" t="s">
        <v>138</v>
      </c>
      <c r="C56" s="147">
        <v>64</v>
      </c>
      <c r="D56" s="120" t="s">
        <v>174</v>
      </c>
      <c r="E56" s="121" t="s">
        <v>175</v>
      </c>
      <c r="F56" s="144" t="s">
        <v>3</v>
      </c>
      <c r="G56" s="144" t="s">
        <v>36</v>
      </c>
      <c r="H56" s="139">
        <f>'REITORIA-SETIC'!L56+ESAG!L56+CEART!L56+FAED!L56+CEAD!L56+CEFID!L56+CERES!L56+CEPLAN!L56+CCT!L56+CAV!L56+CEO!L56+CESFI!L56+CEAVI!L56+CESMO!L56</f>
        <v>32</v>
      </c>
      <c r="I56" s="140">
        <f t="shared" si="1"/>
        <v>64</v>
      </c>
      <c r="J56" s="153">
        <f t="shared" si="3"/>
        <v>64</v>
      </c>
      <c r="K56" s="141">
        <v>791.87</v>
      </c>
      <c r="L56" s="141">
        <f t="shared" si="4"/>
        <v>25339.84</v>
      </c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:24" ht="32.65" customHeight="1">
      <c r="A57" s="124">
        <v>15</v>
      </c>
      <c r="B57" s="125" t="s">
        <v>138</v>
      </c>
      <c r="C57" s="146">
        <v>65</v>
      </c>
      <c r="D57" s="122" t="s">
        <v>176</v>
      </c>
      <c r="E57" s="123" t="s">
        <v>177</v>
      </c>
      <c r="F57" s="138" t="s">
        <v>3</v>
      </c>
      <c r="G57" s="138" t="s">
        <v>106</v>
      </c>
      <c r="H57" s="139">
        <f>'REITORIA-SETIC'!L57+ESAG!L57+CEART!L57+FAED!L57+CEAD!L57+CEFID!L57+CERES!L57+CEPLAN!L57+CCT!L57+CAV!L57+CEO!L57+CESFI!L57+CEAVI!L57+CESMO!L57</f>
        <v>4</v>
      </c>
      <c r="I57" s="140">
        <f t="shared" si="1"/>
        <v>8</v>
      </c>
      <c r="J57" s="153">
        <f t="shared" si="3"/>
        <v>8</v>
      </c>
      <c r="K57" s="141">
        <v>784.99</v>
      </c>
      <c r="L57" s="141">
        <f t="shared" si="4"/>
        <v>3139.96</v>
      </c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:24">
      <c r="H58" s="149">
        <f>SUM(H4:H57)</f>
        <v>23969</v>
      </c>
      <c r="K58" s="152">
        <f>SUM(K4:K57)</f>
        <v>39438.400000000009</v>
      </c>
      <c r="L58" s="152">
        <f>SUM(L4:L57)</f>
        <v>970149.76000000013</v>
      </c>
      <c r="M58" s="68">
        <f>SUMPRODUCT($K$4:$K$57,M4:M57)</f>
        <v>1229.8800000000001</v>
      </c>
      <c r="N58" s="68">
        <f t="shared" ref="N58:X58" si="5">SUMPRODUCT($K$4:$K$57,N4:N57)</f>
        <v>23776.319999999996</v>
      </c>
      <c r="O58" s="68">
        <f t="shared" si="5"/>
        <v>0</v>
      </c>
      <c r="P58" s="68">
        <f t="shared" si="5"/>
        <v>0</v>
      </c>
      <c r="Q58" s="68">
        <f t="shared" si="5"/>
        <v>0</v>
      </c>
      <c r="R58" s="68">
        <f t="shared" si="5"/>
        <v>0</v>
      </c>
      <c r="S58" s="68">
        <f t="shared" si="5"/>
        <v>0</v>
      </c>
      <c r="T58" s="68">
        <f t="shared" si="5"/>
        <v>0</v>
      </c>
      <c r="U58" s="68">
        <f t="shared" si="5"/>
        <v>0</v>
      </c>
      <c r="V58" s="68">
        <f t="shared" si="5"/>
        <v>0</v>
      </c>
      <c r="W58" s="68">
        <f t="shared" si="5"/>
        <v>0</v>
      </c>
      <c r="X58" s="68">
        <f t="shared" si="5"/>
        <v>0</v>
      </c>
    </row>
    <row r="60" spans="1:24" ht="16.350000000000001" customHeight="1">
      <c r="G60" s="203" t="str">
        <f>D1</f>
        <v>OBJETO: AQUISIÇÃO DE MATERIAIS E EQUIPAMENTOS PARA REDE DE COMPUTADORES DA UDESC</v>
      </c>
      <c r="H60" s="204"/>
      <c r="I60" s="204"/>
      <c r="J60" s="204"/>
      <c r="K60" s="204"/>
      <c r="L60" s="205"/>
    </row>
    <row r="61" spans="1:24" ht="16.350000000000001" customHeight="1">
      <c r="G61" s="203" t="str">
        <f>A1</f>
        <v>PROCESSO: PE 936/2023 - SGPE 18458/2023</v>
      </c>
      <c r="H61" s="204"/>
      <c r="I61" s="204"/>
      <c r="J61" s="204"/>
      <c r="K61" s="204"/>
      <c r="L61" s="205"/>
    </row>
    <row r="62" spans="1:24" ht="15.6" customHeight="1">
      <c r="D62" s="159"/>
      <c r="G62" s="203" t="str">
        <f>H1</f>
        <v>VIGÊNCIA DA ATA: 11/08/2023 até 11/08/2024</v>
      </c>
      <c r="H62" s="204"/>
      <c r="I62" s="204"/>
      <c r="J62" s="204"/>
      <c r="K62" s="204"/>
      <c r="L62" s="205"/>
    </row>
    <row r="63" spans="1:24">
      <c r="G63" s="9" t="s">
        <v>12</v>
      </c>
      <c r="H63" s="10"/>
      <c r="I63" s="10"/>
      <c r="J63" s="10"/>
      <c r="K63" s="10"/>
      <c r="L63" s="7">
        <f>L58</f>
        <v>970149.76000000013</v>
      </c>
    </row>
    <row r="64" spans="1:24">
      <c r="G64" s="11" t="s">
        <v>246</v>
      </c>
      <c r="H64" s="157"/>
      <c r="I64" s="12"/>
      <c r="J64" s="12"/>
      <c r="K64" s="12"/>
      <c r="L64" s="156">
        <f>SUM(M58:X58)</f>
        <v>25006.199999999997</v>
      </c>
    </row>
    <row r="65" spans="7:12">
      <c r="G65" s="13" t="s">
        <v>247</v>
      </c>
      <c r="H65" s="14"/>
      <c r="I65" s="14"/>
      <c r="J65" s="14"/>
      <c r="K65" s="14"/>
      <c r="L65" s="160">
        <f>L64/L63</f>
        <v>2.577560808755959E-2</v>
      </c>
    </row>
    <row r="66" spans="7:12">
      <c r="G66" s="44" t="s">
        <v>264</v>
      </c>
      <c r="H66" s="45"/>
      <c r="I66" s="45"/>
      <c r="J66" s="45"/>
      <c r="K66" s="45"/>
      <c r="L66" s="46"/>
    </row>
  </sheetData>
  <mergeCells count="31">
    <mergeCell ref="X1:X2"/>
    <mergeCell ref="R1:R2"/>
    <mergeCell ref="S1:S2"/>
    <mergeCell ref="T1:T2"/>
    <mergeCell ref="U1:U2"/>
    <mergeCell ref="V1:V2"/>
    <mergeCell ref="W1:W2"/>
    <mergeCell ref="A52:A55"/>
    <mergeCell ref="B52:B55"/>
    <mergeCell ref="A21:A30"/>
    <mergeCell ref="B21:B30"/>
    <mergeCell ref="A31:A38"/>
    <mergeCell ref="B31:B38"/>
    <mergeCell ref="A39:A41"/>
    <mergeCell ref="B39:B41"/>
    <mergeCell ref="B4:B20"/>
    <mergeCell ref="G60:L60"/>
    <mergeCell ref="G61:L61"/>
    <mergeCell ref="G62:L62"/>
    <mergeCell ref="Q1:Q2"/>
    <mergeCell ref="A1:C1"/>
    <mergeCell ref="D1:G1"/>
    <mergeCell ref="H1:L1"/>
    <mergeCell ref="A2:L2"/>
    <mergeCell ref="A4:A20"/>
    <mergeCell ref="M1:M2"/>
    <mergeCell ref="N1:N2"/>
    <mergeCell ref="O1:O2"/>
    <mergeCell ref="P1:P2"/>
    <mergeCell ref="A47:A51"/>
    <mergeCell ref="B47:B51"/>
  </mergeCells>
  <conditionalFormatting sqref="Q4:Q57 V4:X57">
    <cfRule type="cellIs" dxfId="211" priority="199" stopIfTrue="1" operator="greaterThan">
      <formula>0</formula>
    </cfRule>
    <cfRule type="cellIs" dxfId="210" priority="200" stopIfTrue="1" operator="greaterThan">
      <formula>0</formula>
    </cfRule>
    <cfRule type="cellIs" dxfId="209" priority="201" stopIfTrue="1" operator="greaterThan">
      <formula>0</formula>
    </cfRule>
  </conditionalFormatting>
  <conditionalFormatting sqref="M4:M57 O4:X57">
    <cfRule type="cellIs" dxfId="208" priority="196" stopIfTrue="1" operator="greaterThan">
      <formula>0</formula>
    </cfRule>
    <cfRule type="cellIs" dxfId="207" priority="197" stopIfTrue="1" operator="greaterThan">
      <formula>0</formula>
    </cfRule>
    <cfRule type="cellIs" dxfId="206" priority="198" stopIfTrue="1" operator="greaterThan">
      <formula>0</formula>
    </cfRule>
  </conditionalFormatting>
  <conditionalFormatting sqref="M4:M57 O4:X57">
    <cfRule type="cellIs" dxfId="205" priority="195" operator="greaterThan">
      <formula>0</formula>
    </cfRule>
  </conditionalFormatting>
  <conditionalFormatting sqref="M4">
    <cfRule type="cellIs" dxfId="204" priority="192" operator="greaterThan">
      <formula>$H$4/2</formula>
    </cfRule>
    <cfRule type="cellIs" dxfId="203" priority="193" operator="greaterThan">
      <formula>$H$4</formula>
    </cfRule>
  </conditionalFormatting>
  <conditionalFormatting sqref="M5">
    <cfRule type="cellIs" dxfId="202" priority="187" operator="greaterThan">
      <formula>$H$5/2</formula>
    </cfRule>
    <cfRule type="cellIs" dxfId="201" priority="190" operator="greaterThan">
      <formula>$H$4/2</formula>
    </cfRule>
    <cfRule type="cellIs" dxfId="200" priority="191" operator="greaterThan">
      <formula>$H$4</formula>
    </cfRule>
  </conditionalFormatting>
  <conditionalFormatting sqref="O4:X4">
    <cfRule type="cellIs" dxfId="199" priority="188" operator="greaterThan">
      <formula>$H$4/2</formula>
    </cfRule>
    <cfRule type="cellIs" dxfId="198" priority="189" operator="greaterThan">
      <formula>$H$4</formula>
    </cfRule>
  </conditionalFormatting>
  <conditionalFormatting sqref="O5:X5">
    <cfRule type="cellIs" dxfId="197" priority="184" operator="greaterThan">
      <formula>$H$5/2</formula>
    </cfRule>
    <cfRule type="cellIs" dxfId="196" priority="185" operator="greaterThan">
      <formula>$H$4/2</formula>
    </cfRule>
    <cfRule type="cellIs" dxfId="195" priority="186" operator="greaterThan">
      <formula>$H$4</formula>
    </cfRule>
  </conditionalFormatting>
  <conditionalFormatting sqref="M6">
    <cfRule type="cellIs" dxfId="194" priority="181" operator="greaterThan">
      <formula>$H$6/2</formula>
    </cfRule>
    <cfRule type="cellIs" dxfId="193" priority="182" operator="greaterThan">
      <formula>$H$6/2</formula>
    </cfRule>
    <cfRule type="cellIs" dxfId="192" priority="183" operator="greaterThan">
      <formula>$H$6/2</formula>
    </cfRule>
  </conditionalFormatting>
  <conditionalFormatting sqref="M7">
    <cfRule type="cellIs" dxfId="191" priority="180" operator="greaterThan">
      <formula>$H$7/2</formula>
    </cfRule>
  </conditionalFormatting>
  <conditionalFormatting sqref="M8">
    <cfRule type="cellIs" dxfId="190" priority="179" operator="greaterThan">
      <formula>$H$8/2</formula>
    </cfRule>
  </conditionalFormatting>
  <conditionalFormatting sqref="M9">
    <cfRule type="cellIs" dxfId="189" priority="178" operator="greaterThan">
      <formula>$H$9/2</formula>
    </cfRule>
  </conditionalFormatting>
  <conditionalFormatting sqref="M10">
    <cfRule type="cellIs" dxfId="188" priority="177" operator="greaterThan">
      <formula>$H$10/2</formula>
    </cfRule>
  </conditionalFormatting>
  <conditionalFormatting sqref="M11">
    <cfRule type="cellIs" dxfId="187" priority="176" operator="greaterThan">
      <formula>$H$11/2</formula>
    </cfRule>
  </conditionalFormatting>
  <conditionalFormatting sqref="M12">
    <cfRule type="cellIs" dxfId="186" priority="175" operator="greaterThan">
      <formula>$H$12/2</formula>
    </cfRule>
  </conditionalFormatting>
  <conditionalFormatting sqref="M13">
    <cfRule type="cellIs" dxfId="185" priority="174" operator="greaterThan">
      <formula>$H$13/2</formula>
    </cfRule>
  </conditionalFormatting>
  <conditionalFormatting sqref="M14">
    <cfRule type="cellIs" dxfId="184" priority="173" operator="greaterThan">
      <formula>$H$14/2</formula>
    </cfRule>
  </conditionalFormatting>
  <conditionalFormatting sqref="M15">
    <cfRule type="cellIs" dxfId="183" priority="172" operator="greaterThan">
      <formula>$H$15/2</formula>
    </cfRule>
  </conditionalFormatting>
  <conditionalFormatting sqref="M16">
    <cfRule type="cellIs" dxfId="182" priority="171" operator="greaterThan">
      <formula>$H$16/2</formula>
    </cfRule>
  </conditionalFormatting>
  <conditionalFormatting sqref="M17">
    <cfRule type="cellIs" dxfId="181" priority="170" operator="greaterThan">
      <formula>$H$17/2</formula>
    </cfRule>
  </conditionalFormatting>
  <conditionalFormatting sqref="M18">
    <cfRule type="cellIs" dxfId="180" priority="169" operator="greaterThan">
      <formula>$H$18/2</formula>
    </cfRule>
  </conditionalFormatting>
  <conditionalFormatting sqref="M19">
    <cfRule type="cellIs" dxfId="179" priority="168" operator="greaterThan">
      <formula>$H$19/2</formula>
    </cfRule>
  </conditionalFormatting>
  <conditionalFormatting sqref="M20">
    <cfRule type="cellIs" dxfId="178" priority="166" operator="greaterThan">
      <formula>$H$20/2</formula>
    </cfRule>
    <cfRule type="cellIs" dxfId="177" priority="167" operator="greaterThan">
      <formula>$H$20/2</formula>
    </cfRule>
  </conditionalFormatting>
  <conditionalFormatting sqref="M21">
    <cfRule type="cellIs" dxfId="176" priority="165" operator="greaterThan">
      <formula>$H$21/2</formula>
    </cfRule>
  </conditionalFormatting>
  <conditionalFormatting sqref="M22">
    <cfRule type="cellIs" dxfId="175" priority="164" operator="greaterThan">
      <formula>$H$22/2</formula>
    </cfRule>
  </conditionalFormatting>
  <conditionalFormatting sqref="M23">
    <cfRule type="cellIs" dxfId="174" priority="163" operator="greaterThan">
      <formula>$H$23/2</formula>
    </cfRule>
  </conditionalFormatting>
  <conditionalFormatting sqref="M24">
    <cfRule type="cellIs" dxfId="173" priority="162" operator="greaterThan">
      <formula>$H$24/2</formula>
    </cfRule>
  </conditionalFormatting>
  <conditionalFormatting sqref="M25">
    <cfRule type="cellIs" dxfId="172" priority="161" operator="greaterThan">
      <formula>$H$25/2</formula>
    </cfRule>
  </conditionalFormatting>
  <conditionalFormatting sqref="M26">
    <cfRule type="cellIs" dxfId="171" priority="160" operator="greaterThan">
      <formula>$H$26/2</formula>
    </cfRule>
  </conditionalFormatting>
  <conditionalFormatting sqref="M27">
    <cfRule type="cellIs" dxfId="170" priority="159" operator="greaterThan">
      <formula>$H$27/2</formula>
    </cfRule>
  </conditionalFormatting>
  <conditionalFormatting sqref="M28">
    <cfRule type="cellIs" dxfId="169" priority="158" operator="greaterThan">
      <formula>$H$28/2</formula>
    </cfRule>
  </conditionalFormatting>
  <conditionalFormatting sqref="M29">
    <cfRule type="cellIs" dxfId="168" priority="157" operator="greaterThan">
      <formula>$H$29/2</formula>
    </cfRule>
  </conditionalFormatting>
  <conditionalFormatting sqref="M30">
    <cfRule type="cellIs" dxfId="167" priority="156" operator="greaterThan">
      <formula>$H$30/2</formula>
    </cfRule>
  </conditionalFormatting>
  <conditionalFormatting sqref="M31">
    <cfRule type="cellIs" dxfId="166" priority="155" operator="greaterThan">
      <formula>$H$31/2</formula>
    </cfRule>
  </conditionalFormatting>
  <conditionalFormatting sqref="M32">
    <cfRule type="cellIs" dxfId="165" priority="154" operator="greaterThan">
      <formula>$H$32/2</formula>
    </cfRule>
  </conditionalFormatting>
  <conditionalFormatting sqref="M33">
    <cfRule type="cellIs" dxfId="164" priority="153" operator="greaterThan">
      <formula>$H$33/2</formula>
    </cfRule>
  </conditionalFormatting>
  <conditionalFormatting sqref="M34">
    <cfRule type="cellIs" dxfId="163" priority="152" operator="greaterThan">
      <formula>$H$34/2</formula>
    </cfRule>
  </conditionalFormatting>
  <conditionalFormatting sqref="M35">
    <cfRule type="cellIs" dxfId="162" priority="151" operator="greaterThan">
      <formula>$H$35/2</formula>
    </cfRule>
  </conditionalFormatting>
  <conditionalFormatting sqref="M36">
    <cfRule type="cellIs" dxfId="161" priority="150" operator="greaterThan">
      <formula>$H$36/2</formula>
    </cfRule>
  </conditionalFormatting>
  <conditionalFormatting sqref="M37">
    <cfRule type="cellIs" dxfId="160" priority="149" operator="greaterThan">
      <formula>$H$37/2</formula>
    </cfRule>
  </conditionalFormatting>
  <conditionalFormatting sqref="M38">
    <cfRule type="cellIs" dxfId="159" priority="148" operator="greaterThan">
      <formula>$H$38/2</formula>
    </cfRule>
  </conditionalFormatting>
  <conditionalFormatting sqref="M39">
    <cfRule type="cellIs" dxfId="158" priority="147" operator="greaterThan">
      <formula>$H$39/2</formula>
    </cfRule>
  </conditionalFormatting>
  <conditionalFormatting sqref="M40">
    <cfRule type="cellIs" dxfId="157" priority="146" operator="greaterThan">
      <formula>$H$40/2</formula>
    </cfRule>
  </conditionalFormatting>
  <conditionalFormatting sqref="M41">
    <cfRule type="cellIs" dxfId="156" priority="145" operator="greaterThan">
      <formula>$H$41/2</formula>
    </cfRule>
  </conditionalFormatting>
  <conditionalFormatting sqref="M42">
    <cfRule type="cellIs" dxfId="155" priority="144" operator="greaterThan">
      <formula>$H$42/2</formula>
    </cfRule>
  </conditionalFormatting>
  <conditionalFormatting sqref="M43">
    <cfRule type="cellIs" dxfId="154" priority="143" operator="greaterThan">
      <formula>$H$43/2</formula>
    </cfRule>
  </conditionalFormatting>
  <conditionalFormatting sqref="M44">
    <cfRule type="cellIs" dxfId="153" priority="142" operator="greaterThan">
      <formula>$H$44/2</formula>
    </cfRule>
  </conditionalFormatting>
  <conditionalFormatting sqref="M45">
    <cfRule type="cellIs" dxfId="152" priority="141" operator="greaterThan">
      <formula>$H$45/2</formula>
    </cfRule>
  </conditionalFormatting>
  <conditionalFormatting sqref="M46">
    <cfRule type="cellIs" dxfId="151" priority="140" operator="greaterThan">
      <formula>$H$46/2</formula>
    </cfRule>
  </conditionalFormatting>
  <conditionalFormatting sqref="M47">
    <cfRule type="cellIs" dxfId="150" priority="139" operator="greaterThan">
      <formula>$H$47/2</formula>
    </cfRule>
  </conditionalFormatting>
  <conditionalFormatting sqref="M48">
    <cfRule type="cellIs" dxfId="149" priority="138" operator="greaterThan">
      <formula>$H$48/2</formula>
    </cfRule>
  </conditionalFormatting>
  <conditionalFormatting sqref="M49">
    <cfRule type="cellIs" dxfId="148" priority="137" operator="greaterThan">
      <formula>$H$49/2</formula>
    </cfRule>
  </conditionalFormatting>
  <conditionalFormatting sqref="M50">
    <cfRule type="cellIs" dxfId="147" priority="136" operator="greaterThan">
      <formula>$H$50/2</formula>
    </cfRule>
  </conditionalFormatting>
  <conditionalFormatting sqref="M51">
    <cfRule type="cellIs" dxfId="146" priority="135" operator="greaterThan">
      <formula>$H$51/2</formula>
    </cfRule>
  </conditionalFormatting>
  <conditionalFormatting sqref="M52">
    <cfRule type="cellIs" dxfId="145" priority="134" operator="greaterThan">
      <formula>$H$52/2</formula>
    </cfRule>
  </conditionalFormatting>
  <conditionalFormatting sqref="M53">
    <cfRule type="cellIs" dxfId="144" priority="133" operator="greaterThan">
      <formula>$H$53/2</formula>
    </cfRule>
  </conditionalFormatting>
  <conditionalFormatting sqref="M54">
    <cfRule type="cellIs" dxfId="143" priority="132" operator="greaterThan">
      <formula>$H$54/2</formula>
    </cfRule>
  </conditionalFormatting>
  <conditionalFormatting sqref="M55">
    <cfRule type="cellIs" dxfId="142" priority="130" operator="greaterThan">
      <formula>$H$55/2</formula>
    </cfRule>
    <cfRule type="cellIs" dxfId="141" priority="131" operator="greaterThan">
      <formula>$H$55/2</formula>
    </cfRule>
  </conditionalFormatting>
  <conditionalFormatting sqref="M56">
    <cfRule type="cellIs" dxfId="140" priority="129" operator="greaterThan">
      <formula>$H$56/2</formula>
    </cfRule>
  </conditionalFormatting>
  <conditionalFormatting sqref="M57">
    <cfRule type="cellIs" dxfId="139" priority="128" operator="greaterThan">
      <formula>$H$57/2</formula>
    </cfRule>
  </conditionalFormatting>
  <conditionalFormatting sqref="O4:X4">
    <cfRule type="cellIs" dxfId="138" priority="126" operator="greaterThan">
      <formula>$H$4/2</formula>
    </cfRule>
    <cfRule type="cellIs" dxfId="137" priority="127" operator="greaterThan">
      <formula>$H$4</formula>
    </cfRule>
  </conditionalFormatting>
  <conditionalFormatting sqref="O5:X5">
    <cfRule type="cellIs" dxfId="136" priority="123" operator="greaterThan">
      <formula>$H$5/2</formula>
    </cfRule>
    <cfRule type="cellIs" dxfId="135" priority="124" operator="greaterThan">
      <formula>$H$4/2</formula>
    </cfRule>
    <cfRule type="cellIs" dxfId="134" priority="125" operator="greaterThan">
      <formula>$H$4</formula>
    </cfRule>
  </conditionalFormatting>
  <conditionalFormatting sqref="O6:X6">
    <cfRule type="cellIs" dxfId="133" priority="120" operator="greaterThan">
      <formula>$H$6/2</formula>
    </cfRule>
    <cfRule type="cellIs" dxfId="132" priority="121" operator="greaterThan">
      <formula>$H$6/2</formula>
    </cfRule>
    <cfRule type="cellIs" dxfId="131" priority="122" operator="greaterThan">
      <formula>$H$6/2</formula>
    </cfRule>
  </conditionalFormatting>
  <conditionalFormatting sqref="O7:X7">
    <cfRule type="cellIs" dxfId="130" priority="119" operator="greaterThan">
      <formula>$H$7/2</formula>
    </cfRule>
  </conditionalFormatting>
  <conditionalFormatting sqref="O8:X8">
    <cfRule type="cellIs" dxfId="129" priority="118" operator="greaterThan">
      <formula>$H$8/2</formula>
    </cfRule>
  </conditionalFormatting>
  <conditionalFormatting sqref="O9:X9">
    <cfRule type="cellIs" dxfId="128" priority="117" operator="greaterThan">
      <formula>$H$9/2</formula>
    </cfRule>
  </conditionalFormatting>
  <conditionalFormatting sqref="O10:X10">
    <cfRule type="cellIs" dxfId="127" priority="116" operator="greaterThan">
      <formula>$H$10/2</formula>
    </cfRule>
  </conditionalFormatting>
  <conditionalFormatting sqref="O11:X11">
    <cfRule type="cellIs" dxfId="126" priority="115" operator="greaterThan">
      <formula>$H$11/2</formula>
    </cfRule>
  </conditionalFormatting>
  <conditionalFormatting sqref="O12:X12">
    <cfRule type="cellIs" dxfId="125" priority="114" operator="greaterThan">
      <formula>$H$12/2</formula>
    </cfRule>
  </conditionalFormatting>
  <conditionalFormatting sqref="O13:X13">
    <cfRule type="cellIs" dxfId="124" priority="113" operator="greaterThan">
      <formula>$H$13/2</formula>
    </cfRule>
  </conditionalFormatting>
  <conditionalFormatting sqref="O14:X14">
    <cfRule type="cellIs" dxfId="123" priority="112" operator="greaterThan">
      <formula>$H$14/2</formula>
    </cfRule>
  </conditionalFormatting>
  <conditionalFormatting sqref="O15:X15">
    <cfRule type="cellIs" dxfId="122" priority="111" operator="greaterThan">
      <formula>$H$15/2</formula>
    </cfRule>
  </conditionalFormatting>
  <conditionalFormatting sqref="O16:X16">
    <cfRule type="cellIs" dxfId="121" priority="110" operator="greaterThan">
      <formula>$H$16/2</formula>
    </cfRule>
  </conditionalFormatting>
  <conditionalFormatting sqref="O17:X17">
    <cfRule type="cellIs" dxfId="120" priority="109" operator="greaterThan">
      <formula>$H$17/2</formula>
    </cfRule>
  </conditionalFormatting>
  <conditionalFormatting sqref="O18:X18">
    <cfRule type="cellIs" dxfId="119" priority="108" operator="greaterThan">
      <formula>$H$18/2</formula>
    </cfRule>
  </conditionalFormatting>
  <conditionalFormatting sqref="O19:X19">
    <cfRule type="cellIs" dxfId="118" priority="107" operator="greaterThan">
      <formula>$H$19/2</formula>
    </cfRule>
  </conditionalFormatting>
  <conditionalFormatting sqref="O20:X20">
    <cfRule type="cellIs" dxfId="117" priority="105" operator="greaterThan">
      <formula>$H$20/2</formula>
    </cfRule>
    <cfRule type="cellIs" dxfId="116" priority="106" operator="greaterThan">
      <formula>$H$20/2</formula>
    </cfRule>
  </conditionalFormatting>
  <conditionalFormatting sqref="O21:X21">
    <cfRule type="cellIs" dxfId="115" priority="104" operator="greaterThan">
      <formula>$H$21/2</formula>
    </cfRule>
  </conditionalFormatting>
  <conditionalFormatting sqref="O22:X22">
    <cfRule type="cellIs" dxfId="114" priority="103" operator="greaterThan">
      <formula>$H$22/2</formula>
    </cfRule>
  </conditionalFormatting>
  <conditionalFormatting sqref="O23:X23">
    <cfRule type="cellIs" dxfId="113" priority="102" operator="greaterThan">
      <formula>$H$23/2</formula>
    </cfRule>
  </conditionalFormatting>
  <conditionalFormatting sqref="O24:X24">
    <cfRule type="cellIs" dxfId="112" priority="101" operator="greaterThan">
      <formula>$H$24/2</formula>
    </cfRule>
  </conditionalFormatting>
  <conditionalFormatting sqref="O25:X25">
    <cfRule type="cellIs" dxfId="111" priority="100" operator="greaterThan">
      <formula>$H$25/2</formula>
    </cfRule>
  </conditionalFormatting>
  <conditionalFormatting sqref="O26:X26">
    <cfRule type="cellIs" dxfId="110" priority="99" operator="greaterThan">
      <formula>$H$26/2</formula>
    </cfRule>
  </conditionalFormatting>
  <conditionalFormatting sqref="O27:X27">
    <cfRule type="cellIs" dxfId="109" priority="98" operator="greaterThan">
      <formula>$H$27/2</formula>
    </cfRule>
  </conditionalFormatting>
  <conditionalFormatting sqref="O28:X28">
    <cfRule type="cellIs" dxfId="108" priority="97" operator="greaterThan">
      <formula>$H$28/2</formula>
    </cfRule>
  </conditionalFormatting>
  <conditionalFormatting sqref="O29:X29">
    <cfRule type="cellIs" dxfId="107" priority="96" operator="greaterThan">
      <formula>$H$29/2</formula>
    </cfRule>
  </conditionalFormatting>
  <conditionalFormatting sqref="O30:X30">
    <cfRule type="cellIs" dxfId="106" priority="95" operator="greaterThan">
      <formula>$H$30/2</formula>
    </cfRule>
  </conditionalFormatting>
  <conditionalFormatting sqref="O31:X31">
    <cfRule type="cellIs" dxfId="105" priority="94" operator="greaterThan">
      <formula>$H$31/2</formula>
    </cfRule>
  </conditionalFormatting>
  <conditionalFormatting sqref="O32:X32">
    <cfRule type="cellIs" dxfId="104" priority="93" operator="greaterThan">
      <formula>$H$32/2</formula>
    </cfRule>
  </conditionalFormatting>
  <conditionalFormatting sqref="O33:X33">
    <cfRule type="cellIs" dxfId="103" priority="92" operator="greaterThan">
      <formula>$H$33/2</formula>
    </cfRule>
  </conditionalFormatting>
  <conditionalFormatting sqref="O34:X34">
    <cfRule type="cellIs" dxfId="102" priority="91" operator="greaterThan">
      <formula>$H$34/2</formula>
    </cfRule>
  </conditionalFormatting>
  <conditionalFormatting sqref="O35:X35">
    <cfRule type="cellIs" dxfId="101" priority="90" operator="greaterThan">
      <formula>$H$35/2</formula>
    </cfRule>
  </conditionalFormatting>
  <conditionalFormatting sqref="O36:X36">
    <cfRule type="cellIs" dxfId="100" priority="89" operator="greaterThan">
      <formula>$H$36/2</formula>
    </cfRule>
  </conditionalFormatting>
  <conditionalFormatting sqref="O37:X37">
    <cfRule type="cellIs" dxfId="99" priority="88" operator="greaterThan">
      <formula>$H$37/2</formula>
    </cfRule>
  </conditionalFormatting>
  <conditionalFormatting sqref="O38:X38">
    <cfRule type="cellIs" dxfId="98" priority="87" operator="greaterThan">
      <formula>$H$38/2</formula>
    </cfRule>
  </conditionalFormatting>
  <conditionalFormatting sqref="O39:X39">
    <cfRule type="cellIs" dxfId="97" priority="86" operator="greaterThan">
      <formula>$H$39/2</formula>
    </cfRule>
  </conditionalFormatting>
  <conditionalFormatting sqref="O40:X40">
    <cfRule type="cellIs" dxfId="96" priority="85" operator="greaterThan">
      <formula>$H$40/2</formula>
    </cfRule>
  </conditionalFormatting>
  <conditionalFormatting sqref="O41:X41">
    <cfRule type="cellIs" dxfId="95" priority="84" operator="greaterThan">
      <formula>$H$41/2</formula>
    </cfRule>
  </conditionalFormatting>
  <conditionalFormatting sqref="O42:X42">
    <cfRule type="cellIs" dxfId="94" priority="83" operator="greaterThan">
      <formula>$H$42/2</formula>
    </cfRule>
  </conditionalFormatting>
  <conditionalFormatting sqref="O43:X43">
    <cfRule type="cellIs" dxfId="93" priority="82" operator="greaterThan">
      <formula>$H$43/2</formula>
    </cfRule>
  </conditionalFormatting>
  <conditionalFormatting sqref="O44:X44">
    <cfRule type="cellIs" dxfId="92" priority="81" operator="greaterThan">
      <formula>$H$44/2</formula>
    </cfRule>
  </conditionalFormatting>
  <conditionalFormatting sqref="O45:X45">
    <cfRule type="cellIs" dxfId="91" priority="80" operator="greaterThan">
      <formula>$H$45/2</formula>
    </cfRule>
  </conditionalFormatting>
  <conditionalFormatting sqref="O46:X46">
    <cfRule type="cellIs" dxfId="90" priority="79" operator="greaterThan">
      <formula>$H$46/2</formula>
    </cfRule>
  </conditionalFormatting>
  <conditionalFormatting sqref="O47:X47">
    <cfRule type="cellIs" dxfId="89" priority="78" operator="greaterThan">
      <formula>$H$47/2</formula>
    </cfRule>
  </conditionalFormatting>
  <conditionalFormatting sqref="O48:X48">
    <cfRule type="cellIs" dxfId="88" priority="77" operator="greaterThan">
      <formula>$H$48/2</formula>
    </cfRule>
  </conditionalFormatting>
  <conditionalFormatting sqref="O49:X49">
    <cfRule type="cellIs" dxfId="87" priority="76" operator="greaterThan">
      <formula>$H$49/2</formula>
    </cfRule>
  </conditionalFormatting>
  <conditionalFormatting sqref="O50:X50">
    <cfRule type="cellIs" dxfId="86" priority="75" operator="greaterThan">
      <formula>$H$50/2</formula>
    </cfRule>
  </conditionalFormatting>
  <conditionalFormatting sqref="O51:X51">
    <cfRule type="cellIs" dxfId="85" priority="74" operator="greaterThan">
      <formula>$H$51/2</formula>
    </cfRule>
  </conditionalFormatting>
  <conditionalFormatting sqref="O52:X52">
    <cfRule type="cellIs" dxfId="84" priority="73" operator="greaterThan">
      <formula>$H$52/2</formula>
    </cfRule>
  </conditionalFormatting>
  <conditionalFormatting sqref="O53:X53">
    <cfRule type="cellIs" dxfId="83" priority="72" operator="greaterThan">
      <formula>$H$53/2</formula>
    </cfRule>
  </conditionalFormatting>
  <conditionalFormatting sqref="O54:X54">
    <cfRule type="cellIs" dxfId="82" priority="71" operator="greaterThan">
      <formula>$H$54/2</formula>
    </cfRule>
  </conditionalFormatting>
  <conditionalFormatting sqref="O55:X55">
    <cfRule type="cellIs" dxfId="81" priority="69" operator="greaterThan">
      <formula>$H$55/2</formula>
    </cfRule>
    <cfRule type="cellIs" dxfId="80" priority="70" operator="greaterThan">
      <formula>$H$55/2</formula>
    </cfRule>
  </conditionalFormatting>
  <conditionalFormatting sqref="O56:X56">
    <cfRule type="cellIs" dxfId="79" priority="68" operator="greaterThan">
      <formula>$H$56/2</formula>
    </cfRule>
  </conditionalFormatting>
  <conditionalFormatting sqref="O57:X57">
    <cfRule type="cellIs" dxfId="78" priority="67" operator="greaterThan">
      <formula>$H$57/2</formula>
    </cfRule>
  </conditionalFormatting>
  <conditionalFormatting sqref="J4:J57">
    <cfRule type="cellIs" dxfId="77" priority="66" operator="lessThan">
      <formula>0</formula>
    </cfRule>
  </conditionalFormatting>
  <conditionalFormatting sqref="N4:N57">
    <cfRule type="cellIs" dxfId="76" priority="63" stopIfTrue="1" operator="greaterThan">
      <formula>0</formula>
    </cfRule>
    <cfRule type="cellIs" dxfId="75" priority="64" stopIfTrue="1" operator="greaterThan">
      <formula>0</formula>
    </cfRule>
    <cfRule type="cellIs" dxfId="74" priority="65" stopIfTrue="1" operator="greaterThan">
      <formula>0</formula>
    </cfRule>
  </conditionalFormatting>
  <conditionalFormatting sqref="N4:N57">
    <cfRule type="cellIs" dxfId="73" priority="62" operator="greaterThan">
      <formula>0</formula>
    </cfRule>
  </conditionalFormatting>
  <conditionalFormatting sqref="N4">
    <cfRule type="cellIs" dxfId="72" priority="60" operator="greaterThan">
      <formula>$H$4/2</formula>
    </cfRule>
    <cfRule type="cellIs" dxfId="71" priority="61" operator="greaterThan">
      <formula>$H$4</formula>
    </cfRule>
  </conditionalFormatting>
  <conditionalFormatting sqref="N5">
    <cfRule type="cellIs" dxfId="70" priority="57" operator="greaterThan">
      <formula>$H$5/2</formula>
    </cfRule>
    <cfRule type="cellIs" dxfId="69" priority="58" operator="greaterThan">
      <formula>$H$4/2</formula>
    </cfRule>
    <cfRule type="cellIs" dxfId="68" priority="59" operator="greaterThan">
      <formula>$H$4</formula>
    </cfRule>
  </conditionalFormatting>
  <conditionalFormatting sqref="N6">
    <cfRule type="cellIs" dxfId="67" priority="54" operator="greaterThan">
      <formula>$H$6/2</formula>
    </cfRule>
    <cfRule type="cellIs" dxfId="66" priority="55" operator="greaterThan">
      <formula>$H$6/2</formula>
    </cfRule>
    <cfRule type="cellIs" dxfId="65" priority="56" operator="greaterThan">
      <formula>$H$6/2</formula>
    </cfRule>
  </conditionalFormatting>
  <conditionalFormatting sqref="N7">
    <cfRule type="cellIs" dxfId="64" priority="53" operator="greaterThan">
      <formula>$H$7/2</formula>
    </cfRule>
  </conditionalFormatting>
  <conditionalFormatting sqref="N8">
    <cfRule type="cellIs" dxfId="63" priority="52" operator="greaterThan">
      <formula>$H$8/2</formula>
    </cfRule>
  </conditionalFormatting>
  <conditionalFormatting sqref="N9">
    <cfRule type="cellIs" dxfId="62" priority="51" operator="greaterThan">
      <formula>$H$9/2</formula>
    </cfRule>
  </conditionalFormatting>
  <conditionalFormatting sqref="N10">
    <cfRule type="cellIs" dxfId="61" priority="50" operator="greaterThan">
      <formula>$H$10/2</formula>
    </cfRule>
  </conditionalFormatting>
  <conditionalFormatting sqref="N11">
    <cfRule type="cellIs" dxfId="60" priority="49" operator="greaterThan">
      <formula>$H$11/2</formula>
    </cfRule>
  </conditionalFormatting>
  <conditionalFormatting sqref="N12">
    <cfRule type="cellIs" dxfId="59" priority="48" operator="greaterThan">
      <formula>$H$12/2</formula>
    </cfRule>
  </conditionalFormatting>
  <conditionalFormatting sqref="N13">
    <cfRule type="cellIs" dxfId="58" priority="47" operator="greaterThan">
      <formula>$H$13/2</formula>
    </cfRule>
  </conditionalFormatting>
  <conditionalFormatting sqref="N14">
    <cfRule type="cellIs" dxfId="57" priority="46" operator="greaterThan">
      <formula>$H$14/2</formula>
    </cfRule>
  </conditionalFormatting>
  <conditionalFormatting sqref="N15">
    <cfRule type="cellIs" dxfId="56" priority="45" operator="greaterThan">
      <formula>$H$15/2</formula>
    </cfRule>
  </conditionalFormatting>
  <conditionalFormatting sqref="N16">
    <cfRule type="cellIs" dxfId="55" priority="44" operator="greaterThan">
      <formula>$H$16/2</formula>
    </cfRule>
  </conditionalFormatting>
  <conditionalFormatting sqref="N17">
    <cfRule type="cellIs" dxfId="54" priority="43" operator="greaterThan">
      <formula>$H$17/2</formula>
    </cfRule>
  </conditionalFormatting>
  <conditionalFormatting sqref="N18">
    <cfRule type="cellIs" dxfId="53" priority="42" operator="greaterThan">
      <formula>$H$18/2</formula>
    </cfRule>
  </conditionalFormatting>
  <conditionalFormatting sqref="N19">
    <cfRule type="cellIs" dxfId="52" priority="41" operator="greaterThan">
      <formula>$H$19/2</formula>
    </cfRule>
  </conditionalFormatting>
  <conditionalFormatting sqref="N20">
    <cfRule type="cellIs" dxfId="51" priority="39" operator="greaterThan">
      <formula>$H$20/2</formula>
    </cfRule>
    <cfRule type="cellIs" dxfId="50" priority="40" operator="greaterThan">
      <formula>$H$20/2</formula>
    </cfRule>
  </conditionalFormatting>
  <conditionalFormatting sqref="N21">
    <cfRule type="cellIs" dxfId="49" priority="38" operator="greaterThan">
      <formula>$H$21/2</formula>
    </cfRule>
  </conditionalFormatting>
  <conditionalFormatting sqref="N22">
    <cfRule type="cellIs" dxfId="48" priority="37" operator="greaterThan">
      <formula>$H$22/2</formula>
    </cfRule>
  </conditionalFormatting>
  <conditionalFormatting sqref="N23">
    <cfRule type="cellIs" dxfId="47" priority="36" operator="greaterThan">
      <formula>$H$23/2</formula>
    </cfRule>
  </conditionalFormatting>
  <conditionalFormatting sqref="N24">
    <cfRule type="cellIs" dxfId="46" priority="35" operator="greaterThan">
      <formula>$H$24/2</formula>
    </cfRule>
  </conditionalFormatting>
  <conditionalFormatting sqref="N25">
    <cfRule type="cellIs" dxfId="45" priority="34" operator="greaterThan">
      <formula>$H$25/2</formula>
    </cfRule>
  </conditionalFormatting>
  <conditionalFormatting sqref="N26">
    <cfRule type="cellIs" dxfId="44" priority="33" operator="greaterThan">
      <formula>$H$26/2</formula>
    </cfRule>
  </conditionalFormatting>
  <conditionalFormatting sqref="N27">
    <cfRule type="cellIs" dxfId="43" priority="32" operator="greaterThan">
      <formula>$H$27/2</formula>
    </cfRule>
  </conditionalFormatting>
  <conditionalFormatting sqref="N28">
    <cfRule type="cellIs" dxfId="42" priority="31" operator="greaterThan">
      <formula>$H$28/2</formula>
    </cfRule>
  </conditionalFormatting>
  <conditionalFormatting sqref="N29">
    <cfRule type="cellIs" dxfId="41" priority="30" operator="greaterThan">
      <formula>$H$29/2</formula>
    </cfRule>
  </conditionalFormatting>
  <conditionalFormatting sqref="N30">
    <cfRule type="cellIs" dxfId="40" priority="29" operator="greaterThan">
      <formula>$H$30/2</formula>
    </cfRule>
  </conditionalFormatting>
  <conditionalFormatting sqref="N31">
    <cfRule type="cellIs" dxfId="39" priority="28" operator="greaterThan">
      <formula>$H$31/2</formula>
    </cfRule>
  </conditionalFormatting>
  <conditionalFormatting sqref="N32">
    <cfRule type="cellIs" dxfId="38" priority="27" operator="greaterThan">
      <formula>$H$32/2</formula>
    </cfRule>
  </conditionalFormatting>
  <conditionalFormatting sqref="N33">
    <cfRule type="cellIs" dxfId="37" priority="26" operator="greaterThan">
      <formula>$H$33/2</formula>
    </cfRule>
  </conditionalFormatting>
  <conditionalFormatting sqref="N34">
    <cfRule type="cellIs" dxfId="36" priority="25" operator="greaterThan">
      <formula>$H$34/2</formula>
    </cfRule>
  </conditionalFormatting>
  <conditionalFormatting sqref="N35">
    <cfRule type="cellIs" dxfId="35" priority="24" operator="greaterThan">
      <formula>$H$35/2</formula>
    </cfRule>
  </conditionalFormatting>
  <conditionalFormatting sqref="N36">
    <cfRule type="cellIs" dxfId="34" priority="23" operator="greaterThan">
      <formula>$H$36/2</formula>
    </cfRule>
  </conditionalFormatting>
  <conditionalFormatting sqref="N37">
    <cfRule type="cellIs" dxfId="33" priority="22" operator="greaterThan">
      <formula>$H$37/2</formula>
    </cfRule>
  </conditionalFormatting>
  <conditionalFormatting sqref="N38">
    <cfRule type="cellIs" dxfId="32" priority="21" operator="greaterThan">
      <formula>$H$38/2</formula>
    </cfRule>
  </conditionalFormatting>
  <conditionalFormatting sqref="N39">
    <cfRule type="cellIs" dxfId="31" priority="20" operator="greaterThan">
      <formula>$H$39/2</formula>
    </cfRule>
  </conditionalFormatting>
  <conditionalFormatting sqref="N40">
    <cfRule type="cellIs" dxfId="30" priority="19" operator="greaterThan">
      <formula>$H$40/2</formula>
    </cfRule>
  </conditionalFormatting>
  <conditionalFormatting sqref="N41">
    <cfRule type="cellIs" dxfId="29" priority="18" operator="greaterThan">
      <formula>$H$41/2</formula>
    </cfRule>
  </conditionalFormatting>
  <conditionalFormatting sqref="N42">
    <cfRule type="cellIs" dxfId="28" priority="17" operator="greaterThan">
      <formula>$H$42/2</formula>
    </cfRule>
  </conditionalFormatting>
  <conditionalFormatting sqref="N43">
    <cfRule type="cellIs" dxfId="27" priority="16" operator="greaterThan">
      <formula>$H$43/2</formula>
    </cfRule>
  </conditionalFormatting>
  <conditionalFormatting sqref="N44">
    <cfRule type="cellIs" dxfId="26" priority="15" operator="greaterThan">
      <formula>$H$44/2</formula>
    </cfRule>
  </conditionalFormatting>
  <conditionalFormatting sqref="N45">
    <cfRule type="cellIs" dxfId="25" priority="14" operator="greaterThan">
      <formula>$H$45/2</formula>
    </cfRule>
  </conditionalFormatting>
  <conditionalFormatting sqref="N46">
    <cfRule type="cellIs" dxfId="24" priority="13" operator="greaterThan">
      <formula>$H$46/2</formula>
    </cfRule>
  </conditionalFormatting>
  <conditionalFormatting sqref="N47">
    <cfRule type="cellIs" dxfId="23" priority="12" operator="greaterThan">
      <formula>$H$47/2</formula>
    </cfRule>
  </conditionalFormatting>
  <conditionalFormatting sqref="N48">
    <cfRule type="cellIs" dxfId="22" priority="11" operator="greaterThan">
      <formula>$H$48/2</formula>
    </cfRule>
  </conditionalFormatting>
  <conditionalFormatting sqref="N49">
    <cfRule type="cellIs" dxfId="21" priority="10" operator="greaterThan">
      <formula>$H$49/2</formula>
    </cfRule>
  </conditionalFormatting>
  <conditionalFormatting sqref="N50">
    <cfRule type="cellIs" dxfId="20" priority="9" operator="greaterThan">
      <formula>$H$50/2</formula>
    </cfRule>
  </conditionalFormatting>
  <conditionalFormatting sqref="N51">
    <cfRule type="cellIs" dxfId="19" priority="8" operator="greaterThan">
      <formula>$H$51/2</formula>
    </cfRule>
  </conditionalFormatting>
  <conditionalFormatting sqref="N52">
    <cfRule type="cellIs" dxfId="18" priority="7" operator="greaterThan">
      <formula>$H$52/2</formula>
    </cfRule>
  </conditionalFormatting>
  <conditionalFormatting sqref="N53">
    <cfRule type="cellIs" dxfId="17" priority="6" operator="greaterThan">
      <formula>$H$53/2</formula>
    </cfRule>
  </conditionalFormatting>
  <conditionalFormatting sqref="N54">
    <cfRule type="cellIs" dxfId="16" priority="5" operator="greaterThan">
      <formula>$H$54/2</formula>
    </cfRule>
  </conditionalFormatting>
  <conditionalFormatting sqref="N55">
    <cfRule type="cellIs" dxfId="15" priority="3" operator="greaterThan">
      <formula>$H$55/2</formula>
    </cfRule>
    <cfRule type="cellIs" dxfId="14" priority="4" operator="greaterThan">
      <formula>$H$55/2</formula>
    </cfRule>
  </conditionalFormatting>
  <conditionalFormatting sqref="N56">
    <cfRule type="cellIs" dxfId="13" priority="2" operator="greaterThan">
      <formula>$H$56/2</formula>
    </cfRule>
  </conditionalFormatting>
  <conditionalFormatting sqref="N57">
    <cfRule type="cellIs" dxfId="12" priority="1" operator="greaterThan">
      <formula>$H$57/2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F58"/>
  <sheetViews>
    <sheetView topLeftCell="A43" zoomScale="80" zoomScaleNormal="80" workbookViewId="0">
      <selection activeCell="H59" sqref="H59"/>
    </sheetView>
  </sheetViews>
  <sheetFormatPr defaultColWidth="9.7109375" defaultRowHeight="39.950000000000003" customHeight="1"/>
  <cols>
    <col min="1" max="1" width="7" style="33" customWidth="1"/>
    <col min="2" max="2" width="21.85546875" style="1" customWidth="1"/>
    <col min="3" max="3" width="9.5703125" style="32" customWidth="1"/>
    <col min="4" max="4" width="28.5703125" style="40" customWidth="1"/>
    <col min="5" max="5" width="36" style="41" customWidth="1"/>
    <col min="6" max="6" width="19.42578125" style="41" hidden="1" customWidth="1"/>
    <col min="7" max="7" width="14.7109375" style="41" customWidth="1"/>
    <col min="8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232</v>
      </c>
      <c r="P1" s="191" t="s">
        <v>233</v>
      </c>
      <c r="Q1" s="191" t="s">
        <v>234</v>
      </c>
      <c r="R1" s="191" t="s">
        <v>235</v>
      </c>
      <c r="S1" s="190" t="s">
        <v>57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45163</v>
      </c>
      <c r="P3" s="104">
        <v>45163</v>
      </c>
      <c r="Q3" s="104">
        <v>45163</v>
      </c>
      <c r="R3" s="104">
        <v>45163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111"/>
      <c r="P4" s="111"/>
      <c r="Q4" s="111"/>
      <c r="R4" s="111"/>
      <c r="S4" s="7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10</v>
      </c>
      <c r="M5" s="23">
        <f>L5-(SUM(O5:AF5))</f>
        <v>10</v>
      </c>
      <c r="N5" s="24" t="str">
        <f>IF(M5&lt;0,"ATENÇÃO","OK")</f>
        <v>OK</v>
      </c>
      <c r="O5" s="111"/>
      <c r="P5" s="111"/>
      <c r="Q5" s="111"/>
      <c r="R5" s="111"/>
      <c r="S5" s="7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111"/>
      <c r="P6" s="111"/>
      <c r="Q6" s="111"/>
      <c r="R6" s="111"/>
      <c r="S6" s="7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/>
      <c r="M7" s="23">
        <f t="shared" si="0"/>
        <v>0</v>
      </c>
      <c r="N7" s="24" t="str">
        <f t="shared" si="1"/>
        <v>OK</v>
      </c>
      <c r="O7" s="111"/>
      <c r="P7" s="111"/>
      <c r="Q7" s="111"/>
      <c r="R7" s="111"/>
      <c r="S7" s="7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111"/>
      <c r="P8" s="111"/>
      <c r="Q8" s="111"/>
      <c r="R8" s="111"/>
      <c r="S8" s="7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/>
      <c r="M9" s="23">
        <f t="shared" si="0"/>
        <v>0</v>
      </c>
      <c r="N9" s="24" t="str">
        <f t="shared" si="1"/>
        <v>OK</v>
      </c>
      <c r="O9" s="111"/>
      <c r="P9" s="111"/>
      <c r="Q9" s="111"/>
      <c r="R9" s="111"/>
      <c r="S9" s="7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10</v>
      </c>
      <c r="M10" s="23">
        <f t="shared" si="0"/>
        <v>10</v>
      </c>
      <c r="N10" s="24" t="str">
        <f t="shared" si="1"/>
        <v>OK</v>
      </c>
      <c r="O10" s="111"/>
      <c r="P10" s="111"/>
      <c r="Q10" s="111"/>
      <c r="R10" s="111"/>
      <c r="S10" s="7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/>
      <c r="M11" s="23">
        <f t="shared" si="0"/>
        <v>0</v>
      </c>
      <c r="N11" s="24" t="str">
        <f t="shared" si="1"/>
        <v>OK</v>
      </c>
      <c r="O11" s="111"/>
      <c r="P11" s="111"/>
      <c r="Q11" s="111"/>
      <c r="R11" s="111"/>
      <c r="S11" s="7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>
        <v>50</v>
      </c>
      <c r="M12" s="23">
        <f t="shared" si="0"/>
        <v>50</v>
      </c>
      <c r="N12" s="24" t="str">
        <f t="shared" si="1"/>
        <v>OK</v>
      </c>
      <c r="O12" s="111"/>
      <c r="P12" s="111"/>
      <c r="Q12" s="111"/>
      <c r="R12" s="111"/>
      <c r="S12" s="7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/>
      <c r="M13" s="23">
        <f t="shared" si="0"/>
        <v>0</v>
      </c>
      <c r="N13" s="24" t="str">
        <f t="shared" si="1"/>
        <v>OK</v>
      </c>
      <c r="O13" s="111"/>
      <c r="P13" s="111"/>
      <c r="Q13" s="111"/>
      <c r="R13" s="111"/>
      <c r="S13" s="7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15</v>
      </c>
      <c r="M14" s="23">
        <f t="shared" si="0"/>
        <v>15</v>
      </c>
      <c r="N14" s="24" t="str">
        <f t="shared" si="1"/>
        <v>OK</v>
      </c>
      <c r="O14" s="111"/>
      <c r="P14" s="111"/>
      <c r="Q14" s="111"/>
      <c r="R14" s="111"/>
      <c r="S14" s="7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/>
      <c r="M15" s="23">
        <f t="shared" si="0"/>
        <v>0</v>
      </c>
      <c r="N15" s="24" t="str">
        <f t="shared" si="1"/>
        <v>OK</v>
      </c>
      <c r="O15" s="111"/>
      <c r="P15" s="111"/>
      <c r="Q15" s="111"/>
      <c r="R15" s="111"/>
      <c r="S15" s="7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111"/>
      <c r="P16" s="111"/>
      <c r="Q16" s="111"/>
      <c r="R16" s="111"/>
      <c r="S16" s="7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/>
      <c r="M17" s="23">
        <f t="shared" si="0"/>
        <v>0</v>
      </c>
      <c r="N17" s="24" t="str">
        <f t="shared" si="1"/>
        <v>OK</v>
      </c>
      <c r="O17" s="111"/>
      <c r="P17" s="111"/>
      <c r="Q17" s="111"/>
      <c r="R17" s="111"/>
      <c r="S17" s="7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500</v>
      </c>
      <c r="M18" s="23">
        <f t="shared" si="0"/>
        <v>500</v>
      </c>
      <c r="N18" s="24" t="str">
        <f t="shared" si="1"/>
        <v>OK</v>
      </c>
      <c r="O18" s="111"/>
      <c r="P18" s="111"/>
      <c r="Q18" s="111"/>
      <c r="R18" s="111"/>
      <c r="S18" s="7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 t="shared" si="0"/>
        <v>0</v>
      </c>
      <c r="N19" s="24" t="str">
        <f t="shared" si="1"/>
        <v>OK</v>
      </c>
      <c r="O19" s="111"/>
      <c r="P19" s="111"/>
      <c r="Q19" s="111"/>
      <c r="R19" s="111"/>
      <c r="S19" s="7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111"/>
      <c r="S20" s="7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5</v>
      </c>
      <c r="M21" s="23">
        <f t="shared" si="0"/>
        <v>5</v>
      </c>
      <c r="N21" s="24" t="str">
        <f t="shared" si="1"/>
        <v>OK</v>
      </c>
      <c r="O21" s="111"/>
      <c r="P21" s="111"/>
      <c r="Q21" s="111"/>
      <c r="R21" s="111"/>
      <c r="S21" s="7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5</v>
      </c>
      <c r="M22" s="23">
        <f t="shared" si="0"/>
        <v>5</v>
      </c>
      <c r="N22" s="24" t="str">
        <f t="shared" si="1"/>
        <v>OK</v>
      </c>
      <c r="O22" s="111"/>
      <c r="P22" s="111"/>
      <c r="Q22" s="111"/>
      <c r="R22" s="111"/>
      <c r="S22" s="7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v>5</v>
      </c>
      <c r="M23" s="23">
        <f t="shared" si="0"/>
        <v>5</v>
      </c>
      <c r="N23" s="24" t="str">
        <f t="shared" si="1"/>
        <v>OK</v>
      </c>
      <c r="O23" s="111"/>
      <c r="P23" s="111"/>
      <c r="Q23" s="111"/>
      <c r="R23" s="111"/>
      <c r="S23" s="7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5</v>
      </c>
      <c r="M24" s="23">
        <f t="shared" si="0"/>
        <v>5</v>
      </c>
      <c r="N24" s="24" t="str">
        <f t="shared" si="1"/>
        <v>OK</v>
      </c>
      <c r="O24" s="111"/>
      <c r="P24" s="111"/>
      <c r="Q24" s="111"/>
      <c r="R24" s="111"/>
      <c r="S24" s="7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7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7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111"/>
      <c r="P27" s="111"/>
      <c r="Q27" s="111"/>
      <c r="R27" s="111"/>
      <c r="S27" s="7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5</v>
      </c>
      <c r="M28" s="23">
        <f t="shared" si="0"/>
        <v>5</v>
      </c>
      <c r="N28" s="24" t="str">
        <f t="shared" si="1"/>
        <v>OK</v>
      </c>
      <c r="O28" s="111"/>
      <c r="P28" s="111"/>
      <c r="Q28" s="111"/>
      <c r="R28" s="111"/>
      <c r="S28" s="7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7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20</v>
      </c>
      <c r="M30" s="23">
        <f t="shared" si="0"/>
        <v>20</v>
      </c>
      <c r="N30" s="24" t="str">
        <f t="shared" si="1"/>
        <v>OK</v>
      </c>
      <c r="O30" s="111"/>
      <c r="P30" s="111"/>
      <c r="Q30" s="111"/>
      <c r="R30" s="111"/>
      <c r="S30" s="7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1"/>
      <c r="S31" s="7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1"/>
      <c r="S32" s="7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7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7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7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7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7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7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7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7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7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94.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3</v>
      </c>
      <c r="M42" s="23">
        <f t="shared" si="0"/>
        <v>1</v>
      </c>
      <c r="N42" s="24" t="str">
        <f t="shared" si="1"/>
        <v>OK</v>
      </c>
      <c r="O42" s="111"/>
      <c r="P42" s="111"/>
      <c r="Q42" s="111"/>
      <c r="R42" s="111">
        <v>2</v>
      </c>
      <c r="S42" s="7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94.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0</v>
      </c>
      <c r="N43" s="24" t="str">
        <f t="shared" si="1"/>
        <v>OK</v>
      </c>
      <c r="O43" s="111"/>
      <c r="P43" s="111"/>
      <c r="Q43" s="111"/>
      <c r="R43" s="111">
        <v>2</v>
      </c>
      <c r="S43" s="7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78.75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111"/>
      <c r="P44" s="111"/>
      <c r="Q44" s="111"/>
      <c r="R44" s="111"/>
      <c r="S44" s="7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94.5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5</v>
      </c>
      <c r="N45" s="24" t="str">
        <f t="shared" si="1"/>
        <v>OK</v>
      </c>
      <c r="O45" s="111"/>
      <c r="P45" s="111"/>
      <c r="Q45" s="111">
        <v>5</v>
      </c>
      <c r="R45" s="111"/>
      <c r="S45" s="7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110.2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7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6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20</v>
      </c>
      <c r="M47" s="23">
        <f t="shared" si="0"/>
        <v>15</v>
      </c>
      <c r="N47" s="24" t="str">
        <f t="shared" si="1"/>
        <v>OK</v>
      </c>
      <c r="O47" s="111"/>
      <c r="P47" s="111">
        <v>5</v>
      </c>
      <c r="Q47" s="111"/>
      <c r="R47" s="111"/>
      <c r="S47" s="7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1</v>
      </c>
      <c r="N48" s="24" t="str">
        <f t="shared" si="1"/>
        <v>OK</v>
      </c>
      <c r="O48" s="111"/>
      <c r="P48" s="111"/>
      <c r="Q48" s="111"/>
      <c r="R48" s="111"/>
      <c r="S48" s="7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6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4</v>
      </c>
      <c r="N49" s="24" t="str">
        <f t="shared" si="1"/>
        <v>OK</v>
      </c>
      <c r="O49" s="111"/>
      <c r="P49" s="111"/>
      <c r="Q49" s="111"/>
      <c r="R49" s="111"/>
      <c r="S49" s="7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6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111"/>
      <c r="P50" s="111"/>
      <c r="Q50" s="111"/>
      <c r="R50" s="111"/>
      <c r="S50" s="7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6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111"/>
      <c r="P51" s="111"/>
      <c r="Q51" s="111"/>
      <c r="R51" s="111"/>
      <c r="S51" s="7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20</v>
      </c>
      <c r="M52" s="23">
        <f t="shared" si="0"/>
        <v>20</v>
      </c>
      <c r="N52" s="24" t="str">
        <f t="shared" si="1"/>
        <v>OK</v>
      </c>
      <c r="O52" s="111"/>
      <c r="P52" s="111"/>
      <c r="Q52" s="111"/>
      <c r="R52" s="111"/>
      <c r="S52" s="7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6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2</v>
      </c>
      <c r="M53" s="23">
        <f t="shared" si="0"/>
        <v>0</v>
      </c>
      <c r="N53" s="24" t="str">
        <f t="shared" si="1"/>
        <v>OK</v>
      </c>
      <c r="O53" s="111">
        <v>2</v>
      </c>
      <c r="P53" s="111"/>
      <c r="Q53" s="111"/>
      <c r="R53" s="111"/>
      <c r="S53" s="7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6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>
        <v>1</v>
      </c>
      <c r="M54" s="23">
        <f t="shared" si="0"/>
        <v>1</v>
      </c>
      <c r="N54" s="24" t="str">
        <f t="shared" si="1"/>
        <v>OK</v>
      </c>
      <c r="O54" s="111"/>
      <c r="P54" s="111"/>
      <c r="Q54" s="111"/>
      <c r="R54" s="111"/>
      <c r="S54" s="7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.7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>
        <v>1</v>
      </c>
      <c r="M55" s="23">
        <f t="shared" si="0"/>
        <v>1</v>
      </c>
      <c r="N55" s="24" t="str">
        <f t="shared" si="1"/>
        <v>OK</v>
      </c>
      <c r="O55" s="111"/>
      <c r="P55" s="111"/>
      <c r="Q55" s="111"/>
      <c r="R55" s="111"/>
      <c r="S55" s="7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94.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111"/>
      <c r="P56" s="111"/>
      <c r="Q56" s="111"/>
      <c r="R56" s="111"/>
      <c r="S56" s="7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94.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7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6.25">
      <c r="K58" s="57"/>
      <c r="L58" s="4">
        <f>SUM(L4:L57)</f>
        <v>702</v>
      </c>
      <c r="M58" s="4">
        <f>SUM(M4:M57)</f>
        <v>686</v>
      </c>
      <c r="O58" s="68">
        <f>SUMPRODUCT($K$4:$K$57,O4:O57)</f>
        <v>104.52</v>
      </c>
      <c r="P58" s="68">
        <f t="shared" ref="P58:AF58" si="2">SUMPRODUCT($K$4:$K$57,P4:P57)</f>
        <v>155.75</v>
      </c>
      <c r="Q58" s="68">
        <f t="shared" si="2"/>
        <v>994.2</v>
      </c>
      <c r="R58" s="68">
        <f t="shared" si="2"/>
        <v>3126.42</v>
      </c>
      <c r="S58" s="68">
        <f t="shared" si="2"/>
        <v>0</v>
      </c>
      <c r="T58" s="68">
        <f t="shared" si="2"/>
        <v>0</v>
      </c>
      <c r="U58" s="68">
        <f t="shared" si="2"/>
        <v>0</v>
      </c>
      <c r="V58" s="68">
        <f t="shared" si="2"/>
        <v>0</v>
      </c>
      <c r="W58" s="68">
        <f t="shared" si="2"/>
        <v>0</v>
      </c>
      <c r="X58" s="68">
        <f t="shared" si="2"/>
        <v>0</v>
      </c>
      <c r="Y58" s="68">
        <f t="shared" si="2"/>
        <v>0</v>
      </c>
      <c r="Z58" s="68">
        <f t="shared" si="2"/>
        <v>0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</sheetData>
  <mergeCells count="34"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W1:W2"/>
    <mergeCell ref="S1:S2"/>
    <mergeCell ref="T1:T2"/>
    <mergeCell ref="A1:C1"/>
    <mergeCell ref="V1:V2"/>
    <mergeCell ref="U1:U2"/>
    <mergeCell ref="O1:O2"/>
    <mergeCell ref="P1:P2"/>
    <mergeCell ref="Q1:Q2"/>
    <mergeCell ref="R1:R2"/>
    <mergeCell ref="D1:K1"/>
    <mergeCell ref="L1:N1"/>
    <mergeCell ref="A4:A20"/>
    <mergeCell ref="B4:B20"/>
    <mergeCell ref="A21:A30"/>
    <mergeCell ref="B21:B30"/>
    <mergeCell ref="A31:A38"/>
    <mergeCell ref="B31:B38"/>
    <mergeCell ref="A39:A41"/>
    <mergeCell ref="B39:B41"/>
    <mergeCell ref="A47:A51"/>
    <mergeCell ref="B47:B51"/>
    <mergeCell ref="A52:A55"/>
    <mergeCell ref="B52:B55"/>
  </mergeCells>
  <conditionalFormatting sqref="S4:Z57">
    <cfRule type="cellIs" dxfId="356" priority="7" stopIfTrue="1" operator="greaterThan">
      <formula>0</formula>
    </cfRule>
    <cfRule type="cellIs" dxfId="355" priority="8" stopIfTrue="1" operator="greaterThan">
      <formula>0</formula>
    </cfRule>
    <cfRule type="cellIs" dxfId="354" priority="9" stopIfTrue="1" operator="greaterThan">
      <formula>0</formula>
    </cfRule>
  </conditionalFormatting>
  <conditionalFormatting sqref="O4:R57">
    <cfRule type="cellIs" dxfId="353" priority="1" stopIfTrue="1" operator="greaterThan">
      <formula>0</formula>
    </cfRule>
    <cfRule type="cellIs" dxfId="352" priority="2" stopIfTrue="1" operator="greaterThan">
      <formula>0</formula>
    </cfRule>
    <cfRule type="cellIs" dxfId="351" priority="3" stopIfTrue="1" operator="greaterThan">
      <formula>0</formula>
    </cfRule>
  </conditionalFormatting>
  <hyperlinks>
    <hyperlink ref="D577" r:id="rId1" display="https://www.havan.com.br/mangueira-para-gas-de-cozinha-glp-1-20m-durin-05207.html" xr:uid="{6427EF91-5581-4698-8089-24E8A066D432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F58"/>
  <sheetViews>
    <sheetView topLeftCell="A52" zoomScale="60" zoomScaleNormal="60" workbookViewId="0">
      <selection activeCell="U6" sqref="U6"/>
    </sheetView>
  </sheetViews>
  <sheetFormatPr defaultColWidth="9.7109375" defaultRowHeight="39.950000000000003" customHeight="1"/>
  <cols>
    <col min="1" max="1" width="7" style="33" customWidth="1"/>
    <col min="2" max="2" width="20.140625" style="1" customWidth="1"/>
    <col min="3" max="3" width="9.5703125" style="32" customWidth="1"/>
    <col min="4" max="4" width="37.140625" style="40" customWidth="1"/>
    <col min="5" max="5" width="20.85546875" style="41" customWidth="1"/>
    <col min="6" max="6" width="19.42578125" style="41" hidden="1" customWidth="1"/>
    <col min="7" max="7" width="13.7109375" style="41" customWidth="1"/>
    <col min="8" max="8" width="11" style="41" customWidth="1"/>
    <col min="9" max="9" width="11.7109375" style="1" customWidth="1"/>
    <col min="10" max="10" width="11.5703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9.85546875" style="6" customWidth="1"/>
    <col min="16" max="16" width="17.42578125" style="6" customWidth="1"/>
    <col min="17" max="17" width="18" style="6" customWidth="1"/>
    <col min="18" max="18" width="16.85546875" style="4" customWidth="1"/>
    <col min="19" max="19" width="15.28515625" style="4" customWidth="1"/>
    <col min="20" max="20" width="17.85546875" style="4" customWidth="1"/>
    <col min="21" max="21" width="16.85546875" style="4" customWidth="1"/>
    <col min="22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213</v>
      </c>
      <c r="P1" s="191" t="s">
        <v>214</v>
      </c>
      <c r="Q1" s="191" t="s">
        <v>215</v>
      </c>
      <c r="R1" s="196" t="s">
        <v>259</v>
      </c>
      <c r="S1" s="196" t="s">
        <v>260</v>
      </c>
      <c r="T1" s="196" t="s">
        <v>261</v>
      </c>
      <c r="U1" s="196" t="s">
        <v>262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28.5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6"/>
      <c r="S2" s="196"/>
      <c r="T2" s="196"/>
      <c r="U2" s="196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45250</v>
      </c>
      <c r="P3" s="104">
        <v>45250</v>
      </c>
      <c r="Q3" s="104">
        <v>45250</v>
      </c>
      <c r="R3" s="174">
        <v>45469</v>
      </c>
      <c r="S3" s="174">
        <v>45470</v>
      </c>
      <c r="T3" s="174">
        <v>45470</v>
      </c>
      <c r="U3" s="174">
        <v>45512</v>
      </c>
      <c r="V3" s="173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111"/>
      <c r="P4" s="111"/>
      <c r="Q4" s="111"/>
      <c r="R4" s="112"/>
      <c r="S4" s="112"/>
      <c r="T4" s="112"/>
      <c r="U4" s="112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L5-(SUM(O5:AF5))</f>
        <v>0</v>
      </c>
      <c r="N5" s="24" t="str">
        <f>IF(M5&lt;0,"ATENÇÃO","OK")</f>
        <v>OK</v>
      </c>
      <c r="O5" s="111"/>
      <c r="P5" s="111"/>
      <c r="Q5" s="111"/>
      <c r="R5" s="112"/>
      <c r="S5" s="112"/>
      <c r="T5" s="112"/>
      <c r="U5" s="112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111"/>
      <c r="P6" s="111"/>
      <c r="Q6" s="111"/>
      <c r="R6" s="112"/>
      <c r="S6" s="112"/>
      <c r="T6" s="112"/>
      <c r="U6" s="112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/>
      <c r="M7" s="23">
        <f t="shared" si="0"/>
        <v>0</v>
      </c>
      <c r="N7" s="24" t="str">
        <f t="shared" si="1"/>
        <v>OK</v>
      </c>
      <c r="O7" s="111"/>
      <c r="P7" s="111"/>
      <c r="Q7" s="111"/>
      <c r="R7" s="112"/>
      <c r="S7" s="112"/>
      <c r="T7" s="112"/>
      <c r="U7" s="112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100</v>
      </c>
      <c r="M8" s="23">
        <f t="shared" si="0"/>
        <v>0</v>
      </c>
      <c r="N8" s="24" t="str">
        <f t="shared" si="1"/>
        <v>OK</v>
      </c>
      <c r="O8" s="111"/>
      <c r="P8" s="111"/>
      <c r="Q8" s="111"/>
      <c r="R8" s="112">
        <v>100</v>
      </c>
      <c r="S8" s="112"/>
      <c r="T8" s="112"/>
      <c r="U8" s="112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/>
      <c r="M9" s="23">
        <f t="shared" si="0"/>
        <v>0</v>
      </c>
      <c r="N9" s="24" t="str">
        <f t="shared" si="1"/>
        <v>OK</v>
      </c>
      <c r="O9" s="111"/>
      <c r="P9" s="111"/>
      <c r="Q9" s="111"/>
      <c r="R9" s="112"/>
      <c r="S9" s="112"/>
      <c r="T9" s="112"/>
      <c r="U9" s="112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100</v>
      </c>
      <c r="M10" s="23">
        <f t="shared" si="0"/>
        <v>0</v>
      </c>
      <c r="N10" s="24" t="str">
        <f t="shared" si="1"/>
        <v>OK</v>
      </c>
      <c r="O10" s="111">
        <v>40</v>
      </c>
      <c r="P10" s="111"/>
      <c r="Q10" s="111"/>
      <c r="R10" s="112">
        <v>60</v>
      </c>
      <c r="S10" s="112"/>
      <c r="T10" s="112"/>
      <c r="U10" s="112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/>
      <c r="M11" s="23">
        <f t="shared" si="0"/>
        <v>0</v>
      </c>
      <c r="N11" s="24" t="str">
        <f t="shared" si="1"/>
        <v>OK</v>
      </c>
      <c r="O11" s="111"/>
      <c r="P11" s="111"/>
      <c r="Q11" s="111"/>
      <c r="R11" s="112"/>
      <c r="S11" s="112"/>
      <c r="T11" s="112"/>
      <c r="U11" s="112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11"/>
      <c r="P12" s="111"/>
      <c r="Q12" s="111"/>
      <c r="R12" s="112"/>
      <c r="S12" s="112"/>
      <c r="T12" s="112"/>
      <c r="U12" s="112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/>
      <c r="M13" s="23">
        <f t="shared" si="0"/>
        <v>0</v>
      </c>
      <c r="N13" s="24" t="str">
        <f t="shared" si="1"/>
        <v>OK</v>
      </c>
      <c r="O13" s="111"/>
      <c r="P13" s="111"/>
      <c r="Q13" s="111"/>
      <c r="R13" s="112"/>
      <c r="S13" s="112"/>
      <c r="T13" s="112"/>
      <c r="U13" s="112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3</v>
      </c>
      <c r="M14" s="23">
        <f t="shared" si="0"/>
        <v>0</v>
      </c>
      <c r="N14" s="24" t="str">
        <f t="shared" si="1"/>
        <v>OK</v>
      </c>
      <c r="O14" s="111"/>
      <c r="P14" s="111"/>
      <c r="Q14" s="111"/>
      <c r="R14" s="112">
        <v>1</v>
      </c>
      <c r="S14" s="112"/>
      <c r="T14" s="112"/>
      <c r="U14" s="112">
        <v>2</v>
      </c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/>
      <c r="M15" s="23">
        <f t="shared" si="0"/>
        <v>0</v>
      </c>
      <c r="N15" s="24" t="str">
        <f t="shared" si="1"/>
        <v>OK</v>
      </c>
      <c r="O15" s="111"/>
      <c r="P15" s="111"/>
      <c r="Q15" s="111"/>
      <c r="R15" s="112"/>
      <c r="S15" s="112"/>
      <c r="T15" s="112"/>
      <c r="U15" s="112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50</v>
      </c>
      <c r="M16" s="23">
        <f t="shared" si="0"/>
        <v>0</v>
      </c>
      <c r="N16" s="24" t="str">
        <f t="shared" si="1"/>
        <v>OK</v>
      </c>
      <c r="O16" s="111">
        <v>25</v>
      </c>
      <c r="P16" s="111"/>
      <c r="Q16" s="111"/>
      <c r="R16" s="112">
        <v>25</v>
      </c>
      <c r="S16" s="112"/>
      <c r="T16" s="112"/>
      <c r="U16" s="112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/>
      <c r="M17" s="23">
        <f t="shared" si="0"/>
        <v>0</v>
      </c>
      <c r="N17" s="24" t="str">
        <f t="shared" si="1"/>
        <v>OK</v>
      </c>
      <c r="O17" s="111"/>
      <c r="P17" s="111"/>
      <c r="Q17" s="111"/>
      <c r="R17" s="112"/>
      <c r="S17" s="112"/>
      <c r="T17" s="112"/>
      <c r="U17" s="112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300</v>
      </c>
      <c r="M18" s="23">
        <f t="shared" si="0"/>
        <v>0</v>
      </c>
      <c r="N18" s="24" t="str">
        <f t="shared" si="1"/>
        <v>OK</v>
      </c>
      <c r="O18" s="111">
        <v>100</v>
      </c>
      <c r="P18" s="111"/>
      <c r="Q18" s="111"/>
      <c r="R18" s="112">
        <v>200</v>
      </c>
      <c r="S18" s="112"/>
      <c r="T18" s="112"/>
      <c r="U18" s="112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 t="shared" si="0"/>
        <v>0</v>
      </c>
      <c r="N19" s="24" t="str">
        <f t="shared" si="1"/>
        <v>OK</v>
      </c>
      <c r="O19" s="111"/>
      <c r="P19" s="111"/>
      <c r="Q19" s="111"/>
      <c r="R19" s="112"/>
      <c r="S19" s="112"/>
      <c r="T19" s="112"/>
      <c r="U19" s="112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112"/>
      <c r="S20" s="112"/>
      <c r="T20" s="112"/>
      <c r="U20" s="112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/>
      <c r="M21" s="23">
        <f t="shared" si="0"/>
        <v>0</v>
      </c>
      <c r="N21" s="24" t="str">
        <f t="shared" si="1"/>
        <v>OK</v>
      </c>
      <c r="O21" s="111"/>
      <c r="P21" s="111"/>
      <c r="Q21" s="111"/>
      <c r="R21" s="112"/>
      <c r="S21" s="112"/>
      <c r="T21" s="112"/>
      <c r="U21" s="112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/>
      <c r="M22" s="23">
        <f t="shared" si="0"/>
        <v>0</v>
      </c>
      <c r="N22" s="24" t="str">
        <f t="shared" si="1"/>
        <v>OK</v>
      </c>
      <c r="O22" s="111"/>
      <c r="P22" s="111"/>
      <c r="Q22" s="111"/>
      <c r="R22" s="112"/>
      <c r="S22" s="112"/>
      <c r="T22" s="112"/>
      <c r="U22" s="112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111"/>
      <c r="P23" s="111"/>
      <c r="Q23" s="111"/>
      <c r="R23" s="112"/>
      <c r="S23" s="112"/>
      <c r="T23" s="112"/>
      <c r="U23" s="112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 t="shared" si="0"/>
        <v>0</v>
      </c>
      <c r="N24" s="24" t="str">
        <f t="shared" si="1"/>
        <v>OK</v>
      </c>
      <c r="O24" s="111"/>
      <c r="P24" s="111"/>
      <c r="Q24" s="111"/>
      <c r="R24" s="112"/>
      <c r="S24" s="112"/>
      <c r="T24" s="112"/>
      <c r="U24" s="112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>
        <v>5</v>
      </c>
      <c r="M25" s="23">
        <f t="shared" si="0"/>
        <v>3</v>
      </c>
      <c r="N25" s="24" t="str">
        <f t="shared" si="1"/>
        <v>OK</v>
      </c>
      <c r="O25" s="111"/>
      <c r="P25" s="111"/>
      <c r="Q25" s="111"/>
      <c r="R25" s="112"/>
      <c r="S25" s="112">
        <v>2</v>
      </c>
      <c r="T25" s="112"/>
      <c r="U25" s="112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2"/>
      <c r="S26" s="112"/>
      <c r="T26" s="112"/>
      <c r="U26" s="112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111"/>
      <c r="P27" s="111"/>
      <c r="Q27" s="111"/>
      <c r="R27" s="112"/>
      <c r="S27" s="112"/>
      <c r="T27" s="112"/>
      <c r="U27" s="112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/>
      <c r="M28" s="23">
        <f t="shared" si="0"/>
        <v>0</v>
      </c>
      <c r="N28" s="24" t="str">
        <f t="shared" si="1"/>
        <v>OK</v>
      </c>
      <c r="O28" s="111"/>
      <c r="P28" s="111"/>
      <c r="Q28" s="111"/>
      <c r="R28" s="112"/>
      <c r="S28" s="112"/>
      <c r="T28" s="112"/>
      <c r="U28" s="112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2"/>
      <c r="S29" s="112"/>
      <c r="T29" s="112"/>
      <c r="U29" s="112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20</v>
      </c>
      <c r="M30" s="23">
        <f t="shared" si="0"/>
        <v>0</v>
      </c>
      <c r="N30" s="24" t="str">
        <f t="shared" si="1"/>
        <v>OK</v>
      </c>
      <c r="O30" s="111"/>
      <c r="P30" s="111"/>
      <c r="Q30" s="111"/>
      <c r="R30" s="112"/>
      <c r="S30" s="112">
        <v>20</v>
      </c>
      <c r="T30" s="112"/>
      <c r="U30" s="112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2"/>
      <c r="S31" s="112"/>
      <c r="T31" s="112"/>
      <c r="U31" s="112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2"/>
      <c r="S32" s="112"/>
      <c r="T32" s="112"/>
      <c r="U32" s="112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2"/>
      <c r="S33" s="112"/>
      <c r="T33" s="112"/>
      <c r="U33" s="112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2"/>
      <c r="S34" s="112"/>
      <c r="T34" s="112"/>
      <c r="U34" s="112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2"/>
      <c r="S35" s="112"/>
      <c r="T35" s="112"/>
      <c r="U35" s="112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2"/>
      <c r="S36" s="112"/>
      <c r="T36" s="112"/>
      <c r="U36" s="112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2"/>
      <c r="S37" s="112"/>
      <c r="T37" s="112"/>
      <c r="U37" s="112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2"/>
      <c r="S38" s="112"/>
      <c r="T38" s="112"/>
      <c r="U38" s="112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2"/>
      <c r="S39" s="112"/>
      <c r="T39" s="112"/>
      <c r="U39" s="112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2"/>
      <c r="S40" s="112"/>
      <c r="T40" s="112"/>
      <c r="U40" s="112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2"/>
      <c r="S41" s="112"/>
      <c r="T41" s="112"/>
      <c r="U41" s="112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110.2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2</v>
      </c>
      <c r="M42" s="23">
        <f t="shared" si="0"/>
        <v>1</v>
      </c>
      <c r="N42" s="24" t="str">
        <f t="shared" si="1"/>
        <v>OK</v>
      </c>
      <c r="O42" s="111"/>
      <c r="P42" s="111"/>
      <c r="Q42" s="111"/>
      <c r="R42" s="112"/>
      <c r="S42" s="112"/>
      <c r="T42" s="112">
        <v>1</v>
      </c>
      <c r="U42" s="112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110.2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1</v>
      </c>
      <c r="N43" s="24" t="str">
        <f t="shared" si="1"/>
        <v>OK</v>
      </c>
      <c r="O43" s="111"/>
      <c r="P43" s="111">
        <v>1</v>
      </c>
      <c r="Q43" s="111"/>
      <c r="R43" s="112"/>
      <c r="S43" s="112"/>
      <c r="T43" s="112"/>
      <c r="U43" s="112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126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v>1</v>
      </c>
      <c r="M44" s="23">
        <f t="shared" si="0"/>
        <v>0</v>
      </c>
      <c r="N44" s="24" t="str">
        <f t="shared" si="1"/>
        <v>OK</v>
      </c>
      <c r="O44" s="111"/>
      <c r="P44" s="111"/>
      <c r="Q44" s="111">
        <v>1</v>
      </c>
      <c r="R44" s="112"/>
      <c r="S44" s="112"/>
      <c r="T44" s="112"/>
      <c r="U44" s="112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126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111"/>
      <c r="P45" s="111"/>
      <c r="Q45" s="111"/>
      <c r="R45" s="112"/>
      <c r="S45" s="112"/>
      <c r="T45" s="112"/>
      <c r="U45" s="112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141.7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2"/>
      <c r="S46" s="112"/>
      <c r="T46" s="112"/>
      <c r="U46" s="112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30.75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111"/>
      <c r="P47" s="111"/>
      <c r="Q47" s="111"/>
      <c r="R47" s="112"/>
      <c r="S47" s="112"/>
      <c r="T47" s="112"/>
      <c r="U47" s="112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/>
      <c r="M48" s="23">
        <f t="shared" si="0"/>
        <v>0</v>
      </c>
      <c r="N48" s="24" t="str">
        <f t="shared" si="1"/>
        <v>OK</v>
      </c>
      <c r="O48" s="111"/>
      <c r="P48" s="111"/>
      <c r="Q48" s="111"/>
      <c r="R48" s="112"/>
      <c r="S48" s="112"/>
      <c r="T48" s="112"/>
      <c r="U48" s="112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30.75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/>
      <c r="M49" s="23">
        <f t="shared" si="0"/>
        <v>0</v>
      </c>
      <c r="N49" s="24" t="str">
        <f t="shared" si="1"/>
        <v>OK</v>
      </c>
      <c r="O49" s="111"/>
      <c r="P49" s="111"/>
      <c r="Q49" s="111"/>
      <c r="R49" s="112"/>
      <c r="S49" s="112"/>
      <c r="T49" s="112"/>
      <c r="U49" s="112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30.75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/>
      <c r="M50" s="23">
        <f t="shared" si="0"/>
        <v>0</v>
      </c>
      <c r="N50" s="24" t="str">
        <f t="shared" si="1"/>
        <v>OK</v>
      </c>
      <c r="O50" s="111"/>
      <c r="P50" s="111"/>
      <c r="Q50" s="111"/>
      <c r="R50" s="112"/>
      <c r="S50" s="112"/>
      <c r="T50" s="112"/>
      <c r="U50" s="112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30.75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/>
      <c r="M51" s="23">
        <f t="shared" si="0"/>
        <v>0</v>
      </c>
      <c r="N51" s="24" t="str">
        <f t="shared" si="1"/>
        <v>OK</v>
      </c>
      <c r="O51" s="111"/>
      <c r="P51" s="111"/>
      <c r="Q51" s="111"/>
      <c r="R51" s="112"/>
      <c r="S51" s="112"/>
      <c r="T51" s="112"/>
      <c r="U51" s="112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 customHeight="1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/>
      <c r="M52" s="23">
        <f t="shared" si="0"/>
        <v>0</v>
      </c>
      <c r="N52" s="24" t="str">
        <f t="shared" si="1"/>
        <v>OK</v>
      </c>
      <c r="O52" s="111"/>
      <c r="P52" s="111"/>
      <c r="Q52" s="111"/>
      <c r="R52" s="112"/>
      <c r="S52" s="112"/>
      <c r="T52" s="112"/>
      <c r="U52" s="112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30.75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111"/>
      <c r="P53" s="111"/>
      <c r="Q53" s="111"/>
      <c r="R53" s="112"/>
      <c r="S53" s="112"/>
      <c r="T53" s="112"/>
      <c r="U53" s="112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30.75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2"/>
      <c r="S54" s="112"/>
      <c r="T54" s="112"/>
      <c r="U54" s="112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.75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2"/>
      <c r="S55" s="112"/>
      <c r="T55" s="112"/>
      <c r="U55" s="112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110.2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111"/>
      <c r="P56" s="111"/>
      <c r="Q56" s="111"/>
      <c r="R56" s="112"/>
      <c r="S56" s="112"/>
      <c r="T56" s="112"/>
      <c r="U56" s="112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110.2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2"/>
      <c r="S57" s="112"/>
      <c r="T57" s="112"/>
      <c r="U57" s="112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6.25">
      <c r="K58" s="57"/>
      <c r="L58" s="4">
        <f>SUM(L4:L57)</f>
        <v>593</v>
      </c>
      <c r="M58" s="4">
        <f>SUM(M4:M57)</f>
        <v>15</v>
      </c>
      <c r="O58" s="114">
        <f>SUMPRODUCT($K$4:$K$57,O4:O57)</f>
        <v>1280</v>
      </c>
      <c r="P58" s="114">
        <f>SUMPRODUCT($K$4:$K$57,P4:P57)</f>
        <v>1229.8800000000001</v>
      </c>
      <c r="Q58" s="114">
        <f>SUMPRODUCT($K$4:$K$57,Q4:Q57)</f>
        <v>8000</v>
      </c>
      <c r="R58" s="171">
        <f>SUMPRODUCT($K$4:$K$57,R4:R57)</f>
        <v>4311</v>
      </c>
      <c r="S58" s="171">
        <f>SUMPRODUCT(K4:K57,S4:S57)</f>
        <v>303.22000000000003</v>
      </c>
      <c r="T58" s="171">
        <f>SUMPRODUCT(K4:K57,T4:T57)</f>
        <v>333.33</v>
      </c>
      <c r="U58" s="172">
        <f>U14*K14</f>
        <v>1204</v>
      </c>
    </row>
  </sheetData>
  <mergeCells count="34">
    <mergeCell ref="AD1:AD2"/>
    <mergeCell ref="AE1:AE2"/>
    <mergeCell ref="AF1:AF2"/>
    <mergeCell ref="A2:N2"/>
    <mergeCell ref="A1:C1"/>
    <mergeCell ref="D1:K1"/>
    <mergeCell ref="L1:N1"/>
    <mergeCell ref="R1:R2"/>
    <mergeCell ref="S1:S2"/>
    <mergeCell ref="T1:T2"/>
    <mergeCell ref="U1:U2"/>
    <mergeCell ref="AA1:AA2"/>
    <mergeCell ref="AB1:AB2"/>
    <mergeCell ref="AC1:AC2"/>
    <mergeCell ref="V1:V2"/>
    <mergeCell ref="W1:W2"/>
    <mergeCell ref="A52:A55"/>
    <mergeCell ref="B52:B55"/>
    <mergeCell ref="A21:A30"/>
    <mergeCell ref="B21:B30"/>
    <mergeCell ref="A31:A38"/>
    <mergeCell ref="B31:B38"/>
    <mergeCell ref="A39:A41"/>
    <mergeCell ref="B39:B41"/>
    <mergeCell ref="A47:A51"/>
    <mergeCell ref="B47:B51"/>
    <mergeCell ref="A4:A20"/>
    <mergeCell ref="B4:B20"/>
    <mergeCell ref="X1:X2"/>
    <mergeCell ref="Y1:Y2"/>
    <mergeCell ref="Z1:Z2"/>
    <mergeCell ref="P1:P2"/>
    <mergeCell ref="O1:O2"/>
    <mergeCell ref="Q1:Q2"/>
  </mergeCells>
  <conditionalFormatting sqref="O4:Q57">
    <cfRule type="cellIs" dxfId="350" priority="4" stopIfTrue="1" operator="greaterThan">
      <formula>0</formula>
    </cfRule>
    <cfRule type="cellIs" dxfId="349" priority="5" stopIfTrue="1" operator="greaterThan">
      <formula>0</formula>
    </cfRule>
    <cfRule type="cellIs" dxfId="348" priority="6" stopIfTrue="1" operator="greaterThan">
      <formula>0</formula>
    </cfRule>
  </conditionalFormatting>
  <conditionalFormatting sqref="V4:Z57">
    <cfRule type="cellIs" dxfId="347" priority="7" stopIfTrue="1" operator="greaterThan">
      <formula>0</formula>
    </cfRule>
    <cfRule type="cellIs" dxfId="346" priority="8" stopIfTrue="1" operator="greaterThan">
      <formula>0</formula>
    </cfRule>
    <cfRule type="cellIs" dxfId="345" priority="9" stopIfTrue="1" operator="greaterThan">
      <formula>0</formula>
    </cfRule>
  </conditionalFormatting>
  <conditionalFormatting sqref="R4:U57">
    <cfRule type="cellIs" dxfId="344" priority="1" stopIfTrue="1" operator="greaterThan">
      <formula>0</formula>
    </cfRule>
    <cfRule type="cellIs" dxfId="343" priority="2" stopIfTrue="1" operator="greaterThan">
      <formula>0</formula>
    </cfRule>
    <cfRule type="cellIs" dxfId="342" priority="3" stopIfTrue="1" operator="greaterThan">
      <formula>0</formula>
    </cfRule>
  </conditionalFormatting>
  <hyperlinks>
    <hyperlink ref="D577" r:id="rId1" display="https://www.havan.com.br/mangueira-para-gas-de-cozinha-glp-1-20m-durin-05207.html" xr:uid="{08F235CB-CAD8-437F-ABF7-1C2165D28475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F58"/>
  <sheetViews>
    <sheetView topLeftCell="A49" zoomScale="80" zoomScaleNormal="80" workbookViewId="0">
      <selection activeCell="E69" sqref="E69"/>
    </sheetView>
  </sheetViews>
  <sheetFormatPr defaultColWidth="9.7109375" defaultRowHeight="39.950000000000003" customHeight="1"/>
  <cols>
    <col min="1" max="1" width="7" style="33" customWidth="1"/>
    <col min="2" max="2" width="14.140625" style="1" customWidth="1"/>
    <col min="3" max="3" width="9.5703125" style="32" customWidth="1"/>
    <col min="4" max="4" width="29.85546875" style="40" customWidth="1"/>
    <col min="5" max="5" width="26.42578125" style="41" customWidth="1"/>
    <col min="6" max="6" width="19.42578125" style="41" hidden="1" customWidth="1"/>
    <col min="7" max="7" width="13.140625" style="41" customWidth="1"/>
    <col min="8" max="8" width="14.5703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229</v>
      </c>
      <c r="P1" s="191" t="s">
        <v>230</v>
      </c>
      <c r="Q1" s="191" t="s">
        <v>231</v>
      </c>
      <c r="R1" s="191" t="s">
        <v>263</v>
      </c>
      <c r="S1" s="190" t="s">
        <v>57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45254</v>
      </c>
      <c r="P3" s="104">
        <v>45254</v>
      </c>
      <c r="Q3" s="104">
        <v>45254</v>
      </c>
      <c r="R3" s="104">
        <v>45478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111"/>
      <c r="P4" s="111"/>
      <c r="Q4" s="111"/>
      <c r="R4" s="111"/>
      <c r="S4" s="7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2</v>
      </c>
      <c r="M5" s="23">
        <f>L5-(SUM(O5:AF5))</f>
        <v>2</v>
      </c>
      <c r="N5" s="24" t="str">
        <f>IF(M5&lt;0,"ATENÇÃO","OK")</f>
        <v>OK</v>
      </c>
      <c r="O5" s="111"/>
      <c r="P5" s="111"/>
      <c r="Q5" s="111"/>
      <c r="R5" s="111"/>
      <c r="S5" s="7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111"/>
      <c r="P6" s="111"/>
      <c r="Q6" s="111"/>
      <c r="R6" s="111"/>
      <c r="S6" s="7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20</v>
      </c>
      <c r="M7" s="23">
        <f t="shared" si="0"/>
        <v>0</v>
      </c>
      <c r="N7" s="24" t="str">
        <f t="shared" si="1"/>
        <v>OK</v>
      </c>
      <c r="O7" s="111"/>
      <c r="P7" s="111"/>
      <c r="Q7" s="111"/>
      <c r="R7" s="111">
        <v>20</v>
      </c>
      <c r="S7" s="7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111"/>
      <c r="P8" s="111"/>
      <c r="Q8" s="111"/>
      <c r="R8" s="111"/>
      <c r="S8" s="7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/>
      <c r="M9" s="23">
        <f t="shared" si="0"/>
        <v>0</v>
      </c>
      <c r="N9" s="24" t="str">
        <f t="shared" si="1"/>
        <v>OK</v>
      </c>
      <c r="O9" s="111"/>
      <c r="P9" s="111"/>
      <c r="Q9" s="111"/>
      <c r="R9" s="111"/>
      <c r="S9" s="7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111"/>
      <c r="P10" s="111"/>
      <c r="Q10" s="111"/>
      <c r="R10" s="111"/>
      <c r="S10" s="7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50</v>
      </c>
      <c r="M11" s="23">
        <f t="shared" si="0"/>
        <v>0</v>
      </c>
      <c r="N11" s="24" t="str">
        <f t="shared" si="1"/>
        <v>OK</v>
      </c>
      <c r="O11" s="111"/>
      <c r="P11" s="111"/>
      <c r="Q11" s="111"/>
      <c r="R11" s="111">
        <v>50</v>
      </c>
      <c r="S11" s="7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11"/>
      <c r="P12" s="111"/>
      <c r="Q12" s="111"/>
      <c r="R12" s="111"/>
      <c r="S12" s="7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/>
      <c r="M13" s="23">
        <f t="shared" si="0"/>
        <v>0</v>
      </c>
      <c r="N13" s="24" t="str">
        <f t="shared" si="1"/>
        <v>OK</v>
      </c>
      <c r="O13" s="111"/>
      <c r="P13" s="111"/>
      <c r="Q13" s="111"/>
      <c r="R13" s="111"/>
      <c r="S13" s="7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3</v>
      </c>
      <c r="M14" s="23">
        <f t="shared" si="0"/>
        <v>2</v>
      </c>
      <c r="N14" s="24" t="str">
        <f t="shared" si="1"/>
        <v>OK</v>
      </c>
      <c r="O14" s="111"/>
      <c r="P14" s="111"/>
      <c r="Q14" s="111">
        <v>1</v>
      </c>
      <c r="R14" s="111"/>
      <c r="S14" s="7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/>
      <c r="M15" s="23">
        <f t="shared" si="0"/>
        <v>0</v>
      </c>
      <c r="N15" s="24" t="str">
        <f t="shared" si="1"/>
        <v>OK</v>
      </c>
      <c r="O15" s="111"/>
      <c r="P15" s="111"/>
      <c r="Q15" s="111"/>
      <c r="R15" s="111"/>
      <c r="S15" s="7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20</v>
      </c>
      <c r="M16" s="23">
        <f t="shared" si="0"/>
        <v>20</v>
      </c>
      <c r="N16" s="24" t="str">
        <f t="shared" si="1"/>
        <v>OK</v>
      </c>
      <c r="O16" s="111"/>
      <c r="P16" s="111"/>
      <c r="Q16" s="111"/>
      <c r="R16" s="111"/>
      <c r="S16" s="7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/>
      <c r="M17" s="23">
        <f t="shared" si="0"/>
        <v>0</v>
      </c>
      <c r="N17" s="24" t="str">
        <f t="shared" si="1"/>
        <v>OK</v>
      </c>
      <c r="O17" s="111"/>
      <c r="P17" s="111"/>
      <c r="Q17" s="111"/>
      <c r="R17" s="111"/>
      <c r="S17" s="7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100</v>
      </c>
      <c r="M18" s="23">
        <f t="shared" si="0"/>
        <v>100</v>
      </c>
      <c r="N18" s="24" t="str">
        <f t="shared" si="1"/>
        <v>OK</v>
      </c>
      <c r="O18" s="111"/>
      <c r="P18" s="111"/>
      <c r="Q18" s="111"/>
      <c r="R18" s="111"/>
      <c r="S18" s="7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10</v>
      </c>
      <c r="M19" s="23">
        <f t="shared" si="0"/>
        <v>10</v>
      </c>
      <c r="N19" s="24" t="str">
        <f t="shared" si="1"/>
        <v>OK</v>
      </c>
      <c r="O19" s="111"/>
      <c r="P19" s="111"/>
      <c r="Q19" s="111"/>
      <c r="R19" s="111"/>
      <c r="S19" s="7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 t="shared" si="0"/>
        <v>0</v>
      </c>
      <c r="N20" s="24" t="str">
        <f t="shared" si="1"/>
        <v>OK</v>
      </c>
      <c r="O20" s="111"/>
      <c r="P20" s="111"/>
      <c r="Q20" s="111"/>
      <c r="R20" s="111"/>
      <c r="S20" s="7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4</v>
      </c>
      <c r="M21" s="23">
        <f t="shared" si="0"/>
        <v>4</v>
      </c>
      <c r="N21" s="24" t="str">
        <f t="shared" si="1"/>
        <v>OK</v>
      </c>
      <c r="O21" s="111"/>
      <c r="P21" s="111"/>
      <c r="Q21" s="111"/>
      <c r="R21" s="111"/>
      <c r="S21" s="7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/>
      <c r="M22" s="23">
        <f t="shared" si="0"/>
        <v>0</v>
      </c>
      <c r="N22" s="24" t="str">
        <f t="shared" si="1"/>
        <v>OK</v>
      </c>
      <c r="O22" s="111"/>
      <c r="P22" s="111"/>
      <c r="Q22" s="111"/>
      <c r="R22" s="111"/>
      <c r="S22" s="7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111"/>
      <c r="P23" s="111"/>
      <c r="Q23" s="111"/>
      <c r="R23" s="111"/>
      <c r="S23" s="7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 t="shared" si="0"/>
        <v>0</v>
      </c>
      <c r="N24" s="24" t="str">
        <f t="shared" si="1"/>
        <v>OK</v>
      </c>
      <c r="O24" s="111"/>
      <c r="P24" s="111"/>
      <c r="Q24" s="111"/>
      <c r="R24" s="111"/>
      <c r="S24" s="7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7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7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111"/>
      <c r="P27" s="111"/>
      <c r="Q27" s="111"/>
      <c r="R27" s="111"/>
      <c r="S27" s="7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/>
      <c r="M28" s="23">
        <f t="shared" si="0"/>
        <v>0</v>
      </c>
      <c r="N28" s="24" t="str">
        <f t="shared" si="1"/>
        <v>OK</v>
      </c>
      <c r="O28" s="111"/>
      <c r="P28" s="111"/>
      <c r="Q28" s="111"/>
      <c r="R28" s="111"/>
      <c r="S28" s="7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7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111"/>
      <c r="P30" s="111"/>
      <c r="Q30" s="111"/>
      <c r="R30" s="111"/>
      <c r="S30" s="7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111"/>
      <c r="P31" s="111"/>
      <c r="Q31" s="111"/>
      <c r="R31" s="111"/>
      <c r="S31" s="7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111"/>
      <c r="P32" s="111"/>
      <c r="Q32" s="111"/>
      <c r="R32" s="111"/>
      <c r="S32" s="7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7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7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7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7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7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7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7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7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7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2</v>
      </c>
      <c r="M42" s="23">
        <f t="shared" si="0"/>
        <v>1</v>
      </c>
      <c r="N42" s="24" t="str">
        <f t="shared" si="1"/>
        <v>OK</v>
      </c>
      <c r="O42" s="111"/>
      <c r="P42" s="111">
        <v>1</v>
      </c>
      <c r="Q42" s="111"/>
      <c r="R42" s="111"/>
      <c r="S42" s="7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1</v>
      </c>
      <c r="N43" s="24" t="str">
        <f t="shared" si="1"/>
        <v>OK</v>
      </c>
      <c r="O43" s="111"/>
      <c r="P43" s="111">
        <v>1</v>
      </c>
      <c r="Q43" s="111"/>
      <c r="R43" s="111"/>
      <c r="S43" s="7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111"/>
      <c r="P44" s="111"/>
      <c r="Q44" s="111"/>
      <c r="R44" s="111"/>
      <c r="S44" s="7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111"/>
      <c r="P45" s="111"/>
      <c r="Q45" s="111"/>
      <c r="R45" s="111"/>
      <c r="S45" s="7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63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7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10</v>
      </c>
      <c r="M47" s="23">
        <f t="shared" si="0"/>
        <v>0</v>
      </c>
      <c r="N47" s="24" t="str">
        <f t="shared" si="1"/>
        <v>OK</v>
      </c>
      <c r="O47" s="111">
        <v>10</v>
      </c>
      <c r="P47" s="111"/>
      <c r="Q47" s="111"/>
      <c r="R47" s="111"/>
      <c r="S47" s="7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1</v>
      </c>
      <c r="N48" s="24" t="str">
        <f t="shared" si="1"/>
        <v>OK</v>
      </c>
      <c r="O48" s="111"/>
      <c r="P48" s="111"/>
      <c r="Q48" s="111"/>
      <c r="R48" s="111"/>
      <c r="S48" s="7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4</v>
      </c>
      <c r="N49" s="24" t="str">
        <f t="shared" si="1"/>
        <v>OK</v>
      </c>
      <c r="O49" s="111"/>
      <c r="P49" s="111"/>
      <c r="Q49" s="111"/>
      <c r="R49" s="111"/>
      <c r="S49" s="7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111"/>
      <c r="P50" s="111"/>
      <c r="Q50" s="111"/>
      <c r="R50" s="111"/>
      <c r="S50" s="7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111"/>
      <c r="P51" s="111"/>
      <c r="Q51" s="111"/>
      <c r="R51" s="111"/>
      <c r="S51" s="7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2</v>
      </c>
      <c r="M52" s="23">
        <f t="shared" si="0"/>
        <v>2</v>
      </c>
      <c r="N52" s="24" t="str">
        <f t="shared" si="1"/>
        <v>OK</v>
      </c>
      <c r="O52" s="111"/>
      <c r="P52" s="111"/>
      <c r="Q52" s="111"/>
      <c r="R52" s="111"/>
      <c r="S52" s="7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1</v>
      </c>
      <c r="M53" s="23">
        <f t="shared" si="0"/>
        <v>1</v>
      </c>
      <c r="N53" s="24" t="str">
        <f t="shared" si="1"/>
        <v>OK</v>
      </c>
      <c r="O53" s="111"/>
      <c r="P53" s="111"/>
      <c r="Q53" s="111"/>
      <c r="R53" s="111"/>
      <c r="S53" s="7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1"/>
      <c r="S54" s="7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1"/>
      <c r="S55" s="7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111"/>
      <c r="P56" s="111"/>
      <c r="Q56" s="111"/>
      <c r="R56" s="111"/>
      <c r="S56" s="7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7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39.950000000000003" customHeight="1">
      <c r="K58" s="57"/>
      <c r="L58" s="4">
        <f>SUM(L4:L57)</f>
        <v>249</v>
      </c>
      <c r="M58" s="4">
        <f>SUM(M4:M57)</f>
        <v>166</v>
      </c>
      <c r="O58" s="68">
        <f>SUMPRODUCT($K$4:$K$57,O4:O57)</f>
        <v>311.5</v>
      </c>
      <c r="P58" s="68">
        <f>SUMPRODUCT($K$4:$K$57,P4:P57)</f>
        <v>1563.21</v>
      </c>
      <c r="Q58" s="68">
        <f>SUMPRODUCT($K$4:$K$57,Q4:Q57)</f>
        <v>602</v>
      </c>
      <c r="R58" s="68">
        <f>SUMPRODUCT($K$4:$K$57,R4:R57)</f>
        <v>3090</v>
      </c>
      <c r="S58" s="68">
        <f t="shared" ref="P58:AF58" si="2">SUMPRODUCT($K$4:$K$57,S4:S57)</f>
        <v>0</v>
      </c>
      <c r="T58" s="68">
        <f t="shared" si="2"/>
        <v>0</v>
      </c>
      <c r="U58" s="68">
        <f t="shared" si="2"/>
        <v>0</v>
      </c>
      <c r="V58" s="68">
        <f t="shared" si="2"/>
        <v>0</v>
      </c>
      <c r="W58" s="68">
        <f t="shared" si="2"/>
        <v>0</v>
      </c>
      <c r="X58" s="68">
        <f t="shared" si="2"/>
        <v>0</v>
      </c>
      <c r="Y58" s="68">
        <f t="shared" si="2"/>
        <v>0</v>
      </c>
      <c r="Z58" s="68">
        <f t="shared" si="2"/>
        <v>0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</sheetData>
  <mergeCells count="34">
    <mergeCell ref="AE1:AE2"/>
    <mergeCell ref="AF1:AF2"/>
    <mergeCell ref="A2:N2"/>
    <mergeCell ref="AB1:AB2"/>
    <mergeCell ref="AC1:AC2"/>
    <mergeCell ref="AA1:AA2"/>
    <mergeCell ref="V1:V2"/>
    <mergeCell ref="W1:W2"/>
    <mergeCell ref="X1:X2"/>
    <mergeCell ref="Y1:Y2"/>
    <mergeCell ref="Z1:Z2"/>
    <mergeCell ref="A4:A20"/>
    <mergeCell ref="B4:B20"/>
    <mergeCell ref="A21:A30"/>
    <mergeCell ref="B21:B30"/>
    <mergeCell ref="AD1:AD2"/>
    <mergeCell ref="U1:U2"/>
    <mergeCell ref="R1:R2"/>
    <mergeCell ref="A1:C1"/>
    <mergeCell ref="D1:K1"/>
    <mergeCell ref="L1:N1"/>
    <mergeCell ref="T1:T2"/>
    <mergeCell ref="S1:S2"/>
    <mergeCell ref="O1:O2"/>
    <mergeCell ref="P1:P2"/>
    <mergeCell ref="Q1:Q2"/>
    <mergeCell ref="A52:A55"/>
    <mergeCell ref="B52:B55"/>
    <mergeCell ref="A31:A38"/>
    <mergeCell ref="B31:B38"/>
    <mergeCell ref="A39:A41"/>
    <mergeCell ref="B39:B41"/>
    <mergeCell ref="A47:A51"/>
    <mergeCell ref="B47:B51"/>
  </mergeCells>
  <conditionalFormatting sqref="S4:Z57">
    <cfRule type="cellIs" dxfId="341" priority="10" stopIfTrue="1" operator="greaterThan">
      <formula>0</formula>
    </cfRule>
    <cfRule type="cellIs" dxfId="340" priority="11" stopIfTrue="1" operator="greaterThan">
      <formula>0</formula>
    </cfRule>
    <cfRule type="cellIs" dxfId="339" priority="12" stopIfTrue="1" operator="greaterThan">
      <formula>0</formula>
    </cfRule>
  </conditionalFormatting>
  <conditionalFormatting sqref="O4:R57">
    <cfRule type="cellIs" dxfId="338" priority="1" stopIfTrue="1" operator="greaterThan">
      <formula>0</formula>
    </cfRule>
    <cfRule type="cellIs" dxfId="337" priority="2" stopIfTrue="1" operator="greaterThan">
      <formula>0</formula>
    </cfRule>
    <cfRule type="cellIs" dxfId="336" priority="3" stopIfTrue="1" operator="greaterThan">
      <formula>0</formula>
    </cfRule>
  </conditionalFormatting>
  <hyperlinks>
    <hyperlink ref="D577" r:id="rId1" display="https://www.havan.com.br/mangueira-para-gas-de-cozinha-glp-1-20m-durin-05207.html" xr:uid="{576FD676-4C75-4ED2-9C86-E0018B4D121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F649"/>
  <sheetViews>
    <sheetView topLeftCell="A45" zoomScale="70" zoomScaleNormal="70" workbookViewId="0">
      <selection activeCell="J63" sqref="J63"/>
    </sheetView>
  </sheetViews>
  <sheetFormatPr defaultColWidth="9.7109375" defaultRowHeight="26.25"/>
  <cols>
    <col min="1" max="1" width="7" style="33" customWidth="1"/>
    <col min="2" max="2" width="23" style="1" customWidth="1"/>
    <col min="3" max="3" width="9.5703125" style="32" customWidth="1"/>
    <col min="4" max="4" width="33.42578125" style="40" customWidth="1"/>
    <col min="5" max="5" width="36" style="41" customWidth="1"/>
    <col min="6" max="6" width="19.42578125" style="41" hidden="1" customWidth="1"/>
    <col min="7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7.5703125" style="6" customWidth="1"/>
    <col min="16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297</v>
      </c>
      <c r="P1" s="190" t="s">
        <v>57</v>
      </c>
      <c r="Q1" s="190" t="s">
        <v>57</v>
      </c>
      <c r="R1" s="190" t="s">
        <v>57</v>
      </c>
      <c r="S1" s="190" t="s">
        <v>57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256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45449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71"/>
      <c r="P4" s="71"/>
      <c r="Q4" s="71"/>
      <c r="R4" s="71"/>
      <c r="S4" s="7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L5-(SUM(O5:AF5))</f>
        <v>0</v>
      </c>
      <c r="N5" s="24" t="str">
        <f>IF(M5&lt;0,"ATENÇÃO","OK")</f>
        <v>OK</v>
      </c>
      <c r="O5" s="71"/>
      <c r="P5" s="71"/>
      <c r="Q5" s="71"/>
      <c r="R5" s="71"/>
      <c r="S5" s="7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71"/>
      <c r="P6" s="71"/>
      <c r="Q6" s="71"/>
      <c r="R6" s="71"/>
      <c r="S6" s="7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100</v>
      </c>
      <c r="M7" s="23">
        <f t="shared" si="0"/>
        <v>100</v>
      </c>
      <c r="N7" s="24" t="str">
        <f t="shared" si="1"/>
        <v>OK</v>
      </c>
      <c r="O7" s="71"/>
      <c r="P7" s="71"/>
      <c r="Q7" s="71"/>
      <c r="R7" s="71"/>
      <c r="S7" s="7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71"/>
      <c r="P8" s="71"/>
      <c r="Q8" s="71"/>
      <c r="R8" s="71"/>
      <c r="S8" s="7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50</v>
      </c>
      <c r="M9" s="23">
        <f t="shared" si="0"/>
        <v>50</v>
      </c>
      <c r="N9" s="24" t="str">
        <f t="shared" si="1"/>
        <v>OK</v>
      </c>
      <c r="O9" s="71"/>
      <c r="P9" s="71"/>
      <c r="Q9" s="71"/>
      <c r="R9" s="71"/>
      <c r="S9" s="7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71"/>
      <c r="P10" s="71"/>
      <c r="Q10" s="71"/>
      <c r="R10" s="71"/>
      <c r="S10" s="7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50</v>
      </c>
      <c r="M11" s="23">
        <f t="shared" si="0"/>
        <v>50</v>
      </c>
      <c r="N11" s="24" t="str">
        <f t="shared" si="1"/>
        <v>OK</v>
      </c>
      <c r="O11" s="71"/>
      <c r="P11" s="71"/>
      <c r="Q11" s="71"/>
      <c r="R11" s="71"/>
      <c r="S11" s="7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71"/>
      <c r="P12" s="71"/>
      <c r="Q12" s="71"/>
      <c r="R12" s="71"/>
      <c r="S12" s="7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10</v>
      </c>
      <c r="M13" s="23">
        <f t="shared" si="0"/>
        <v>10</v>
      </c>
      <c r="N13" s="24" t="str">
        <f t="shared" si="1"/>
        <v>OK</v>
      </c>
      <c r="O13" s="71"/>
      <c r="P13" s="71"/>
      <c r="Q13" s="71"/>
      <c r="R13" s="71"/>
      <c r="S13" s="7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71"/>
      <c r="P14" s="71"/>
      <c r="Q14" s="71"/>
      <c r="R14" s="71"/>
      <c r="S14" s="7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50</v>
      </c>
      <c r="M15" s="23">
        <f t="shared" si="0"/>
        <v>50</v>
      </c>
      <c r="N15" s="24" t="str">
        <f t="shared" si="1"/>
        <v>OK</v>
      </c>
      <c r="O15" s="71"/>
      <c r="P15" s="71"/>
      <c r="Q15" s="71"/>
      <c r="R15" s="71"/>
      <c r="S15" s="7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71"/>
      <c r="P16" s="71"/>
      <c r="Q16" s="71"/>
      <c r="R16" s="71"/>
      <c r="S16" s="7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200</v>
      </c>
      <c r="M17" s="23">
        <f t="shared" si="0"/>
        <v>200</v>
      </c>
      <c r="N17" s="24" t="str">
        <f t="shared" si="1"/>
        <v>OK</v>
      </c>
      <c r="O17" s="71"/>
      <c r="P17" s="71"/>
      <c r="Q17" s="71"/>
      <c r="R17" s="71"/>
      <c r="S17" s="7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/>
      <c r="M18" s="23">
        <f t="shared" si="0"/>
        <v>0</v>
      </c>
      <c r="N18" s="24" t="str">
        <f t="shared" si="1"/>
        <v>OK</v>
      </c>
      <c r="O18" s="71"/>
      <c r="P18" s="71"/>
      <c r="Q18" s="71"/>
      <c r="R18" s="71"/>
      <c r="S18" s="7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10</v>
      </c>
      <c r="M19" s="23">
        <f t="shared" si="0"/>
        <v>10</v>
      </c>
      <c r="N19" s="24" t="str">
        <f t="shared" si="1"/>
        <v>OK</v>
      </c>
      <c r="O19" s="71"/>
      <c r="P19" s="71"/>
      <c r="Q19" s="71"/>
      <c r="R19" s="71"/>
      <c r="S19" s="7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10</v>
      </c>
      <c r="M20" s="23">
        <f t="shared" si="0"/>
        <v>10</v>
      </c>
      <c r="N20" s="24" t="str">
        <f t="shared" si="1"/>
        <v>OK</v>
      </c>
      <c r="O20" s="71"/>
      <c r="P20" s="71"/>
      <c r="Q20" s="71"/>
      <c r="R20" s="71"/>
      <c r="S20" s="7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f>6-1</f>
        <v>5</v>
      </c>
      <c r="M21" s="23">
        <f t="shared" si="0"/>
        <v>5</v>
      </c>
      <c r="N21" s="24" t="str">
        <f t="shared" si="1"/>
        <v>OK</v>
      </c>
      <c r="O21" s="71"/>
      <c r="P21" s="71"/>
      <c r="Q21" s="71"/>
      <c r="R21" s="71"/>
      <c r="S21" s="7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/>
      <c r="M22" s="23">
        <f t="shared" si="0"/>
        <v>0</v>
      </c>
      <c r="N22" s="24" t="str">
        <f t="shared" si="1"/>
        <v>OK</v>
      </c>
      <c r="O22" s="71"/>
      <c r="P22" s="71"/>
      <c r="Q22" s="71"/>
      <c r="R22" s="71"/>
      <c r="S22" s="7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60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f>6-4</f>
        <v>2</v>
      </c>
      <c r="M23" s="23">
        <f t="shared" si="0"/>
        <v>0</v>
      </c>
      <c r="N23" s="24" t="str">
        <f t="shared" si="1"/>
        <v>OK</v>
      </c>
      <c r="O23" s="71">
        <v>2</v>
      </c>
      <c r="P23" s="71"/>
      <c r="Q23" s="71"/>
      <c r="R23" s="71"/>
      <c r="S23" s="7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 t="shared" si="0"/>
        <v>0</v>
      </c>
      <c r="N24" s="24" t="str">
        <f t="shared" si="1"/>
        <v>OK</v>
      </c>
      <c r="O24" s="71"/>
      <c r="P24" s="71"/>
      <c r="Q24" s="71"/>
      <c r="R24" s="71"/>
      <c r="S24" s="7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71"/>
      <c r="P25" s="71"/>
      <c r="Q25" s="71"/>
      <c r="R25" s="71"/>
      <c r="S25" s="7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71"/>
      <c r="P26" s="71"/>
      <c r="Q26" s="71"/>
      <c r="R26" s="71"/>
      <c r="S26" s="7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71"/>
      <c r="P27" s="71"/>
      <c r="Q27" s="71"/>
      <c r="R27" s="71"/>
      <c r="S27" s="7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10</v>
      </c>
      <c r="M28" s="23">
        <f t="shared" si="0"/>
        <v>10</v>
      </c>
      <c r="N28" s="24" t="str">
        <f t="shared" si="1"/>
        <v>OK</v>
      </c>
      <c r="O28" s="71"/>
      <c r="P28" s="71"/>
      <c r="Q28" s="71"/>
      <c r="R28" s="71"/>
      <c r="S28" s="7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71"/>
      <c r="P29" s="71"/>
      <c r="Q29" s="71"/>
      <c r="R29" s="71"/>
      <c r="S29" s="7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71"/>
      <c r="P30" s="71"/>
      <c r="Q30" s="71"/>
      <c r="R30" s="71"/>
      <c r="S30" s="7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 t="shared" si="0"/>
        <v>0</v>
      </c>
      <c r="N31" s="24" t="str">
        <f t="shared" si="1"/>
        <v>OK</v>
      </c>
      <c r="O31" s="71"/>
      <c r="P31" s="71"/>
      <c r="Q31" s="71"/>
      <c r="R31" s="71"/>
      <c r="S31" s="7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 t="shared" si="0"/>
        <v>0</v>
      </c>
      <c r="N32" s="24" t="str">
        <f t="shared" si="1"/>
        <v>OK</v>
      </c>
      <c r="O32" s="71"/>
      <c r="P32" s="71"/>
      <c r="Q32" s="71"/>
      <c r="R32" s="71"/>
      <c r="S32" s="7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71"/>
      <c r="P33" s="71"/>
      <c r="Q33" s="71"/>
      <c r="R33" s="71"/>
      <c r="S33" s="7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 t="shared" si="0"/>
        <v>0</v>
      </c>
      <c r="N34" s="24" t="str">
        <f t="shared" si="1"/>
        <v>OK</v>
      </c>
      <c r="O34" s="71"/>
      <c r="P34" s="71"/>
      <c r="Q34" s="71"/>
      <c r="R34" s="71"/>
      <c r="S34" s="7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71"/>
      <c r="P35" s="71"/>
      <c r="Q35" s="71"/>
      <c r="R35" s="71"/>
      <c r="S35" s="7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71"/>
      <c r="P36" s="71"/>
      <c r="Q36" s="71"/>
      <c r="R36" s="71"/>
      <c r="S36" s="7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71"/>
      <c r="P37" s="71"/>
      <c r="Q37" s="71"/>
      <c r="R37" s="71"/>
      <c r="S37" s="7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71"/>
      <c r="P38" s="71"/>
      <c r="Q38" s="71"/>
      <c r="R38" s="71"/>
      <c r="S38" s="7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71"/>
      <c r="P39" s="71"/>
      <c r="Q39" s="71"/>
      <c r="R39" s="71"/>
      <c r="S39" s="7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71"/>
      <c r="P40" s="71"/>
      <c r="Q40" s="71"/>
      <c r="R40" s="71"/>
      <c r="S40" s="7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71"/>
      <c r="P41" s="71"/>
      <c r="Q41" s="71"/>
      <c r="R41" s="71"/>
      <c r="S41" s="7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94.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/>
      <c r="M42" s="23">
        <f t="shared" si="0"/>
        <v>0</v>
      </c>
      <c r="N42" s="24" t="str">
        <f t="shared" si="1"/>
        <v>OK</v>
      </c>
      <c r="O42" s="71"/>
      <c r="P42" s="71"/>
      <c r="Q42" s="71"/>
      <c r="R42" s="71"/>
      <c r="S42" s="7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94.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/>
      <c r="M43" s="23">
        <f t="shared" si="0"/>
        <v>0</v>
      </c>
      <c r="N43" s="24" t="str">
        <f t="shared" si="1"/>
        <v>OK</v>
      </c>
      <c r="O43" s="71"/>
      <c r="P43" s="71"/>
      <c r="Q43" s="71"/>
      <c r="R43" s="71"/>
      <c r="S43" s="7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110.25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71"/>
      <c r="P44" s="71"/>
      <c r="Q44" s="71"/>
      <c r="R44" s="71"/>
      <c r="S44" s="7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110.25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/>
      <c r="M45" s="23">
        <f t="shared" si="0"/>
        <v>0</v>
      </c>
      <c r="N45" s="24" t="str">
        <f t="shared" si="1"/>
        <v>OK</v>
      </c>
      <c r="O45" s="71"/>
      <c r="P45" s="71"/>
      <c r="Q45" s="71"/>
      <c r="R45" s="71"/>
      <c r="S45" s="7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110.2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71"/>
      <c r="P46" s="71"/>
      <c r="Q46" s="71"/>
      <c r="R46" s="71"/>
      <c r="S46" s="7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30.75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71"/>
      <c r="P47" s="71"/>
      <c r="Q47" s="71"/>
      <c r="R47" s="71"/>
      <c r="S47" s="7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1</v>
      </c>
      <c r="N48" s="24" t="str">
        <f t="shared" si="1"/>
        <v>OK</v>
      </c>
      <c r="O48" s="71"/>
      <c r="P48" s="71"/>
      <c r="Q48" s="71"/>
      <c r="R48" s="71"/>
      <c r="S48" s="7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75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4</v>
      </c>
      <c r="N49" s="24" t="str">
        <f t="shared" si="1"/>
        <v>OK</v>
      </c>
      <c r="O49" s="71"/>
      <c r="P49" s="71"/>
      <c r="Q49" s="71"/>
      <c r="R49" s="71"/>
      <c r="S49" s="7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75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71"/>
      <c r="P50" s="71"/>
      <c r="Q50" s="71"/>
      <c r="R50" s="71"/>
      <c r="S50" s="7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75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71"/>
      <c r="P51" s="71"/>
      <c r="Q51" s="71"/>
      <c r="R51" s="71"/>
      <c r="S51" s="7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/>
      <c r="M52" s="23">
        <f t="shared" si="0"/>
        <v>0</v>
      </c>
      <c r="N52" s="24" t="str">
        <f t="shared" si="1"/>
        <v>OK</v>
      </c>
      <c r="O52" s="71"/>
      <c r="P52" s="71"/>
      <c r="Q52" s="71"/>
      <c r="R52" s="71"/>
      <c r="S52" s="7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75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/>
      <c r="M53" s="23">
        <f t="shared" si="0"/>
        <v>0</v>
      </c>
      <c r="N53" s="24" t="str">
        <f t="shared" si="1"/>
        <v>OK</v>
      </c>
      <c r="O53" s="71"/>
      <c r="P53" s="71"/>
      <c r="Q53" s="71"/>
      <c r="R53" s="71"/>
      <c r="S53" s="7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75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71"/>
      <c r="P54" s="71"/>
      <c r="Q54" s="71"/>
      <c r="R54" s="71"/>
      <c r="S54" s="7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71"/>
      <c r="P55" s="71"/>
      <c r="Q55" s="71"/>
      <c r="R55" s="71"/>
      <c r="S55" s="7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94.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71"/>
      <c r="P56" s="71"/>
      <c r="Q56" s="71"/>
      <c r="R56" s="71"/>
      <c r="S56" s="7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94.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71"/>
      <c r="P57" s="71"/>
      <c r="Q57" s="71"/>
      <c r="R57" s="71"/>
      <c r="S57" s="7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>
      <c r="K58" s="57"/>
      <c r="L58" s="224">
        <f>SUM(L4:L57)</f>
        <v>510</v>
      </c>
      <c r="M58" s="224">
        <f>SUM(M4:M57)</f>
        <v>508</v>
      </c>
      <c r="O58" s="114">
        <f>SUMPRODUCT($K$4:$K$57,O4:O57)</f>
        <v>1129.78</v>
      </c>
      <c r="P58" s="68">
        <f t="shared" ref="P58:AF58" si="2">SUMPRODUCT($K$4:$K$57,P4:P57)</f>
        <v>0</v>
      </c>
      <c r="Q58" s="68">
        <f t="shared" si="2"/>
        <v>0</v>
      </c>
      <c r="R58" s="68">
        <f t="shared" si="2"/>
        <v>0</v>
      </c>
      <c r="S58" s="68">
        <f t="shared" si="2"/>
        <v>0</v>
      </c>
      <c r="T58" s="68">
        <f t="shared" si="2"/>
        <v>0</v>
      </c>
      <c r="U58" s="68">
        <f t="shared" si="2"/>
        <v>0</v>
      </c>
      <c r="V58" s="68">
        <f t="shared" si="2"/>
        <v>0</v>
      </c>
      <c r="W58" s="68">
        <f t="shared" si="2"/>
        <v>0</v>
      </c>
      <c r="X58" s="68">
        <f t="shared" si="2"/>
        <v>0</v>
      </c>
      <c r="Y58" s="68">
        <f t="shared" si="2"/>
        <v>0</v>
      </c>
      <c r="Z58" s="68">
        <f t="shared" si="2"/>
        <v>0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  <row r="59" spans="1:32" ht="39.950000000000003" customHeight="1"/>
    <row r="60" spans="1:32" ht="39.950000000000003" customHeight="1"/>
    <row r="61" spans="1:32" ht="39.950000000000003" customHeight="1"/>
    <row r="62" spans="1:32" ht="39.950000000000003" customHeight="1"/>
    <row r="63" spans="1:32" ht="39.950000000000003" customHeight="1"/>
    <row r="64" spans="1:32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4">
    <mergeCell ref="A4:A20"/>
    <mergeCell ref="B4:B20"/>
    <mergeCell ref="AD1:AD2"/>
    <mergeCell ref="AE1:AE2"/>
    <mergeCell ref="AF1:AF2"/>
    <mergeCell ref="A2:N2"/>
    <mergeCell ref="AC1:AC2"/>
    <mergeCell ref="X1:X2"/>
    <mergeCell ref="Y1:Y2"/>
    <mergeCell ref="Z1:Z2"/>
    <mergeCell ref="AA1:AA2"/>
    <mergeCell ref="AB1:AB2"/>
    <mergeCell ref="O1:O2"/>
    <mergeCell ref="P1:P2"/>
    <mergeCell ref="W1:W2"/>
    <mergeCell ref="S1:S2"/>
    <mergeCell ref="T1:T2"/>
    <mergeCell ref="A1:C1"/>
    <mergeCell ref="V1:V2"/>
    <mergeCell ref="U1:U2"/>
    <mergeCell ref="Q1:Q2"/>
    <mergeCell ref="R1:R2"/>
    <mergeCell ref="D1:K1"/>
    <mergeCell ref="L1:N1"/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</mergeCells>
  <conditionalFormatting sqref="O4:R57">
    <cfRule type="cellIs" dxfId="335" priority="1" stopIfTrue="1" operator="greaterThan">
      <formula>0</formula>
    </cfRule>
    <cfRule type="cellIs" dxfId="334" priority="2" stopIfTrue="1" operator="greaterThan">
      <formula>0</formula>
    </cfRule>
    <cfRule type="cellIs" dxfId="333" priority="3" stopIfTrue="1" operator="greaterThan">
      <formula>0</formula>
    </cfRule>
  </conditionalFormatting>
  <conditionalFormatting sqref="S4:Z57">
    <cfRule type="cellIs" dxfId="332" priority="4" stopIfTrue="1" operator="greaterThan">
      <formula>0</formula>
    </cfRule>
    <cfRule type="cellIs" dxfId="331" priority="5" stopIfTrue="1" operator="greaterThan">
      <formula>0</formula>
    </cfRule>
    <cfRule type="cellIs" dxfId="330" priority="6" stopIfTrue="1" operator="greaterThan">
      <formula>0</formula>
    </cfRule>
  </conditionalFormatting>
  <hyperlinks>
    <hyperlink ref="D577" r:id="rId1" display="https://www.havan.com.br/mangueira-para-gas-de-cozinha-glp-1-20m-durin-05207.html" xr:uid="{37CADA47-1B39-48A1-9B2E-49EE593BF3F8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F58"/>
  <sheetViews>
    <sheetView topLeftCell="A43" zoomScale="70" zoomScaleNormal="70" workbookViewId="0">
      <selection activeCell="D62" sqref="D62"/>
    </sheetView>
  </sheetViews>
  <sheetFormatPr defaultColWidth="9.7109375" defaultRowHeight="39.950000000000003" customHeight="1"/>
  <cols>
    <col min="1" max="1" width="7" style="33" customWidth="1"/>
    <col min="2" max="2" width="35.28515625" style="1" customWidth="1"/>
    <col min="3" max="3" width="9.5703125" style="32" customWidth="1"/>
    <col min="4" max="4" width="34.42578125" style="40" customWidth="1"/>
    <col min="5" max="5" width="36" style="41" customWidth="1"/>
    <col min="6" max="6" width="19.42578125" style="41" hidden="1" customWidth="1"/>
    <col min="7" max="7" width="13.140625" style="41" customWidth="1"/>
    <col min="8" max="8" width="12.1406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8.140625" style="6" customWidth="1"/>
    <col min="16" max="16" width="18.7109375" style="6" customWidth="1"/>
    <col min="17" max="17" width="14.5703125" style="6" customWidth="1"/>
    <col min="18" max="18" width="16.42578125" style="6" customWidth="1"/>
    <col min="19" max="19" width="17.140625" style="6" customWidth="1"/>
    <col min="20" max="20" width="16.140625" style="6" customWidth="1"/>
    <col min="21" max="21" width="16.42578125" style="6" customWidth="1"/>
    <col min="22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193</v>
      </c>
      <c r="P1" s="191" t="s">
        <v>194</v>
      </c>
      <c r="Q1" s="191" t="s">
        <v>195</v>
      </c>
      <c r="R1" s="191" t="s">
        <v>196</v>
      </c>
      <c r="S1" s="191" t="s">
        <v>197</v>
      </c>
      <c r="T1" s="191" t="s">
        <v>265</v>
      </c>
      <c r="U1" s="191" t="s">
        <v>266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1"/>
      <c r="U2" s="191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45155</v>
      </c>
      <c r="P3" s="104">
        <v>45155</v>
      </c>
      <c r="Q3" s="104">
        <v>45155</v>
      </c>
      <c r="R3" s="104">
        <v>45155</v>
      </c>
      <c r="S3" s="104">
        <v>45155</v>
      </c>
      <c r="T3" s="104">
        <v>45365</v>
      </c>
      <c r="U3" s="104">
        <v>45510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4</v>
      </c>
      <c r="M4" s="23">
        <f>L4-(SUM(O4:AF4))</f>
        <v>4</v>
      </c>
      <c r="N4" s="24" t="str">
        <f>IF(M4&lt;0,"ATENÇÃO","OK")</f>
        <v>OK</v>
      </c>
      <c r="O4" s="111"/>
      <c r="P4" s="111"/>
      <c r="Q4" s="111"/>
      <c r="R4" s="111"/>
      <c r="S4" s="111"/>
      <c r="T4" s="111"/>
      <c r="U4" s="111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>
        <v>4</v>
      </c>
      <c r="M5" s="23">
        <f>L5-(SUM(O5:AF5))</f>
        <v>4</v>
      </c>
      <c r="N5" s="24" t="str">
        <f>IF(M5&lt;0,"ATENÇÃO","OK")</f>
        <v>OK</v>
      </c>
      <c r="O5" s="111"/>
      <c r="P5" s="111"/>
      <c r="Q5" s="111"/>
      <c r="R5" s="111"/>
      <c r="S5" s="111"/>
      <c r="T5" s="111"/>
      <c r="U5" s="111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2</v>
      </c>
      <c r="M6" s="23">
        <f t="shared" ref="M6:M57" si="0">L6-(SUM(O6:AF6))</f>
        <v>2</v>
      </c>
      <c r="N6" s="24" t="str">
        <f t="shared" ref="N6:N57" si="1">IF(M6&lt;0,"ATENÇÃO","OK")</f>
        <v>OK</v>
      </c>
      <c r="O6" s="111"/>
      <c r="P6" s="111"/>
      <c r="Q6" s="111"/>
      <c r="R6" s="111"/>
      <c r="S6" s="111"/>
      <c r="T6" s="111"/>
      <c r="U6" s="111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40</v>
      </c>
      <c r="M7" s="23">
        <f t="shared" si="0"/>
        <v>40</v>
      </c>
      <c r="N7" s="24" t="str">
        <f t="shared" si="1"/>
        <v>OK</v>
      </c>
      <c r="O7" s="111"/>
      <c r="P7" s="111"/>
      <c r="Q7" s="111"/>
      <c r="R7" s="111"/>
      <c r="S7" s="111"/>
      <c r="T7" s="111"/>
      <c r="U7" s="111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40</v>
      </c>
      <c r="M8" s="23">
        <f t="shared" si="0"/>
        <v>40</v>
      </c>
      <c r="N8" s="24" t="str">
        <f t="shared" si="1"/>
        <v>OK</v>
      </c>
      <c r="O8" s="111"/>
      <c r="P8" s="111"/>
      <c r="Q8" s="111"/>
      <c r="R8" s="111"/>
      <c r="S8" s="111"/>
      <c r="T8" s="111"/>
      <c r="U8" s="111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30</v>
      </c>
      <c r="M9" s="23">
        <f t="shared" si="0"/>
        <v>30</v>
      </c>
      <c r="N9" s="24" t="str">
        <f t="shared" si="1"/>
        <v>OK</v>
      </c>
      <c r="O9" s="111"/>
      <c r="P9" s="111"/>
      <c r="Q9" s="111"/>
      <c r="R9" s="111"/>
      <c r="S9" s="111"/>
      <c r="T9" s="111"/>
      <c r="U9" s="111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30</v>
      </c>
      <c r="M10" s="23">
        <f t="shared" si="0"/>
        <v>30</v>
      </c>
      <c r="N10" s="24" t="str">
        <f t="shared" si="1"/>
        <v>OK</v>
      </c>
      <c r="O10" s="111"/>
      <c r="P10" s="111"/>
      <c r="Q10" s="111"/>
      <c r="R10" s="111"/>
      <c r="S10" s="111"/>
      <c r="T10" s="111"/>
      <c r="U10" s="111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40</v>
      </c>
      <c r="M11" s="23">
        <f t="shared" si="0"/>
        <v>40</v>
      </c>
      <c r="N11" s="24" t="str">
        <f t="shared" si="1"/>
        <v>OK</v>
      </c>
      <c r="O11" s="111"/>
      <c r="P11" s="111"/>
      <c r="Q11" s="111"/>
      <c r="R11" s="111"/>
      <c r="S11" s="111"/>
      <c r="T11" s="111"/>
      <c r="U11" s="111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>
        <v>40</v>
      </c>
      <c r="M12" s="23">
        <f t="shared" si="0"/>
        <v>40</v>
      </c>
      <c r="N12" s="24" t="str">
        <f t="shared" si="1"/>
        <v>OK</v>
      </c>
      <c r="O12" s="111"/>
      <c r="P12" s="111"/>
      <c r="Q12" s="111"/>
      <c r="R12" s="111"/>
      <c r="S12" s="111"/>
      <c r="T12" s="111"/>
      <c r="U12" s="111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4</v>
      </c>
      <c r="M13" s="23">
        <f t="shared" si="0"/>
        <v>3</v>
      </c>
      <c r="N13" s="24" t="str">
        <f t="shared" si="1"/>
        <v>OK</v>
      </c>
      <c r="O13" s="111">
        <v>1</v>
      </c>
      <c r="P13" s="111"/>
      <c r="Q13" s="111"/>
      <c r="R13" s="111"/>
      <c r="S13" s="111"/>
      <c r="T13" s="111"/>
      <c r="U13" s="111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4</v>
      </c>
      <c r="M14" s="23">
        <f t="shared" si="0"/>
        <v>3</v>
      </c>
      <c r="N14" s="24" t="str">
        <f t="shared" si="1"/>
        <v>OK</v>
      </c>
      <c r="O14" s="111">
        <v>1</v>
      </c>
      <c r="P14" s="111"/>
      <c r="Q14" s="111"/>
      <c r="R14" s="111"/>
      <c r="S14" s="111"/>
      <c r="T14" s="111"/>
      <c r="U14" s="111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40</v>
      </c>
      <c r="M15" s="23">
        <f t="shared" si="0"/>
        <v>0</v>
      </c>
      <c r="N15" s="24" t="str">
        <f t="shared" si="1"/>
        <v>OK</v>
      </c>
      <c r="O15" s="111"/>
      <c r="P15" s="225"/>
      <c r="Q15" s="111"/>
      <c r="R15" s="111"/>
      <c r="S15" s="111"/>
      <c r="T15" s="111">
        <v>40</v>
      </c>
      <c r="U15" s="111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40</v>
      </c>
      <c r="M16" s="23">
        <f t="shared" si="0"/>
        <v>0</v>
      </c>
      <c r="N16" s="24" t="str">
        <f t="shared" si="1"/>
        <v>OK</v>
      </c>
      <c r="O16" s="111"/>
      <c r="P16" s="225"/>
      <c r="Q16" s="111"/>
      <c r="R16" s="111"/>
      <c r="S16" s="111"/>
      <c r="T16" s="111">
        <v>40</v>
      </c>
      <c r="U16" s="111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150</v>
      </c>
      <c r="M17" s="23">
        <f t="shared" si="0"/>
        <v>50</v>
      </c>
      <c r="N17" s="24" t="str">
        <f t="shared" si="1"/>
        <v>OK</v>
      </c>
      <c r="O17" s="111"/>
      <c r="P17" s="225"/>
      <c r="Q17" s="111"/>
      <c r="R17" s="111"/>
      <c r="S17" s="111"/>
      <c r="T17" s="111">
        <v>100</v>
      </c>
      <c r="U17" s="111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150</v>
      </c>
      <c r="M18" s="23">
        <f t="shared" si="0"/>
        <v>50</v>
      </c>
      <c r="N18" s="24" t="str">
        <f t="shared" si="1"/>
        <v>OK</v>
      </c>
      <c r="O18" s="111"/>
      <c r="P18" s="225"/>
      <c r="Q18" s="111"/>
      <c r="R18" s="111"/>
      <c r="S18" s="111"/>
      <c r="T18" s="111">
        <v>100</v>
      </c>
      <c r="U18" s="111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20</v>
      </c>
      <c r="M19" s="23">
        <f t="shared" si="0"/>
        <v>15</v>
      </c>
      <c r="N19" s="24" t="str">
        <f t="shared" si="1"/>
        <v>OK</v>
      </c>
      <c r="O19" s="111">
        <v>5</v>
      </c>
      <c r="P19" s="111"/>
      <c r="Q19" s="111"/>
      <c r="R19" s="111"/>
      <c r="S19" s="111"/>
      <c r="T19" s="111"/>
      <c r="U19" s="111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10</v>
      </c>
      <c r="M20" s="23">
        <f t="shared" si="0"/>
        <v>5</v>
      </c>
      <c r="N20" s="24" t="str">
        <f t="shared" si="1"/>
        <v>OK</v>
      </c>
      <c r="O20" s="111">
        <v>5</v>
      </c>
      <c r="P20" s="111"/>
      <c r="Q20" s="111"/>
      <c r="R20" s="111"/>
      <c r="S20" s="111"/>
      <c r="T20" s="111"/>
      <c r="U20" s="111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2</v>
      </c>
      <c r="M21" s="23">
        <f t="shared" si="0"/>
        <v>2</v>
      </c>
      <c r="N21" s="24" t="str">
        <f t="shared" si="1"/>
        <v>OK</v>
      </c>
      <c r="O21" s="111"/>
      <c r="P21" s="111"/>
      <c r="Q21" s="111"/>
      <c r="R21" s="111"/>
      <c r="S21" s="111"/>
      <c r="T21" s="111"/>
      <c r="U21" s="111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2</v>
      </c>
      <c r="M22" s="23">
        <f t="shared" si="0"/>
        <v>2</v>
      </c>
      <c r="N22" s="24" t="str">
        <f t="shared" si="1"/>
        <v>OK</v>
      </c>
      <c r="O22" s="111"/>
      <c r="P22" s="111"/>
      <c r="Q22" s="111"/>
      <c r="R22" s="111"/>
      <c r="S22" s="111"/>
      <c r="T22" s="111"/>
      <c r="U22" s="111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111"/>
      <c r="P23" s="111"/>
      <c r="Q23" s="111"/>
      <c r="R23" s="111"/>
      <c r="S23" s="111"/>
      <c r="T23" s="111"/>
      <c r="U23" s="111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 t="shared" si="0"/>
        <v>0</v>
      </c>
      <c r="N24" s="24" t="str">
        <f t="shared" si="1"/>
        <v>OK</v>
      </c>
      <c r="O24" s="111"/>
      <c r="P24" s="111"/>
      <c r="Q24" s="111"/>
      <c r="R24" s="111"/>
      <c r="S24" s="111"/>
      <c r="T24" s="111"/>
      <c r="U24" s="111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111"/>
      <c r="T25" s="111"/>
      <c r="U25" s="111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>
        <v>4</v>
      </c>
      <c r="M26" s="23">
        <f t="shared" si="0"/>
        <v>4</v>
      </c>
      <c r="N26" s="24" t="str">
        <f t="shared" si="1"/>
        <v>OK</v>
      </c>
      <c r="O26" s="111"/>
      <c r="P26" s="111"/>
      <c r="Q26" s="111"/>
      <c r="R26" s="111"/>
      <c r="S26" s="111"/>
      <c r="T26" s="111"/>
      <c r="U26" s="111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111"/>
      <c r="P27" s="111"/>
      <c r="Q27" s="111"/>
      <c r="R27" s="111"/>
      <c r="S27" s="111"/>
      <c r="T27" s="111"/>
      <c r="U27" s="111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10</v>
      </c>
      <c r="M28" s="23">
        <f t="shared" si="0"/>
        <v>10</v>
      </c>
      <c r="N28" s="24" t="str">
        <f t="shared" si="1"/>
        <v>OK</v>
      </c>
      <c r="O28" s="111"/>
      <c r="P28" s="111"/>
      <c r="Q28" s="111"/>
      <c r="R28" s="111"/>
      <c r="S28" s="111"/>
      <c r="T28" s="111"/>
      <c r="U28" s="111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111"/>
      <c r="T29" s="111"/>
      <c r="U29" s="111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20</v>
      </c>
      <c r="M30" s="23">
        <f t="shared" si="0"/>
        <v>20</v>
      </c>
      <c r="N30" s="24" t="str">
        <f t="shared" si="1"/>
        <v>OK</v>
      </c>
      <c r="O30" s="111"/>
      <c r="P30" s="111"/>
      <c r="Q30" s="111"/>
      <c r="R30" s="111"/>
      <c r="S30" s="111"/>
      <c r="T30" s="111"/>
      <c r="U30" s="111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>
        <v>1</v>
      </c>
      <c r="M31" s="23">
        <f t="shared" si="0"/>
        <v>1</v>
      </c>
      <c r="N31" s="24" t="str">
        <f t="shared" si="1"/>
        <v>OK</v>
      </c>
      <c r="O31" s="111"/>
      <c r="P31" s="111"/>
      <c r="Q31" s="111"/>
      <c r="R31" s="111"/>
      <c r="S31" s="111"/>
      <c r="T31" s="111"/>
      <c r="U31" s="111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>
        <v>1</v>
      </c>
      <c r="M32" s="23">
        <f t="shared" si="0"/>
        <v>1</v>
      </c>
      <c r="N32" s="24" t="str">
        <f t="shared" si="1"/>
        <v>OK</v>
      </c>
      <c r="O32" s="111"/>
      <c r="P32" s="111"/>
      <c r="Q32" s="111"/>
      <c r="R32" s="111"/>
      <c r="S32" s="111"/>
      <c r="T32" s="111"/>
      <c r="U32" s="111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111"/>
      <c r="P33" s="111"/>
      <c r="Q33" s="111"/>
      <c r="R33" s="111"/>
      <c r="S33" s="111"/>
      <c r="T33" s="111"/>
      <c r="U33" s="111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50">
        <v>39</v>
      </c>
      <c r="D34" s="51" t="s">
        <v>114</v>
      </c>
      <c r="E34" s="52" t="s">
        <v>115</v>
      </c>
      <c r="F34" s="52"/>
      <c r="G34" s="165">
        <v>1305</v>
      </c>
      <c r="H34" s="166" t="s">
        <v>128</v>
      </c>
      <c r="I34" s="167" t="s">
        <v>127</v>
      </c>
      <c r="J34" s="168" t="s">
        <v>37</v>
      </c>
      <c r="K34" s="169">
        <v>2.5499999999999998</v>
      </c>
      <c r="L34" s="17">
        <f>0+1000</f>
        <v>1000</v>
      </c>
      <c r="M34" s="23">
        <f t="shared" si="0"/>
        <v>0</v>
      </c>
      <c r="N34" s="24" t="str">
        <f t="shared" si="1"/>
        <v>OK</v>
      </c>
      <c r="O34" s="111"/>
      <c r="P34" s="111"/>
      <c r="Q34" s="111"/>
      <c r="R34" s="111"/>
      <c r="S34" s="111"/>
      <c r="T34" s="111"/>
      <c r="U34" s="111">
        <v>1000</v>
      </c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 t="shared" si="0"/>
        <v>0</v>
      </c>
      <c r="N35" s="24" t="str">
        <f t="shared" si="1"/>
        <v>OK</v>
      </c>
      <c r="O35" s="111"/>
      <c r="P35" s="111"/>
      <c r="Q35" s="111"/>
      <c r="R35" s="111"/>
      <c r="S35" s="111"/>
      <c r="T35" s="111"/>
      <c r="U35" s="111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 t="shared" si="0"/>
        <v>0</v>
      </c>
      <c r="N36" s="24" t="str">
        <f t="shared" si="1"/>
        <v>OK</v>
      </c>
      <c r="O36" s="111"/>
      <c r="P36" s="111"/>
      <c r="Q36" s="111"/>
      <c r="R36" s="111"/>
      <c r="S36" s="111"/>
      <c r="T36" s="111"/>
      <c r="U36" s="111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111"/>
      <c r="P37" s="111"/>
      <c r="Q37" s="111"/>
      <c r="R37" s="111"/>
      <c r="S37" s="111"/>
      <c r="T37" s="111"/>
      <c r="U37" s="111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 t="shared" si="0"/>
        <v>0</v>
      </c>
      <c r="N38" s="24" t="str">
        <f t="shared" si="1"/>
        <v>OK</v>
      </c>
      <c r="O38" s="111"/>
      <c r="P38" s="111"/>
      <c r="Q38" s="111"/>
      <c r="R38" s="111"/>
      <c r="S38" s="111"/>
      <c r="T38" s="111"/>
      <c r="U38" s="111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 t="shared" si="0"/>
        <v>0</v>
      </c>
      <c r="N39" s="24" t="str">
        <f t="shared" si="1"/>
        <v>OK</v>
      </c>
      <c r="O39" s="111"/>
      <c r="P39" s="111"/>
      <c r="Q39" s="111"/>
      <c r="R39" s="111"/>
      <c r="S39" s="111"/>
      <c r="T39" s="111"/>
      <c r="U39" s="111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 t="shared" si="0"/>
        <v>0</v>
      </c>
      <c r="N40" s="24" t="str">
        <f t="shared" si="1"/>
        <v>OK</v>
      </c>
      <c r="O40" s="111"/>
      <c r="P40" s="111"/>
      <c r="Q40" s="111"/>
      <c r="R40" s="111"/>
      <c r="S40" s="111"/>
      <c r="T40" s="111"/>
      <c r="U40" s="111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 t="shared" si="0"/>
        <v>0</v>
      </c>
      <c r="N41" s="24" t="str">
        <f t="shared" si="1"/>
        <v>OK</v>
      </c>
      <c r="O41" s="111"/>
      <c r="P41" s="111"/>
      <c r="Q41" s="111"/>
      <c r="R41" s="111"/>
      <c r="S41" s="111"/>
      <c r="T41" s="111"/>
      <c r="U41" s="111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63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1</v>
      </c>
      <c r="M42" s="23">
        <f t="shared" si="0"/>
        <v>0</v>
      </c>
      <c r="N42" s="24" t="str">
        <f t="shared" si="1"/>
        <v>OK</v>
      </c>
      <c r="O42" s="111"/>
      <c r="P42" s="111">
        <v>1</v>
      </c>
      <c r="Q42" s="111"/>
      <c r="R42" s="111"/>
      <c r="S42" s="111"/>
      <c r="T42" s="111"/>
      <c r="U42" s="111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63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1</v>
      </c>
      <c r="M43" s="23">
        <f t="shared" si="0"/>
        <v>0</v>
      </c>
      <c r="N43" s="24" t="str">
        <f t="shared" si="1"/>
        <v>OK</v>
      </c>
      <c r="O43" s="111"/>
      <c r="P43" s="111">
        <v>1</v>
      </c>
      <c r="Q43" s="111"/>
      <c r="R43" s="111"/>
      <c r="S43" s="111"/>
      <c r="T43" s="111"/>
      <c r="U43" s="111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63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v>1</v>
      </c>
      <c r="M44" s="23">
        <f t="shared" si="0"/>
        <v>0</v>
      </c>
      <c r="N44" s="24" t="str">
        <f t="shared" si="1"/>
        <v>OK</v>
      </c>
      <c r="O44" s="111"/>
      <c r="P44" s="111"/>
      <c r="Q44" s="111"/>
      <c r="R44" s="111"/>
      <c r="S44" s="111">
        <v>1</v>
      </c>
      <c r="T44" s="111"/>
      <c r="U44" s="111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63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111"/>
      <c r="P45" s="111"/>
      <c r="Q45" s="111"/>
      <c r="R45" s="111"/>
      <c r="S45" s="111"/>
      <c r="T45" s="111"/>
      <c r="U45" s="111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78.7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 t="shared" si="0"/>
        <v>0</v>
      </c>
      <c r="N46" s="24" t="str">
        <f t="shared" si="1"/>
        <v>OK</v>
      </c>
      <c r="O46" s="111"/>
      <c r="P46" s="111"/>
      <c r="Q46" s="111"/>
      <c r="R46" s="111"/>
      <c r="S46" s="111"/>
      <c r="T46" s="111"/>
      <c r="U46" s="111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30.75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10</v>
      </c>
      <c r="M47" s="23">
        <f t="shared" si="0"/>
        <v>8</v>
      </c>
      <c r="N47" s="24" t="str">
        <f t="shared" si="1"/>
        <v>OK</v>
      </c>
      <c r="O47" s="111"/>
      <c r="P47" s="111"/>
      <c r="Q47" s="111">
        <v>2</v>
      </c>
      <c r="R47" s="111"/>
      <c r="S47" s="111"/>
      <c r="T47" s="111"/>
      <c r="U47" s="111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30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1</v>
      </c>
      <c r="N48" s="24" t="str">
        <f t="shared" si="1"/>
        <v>OK</v>
      </c>
      <c r="O48" s="111"/>
      <c r="P48" s="111"/>
      <c r="Q48" s="111"/>
      <c r="R48" s="111"/>
      <c r="S48" s="111"/>
      <c r="T48" s="111"/>
      <c r="U48" s="111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30.75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4</v>
      </c>
      <c r="M49" s="23">
        <f t="shared" si="0"/>
        <v>4</v>
      </c>
      <c r="N49" s="24" t="str">
        <f t="shared" si="1"/>
        <v>OK</v>
      </c>
      <c r="O49" s="111"/>
      <c r="P49" s="111"/>
      <c r="Q49" s="111"/>
      <c r="R49" s="111"/>
      <c r="S49" s="111"/>
      <c r="T49" s="111"/>
      <c r="U49" s="111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30.75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4</v>
      </c>
      <c r="N50" s="24" t="str">
        <f t="shared" si="1"/>
        <v>OK</v>
      </c>
      <c r="O50" s="111"/>
      <c r="P50" s="111"/>
      <c r="Q50" s="111"/>
      <c r="R50" s="111"/>
      <c r="S50" s="111"/>
      <c r="T50" s="111"/>
      <c r="U50" s="111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30.75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 t="shared" si="0"/>
        <v>4</v>
      </c>
      <c r="N51" s="24" t="str">
        <f t="shared" si="1"/>
        <v>OK</v>
      </c>
      <c r="O51" s="111"/>
      <c r="P51" s="111"/>
      <c r="Q51" s="111"/>
      <c r="R51" s="111"/>
      <c r="S51" s="111"/>
      <c r="T51" s="111"/>
      <c r="U51" s="111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30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50</v>
      </c>
      <c r="M52" s="23">
        <f t="shared" si="0"/>
        <v>25</v>
      </c>
      <c r="N52" s="24" t="str">
        <f t="shared" si="1"/>
        <v>OK</v>
      </c>
      <c r="O52" s="111"/>
      <c r="P52" s="111"/>
      <c r="Q52" s="111"/>
      <c r="R52" s="111">
        <v>25</v>
      </c>
      <c r="S52" s="111"/>
      <c r="T52" s="111"/>
      <c r="U52" s="111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30.75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1</v>
      </c>
      <c r="M53" s="23">
        <f t="shared" si="0"/>
        <v>0</v>
      </c>
      <c r="N53" s="24" t="str">
        <f t="shared" si="1"/>
        <v>OK</v>
      </c>
      <c r="O53" s="111"/>
      <c r="P53" s="111"/>
      <c r="Q53" s="111"/>
      <c r="R53" s="111">
        <v>1</v>
      </c>
      <c r="S53" s="111"/>
      <c r="T53" s="111"/>
      <c r="U53" s="111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30.75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>
        <v>5</v>
      </c>
      <c r="M54" s="23">
        <f t="shared" si="0"/>
        <v>5</v>
      </c>
      <c r="N54" s="24" t="str">
        <f t="shared" si="1"/>
        <v>OK</v>
      </c>
      <c r="O54" s="111"/>
      <c r="P54" s="111"/>
      <c r="Q54" s="111"/>
      <c r="R54" s="111"/>
      <c r="S54" s="111"/>
      <c r="T54" s="111"/>
      <c r="U54" s="111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0.7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>
        <v>5</v>
      </c>
      <c r="M55" s="23">
        <f t="shared" si="0"/>
        <v>5</v>
      </c>
      <c r="N55" s="24" t="str">
        <f t="shared" si="1"/>
        <v>OK</v>
      </c>
      <c r="O55" s="111"/>
      <c r="P55" s="111"/>
      <c r="Q55" s="111"/>
      <c r="R55" s="111"/>
      <c r="S55" s="111"/>
      <c r="T55" s="111"/>
      <c r="U55" s="111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63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4</v>
      </c>
      <c r="M56" s="23">
        <f t="shared" si="0"/>
        <v>2</v>
      </c>
      <c r="N56" s="24" t="str">
        <f t="shared" si="1"/>
        <v>OK</v>
      </c>
      <c r="O56" s="111"/>
      <c r="P56" s="111">
        <v>2</v>
      </c>
      <c r="Q56" s="111"/>
      <c r="R56" s="111"/>
      <c r="S56" s="111"/>
      <c r="T56" s="111"/>
      <c r="U56" s="111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63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111"/>
      <c r="T57" s="111"/>
      <c r="U57" s="111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6.25">
      <c r="K58" s="57"/>
      <c r="L58" s="4">
        <f>SUM(L4:L57)</f>
        <v>1789</v>
      </c>
      <c r="M58" s="4">
        <f>SUM(M4:M57)</f>
        <v>464</v>
      </c>
      <c r="O58" s="114">
        <f>SUMPRODUCT($K$4:$K$57,O4:O57)</f>
        <v>3207</v>
      </c>
      <c r="P58" s="114">
        <f t="shared" ref="P58:U58" si="2">SUMPRODUCT($K$4:$K$57,P4:P57)</f>
        <v>3146.95</v>
      </c>
      <c r="Q58" s="114">
        <f t="shared" si="2"/>
        <v>62.3</v>
      </c>
      <c r="R58" s="114">
        <f t="shared" si="2"/>
        <v>453.75999999999993</v>
      </c>
      <c r="S58" s="114">
        <f t="shared" si="2"/>
        <v>8000</v>
      </c>
      <c r="T58" s="114">
        <f t="shared" si="2"/>
        <v>1525</v>
      </c>
      <c r="U58" s="114">
        <f t="shared" si="2"/>
        <v>2550</v>
      </c>
      <c r="V58" s="68">
        <f t="shared" ref="P58:AF58" si="3">SUMPRODUCT($K$4:$K$57,V4:V57)</f>
        <v>0</v>
      </c>
      <c r="W58" s="68">
        <f t="shared" si="3"/>
        <v>0</v>
      </c>
      <c r="X58" s="68">
        <f t="shared" si="3"/>
        <v>0</v>
      </c>
      <c r="Y58" s="68">
        <f t="shared" si="3"/>
        <v>0</v>
      </c>
      <c r="Z58" s="68">
        <f t="shared" si="3"/>
        <v>0</v>
      </c>
      <c r="AA58" s="68">
        <f t="shared" si="3"/>
        <v>0</v>
      </c>
      <c r="AB58" s="68">
        <f t="shared" si="3"/>
        <v>0</v>
      </c>
      <c r="AC58" s="68">
        <f t="shared" si="3"/>
        <v>0</v>
      </c>
      <c r="AD58" s="68">
        <f t="shared" si="3"/>
        <v>0</v>
      </c>
      <c r="AE58" s="68">
        <f t="shared" si="3"/>
        <v>0</v>
      </c>
      <c r="AF58" s="68">
        <f t="shared" si="3"/>
        <v>0</v>
      </c>
    </row>
  </sheetData>
  <mergeCells count="34">
    <mergeCell ref="AD1:AD2"/>
    <mergeCell ref="AE1:AE2"/>
    <mergeCell ref="AF1:AF2"/>
    <mergeCell ref="A2:N2"/>
    <mergeCell ref="AB1:AB2"/>
    <mergeCell ref="T1:T2"/>
    <mergeCell ref="AA1:AA2"/>
    <mergeCell ref="D1:K1"/>
    <mergeCell ref="L1:N1"/>
    <mergeCell ref="A1:C1"/>
    <mergeCell ref="O1:O2"/>
    <mergeCell ref="P1:P2"/>
    <mergeCell ref="AC1:AC2"/>
    <mergeCell ref="Z1:Z2"/>
    <mergeCell ref="V1:V2"/>
    <mergeCell ref="U1:U2"/>
    <mergeCell ref="A52:A55"/>
    <mergeCell ref="B52:B55"/>
    <mergeCell ref="B21:B30"/>
    <mergeCell ref="A31:A38"/>
    <mergeCell ref="B31:B38"/>
    <mergeCell ref="A39:A41"/>
    <mergeCell ref="B39:B41"/>
    <mergeCell ref="A21:A30"/>
    <mergeCell ref="A47:A51"/>
    <mergeCell ref="B47:B51"/>
    <mergeCell ref="A4:A20"/>
    <mergeCell ref="B4:B20"/>
    <mergeCell ref="W1:W2"/>
    <mergeCell ref="X1:X2"/>
    <mergeCell ref="Y1:Y2"/>
    <mergeCell ref="Q1:Q2"/>
    <mergeCell ref="R1:R2"/>
    <mergeCell ref="S1:S2"/>
  </mergeCells>
  <conditionalFormatting sqref="O4:R14 O19:R57 O15:O18 Q15:R18 T15:T18">
    <cfRule type="cellIs" dxfId="329" priority="1" stopIfTrue="1" operator="greaterThan">
      <formula>0</formula>
    </cfRule>
    <cfRule type="cellIs" dxfId="328" priority="2" stopIfTrue="1" operator="greaterThan">
      <formula>0</formula>
    </cfRule>
    <cfRule type="cellIs" dxfId="327" priority="3" stopIfTrue="1" operator="greaterThan">
      <formula>0</formula>
    </cfRule>
  </conditionalFormatting>
  <conditionalFormatting sqref="V4:Z57">
    <cfRule type="cellIs" dxfId="326" priority="10" stopIfTrue="1" operator="greaterThan">
      <formula>0</formula>
    </cfRule>
    <cfRule type="cellIs" dxfId="325" priority="11" stopIfTrue="1" operator="greaterThan">
      <formula>0</formula>
    </cfRule>
    <cfRule type="cellIs" dxfId="324" priority="12" stopIfTrue="1" operator="greaterThan">
      <formula>0</formula>
    </cfRule>
  </conditionalFormatting>
  <conditionalFormatting sqref="S4:U14 S19:U57 S15:S18 U15:U18">
    <cfRule type="cellIs" dxfId="323" priority="4" stopIfTrue="1" operator="greaterThan">
      <formula>0</formula>
    </cfRule>
    <cfRule type="cellIs" dxfId="322" priority="5" stopIfTrue="1" operator="greaterThan">
      <formula>0</formula>
    </cfRule>
    <cfRule type="cellIs" dxfId="321" priority="6" stopIfTrue="1" operator="greaterThan">
      <formula>0</formula>
    </cfRule>
  </conditionalFormatting>
  <hyperlinks>
    <hyperlink ref="D577" r:id="rId1" display="https://www.havan.com.br/mangueira-para-gas-de-cozinha-glp-1-20m-durin-05207.html" xr:uid="{E2908312-5B04-448E-8B7C-7DBF0B3EB74A}"/>
  </hyperlinks>
  <pageMargins left="0.511811024" right="0.511811024" top="0.78740157499999996" bottom="0.78740157499999996" header="0.31496062000000002" footer="0.31496062000000002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E58"/>
  <sheetViews>
    <sheetView zoomScale="70" zoomScaleNormal="70" workbookViewId="0">
      <selection activeCell="E16" sqref="E16"/>
    </sheetView>
  </sheetViews>
  <sheetFormatPr defaultColWidth="9.7109375" defaultRowHeight="39.950000000000003" customHeight="1"/>
  <cols>
    <col min="1" max="1" width="7" style="33" customWidth="1"/>
    <col min="2" max="2" width="24.42578125" style="1" customWidth="1"/>
    <col min="3" max="3" width="9.5703125" style="32" customWidth="1"/>
    <col min="4" max="4" width="25.28515625" style="40" customWidth="1"/>
    <col min="5" max="5" width="29.42578125" style="41" customWidth="1"/>
    <col min="6" max="6" width="19.42578125" style="41" hidden="1" customWidth="1"/>
    <col min="7" max="7" width="12.85546875" style="41" customWidth="1"/>
    <col min="8" max="8" width="14.7109375" style="41" customWidth="1"/>
    <col min="9" max="9" width="11.7109375" style="1" customWidth="1"/>
    <col min="10" max="10" width="16.5703125" style="1" customWidth="1"/>
    <col min="11" max="11" width="14.85546875" style="27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4.5703125" style="6" customWidth="1"/>
    <col min="16" max="16" width="16.5703125" style="6" customWidth="1"/>
    <col min="17" max="17" width="15.140625" style="6" customWidth="1"/>
    <col min="18" max="18" width="14.7109375" style="6" customWidth="1"/>
    <col min="19" max="19" width="16.85546875" style="6" customWidth="1"/>
    <col min="20" max="20" width="16" style="6" customWidth="1"/>
    <col min="21" max="21" width="14.7109375" style="6" customWidth="1"/>
    <col min="22" max="25" width="13.7109375" style="6" customWidth="1"/>
    <col min="26" max="31" width="13.7109375" style="2" customWidth="1"/>
    <col min="32" max="16384" width="9.7109375" style="2"/>
  </cols>
  <sheetData>
    <row r="1" spans="1:31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198</v>
      </c>
      <c r="P1" s="191" t="s">
        <v>199</v>
      </c>
      <c r="Q1" s="191" t="s">
        <v>200</v>
      </c>
      <c r="R1" s="191" t="s">
        <v>201</v>
      </c>
      <c r="S1" s="191" t="s">
        <v>202</v>
      </c>
      <c r="T1" s="191" t="s">
        <v>203</v>
      </c>
      <c r="U1" s="191" t="s">
        <v>204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</row>
    <row r="2" spans="1:31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1"/>
      <c r="U2" s="191"/>
      <c r="V2" s="190"/>
      <c r="W2" s="190"/>
      <c r="X2" s="190"/>
      <c r="Y2" s="190"/>
      <c r="Z2" s="190"/>
      <c r="AA2" s="190"/>
      <c r="AB2" s="190"/>
      <c r="AC2" s="190"/>
      <c r="AD2" s="190"/>
      <c r="AE2" s="190"/>
    </row>
    <row r="3" spans="1:31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45182</v>
      </c>
      <c r="P3" s="104">
        <v>45182</v>
      </c>
      <c r="Q3" s="104">
        <v>45182</v>
      </c>
      <c r="R3" s="104">
        <v>45182</v>
      </c>
      <c r="S3" s="104">
        <v>45222</v>
      </c>
      <c r="T3" s="104">
        <v>45222</v>
      </c>
      <c r="U3" s="104">
        <v>45244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L4-(SUM(O4:AE4))</f>
        <v>0</v>
      </c>
      <c r="N4" s="24" t="str">
        <f>IF(M4&lt;0,"ATENÇÃO","OK")</f>
        <v>OK</v>
      </c>
      <c r="O4" s="108"/>
      <c r="P4" s="108"/>
      <c r="Q4" s="108"/>
      <c r="R4" s="108"/>
      <c r="S4" s="108"/>
      <c r="T4" s="108"/>
      <c r="U4" s="107"/>
      <c r="V4" s="16"/>
      <c r="W4" s="16"/>
      <c r="X4" s="16"/>
      <c r="Y4" s="16"/>
      <c r="Z4" s="30"/>
      <c r="AA4" s="30"/>
      <c r="AB4" s="30"/>
      <c r="AC4" s="30"/>
      <c r="AD4" s="30"/>
      <c r="AE4" s="30"/>
    </row>
    <row r="5" spans="1:31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L5-(SUM(O5:AE5))</f>
        <v>0</v>
      </c>
      <c r="N5" s="24" t="str">
        <f>IF(M5&lt;0,"ATENÇÃO","OK")</f>
        <v>OK</v>
      </c>
      <c r="O5" s="108"/>
      <c r="P5" s="108"/>
      <c r="Q5" s="108"/>
      <c r="R5" s="108"/>
      <c r="S5" s="108"/>
      <c r="T5" s="108"/>
      <c r="U5" s="107"/>
      <c r="V5" s="16"/>
      <c r="W5" s="16"/>
      <c r="X5" s="16"/>
      <c r="Y5" s="16"/>
      <c r="Z5" s="30"/>
      <c r="AA5" s="30"/>
      <c r="AB5" s="30"/>
      <c r="AC5" s="30"/>
      <c r="AD5" s="30"/>
      <c r="AE5" s="30"/>
    </row>
    <row r="6" spans="1:31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>L6-(SUM(O6:AE6))</f>
        <v>0</v>
      </c>
      <c r="N6" s="24" t="str">
        <f t="shared" ref="N6:N57" si="0">IF(M6&lt;0,"ATENÇÃO","OK")</f>
        <v>OK</v>
      </c>
      <c r="O6" s="108"/>
      <c r="P6" s="108"/>
      <c r="Q6" s="108"/>
      <c r="R6" s="108"/>
      <c r="S6" s="108"/>
      <c r="T6" s="108"/>
      <c r="U6" s="107"/>
      <c r="V6" s="16"/>
      <c r="W6" s="16"/>
      <c r="X6" s="16"/>
      <c r="Y6" s="16"/>
      <c r="Z6" s="30"/>
      <c r="AA6" s="30"/>
      <c r="AB6" s="30"/>
      <c r="AC6" s="30"/>
      <c r="AD6" s="30"/>
      <c r="AE6" s="30"/>
    </row>
    <row r="7" spans="1:31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100</v>
      </c>
      <c r="M7" s="23">
        <f>L7-(SUM(O7:AE7))</f>
        <v>50</v>
      </c>
      <c r="N7" s="24" t="str">
        <f t="shared" si="0"/>
        <v>OK</v>
      </c>
      <c r="O7" s="108"/>
      <c r="P7" s="108"/>
      <c r="Q7" s="108"/>
      <c r="R7" s="108"/>
      <c r="S7" s="108">
        <v>50</v>
      </c>
      <c r="T7" s="108"/>
      <c r="U7" s="107"/>
      <c r="V7" s="16"/>
      <c r="W7" s="16"/>
      <c r="X7" s="16"/>
      <c r="Y7" s="16"/>
      <c r="Z7" s="30"/>
      <c r="AA7" s="30"/>
      <c r="AB7" s="30"/>
      <c r="AC7" s="30"/>
      <c r="AD7" s="30"/>
      <c r="AE7" s="30"/>
    </row>
    <row r="8" spans="1:31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>
        <v>100</v>
      </c>
      <c r="M8" s="23">
        <f>L8-(SUM(O8:AE8))</f>
        <v>50</v>
      </c>
      <c r="N8" s="24" t="str">
        <f t="shared" si="0"/>
        <v>OK</v>
      </c>
      <c r="O8" s="108"/>
      <c r="P8" s="108"/>
      <c r="Q8" s="108"/>
      <c r="R8" s="108"/>
      <c r="S8" s="108">
        <v>50</v>
      </c>
      <c r="T8" s="108"/>
      <c r="U8" s="107"/>
      <c r="V8" s="16"/>
      <c r="W8" s="16"/>
      <c r="X8" s="16"/>
      <c r="Y8" s="16"/>
      <c r="Z8" s="30"/>
      <c r="AA8" s="30"/>
      <c r="AB8" s="30"/>
      <c r="AC8" s="30"/>
      <c r="AD8" s="30"/>
      <c r="AE8" s="30"/>
    </row>
    <row r="9" spans="1:31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100</v>
      </c>
      <c r="M9" s="23">
        <f>L9-(SUM(O9:AE9))</f>
        <v>50</v>
      </c>
      <c r="N9" s="24" t="str">
        <f t="shared" si="0"/>
        <v>OK</v>
      </c>
      <c r="O9" s="108"/>
      <c r="P9" s="108"/>
      <c r="Q9" s="108"/>
      <c r="R9" s="108"/>
      <c r="S9" s="108">
        <v>50</v>
      </c>
      <c r="T9" s="108"/>
      <c r="U9" s="107"/>
      <c r="V9" s="16"/>
      <c r="W9" s="16"/>
      <c r="X9" s="16"/>
      <c r="Y9" s="16"/>
      <c r="Z9" s="30"/>
      <c r="AA9" s="30"/>
      <c r="AB9" s="30"/>
      <c r="AC9" s="30"/>
      <c r="AD9" s="30"/>
      <c r="AE9" s="30"/>
    </row>
    <row r="10" spans="1:31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>
        <v>100</v>
      </c>
      <c r="M10" s="23">
        <f>L10-(SUM(O10:AE10))</f>
        <v>50</v>
      </c>
      <c r="N10" s="24" t="str">
        <f t="shared" si="0"/>
        <v>OK</v>
      </c>
      <c r="O10" s="108"/>
      <c r="P10" s="108"/>
      <c r="Q10" s="108"/>
      <c r="R10" s="108"/>
      <c r="S10" s="108">
        <v>50</v>
      </c>
      <c r="T10" s="108"/>
      <c r="U10" s="107"/>
      <c r="V10" s="16"/>
      <c r="W10" s="16"/>
      <c r="X10" s="16"/>
      <c r="Y10" s="16"/>
      <c r="Z10" s="30"/>
      <c r="AA10" s="30"/>
      <c r="AB10" s="30"/>
      <c r="AC10" s="30"/>
      <c r="AD10" s="30"/>
      <c r="AE10" s="30"/>
    </row>
    <row r="11" spans="1:31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/>
      <c r="M11" s="23">
        <f>L11-(SUM(O11:AE11))</f>
        <v>0</v>
      </c>
      <c r="N11" s="24" t="str">
        <f t="shared" si="0"/>
        <v>OK</v>
      </c>
      <c r="O11" s="108"/>
      <c r="P11" s="108"/>
      <c r="Q11" s="108"/>
      <c r="R11" s="108"/>
      <c r="S11" s="108"/>
      <c r="T11" s="108"/>
      <c r="U11" s="107"/>
      <c r="V11" s="16"/>
      <c r="W11" s="16"/>
      <c r="X11" s="16"/>
      <c r="Y11" s="16"/>
      <c r="Z11" s="30"/>
      <c r="AA11" s="30"/>
      <c r="AB11" s="30"/>
      <c r="AC11" s="30"/>
      <c r="AD11" s="30"/>
      <c r="AE11" s="30"/>
    </row>
    <row r="12" spans="1:31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>L12-(SUM(O12:AE12))</f>
        <v>0</v>
      </c>
      <c r="N12" s="24" t="str">
        <f t="shared" si="0"/>
        <v>OK</v>
      </c>
      <c r="O12" s="108"/>
      <c r="P12" s="108"/>
      <c r="Q12" s="108"/>
      <c r="R12" s="108"/>
      <c r="S12" s="108"/>
      <c r="T12" s="108"/>
      <c r="U12" s="107"/>
      <c r="V12" s="16"/>
      <c r="W12" s="16"/>
      <c r="X12" s="16"/>
      <c r="Y12" s="16"/>
      <c r="Z12" s="30"/>
      <c r="AA12" s="30"/>
      <c r="AB12" s="30"/>
      <c r="AC12" s="30"/>
      <c r="AD12" s="30"/>
      <c r="AE12" s="30"/>
    </row>
    <row r="13" spans="1:31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10</v>
      </c>
      <c r="M13" s="23">
        <f>L13-(SUM(O13:AE13))</f>
        <v>8</v>
      </c>
      <c r="N13" s="24" t="str">
        <f t="shared" si="0"/>
        <v>OK</v>
      </c>
      <c r="O13" s="108"/>
      <c r="P13" s="108"/>
      <c r="Q13" s="108"/>
      <c r="R13" s="108"/>
      <c r="S13" s="108">
        <v>2</v>
      </c>
      <c r="T13" s="108"/>
      <c r="U13" s="107"/>
      <c r="V13" s="16"/>
      <c r="W13" s="16"/>
      <c r="X13" s="16"/>
      <c r="Y13" s="16"/>
      <c r="Z13" s="30"/>
      <c r="AA13" s="30"/>
      <c r="AB13" s="30"/>
      <c r="AC13" s="30"/>
      <c r="AD13" s="30"/>
      <c r="AE13" s="30"/>
    </row>
    <row r="14" spans="1:31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>
        <v>10</v>
      </c>
      <c r="M14" s="23">
        <f>L14-(SUM(O14:AE14))</f>
        <v>7</v>
      </c>
      <c r="N14" s="24" t="str">
        <f t="shared" si="0"/>
        <v>OK</v>
      </c>
      <c r="O14" s="108"/>
      <c r="P14" s="108"/>
      <c r="Q14" s="108"/>
      <c r="R14" s="108"/>
      <c r="S14" s="108">
        <v>3</v>
      </c>
      <c r="T14" s="108"/>
      <c r="U14" s="107"/>
      <c r="V14" s="16"/>
      <c r="W14" s="16"/>
      <c r="X14" s="16"/>
      <c r="Y14" s="16"/>
      <c r="Z14" s="30"/>
      <c r="AA14" s="30"/>
      <c r="AB14" s="30"/>
      <c r="AC14" s="30"/>
      <c r="AD14" s="30"/>
      <c r="AE14" s="30"/>
    </row>
    <row r="15" spans="1:31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50</v>
      </c>
      <c r="M15" s="23">
        <f>L15-(SUM(O15:AE15))</f>
        <v>50</v>
      </c>
      <c r="N15" s="24" t="str">
        <f t="shared" si="0"/>
        <v>OK</v>
      </c>
      <c r="O15" s="108"/>
      <c r="P15" s="108"/>
      <c r="Q15" s="108"/>
      <c r="R15" s="108"/>
      <c r="S15" s="108"/>
      <c r="T15" s="108"/>
      <c r="U15" s="107"/>
      <c r="V15" s="16"/>
      <c r="W15" s="16"/>
      <c r="X15" s="16"/>
      <c r="Y15" s="16"/>
      <c r="Z15" s="30"/>
      <c r="AA15" s="30"/>
      <c r="AB15" s="30"/>
      <c r="AC15" s="30"/>
      <c r="AD15" s="30"/>
      <c r="AE15" s="30"/>
    </row>
    <row r="16" spans="1:31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>
        <v>100</v>
      </c>
      <c r="M16" s="23">
        <f>L16-(SUM(O16:AE16))</f>
        <v>100</v>
      </c>
      <c r="N16" s="24" t="str">
        <f t="shared" si="0"/>
        <v>OK</v>
      </c>
      <c r="O16" s="108"/>
      <c r="P16" s="108"/>
      <c r="Q16" s="108"/>
      <c r="R16" s="108"/>
      <c r="S16" s="108"/>
      <c r="T16" s="108"/>
      <c r="U16" s="107"/>
      <c r="V16" s="16"/>
      <c r="W16" s="16"/>
      <c r="X16" s="16"/>
      <c r="Y16" s="16"/>
      <c r="Z16" s="30"/>
      <c r="AA16" s="30"/>
      <c r="AB16" s="30"/>
      <c r="AC16" s="30"/>
      <c r="AD16" s="30"/>
      <c r="AE16" s="30"/>
    </row>
    <row r="17" spans="1:31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150</v>
      </c>
      <c r="M17" s="23">
        <f>L17-(SUM(O17:AE17))</f>
        <v>150</v>
      </c>
      <c r="N17" s="24" t="str">
        <f t="shared" si="0"/>
        <v>OK</v>
      </c>
      <c r="O17" s="108"/>
      <c r="P17" s="108"/>
      <c r="Q17" s="108"/>
      <c r="R17" s="108"/>
      <c r="S17" s="108"/>
      <c r="T17" s="108"/>
      <c r="U17" s="107"/>
      <c r="V17" s="16"/>
      <c r="W17" s="16"/>
      <c r="X17" s="16"/>
      <c r="Y17" s="16"/>
      <c r="Z17" s="30"/>
      <c r="AA17" s="30"/>
      <c r="AB17" s="30"/>
      <c r="AC17" s="30"/>
      <c r="AD17" s="30"/>
      <c r="AE17" s="30"/>
    </row>
    <row r="18" spans="1:31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>
        <v>150</v>
      </c>
      <c r="M18" s="23">
        <f>L18-(SUM(O18:AE18))</f>
        <v>150</v>
      </c>
      <c r="N18" s="24" t="str">
        <f t="shared" si="0"/>
        <v>OK</v>
      </c>
      <c r="O18" s="108"/>
      <c r="P18" s="108"/>
      <c r="Q18" s="108"/>
      <c r="R18" s="108"/>
      <c r="S18" s="108"/>
      <c r="T18" s="108"/>
      <c r="U18" s="107"/>
      <c r="V18" s="16"/>
      <c r="W18" s="16"/>
      <c r="X18" s="16"/>
      <c r="Y18" s="16"/>
      <c r="Z18" s="30"/>
      <c r="AA18" s="30"/>
      <c r="AB18" s="30"/>
      <c r="AC18" s="30"/>
      <c r="AD18" s="30"/>
      <c r="AE18" s="30"/>
    </row>
    <row r="19" spans="1:31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/>
      <c r="M19" s="23">
        <f>L19-(SUM(O19:AE19))</f>
        <v>0</v>
      </c>
      <c r="N19" s="24" t="str">
        <f t="shared" si="0"/>
        <v>OK</v>
      </c>
      <c r="O19" s="108"/>
      <c r="P19" s="108"/>
      <c r="Q19" s="108"/>
      <c r="R19" s="108"/>
      <c r="S19" s="108"/>
      <c r="T19" s="108"/>
      <c r="U19" s="107"/>
      <c r="V19" s="16"/>
      <c r="W19" s="16"/>
      <c r="X19" s="16"/>
      <c r="Y19" s="16"/>
      <c r="Z19" s="30"/>
      <c r="AA19" s="30"/>
      <c r="AB19" s="30"/>
      <c r="AC19" s="30"/>
      <c r="AD19" s="30"/>
      <c r="AE19" s="30"/>
    </row>
    <row r="20" spans="1:31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/>
      <c r="M20" s="23">
        <f>L20-(SUM(O20:AE20))</f>
        <v>0</v>
      </c>
      <c r="N20" s="24" t="str">
        <f t="shared" si="0"/>
        <v>OK</v>
      </c>
      <c r="O20" s="108"/>
      <c r="P20" s="108"/>
      <c r="Q20" s="108"/>
      <c r="R20" s="108"/>
      <c r="S20" s="108"/>
      <c r="T20" s="108"/>
      <c r="U20" s="107"/>
      <c r="V20" s="16"/>
      <c r="W20" s="16"/>
      <c r="X20" s="16"/>
      <c r="Y20" s="16"/>
      <c r="Z20" s="30"/>
      <c r="AA20" s="30"/>
      <c r="AB20" s="30"/>
      <c r="AC20" s="30"/>
      <c r="AD20" s="30"/>
      <c r="AE20" s="30"/>
    </row>
    <row r="21" spans="1:31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5</v>
      </c>
      <c r="M21" s="23">
        <f>L21-(SUM(O21:AE21))</f>
        <v>4</v>
      </c>
      <c r="N21" s="24" t="str">
        <f t="shared" si="0"/>
        <v>OK</v>
      </c>
      <c r="O21" s="108"/>
      <c r="P21" s="108"/>
      <c r="Q21" s="108"/>
      <c r="R21" s="108"/>
      <c r="S21" s="108"/>
      <c r="T21" s="108">
        <v>1</v>
      </c>
      <c r="U21" s="107"/>
      <c r="V21" s="16"/>
      <c r="W21" s="16"/>
      <c r="X21" s="16"/>
      <c r="Y21" s="16"/>
      <c r="Z21" s="30"/>
      <c r="AA21" s="30"/>
      <c r="AB21" s="30"/>
      <c r="AC21" s="30"/>
      <c r="AD21" s="30"/>
      <c r="AE21" s="30"/>
    </row>
    <row r="22" spans="1:31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2</v>
      </c>
      <c r="M22" s="23">
        <f>L22-(SUM(O22:AE22))</f>
        <v>1</v>
      </c>
      <c r="N22" s="24" t="str">
        <f t="shared" si="0"/>
        <v>OK</v>
      </c>
      <c r="O22" s="108"/>
      <c r="P22" s="108"/>
      <c r="Q22" s="108"/>
      <c r="R22" s="108"/>
      <c r="S22" s="108"/>
      <c r="T22" s="108">
        <v>1</v>
      </c>
      <c r="U22" s="107"/>
      <c r="V22" s="16"/>
      <c r="W22" s="16"/>
      <c r="X22" s="16"/>
      <c r="Y22" s="16"/>
      <c r="Z22" s="30"/>
      <c r="AA22" s="30"/>
      <c r="AB22" s="30"/>
      <c r="AC22" s="30"/>
      <c r="AD22" s="30"/>
      <c r="AE22" s="30"/>
    </row>
    <row r="23" spans="1:31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v>2</v>
      </c>
      <c r="M23" s="23">
        <f>L23-(SUM(O23:AE23))</f>
        <v>2</v>
      </c>
      <c r="N23" s="24" t="str">
        <f t="shared" si="0"/>
        <v>OK</v>
      </c>
      <c r="O23" s="108"/>
      <c r="P23" s="108"/>
      <c r="Q23" s="108"/>
      <c r="R23" s="108"/>
      <c r="S23" s="108"/>
      <c r="T23" s="108"/>
      <c r="U23" s="107"/>
      <c r="V23" s="16"/>
      <c r="W23" s="16"/>
      <c r="X23" s="16"/>
      <c r="Y23" s="16"/>
      <c r="Z23" s="30"/>
      <c r="AA23" s="30"/>
      <c r="AB23" s="30"/>
      <c r="AC23" s="30"/>
      <c r="AD23" s="30"/>
      <c r="AE23" s="30"/>
    </row>
    <row r="24" spans="1:31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>L24-(SUM(O24:AE24))</f>
        <v>0</v>
      </c>
      <c r="N24" s="24" t="str">
        <f t="shared" si="0"/>
        <v>OK</v>
      </c>
      <c r="O24" s="108"/>
      <c r="P24" s="108"/>
      <c r="Q24" s="108"/>
      <c r="R24" s="108"/>
      <c r="S24" s="108"/>
      <c r="T24" s="108"/>
      <c r="U24" s="107"/>
      <c r="V24" s="16"/>
      <c r="W24" s="16"/>
      <c r="X24" s="16"/>
      <c r="Y24" s="16"/>
      <c r="Z24" s="30"/>
      <c r="AA24" s="30"/>
      <c r="AB24" s="30"/>
      <c r="AC24" s="30"/>
      <c r="AD24" s="30"/>
      <c r="AE24" s="30"/>
    </row>
    <row r="25" spans="1:31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>L25-(SUM(O25:AE25))</f>
        <v>0</v>
      </c>
      <c r="N25" s="24" t="str">
        <f t="shared" si="0"/>
        <v>OK</v>
      </c>
      <c r="O25" s="108"/>
      <c r="P25" s="108"/>
      <c r="Q25" s="108"/>
      <c r="R25" s="108"/>
      <c r="S25" s="108"/>
      <c r="T25" s="108"/>
      <c r="U25" s="107"/>
      <c r="V25" s="16"/>
      <c r="W25" s="16"/>
      <c r="X25" s="16"/>
      <c r="Y25" s="16"/>
      <c r="Z25" s="30"/>
      <c r="AA25" s="30"/>
      <c r="AB25" s="30"/>
      <c r="AC25" s="30"/>
      <c r="AD25" s="30"/>
      <c r="AE25" s="30"/>
    </row>
    <row r="26" spans="1:31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>
        <v>5</v>
      </c>
      <c r="M26" s="23">
        <f>L26-(SUM(O26:AE26))</f>
        <v>4</v>
      </c>
      <c r="N26" s="24" t="str">
        <f t="shared" si="0"/>
        <v>OK</v>
      </c>
      <c r="O26" s="108"/>
      <c r="P26" s="108"/>
      <c r="Q26" s="108"/>
      <c r="R26" s="108"/>
      <c r="S26" s="108"/>
      <c r="T26" s="108">
        <v>1</v>
      </c>
      <c r="U26" s="107"/>
      <c r="V26" s="16"/>
      <c r="W26" s="16"/>
      <c r="X26" s="16"/>
      <c r="Y26" s="16"/>
      <c r="Z26" s="30"/>
      <c r="AA26" s="30"/>
      <c r="AB26" s="30"/>
      <c r="AC26" s="30"/>
      <c r="AD26" s="30"/>
      <c r="AE26" s="30"/>
    </row>
    <row r="27" spans="1:31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>L27-(SUM(O27:AE27))</f>
        <v>0</v>
      </c>
      <c r="N27" s="24" t="str">
        <f t="shared" si="0"/>
        <v>OK</v>
      </c>
      <c r="O27" s="108"/>
      <c r="P27" s="108"/>
      <c r="Q27" s="108"/>
      <c r="R27" s="108"/>
      <c r="S27" s="108"/>
      <c r="T27" s="108"/>
      <c r="U27" s="107"/>
      <c r="V27" s="16"/>
      <c r="W27" s="16"/>
      <c r="X27" s="16"/>
      <c r="Y27" s="16"/>
      <c r="Z27" s="30"/>
      <c r="AA27" s="30"/>
      <c r="AB27" s="30"/>
      <c r="AC27" s="30"/>
      <c r="AD27" s="30"/>
      <c r="AE27" s="30"/>
    </row>
    <row r="28" spans="1:31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/>
      <c r="M28" s="23">
        <f>L28-(SUM(O28:AE28))</f>
        <v>0</v>
      </c>
      <c r="N28" s="24" t="str">
        <f t="shared" si="0"/>
        <v>OK</v>
      </c>
      <c r="O28" s="108"/>
      <c r="P28" s="108"/>
      <c r="Q28" s="108"/>
      <c r="R28" s="108"/>
      <c r="S28" s="108"/>
      <c r="T28" s="108"/>
      <c r="U28" s="107"/>
      <c r="V28" s="16"/>
      <c r="W28" s="16"/>
      <c r="X28" s="16"/>
      <c r="Y28" s="16"/>
      <c r="Z28" s="30"/>
      <c r="AA28" s="30"/>
      <c r="AB28" s="30"/>
      <c r="AC28" s="30"/>
      <c r="AD28" s="30"/>
      <c r="AE28" s="30"/>
    </row>
    <row r="29" spans="1:31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>L29-(SUM(O29:AE29))</f>
        <v>0</v>
      </c>
      <c r="N29" s="24" t="str">
        <f t="shared" si="0"/>
        <v>OK</v>
      </c>
      <c r="O29" s="108"/>
      <c r="P29" s="108"/>
      <c r="Q29" s="108"/>
      <c r="R29" s="108"/>
      <c r="S29" s="108"/>
      <c r="T29" s="108"/>
      <c r="U29" s="107"/>
      <c r="V29" s="16"/>
      <c r="W29" s="16"/>
      <c r="X29" s="16"/>
      <c r="Y29" s="16"/>
      <c r="Z29" s="30"/>
      <c r="AA29" s="30"/>
      <c r="AB29" s="30"/>
      <c r="AC29" s="30"/>
      <c r="AD29" s="30"/>
      <c r="AE29" s="30"/>
    </row>
    <row r="30" spans="1:31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100</v>
      </c>
      <c r="M30" s="23">
        <f>L30-(SUM(O30:AE30))</f>
        <v>0</v>
      </c>
      <c r="N30" s="24" t="str">
        <f t="shared" si="0"/>
        <v>OK</v>
      </c>
      <c r="O30" s="108">
        <v>100</v>
      </c>
      <c r="P30" s="108"/>
      <c r="Q30" s="108"/>
      <c r="R30" s="108"/>
      <c r="S30" s="108"/>
      <c r="T30" s="108"/>
      <c r="U30" s="107"/>
      <c r="V30" s="16"/>
      <c r="W30" s="16"/>
      <c r="X30" s="16"/>
      <c r="Y30" s="16"/>
      <c r="Z30" s="30"/>
      <c r="AA30" s="30"/>
      <c r="AB30" s="30"/>
      <c r="AC30" s="30"/>
      <c r="AD30" s="30"/>
      <c r="AE30" s="30"/>
    </row>
    <row r="31" spans="1:31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/>
      <c r="M31" s="23">
        <f>L31-(SUM(O31:AE31))</f>
        <v>0</v>
      </c>
      <c r="N31" s="24" t="str">
        <f t="shared" si="0"/>
        <v>OK</v>
      </c>
      <c r="O31" s="108"/>
      <c r="P31" s="108"/>
      <c r="Q31" s="108"/>
      <c r="R31" s="108"/>
      <c r="S31" s="108"/>
      <c r="T31" s="108"/>
      <c r="U31" s="107"/>
      <c r="V31" s="16"/>
      <c r="W31" s="16"/>
      <c r="X31" s="16"/>
      <c r="Y31" s="16"/>
      <c r="Z31" s="30"/>
      <c r="AA31" s="30"/>
      <c r="AB31" s="30"/>
      <c r="AC31" s="30"/>
      <c r="AD31" s="30"/>
      <c r="AE31" s="30"/>
    </row>
    <row r="32" spans="1:31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/>
      <c r="M32" s="23">
        <f>L32-(SUM(O32:AE32))</f>
        <v>0</v>
      </c>
      <c r="N32" s="24" t="str">
        <f t="shared" si="0"/>
        <v>OK</v>
      </c>
      <c r="O32" s="108"/>
      <c r="P32" s="108"/>
      <c r="Q32" s="108"/>
      <c r="R32" s="108"/>
      <c r="S32" s="108"/>
      <c r="T32" s="108"/>
      <c r="U32" s="107"/>
      <c r="V32" s="16"/>
      <c r="W32" s="16"/>
      <c r="X32" s="16"/>
      <c r="Y32" s="16"/>
      <c r="Z32" s="30"/>
      <c r="AA32" s="30"/>
      <c r="AB32" s="30"/>
      <c r="AC32" s="30"/>
      <c r="AD32" s="30"/>
      <c r="AE32" s="30"/>
    </row>
    <row r="33" spans="1:31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>L33-(SUM(O33:AE33))</f>
        <v>0</v>
      </c>
      <c r="N33" s="24" t="str">
        <f t="shared" si="0"/>
        <v>OK</v>
      </c>
      <c r="O33" s="108"/>
      <c r="P33" s="108"/>
      <c r="Q33" s="108"/>
      <c r="R33" s="108"/>
      <c r="S33" s="108"/>
      <c r="T33" s="108"/>
      <c r="U33" s="107"/>
      <c r="V33" s="16"/>
      <c r="W33" s="16"/>
      <c r="X33" s="16"/>
      <c r="Y33" s="16"/>
      <c r="Z33" s="30"/>
      <c r="AA33" s="30"/>
      <c r="AB33" s="30"/>
      <c r="AC33" s="30"/>
      <c r="AD33" s="30"/>
      <c r="AE33" s="30"/>
    </row>
    <row r="34" spans="1:31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/>
      <c r="M34" s="23">
        <f>L34-(SUM(O34:AE34))</f>
        <v>0</v>
      </c>
      <c r="N34" s="24" t="str">
        <f t="shared" si="0"/>
        <v>OK</v>
      </c>
      <c r="O34" s="108"/>
      <c r="P34" s="108"/>
      <c r="Q34" s="108"/>
      <c r="R34" s="108"/>
      <c r="S34" s="108"/>
      <c r="T34" s="108"/>
      <c r="U34" s="107"/>
      <c r="V34" s="16"/>
      <c r="W34" s="16"/>
      <c r="X34" s="16"/>
      <c r="Y34" s="16"/>
      <c r="Z34" s="30"/>
      <c r="AA34" s="30"/>
      <c r="AB34" s="30"/>
      <c r="AC34" s="30"/>
      <c r="AD34" s="30"/>
      <c r="AE34" s="30"/>
    </row>
    <row r="35" spans="1:31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/>
      <c r="M35" s="23">
        <f>L35-(SUM(O35:AE35))</f>
        <v>0</v>
      </c>
      <c r="N35" s="24" t="str">
        <f t="shared" si="0"/>
        <v>OK</v>
      </c>
      <c r="O35" s="108"/>
      <c r="P35" s="108"/>
      <c r="Q35" s="108"/>
      <c r="R35" s="108"/>
      <c r="S35" s="108"/>
      <c r="T35" s="108"/>
      <c r="U35" s="107"/>
      <c r="V35" s="16"/>
      <c r="W35" s="16"/>
      <c r="X35" s="16"/>
      <c r="Y35" s="16"/>
      <c r="Z35" s="30"/>
      <c r="AA35" s="30"/>
      <c r="AB35" s="30"/>
      <c r="AC35" s="30"/>
      <c r="AD35" s="30"/>
      <c r="AE35" s="30"/>
    </row>
    <row r="36" spans="1:31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/>
      <c r="M36" s="23">
        <f>L36-(SUM(O36:AE36))</f>
        <v>0</v>
      </c>
      <c r="N36" s="24" t="str">
        <f t="shared" si="0"/>
        <v>OK</v>
      </c>
      <c r="O36" s="108"/>
      <c r="P36" s="108"/>
      <c r="Q36" s="108"/>
      <c r="R36" s="108"/>
      <c r="S36" s="108"/>
      <c r="T36" s="108"/>
      <c r="U36" s="107"/>
      <c r="V36" s="16"/>
      <c r="W36" s="16"/>
      <c r="X36" s="16"/>
      <c r="Y36" s="16"/>
      <c r="Z36" s="30"/>
      <c r="AA36" s="30"/>
      <c r="AB36" s="30"/>
      <c r="AC36" s="30"/>
      <c r="AD36" s="30"/>
      <c r="AE36" s="30"/>
    </row>
    <row r="37" spans="1:31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>L37-(SUM(O37:AE37))</f>
        <v>0</v>
      </c>
      <c r="N37" s="24" t="str">
        <f t="shared" si="0"/>
        <v>OK</v>
      </c>
      <c r="O37" s="108"/>
      <c r="P37" s="108"/>
      <c r="Q37" s="108"/>
      <c r="R37" s="108"/>
      <c r="S37" s="108"/>
      <c r="T37" s="108"/>
      <c r="U37" s="107"/>
      <c r="V37" s="16"/>
      <c r="W37" s="16"/>
      <c r="X37" s="16"/>
      <c r="Y37" s="16"/>
      <c r="Z37" s="30"/>
      <c r="AA37" s="30"/>
      <c r="AB37" s="30"/>
      <c r="AC37" s="30"/>
      <c r="AD37" s="30"/>
      <c r="AE37" s="30"/>
    </row>
    <row r="38" spans="1:31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/>
      <c r="M38" s="23">
        <f>L38-(SUM(O38:AE38))</f>
        <v>0</v>
      </c>
      <c r="N38" s="24" t="str">
        <f t="shared" si="0"/>
        <v>OK</v>
      </c>
      <c r="O38" s="108"/>
      <c r="P38" s="108"/>
      <c r="Q38" s="108"/>
      <c r="R38" s="108"/>
      <c r="S38" s="108"/>
      <c r="T38" s="108"/>
      <c r="U38" s="107"/>
      <c r="V38" s="16"/>
      <c r="W38" s="16"/>
      <c r="X38" s="16"/>
      <c r="Y38" s="16"/>
      <c r="Z38" s="30"/>
      <c r="AA38" s="30"/>
      <c r="AB38" s="30"/>
      <c r="AC38" s="30"/>
      <c r="AD38" s="30"/>
      <c r="AE38" s="30"/>
    </row>
    <row r="39" spans="1:31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/>
      <c r="M39" s="23">
        <f>L39-(SUM(O39:AE39))</f>
        <v>0</v>
      </c>
      <c r="N39" s="24" t="str">
        <f t="shared" si="0"/>
        <v>OK</v>
      </c>
      <c r="O39" s="108"/>
      <c r="P39" s="108"/>
      <c r="Q39" s="108"/>
      <c r="R39" s="108"/>
      <c r="S39" s="108"/>
      <c r="T39" s="108"/>
      <c r="U39" s="107"/>
      <c r="V39" s="16"/>
      <c r="W39" s="16"/>
      <c r="X39" s="16"/>
      <c r="Y39" s="16"/>
      <c r="Z39" s="30"/>
      <c r="AA39" s="30"/>
      <c r="AB39" s="30"/>
      <c r="AC39" s="30"/>
      <c r="AD39" s="30"/>
      <c r="AE39" s="30"/>
    </row>
    <row r="40" spans="1:31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/>
      <c r="M40" s="23">
        <f>L40-(SUM(O40:AE40))</f>
        <v>0</v>
      </c>
      <c r="N40" s="24" t="str">
        <f t="shared" si="0"/>
        <v>OK</v>
      </c>
      <c r="O40" s="108"/>
      <c r="P40" s="108"/>
      <c r="Q40" s="108"/>
      <c r="R40" s="108"/>
      <c r="S40" s="108"/>
      <c r="T40" s="108"/>
      <c r="U40" s="107"/>
      <c r="V40" s="16"/>
      <c r="W40" s="16"/>
      <c r="X40" s="16"/>
      <c r="Y40" s="16"/>
      <c r="Z40" s="30"/>
      <c r="AA40" s="30"/>
      <c r="AB40" s="30"/>
      <c r="AC40" s="30"/>
      <c r="AD40" s="30"/>
      <c r="AE40" s="30"/>
    </row>
    <row r="41" spans="1:31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/>
      <c r="M41" s="23">
        <f>L41-(SUM(O41:AE41))</f>
        <v>0</v>
      </c>
      <c r="N41" s="24" t="str">
        <f t="shared" si="0"/>
        <v>OK</v>
      </c>
      <c r="O41" s="108"/>
      <c r="P41" s="108"/>
      <c r="Q41" s="108"/>
      <c r="R41" s="108"/>
      <c r="S41" s="108"/>
      <c r="T41" s="108"/>
      <c r="U41" s="107"/>
      <c r="V41" s="16"/>
      <c r="W41" s="16"/>
      <c r="X41" s="16"/>
      <c r="Y41" s="16"/>
      <c r="Z41" s="30"/>
      <c r="AA41" s="30"/>
      <c r="AB41" s="30"/>
      <c r="AC41" s="30"/>
      <c r="AD41" s="30"/>
      <c r="AE41" s="30"/>
    </row>
    <row r="42" spans="1:31" ht="94.5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2</v>
      </c>
      <c r="M42" s="23">
        <f>L42-(SUM(O42:AE42))</f>
        <v>2</v>
      </c>
      <c r="N42" s="24" t="str">
        <f t="shared" si="0"/>
        <v>OK</v>
      </c>
      <c r="O42" s="108"/>
      <c r="P42" s="108"/>
      <c r="Q42" s="108"/>
      <c r="R42" s="108"/>
      <c r="S42" s="108"/>
      <c r="T42" s="108"/>
      <c r="U42" s="107"/>
      <c r="V42" s="16"/>
      <c r="W42" s="16"/>
      <c r="X42" s="16"/>
      <c r="Y42" s="16"/>
      <c r="Z42" s="30"/>
      <c r="AA42" s="30"/>
      <c r="AB42" s="30"/>
      <c r="AC42" s="30"/>
      <c r="AD42" s="30"/>
      <c r="AE42" s="30"/>
    </row>
    <row r="43" spans="1:31" ht="94.5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f>2-1</f>
        <v>1</v>
      </c>
      <c r="M43" s="23">
        <f>L43-(SUM(O43:AE43))</f>
        <v>1</v>
      </c>
      <c r="N43" s="24" t="str">
        <f t="shared" si="0"/>
        <v>OK</v>
      </c>
      <c r="O43" s="108"/>
      <c r="P43" s="108"/>
      <c r="Q43" s="108"/>
      <c r="R43" s="108"/>
      <c r="S43" s="108"/>
      <c r="T43" s="108"/>
      <c r="U43" s="107"/>
      <c r="V43" s="16"/>
      <c r="W43" s="16"/>
      <c r="X43" s="16"/>
      <c r="Y43" s="16"/>
      <c r="Z43" s="30"/>
      <c r="AA43" s="30"/>
      <c r="AB43" s="30"/>
      <c r="AC43" s="30"/>
      <c r="AD43" s="30"/>
      <c r="AE43" s="30"/>
    </row>
    <row r="44" spans="1:31" ht="94.5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f>0+1</f>
        <v>1</v>
      </c>
      <c r="M44" s="23">
        <f>L44-(SUM(O44:AE44))</f>
        <v>0</v>
      </c>
      <c r="N44" s="24" t="str">
        <f t="shared" si="0"/>
        <v>OK</v>
      </c>
      <c r="O44" s="108"/>
      <c r="P44" s="108">
        <v>1</v>
      </c>
      <c r="Q44" s="108"/>
      <c r="R44" s="108"/>
      <c r="S44" s="108"/>
      <c r="T44" s="108"/>
      <c r="U44" s="107"/>
      <c r="V44" s="16"/>
      <c r="W44" s="16"/>
      <c r="X44" s="16"/>
      <c r="Y44" s="16"/>
      <c r="Z44" s="30"/>
      <c r="AA44" s="30"/>
      <c r="AB44" s="30"/>
      <c r="AC44" s="30"/>
      <c r="AD44" s="30"/>
      <c r="AE44" s="30"/>
    </row>
    <row r="45" spans="1:31" ht="110.25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>L45-(SUM(O45:AE45))</f>
        <v>10</v>
      </c>
      <c r="N45" s="24" t="str">
        <f t="shared" si="0"/>
        <v>OK</v>
      </c>
      <c r="O45" s="108"/>
      <c r="P45" s="108"/>
      <c r="Q45" s="108"/>
      <c r="R45" s="108"/>
      <c r="S45" s="108"/>
      <c r="T45" s="108"/>
      <c r="U45" s="107"/>
      <c r="V45" s="16"/>
      <c r="W45" s="16"/>
      <c r="X45" s="16"/>
      <c r="Y45" s="16"/>
      <c r="Z45" s="30"/>
      <c r="AA45" s="30"/>
      <c r="AB45" s="30"/>
      <c r="AC45" s="30"/>
      <c r="AD45" s="30"/>
      <c r="AE45" s="30"/>
    </row>
    <row r="46" spans="1:31" ht="110.25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/>
      <c r="M46" s="23">
        <f>L46-(SUM(O46:AE46))</f>
        <v>0</v>
      </c>
      <c r="N46" s="24" t="str">
        <f t="shared" si="0"/>
        <v>OK</v>
      </c>
      <c r="O46" s="108"/>
      <c r="P46" s="108"/>
      <c r="Q46" s="108"/>
      <c r="R46" s="108"/>
      <c r="S46" s="108"/>
      <c r="T46" s="108"/>
      <c r="U46" s="107"/>
      <c r="V46" s="16"/>
      <c r="W46" s="16"/>
      <c r="X46" s="16"/>
      <c r="Y46" s="16"/>
      <c r="Z46" s="30"/>
      <c r="AA46" s="30"/>
      <c r="AB46" s="30"/>
      <c r="AC46" s="30"/>
      <c r="AD46" s="30"/>
      <c r="AE46" s="30"/>
    </row>
    <row r="47" spans="1:31" ht="30.75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20</v>
      </c>
      <c r="M47" s="23">
        <f>L47-(SUM(O47:AE47))</f>
        <v>20</v>
      </c>
      <c r="N47" s="24" t="str">
        <f t="shared" si="0"/>
        <v>OK</v>
      </c>
      <c r="O47" s="108"/>
      <c r="P47" s="108"/>
      <c r="Q47" s="108"/>
      <c r="R47" s="108"/>
      <c r="S47" s="108"/>
      <c r="T47" s="108"/>
      <c r="U47" s="107"/>
      <c r="V47" s="16"/>
      <c r="W47" s="16"/>
      <c r="X47" s="16"/>
      <c r="Y47" s="16"/>
      <c r="Z47" s="30"/>
      <c r="AA47" s="30"/>
      <c r="AB47" s="30"/>
      <c r="AC47" s="30"/>
      <c r="AD47" s="30"/>
      <c r="AE47" s="30"/>
    </row>
    <row r="48" spans="1:31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2</v>
      </c>
      <c r="M48" s="23">
        <f>L48-(SUM(O48:AE48))</f>
        <v>0</v>
      </c>
      <c r="N48" s="24" t="str">
        <f t="shared" si="0"/>
        <v>OK</v>
      </c>
      <c r="O48" s="108"/>
      <c r="P48" s="108"/>
      <c r="Q48" s="108">
        <v>1</v>
      </c>
      <c r="R48" s="108"/>
      <c r="S48" s="108"/>
      <c r="T48" s="108"/>
      <c r="U48" s="107">
        <v>1</v>
      </c>
      <c r="V48" s="16"/>
      <c r="W48" s="16"/>
      <c r="X48" s="16"/>
      <c r="Y48" s="16"/>
      <c r="Z48" s="30"/>
      <c r="AA48" s="30"/>
      <c r="AB48" s="30"/>
      <c r="AC48" s="30"/>
      <c r="AD48" s="30"/>
      <c r="AE48" s="30"/>
    </row>
    <row r="49" spans="1:31" ht="30.75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20</v>
      </c>
      <c r="M49" s="23">
        <f>L49-(SUM(O49:AE49))</f>
        <v>0</v>
      </c>
      <c r="N49" s="24" t="str">
        <f t="shared" si="0"/>
        <v>OK</v>
      </c>
      <c r="O49" s="108"/>
      <c r="P49" s="108"/>
      <c r="Q49" s="108"/>
      <c r="R49" s="108"/>
      <c r="S49" s="108"/>
      <c r="T49" s="108"/>
      <c r="U49" s="107">
        <v>20</v>
      </c>
      <c r="V49" s="16"/>
      <c r="W49" s="16"/>
      <c r="X49" s="16"/>
      <c r="Y49" s="16"/>
      <c r="Z49" s="30"/>
      <c r="AA49" s="30"/>
      <c r="AB49" s="30"/>
      <c r="AC49" s="30"/>
      <c r="AD49" s="30"/>
      <c r="AE49" s="30"/>
    </row>
    <row r="50" spans="1:31" ht="30.75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10</v>
      </c>
      <c r="M50" s="23">
        <f>L50-(SUM(O50:AE50))</f>
        <v>6</v>
      </c>
      <c r="N50" s="24" t="str">
        <f t="shared" si="0"/>
        <v>OK</v>
      </c>
      <c r="O50" s="108"/>
      <c r="P50" s="108"/>
      <c r="Q50" s="108">
        <v>4</v>
      </c>
      <c r="R50" s="108"/>
      <c r="S50" s="108"/>
      <c r="T50" s="108"/>
      <c r="U50" s="107"/>
      <c r="V50" s="16"/>
      <c r="W50" s="16"/>
      <c r="X50" s="16"/>
      <c r="Y50" s="16"/>
      <c r="Z50" s="30"/>
      <c r="AA50" s="30"/>
      <c r="AB50" s="30"/>
      <c r="AC50" s="30"/>
      <c r="AD50" s="30"/>
      <c r="AE50" s="30"/>
    </row>
    <row r="51" spans="1:31" ht="30.75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4</v>
      </c>
      <c r="M51" s="23">
        <f>L51-(SUM(O51:AE51))</f>
        <v>0</v>
      </c>
      <c r="N51" s="24" t="str">
        <f t="shared" si="0"/>
        <v>OK</v>
      </c>
      <c r="O51" s="108"/>
      <c r="P51" s="108"/>
      <c r="Q51" s="108">
        <v>4</v>
      </c>
      <c r="R51" s="108"/>
      <c r="S51" s="108"/>
      <c r="T51" s="108"/>
      <c r="U51" s="107"/>
      <c r="V51" s="16"/>
      <c r="W51" s="16"/>
      <c r="X51" s="16"/>
      <c r="Y51" s="16"/>
      <c r="Z51" s="30"/>
      <c r="AA51" s="30"/>
      <c r="AB51" s="30"/>
      <c r="AC51" s="30"/>
      <c r="AD51" s="30"/>
      <c r="AE51" s="30"/>
    </row>
    <row r="52" spans="1:31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/>
      <c r="M52" s="23">
        <f>L52-(SUM(O52:AE52))</f>
        <v>0</v>
      </c>
      <c r="N52" s="24" t="str">
        <f t="shared" si="0"/>
        <v>OK</v>
      </c>
      <c r="O52" s="108"/>
      <c r="P52" s="108"/>
      <c r="Q52" s="108"/>
      <c r="R52" s="108"/>
      <c r="S52" s="108"/>
      <c r="T52" s="108"/>
      <c r="U52" s="107"/>
      <c r="V52" s="16"/>
      <c r="W52" s="16"/>
      <c r="X52" s="16"/>
      <c r="Y52" s="16"/>
      <c r="Z52" s="30"/>
      <c r="AA52" s="30"/>
      <c r="AB52" s="30"/>
      <c r="AC52" s="30"/>
      <c r="AD52" s="30"/>
      <c r="AE52" s="30"/>
    </row>
    <row r="53" spans="1:31" ht="30.75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2</v>
      </c>
      <c r="M53" s="23">
        <f>L53-(SUM(O53:AE53))</f>
        <v>1</v>
      </c>
      <c r="N53" s="24" t="str">
        <f t="shared" si="0"/>
        <v>OK</v>
      </c>
      <c r="O53" s="108"/>
      <c r="P53" s="108"/>
      <c r="Q53" s="108"/>
      <c r="R53" s="108">
        <v>1</v>
      </c>
      <c r="S53" s="108"/>
      <c r="T53" s="108"/>
      <c r="U53" s="107"/>
      <c r="V53" s="16"/>
      <c r="W53" s="16"/>
      <c r="X53" s="16"/>
      <c r="Y53" s="16"/>
      <c r="Z53" s="30"/>
      <c r="AA53" s="30"/>
      <c r="AB53" s="30"/>
      <c r="AC53" s="30"/>
      <c r="AD53" s="30"/>
      <c r="AE53" s="30"/>
    </row>
    <row r="54" spans="1:31" ht="30.75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>L54-(SUM(O54:AE54))</f>
        <v>0</v>
      </c>
      <c r="N54" s="24" t="str">
        <f t="shared" si="0"/>
        <v>OK</v>
      </c>
      <c r="O54" s="108"/>
      <c r="P54" s="108"/>
      <c r="Q54" s="108"/>
      <c r="R54" s="108"/>
      <c r="S54" s="108"/>
      <c r="T54" s="108"/>
      <c r="U54" s="107"/>
      <c r="V54" s="16"/>
      <c r="W54" s="16"/>
      <c r="X54" s="16"/>
      <c r="Y54" s="16"/>
      <c r="Z54" s="30"/>
      <c r="AA54" s="30"/>
      <c r="AB54" s="30"/>
      <c r="AC54" s="30"/>
      <c r="AD54" s="30"/>
      <c r="AE54" s="30"/>
    </row>
    <row r="55" spans="1:31" ht="30.75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>L55-(SUM(O55:AE55))</f>
        <v>0</v>
      </c>
      <c r="N55" s="24" t="str">
        <f t="shared" si="0"/>
        <v>OK</v>
      </c>
      <c r="O55" s="108"/>
      <c r="P55" s="108"/>
      <c r="Q55" s="108"/>
      <c r="R55" s="108"/>
      <c r="S55" s="108"/>
      <c r="T55" s="108"/>
      <c r="U55" s="107"/>
      <c r="V55" s="16"/>
      <c r="W55" s="16"/>
      <c r="X55" s="16"/>
      <c r="Y55" s="16"/>
      <c r="Z55" s="30"/>
      <c r="AA55" s="30"/>
      <c r="AB55" s="30"/>
      <c r="AC55" s="30"/>
      <c r="AD55" s="30"/>
      <c r="AE55" s="30"/>
    </row>
    <row r="56" spans="1:31" ht="94.5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2</v>
      </c>
      <c r="M56" s="23">
        <f>L56-(SUM(O56:AE56))</f>
        <v>2</v>
      </c>
      <c r="N56" s="24" t="str">
        <f t="shared" si="0"/>
        <v>OK</v>
      </c>
      <c r="O56" s="108"/>
      <c r="P56" s="108"/>
      <c r="Q56" s="108"/>
      <c r="R56" s="108"/>
      <c r="S56" s="108"/>
      <c r="T56" s="108"/>
      <c r="U56" s="107"/>
      <c r="V56" s="16"/>
      <c r="W56" s="16"/>
      <c r="X56" s="16"/>
      <c r="Y56" s="16"/>
      <c r="Z56" s="30"/>
      <c r="AA56" s="30"/>
      <c r="AB56" s="30"/>
      <c r="AC56" s="30"/>
      <c r="AD56" s="30"/>
      <c r="AE56" s="30"/>
    </row>
    <row r="57" spans="1:31" ht="94.5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>L57-(SUM(O57:AE57))</f>
        <v>0</v>
      </c>
      <c r="N57" s="24" t="str">
        <f t="shared" si="0"/>
        <v>OK</v>
      </c>
      <c r="O57" s="108"/>
      <c r="P57" s="108"/>
      <c r="Q57" s="108"/>
      <c r="R57" s="108"/>
      <c r="S57" s="108"/>
      <c r="T57" s="108"/>
      <c r="U57" s="107"/>
      <c r="V57" s="16"/>
      <c r="W57" s="16"/>
      <c r="X57" s="16"/>
      <c r="Y57" s="16"/>
      <c r="Z57" s="30"/>
      <c r="AA57" s="30"/>
      <c r="AB57" s="30"/>
      <c r="AC57" s="30"/>
      <c r="AD57" s="30"/>
      <c r="AE57" s="30"/>
    </row>
    <row r="58" spans="1:31" ht="26.25">
      <c r="K58" s="57"/>
      <c r="L58" s="4">
        <f>SUM(L4:L57)</f>
        <v>1058</v>
      </c>
      <c r="M58" s="4">
        <f>SUM(M4:M57)</f>
        <v>718</v>
      </c>
      <c r="O58" s="114">
        <f>SUMPRODUCT($K$4:$K$57,O4:O57)</f>
        <v>68</v>
      </c>
      <c r="P58" s="114">
        <f t="shared" ref="P58:AE58" si="1">SUMPRODUCT($K$4:$K$57,P4:P57)</f>
        <v>8000</v>
      </c>
      <c r="Q58" s="114">
        <f t="shared" si="1"/>
        <v>631.29</v>
      </c>
      <c r="R58" s="114">
        <f t="shared" si="1"/>
        <v>52.26</v>
      </c>
      <c r="S58" s="114">
        <f t="shared" si="1"/>
        <v>7638</v>
      </c>
      <c r="T58" s="114">
        <f t="shared" si="1"/>
        <v>1661.37</v>
      </c>
      <c r="U58" s="114">
        <f t="shared" si="1"/>
        <v>996.73</v>
      </c>
      <c r="V58" s="68">
        <f t="shared" si="1"/>
        <v>0</v>
      </c>
      <c r="W58" s="68">
        <f t="shared" si="1"/>
        <v>0</v>
      </c>
      <c r="X58" s="68">
        <f t="shared" si="1"/>
        <v>0</v>
      </c>
      <c r="Y58" s="68">
        <f t="shared" si="1"/>
        <v>0</v>
      </c>
      <c r="Z58" s="68">
        <f t="shared" si="1"/>
        <v>0</v>
      </c>
      <c r="AA58" s="68">
        <f t="shared" si="1"/>
        <v>0</v>
      </c>
      <c r="AB58" s="68">
        <f t="shared" si="1"/>
        <v>0</v>
      </c>
      <c r="AC58" s="68">
        <f t="shared" si="1"/>
        <v>0</v>
      </c>
      <c r="AD58" s="68">
        <f t="shared" si="1"/>
        <v>0</v>
      </c>
      <c r="AE58" s="68">
        <f t="shared" si="1"/>
        <v>0</v>
      </c>
    </row>
  </sheetData>
  <autoFilter ref="A3:AE58" xr:uid="{00000000-0001-0000-0800-000000000000}"/>
  <mergeCells count="33">
    <mergeCell ref="AC1:AC2"/>
    <mergeCell ref="AD1:AD2"/>
    <mergeCell ref="AE1:AE2"/>
    <mergeCell ref="A2:N2"/>
    <mergeCell ref="AB1:AB2"/>
    <mergeCell ref="AA1:AA2"/>
    <mergeCell ref="W1:W2"/>
    <mergeCell ref="X1:X2"/>
    <mergeCell ref="Y1:Y2"/>
    <mergeCell ref="Z1:Z2"/>
    <mergeCell ref="D1:K1"/>
    <mergeCell ref="L1:N1"/>
    <mergeCell ref="A1:C1"/>
    <mergeCell ref="T1:T2"/>
    <mergeCell ref="V1:V2"/>
    <mergeCell ref="U1:U2"/>
    <mergeCell ref="Q1:Q2"/>
    <mergeCell ref="R1:R2"/>
    <mergeCell ref="S1:S2"/>
    <mergeCell ref="O1:O2"/>
    <mergeCell ref="P1:P2"/>
    <mergeCell ref="A4:A20"/>
    <mergeCell ref="B4:B20"/>
    <mergeCell ref="A21:A30"/>
    <mergeCell ref="B21:B30"/>
    <mergeCell ref="A52:A55"/>
    <mergeCell ref="B52:B55"/>
    <mergeCell ref="A31:A38"/>
    <mergeCell ref="B31:B38"/>
    <mergeCell ref="A39:A41"/>
    <mergeCell ref="B39:B41"/>
    <mergeCell ref="A47:A51"/>
    <mergeCell ref="B47:B51"/>
  </mergeCells>
  <conditionalFormatting sqref="O4:Y57">
    <cfRule type="cellIs" dxfId="320" priority="1" stopIfTrue="1" operator="greaterThan">
      <formula>0</formula>
    </cfRule>
    <cfRule type="cellIs" dxfId="319" priority="2" stopIfTrue="1" operator="greaterThan">
      <formula>0</formula>
    </cfRule>
    <cfRule type="cellIs" dxfId="318" priority="3" stopIfTrue="1" operator="greaterThan">
      <formula>0</formula>
    </cfRule>
  </conditionalFormatting>
  <hyperlinks>
    <hyperlink ref="D577" r:id="rId1" display="https://www.havan.com.br/mangueira-para-gas-de-cozinha-glp-1-20m-durin-05207.html" xr:uid="{1EA86060-0EFA-4339-BE14-5CBB4138D73D}"/>
  </hyperlinks>
  <pageMargins left="0.511811024" right="0.511811024" top="0.78740157499999996" bottom="0.78740157499999996" header="0.31496062000000002" footer="0.31496062000000002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4552-710A-462C-8DAC-7AE1980BA614}">
  <sheetPr>
    <tabColor rgb="FF92D050"/>
  </sheetPr>
  <dimension ref="A1:AF58"/>
  <sheetViews>
    <sheetView topLeftCell="A40" zoomScale="75" zoomScaleNormal="75" workbookViewId="0">
      <selection activeCell="D61" sqref="D61"/>
    </sheetView>
  </sheetViews>
  <sheetFormatPr defaultColWidth="9.7109375" defaultRowHeight="39.950000000000003" customHeight="1"/>
  <cols>
    <col min="1" max="1" width="7" style="33" customWidth="1"/>
    <col min="2" max="2" width="21.42578125" style="1" customWidth="1"/>
    <col min="3" max="3" width="9.5703125" style="32" customWidth="1"/>
    <col min="4" max="4" width="23.5703125" style="40" customWidth="1"/>
    <col min="5" max="5" width="25.7109375" style="41" customWidth="1"/>
    <col min="6" max="6" width="19.42578125" style="41" hidden="1" customWidth="1"/>
    <col min="7" max="7" width="12" style="41" customWidth="1"/>
    <col min="8" max="8" width="14.1406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5.5703125" style="6" customWidth="1"/>
    <col min="16" max="16" width="15.140625" style="6" customWidth="1"/>
    <col min="17" max="17" width="16.42578125" style="6" customWidth="1"/>
    <col min="18" max="18" width="17.140625" style="6" customWidth="1"/>
    <col min="19" max="26" width="13.7109375" style="6" customWidth="1"/>
    <col min="27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226</v>
      </c>
      <c r="P1" s="191" t="s">
        <v>227</v>
      </c>
      <c r="Q1" s="191" t="s">
        <v>228</v>
      </c>
      <c r="R1" s="191" t="s">
        <v>283</v>
      </c>
      <c r="S1" s="190" t="s">
        <v>57</v>
      </c>
      <c r="T1" s="190" t="s">
        <v>57</v>
      </c>
      <c r="U1" s="190" t="s">
        <v>57</v>
      </c>
      <c r="V1" s="190" t="s">
        <v>57</v>
      </c>
      <c r="W1" s="190" t="s">
        <v>57</v>
      </c>
      <c r="X1" s="190" t="s">
        <v>57</v>
      </c>
      <c r="Y1" s="190" t="s">
        <v>57</v>
      </c>
      <c r="Z1" s="190" t="s">
        <v>57</v>
      </c>
      <c r="AA1" s="190" t="s">
        <v>57</v>
      </c>
      <c r="AB1" s="190" t="s">
        <v>57</v>
      </c>
      <c r="AC1" s="190" t="s">
        <v>57</v>
      </c>
      <c r="AD1" s="190" t="s">
        <v>57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45556</v>
      </c>
      <c r="P3" s="104">
        <v>45556</v>
      </c>
      <c r="Q3" s="104">
        <v>45556</v>
      </c>
      <c r="R3" s="104">
        <v>45425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/>
      <c r="M4" s="23">
        <f>L4-(SUM(O4:AF4))</f>
        <v>0</v>
      </c>
      <c r="N4" s="24" t="str">
        <f>IF(M4&lt;0,"ATENÇÃO","OK")</f>
        <v>OK</v>
      </c>
      <c r="O4" s="111"/>
      <c r="P4" s="111"/>
      <c r="Q4" s="111"/>
      <c r="R4" s="111"/>
      <c r="S4" s="71"/>
      <c r="T4" s="71"/>
      <c r="U4" s="16"/>
      <c r="V4" s="16"/>
      <c r="W4" s="16"/>
      <c r="X4" s="16"/>
      <c r="Y4" s="16"/>
      <c r="Z4" s="16"/>
      <c r="AA4" s="30"/>
      <c r="AB4" s="30"/>
      <c r="AC4" s="30"/>
      <c r="AD4" s="30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>L5-(SUM(O5:AF5))</f>
        <v>0</v>
      </c>
      <c r="N5" s="24" t="str">
        <f>IF(M5&lt;0,"ATENÇÃO","OK")</f>
        <v>OK</v>
      </c>
      <c r="O5" s="111"/>
      <c r="P5" s="111"/>
      <c r="Q5" s="111"/>
      <c r="R5" s="111"/>
      <c r="S5" s="71"/>
      <c r="T5" s="71"/>
      <c r="U5" s="16"/>
      <c r="V5" s="16"/>
      <c r="W5" s="16"/>
      <c r="X5" s="16"/>
      <c r="Y5" s="16"/>
      <c r="Z5" s="16"/>
      <c r="AA5" s="30"/>
      <c r="AB5" s="30"/>
      <c r="AC5" s="30"/>
      <c r="AD5" s="30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/>
      <c r="M6" s="23">
        <f t="shared" ref="M6:M57" si="0">L6-(SUM(O6:AF6))</f>
        <v>0</v>
      </c>
      <c r="N6" s="24" t="str">
        <f t="shared" ref="N6:N57" si="1">IF(M6&lt;0,"ATENÇÃO","OK")</f>
        <v>OK</v>
      </c>
      <c r="O6" s="111"/>
      <c r="P6" s="111"/>
      <c r="Q6" s="111"/>
      <c r="R6" s="111"/>
      <c r="S6" s="71"/>
      <c r="T6" s="71"/>
      <c r="U6" s="16"/>
      <c r="V6" s="16"/>
      <c r="W6" s="16"/>
      <c r="X6" s="16"/>
      <c r="Y6" s="16"/>
      <c r="Z6" s="16"/>
      <c r="AA6" s="30"/>
      <c r="AB6" s="30"/>
      <c r="AC6" s="30"/>
      <c r="AD6" s="30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>
        <v>300</v>
      </c>
      <c r="M7" s="23">
        <f t="shared" si="0"/>
        <v>300</v>
      </c>
      <c r="N7" s="24" t="str">
        <f t="shared" si="1"/>
        <v>OK</v>
      </c>
      <c r="O7" s="111"/>
      <c r="P7" s="111"/>
      <c r="Q7" s="111"/>
      <c r="R7" s="111"/>
      <c r="S7" s="71"/>
      <c r="T7" s="71"/>
      <c r="U7" s="16"/>
      <c r="V7" s="16"/>
      <c r="W7" s="16"/>
      <c r="X7" s="16"/>
      <c r="Y7" s="16"/>
      <c r="Z7" s="16"/>
      <c r="AA7" s="30"/>
      <c r="AB7" s="30"/>
      <c r="AC7" s="30"/>
      <c r="AD7" s="30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111"/>
      <c r="P8" s="111"/>
      <c r="Q8" s="111"/>
      <c r="R8" s="111"/>
      <c r="S8" s="71"/>
      <c r="T8" s="71"/>
      <c r="U8" s="16"/>
      <c r="V8" s="16"/>
      <c r="W8" s="16"/>
      <c r="X8" s="16"/>
      <c r="Y8" s="16"/>
      <c r="Z8" s="16"/>
      <c r="AA8" s="30"/>
      <c r="AB8" s="30"/>
      <c r="AC8" s="30"/>
      <c r="AD8" s="30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600</v>
      </c>
      <c r="M9" s="23">
        <f t="shared" si="0"/>
        <v>600</v>
      </c>
      <c r="N9" s="24" t="str">
        <f t="shared" si="1"/>
        <v>OK</v>
      </c>
      <c r="O9" s="111"/>
      <c r="P9" s="111"/>
      <c r="Q9" s="111"/>
      <c r="R9" s="111"/>
      <c r="S9" s="71"/>
      <c r="T9" s="71"/>
      <c r="U9" s="16"/>
      <c r="V9" s="16"/>
      <c r="W9" s="16"/>
      <c r="X9" s="16"/>
      <c r="Y9" s="16"/>
      <c r="Z9" s="16"/>
      <c r="AA9" s="30"/>
      <c r="AB9" s="30"/>
      <c r="AC9" s="30"/>
      <c r="AD9" s="30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111"/>
      <c r="P10" s="111"/>
      <c r="Q10" s="111"/>
      <c r="R10" s="111"/>
      <c r="S10" s="71"/>
      <c r="T10" s="71"/>
      <c r="U10" s="16"/>
      <c r="V10" s="16"/>
      <c r="W10" s="16"/>
      <c r="X10" s="16"/>
      <c r="Y10" s="16"/>
      <c r="Z10" s="16"/>
      <c r="AA10" s="30"/>
      <c r="AB10" s="30"/>
      <c r="AC10" s="30"/>
      <c r="AD10" s="30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600</v>
      </c>
      <c r="M11" s="23">
        <f t="shared" si="0"/>
        <v>600</v>
      </c>
      <c r="N11" s="24" t="str">
        <f t="shared" si="1"/>
        <v>OK</v>
      </c>
      <c r="O11" s="111"/>
      <c r="P11" s="111"/>
      <c r="Q11" s="111"/>
      <c r="R11" s="111"/>
      <c r="S11" s="71"/>
      <c r="T11" s="71"/>
      <c r="U11" s="16"/>
      <c r="V11" s="16"/>
      <c r="W11" s="16"/>
      <c r="X11" s="16"/>
      <c r="Y11" s="16"/>
      <c r="Z11" s="16"/>
      <c r="AA11" s="30"/>
      <c r="AB11" s="30"/>
      <c r="AC11" s="30"/>
      <c r="AD11" s="30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111"/>
      <c r="P12" s="111"/>
      <c r="Q12" s="111"/>
      <c r="R12" s="111"/>
      <c r="S12" s="71"/>
      <c r="T12" s="71"/>
      <c r="U12" s="16"/>
      <c r="V12" s="16"/>
      <c r="W12" s="16"/>
      <c r="X12" s="16"/>
      <c r="Y12" s="16"/>
      <c r="Z12" s="16"/>
      <c r="AA12" s="30"/>
      <c r="AB12" s="30"/>
      <c r="AC12" s="30"/>
      <c r="AD12" s="30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20</v>
      </c>
      <c r="M13" s="23">
        <f t="shared" si="0"/>
        <v>15</v>
      </c>
      <c r="N13" s="24" t="str">
        <f t="shared" si="1"/>
        <v>OK</v>
      </c>
      <c r="O13" s="111">
        <v>5</v>
      </c>
      <c r="P13" s="111"/>
      <c r="Q13" s="111"/>
      <c r="R13" s="111"/>
      <c r="S13" s="71"/>
      <c r="T13" s="71"/>
      <c r="U13" s="16"/>
      <c r="V13" s="16"/>
      <c r="W13" s="16"/>
      <c r="X13" s="16"/>
      <c r="Y13" s="16"/>
      <c r="Z13" s="16"/>
      <c r="AA13" s="30"/>
      <c r="AB13" s="30"/>
      <c r="AC13" s="30"/>
      <c r="AD13" s="30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111"/>
      <c r="P14" s="111"/>
      <c r="Q14" s="111"/>
      <c r="R14" s="111"/>
      <c r="S14" s="71"/>
      <c r="T14" s="71"/>
      <c r="U14" s="16"/>
      <c r="V14" s="16"/>
      <c r="W14" s="16"/>
      <c r="X14" s="16"/>
      <c r="Y14" s="16"/>
      <c r="Z14" s="16"/>
      <c r="AA14" s="30"/>
      <c r="AB14" s="30"/>
      <c r="AC14" s="30"/>
      <c r="AD14" s="30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500</v>
      </c>
      <c r="M15" s="23">
        <f t="shared" si="0"/>
        <v>500</v>
      </c>
      <c r="N15" s="24" t="str">
        <f t="shared" si="1"/>
        <v>OK</v>
      </c>
      <c r="O15" s="111"/>
      <c r="P15" s="111"/>
      <c r="Q15" s="111"/>
      <c r="R15" s="111"/>
      <c r="S15" s="71"/>
      <c r="T15" s="71"/>
      <c r="U15" s="16"/>
      <c r="V15" s="16"/>
      <c r="W15" s="16"/>
      <c r="X15" s="16"/>
      <c r="Y15" s="16"/>
      <c r="Z15" s="16"/>
      <c r="AA15" s="30"/>
      <c r="AB15" s="30"/>
      <c r="AC15" s="30"/>
      <c r="AD15" s="30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111"/>
      <c r="P16" s="111"/>
      <c r="Q16" s="111"/>
      <c r="R16" s="111"/>
      <c r="S16" s="71"/>
      <c r="T16" s="71"/>
      <c r="U16" s="16"/>
      <c r="V16" s="16"/>
      <c r="W16" s="16"/>
      <c r="X16" s="16"/>
      <c r="Y16" s="16"/>
      <c r="Z16" s="16"/>
      <c r="AA16" s="30"/>
      <c r="AB16" s="30"/>
      <c r="AC16" s="30"/>
      <c r="AD16" s="30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1000</v>
      </c>
      <c r="M17" s="23">
        <f t="shared" si="0"/>
        <v>0</v>
      </c>
      <c r="N17" s="24" t="str">
        <f t="shared" si="1"/>
        <v>OK</v>
      </c>
      <c r="O17" s="111">
        <v>300</v>
      </c>
      <c r="P17" s="111"/>
      <c r="Q17" s="111"/>
      <c r="R17" s="111">
        <v>700</v>
      </c>
      <c r="S17" s="71"/>
      <c r="T17" s="71"/>
      <c r="U17" s="16"/>
      <c r="V17" s="16"/>
      <c r="W17" s="16"/>
      <c r="X17" s="16"/>
      <c r="Y17" s="16"/>
      <c r="Z17" s="16"/>
      <c r="AA17" s="30"/>
      <c r="AB17" s="30"/>
      <c r="AC17" s="30"/>
      <c r="AD17" s="30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/>
      <c r="M18" s="23">
        <f t="shared" si="0"/>
        <v>0</v>
      </c>
      <c r="N18" s="24" t="str">
        <f t="shared" si="1"/>
        <v>OK</v>
      </c>
      <c r="O18" s="111"/>
      <c r="P18" s="111"/>
      <c r="Q18" s="111"/>
      <c r="R18" s="111"/>
      <c r="S18" s="71"/>
      <c r="T18" s="71"/>
      <c r="U18" s="16"/>
      <c r="V18" s="16"/>
      <c r="W18" s="16"/>
      <c r="X18" s="16"/>
      <c r="Y18" s="16"/>
      <c r="Z18" s="16"/>
      <c r="AA18" s="30"/>
      <c r="AB18" s="30"/>
      <c r="AC18" s="30"/>
      <c r="AD18" s="30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40</v>
      </c>
      <c r="M19" s="23">
        <f t="shared" si="0"/>
        <v>40</v>
      </c>
      <c r="N19" s="24" t="str">
        <f t="shared" si="1"/>
        <v>OK</v>
      </c>
      <c r="O19" s="111"/>
      <c r="P19" s="111"/>
      <c r="Q19" s="111"/>
      <c r="R19" s="111"/>
      <c r="S19" s="71"/>
      <c r="T19" s="71"/>
      <c r="U19" s="16"/>
      <c r="V19" s="16"/>
      <c r="W19" s="16"/>
      <c r="X19" s="16"/>
      <c r="Y19" s="16"/>
      <c r="Z19" s="16"/>
      <c r="AA19" s="30"/>
      <c r="AB19" s="30"/>
      <c r="AC19" s="30"/>
      <c r="AD19" s="30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40</v>
      </c>
      <c r="M20" s="23">
        <f t="shared" si="0"/>
        <v>40</v>
      </c>
      <c r="N20" s="24" t="str">
        <f t="shared" si="1"/>
        <v>OK</v>
      </c>
      <c r="O20" s="111"/>
      <c r="P20" s="111"/>
      <c r="Q20" s="111"/>
      <c r="R20" s="111"/>
      <c r="S20" s="71"/>
      <c r="T20" s="71"/>
      <c r="U20" s="16"/>
      <c r="V20" s="16"/>
      <c r="W20" s="16"/>
      <c r="X20" s="16"/>
      <c r="Y20" s="16"/>
      <c r="Z20" s="16"/>
      <c r="AA20" s="30"/>
      <c r="AB20" s="30"/>
      <c r="AC20" s="30"/>
      <c r="AD20" s="30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/>
      <c r="M21" s="23">
        <f t="shared" si="0"/>
        <v>0</v>
      </c>
      <c r="N21" s="24" t="str">
        <f t="shared" si="1"/>
        <v>OK</v>
      </c>
      <c r="O21" s="111"/>
      <c r="P21" s="111"/>
      <c r="Q21" s="111"/>
      <c r="R21" s="111"/>
      <c r="S21" s="71"/>
      <c r="T21" s="71"/>
      <c r="U21" s="16"/>
      <c r="V21" s="16"/>
      <c r="W21" s="16"/>
      <c r="X21" s="16"/>
      <c r="Y21" s="16"/>
      <c r="Z21" s="16"/>
      <c r="AA21" s="30"/>
      <c r="AB21" s="30"/>
      <c r="AC21" s="30"/>
      <c r="AD21" s="30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/>
      <c r="M22" s="23">
        <f t="shared" si="0"/>
        <v>0</v>
      </c>
      <c r="N22" s="24" t="str">
        <f t="shared" si="1"/>
        <v>OK</v>
      </c>
      <c r="O22" s="111"/>
      <c r="P22" s="111"/>
      <c r="Q22" s="111"/>
      <c r="R22" s="111"/>
      <c r="S22" s="71"/>
      <c r="T22" s="71"/>
      <c r="U22" s="16"/>
      <c r="V22" s="16"/>
      <c r="W22" s="16"/>
      <c r="X22" s="16"/>
      <c r="Y22" s="16"/>
      <c r="Z22" s="16"/>
      <c r="AA22" s="30"/>
      <c r="AB22" s="30"/>
      <c r="AC22" s="30"/>
      <c r="AD22" s="30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/>
      <c r="M23" s="23">
        <f t="shared" si="0"/>
        <v>0</v>
      </c>
      <c r="N23" s="24" t="str">
        <f t="shared" si="1"/>
        <v>OK</v>
      </c>
      <c r="O23" s="111"/>
      <c r="P23" s="111"/>
      <c r="Q23" s="111"/>
      <c r="R23" s="111"/>
      <c r="S23" s="71"/>
      <c r="T23" s="71"/>
      <c r="U23" s="16"/>
      <c r="V23" s="16"/>
      <c r="W23" s="16"/>
      <c r="X23" s="16"/>
      <c r="Y23" s="16"/>
      <c r="Z23" s="16"/>
      <c r="AA23" s="30"/>
      <c r="AB23" s="30"/>
      <c r="AC23" s="30"/>
      <c r="AD23" s="30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/>
      <c r="M24" s="23">
        <f t="shared" si="0"/>
        <v>0</v>
      </c>
      <c r="N24" s="24" t="str">
        <f t="shared" si="1"/>
        <v>OK</v>
      </c>
      <c r="O24" s="111"/>
      <c r="P24" s="111"/>
      <c r="Q24" s="111"/>
      <c r="R24" s="111"/>
      <c r="S24" s="71"/>
      <c r="T24" s="71"/>
      <c r="U24" s="16"/>
      <c r="V24" s="16"/>
      <c r="W24" s="16"/>
      <c r="X24" s="16"/>
      <c r="Y24" s="16"/>
      <c r="Z24" s="16"/>
      <c r="AA24" s="30"/>
      <c r="AB24" s="30"/>
      <c r="AC24" s="30"/>
      <c r="AD24" s="30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/>
      <c r="M25" s="23">
        <f t="shared" si="0"/>
        <v>0</v>
      </c>
      <c r="N25" s="24" t="str">
        <f t="shared" si="1"/>
        <v>OK</v>
      </c>
      <c r="O25" s="111"/>
      <c r="P25" s="111"/>
      <c r="Q25" s="111"/>
      <c r="R25" s="111"/>
      <c r="S25" s="71"/>
      <c r="T25" s="71"/>
      <c r="U25" s="16"/>
      <c r="V25" s="16"/>
      <c r="W25" s="16"/>
      <c r="X25" s="16"/>
      <c r="Y25" s="16"/>
      <c r="Z25" s="16"/>
      <c r="AA25" s="30"/>
      <c r="AB25" s="30"/>
      <c r="AC25" s="30"/>
      <c r="AD25" s="30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/>
      <c r="M26" s="23">
        <f t="shared" si="0"/>
        <v>0</v>
      </c>
      <c r="N26" s="24" t="str">
        <f t="shared" si="1"/>
        <v>OK</v>
      </c>
      <c r="O26" s="111"/>
      <c r="P26" s="111"/>
      <c r="Q26" s="111"/>
      <c r="R26" s="111"/>
      <c r="S26" s="71"/>
      <c r="T26" s="71"/>
      <c r="U26" s="16"/>
      <c r="V26" s="16"/>
      <c r="W26" s="16"/>
      <c r="X26" s="16"/>
      <c r="Y26" s="16"/>
      <c r="Z26" s="16"/>
      <c r="AA26" s="30"/>
      <c r="AB26" s="30"/>
      <c r="AC26" s="30"/>
      <c r="AD26" s="30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/>
      <c r="M27" s="23">
        <f t="shared" si="0"/>
        <v>0</v>
      </c>
      <c r="N27" s="24" t="str">
        <f t="shared" si="1"/>
        <v>OK</v>
      </c>
      <c r="O27" s="111"/>
      <c r="P27" s="111"/>
      <c r="Q27" s="111"/>
      <c r="R27" s="111"/>
      <c r="S27" s="71"/>
      <c r="T27" s="71"/>
      <c r="U27" s="16"/>
      <c r="V27" s="16"/>
      <c r="W27" s="16"/>
      <c r="X27" s="16"/>
      <c r="Y27" s="16"/>
      <c r="Z27" s="16"/>
      <c r="AA27" s="30"/>
      <c r="AB27" s="30"/>
      <c r="AC27" s="30"/>
      <c r="AD27" s="30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/>
      <c r="M28" s="23">
        <f t="shared" si="0"/>
        <v>0</v>
      </c>
      <c r="N28" s="24" t="str">
        <f t="shared" si="1"/>
        <v>OK</v>
      </c>
      <c r="O28" s="111"/>
      <c r="P28" s="111"/>
      <c r="Q28" s="111"/>
      <c r="R28" s="111"/>
      <c r="S28" s="71"/>
      <c r="T28" s="71"/>
      <c r="U28" s="16"/>
      <c r="V28" s="16"/>
      <c r="W28" s="16"/>
      <c r="X28" s="16"/>
      <c r="Y28" s="16"/>
      <c r="Z28" s="16"/>
      <c r="AA28" s="30"/>
      <c r="AB28" s="30"/>
      <c r="AC28" s="30"/>
      <c r="AD28" s="30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/>
      <c r="M29" s="23">
        <f t="shared" si="0"/>
        <v>0</v>
      </c>
      <c r="N29" s="24" t="str">
        <f t="shared" si="1"/>
        <v>OK</v>
      </c>
      <c r="O29" s="111"/>
      <c r="P29" s="111"/>
      <c r="Q29" s="111"/>
      <c r="R29" s="111"/>
      <c r="S29" s="71"/>
      <c r="T29" s="71"/>
      <c r="U29" s="16"/>
      <c r="V29" s="16"/>
      <c r="W29" s="16"/>
      <c r="X29" s="16"/>
      <c r="Y29" s="16"/>
      <c r="Z29" s="16"/>
      <c r="AA29" s="30"/>
      <c r="AB29" s="30"/>
      <c r="AC29" s="30"/>
      <c r="AD29" s="30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/>
      <c r="M30" s="23">
        <f t="shared" si="0"/>
        <v>0</v>
      </c>
      <c r="N30" s="24" t="str">
        <f t="shared" si="1"/>
        <v>OK</v>
      </c>
      <c r="O30" s="111"/>
      <c r="P30" s="111"/>
      <c r="Q30" s="111"/>
      <c r="R30" s="111"/>
      <c r="S30" s="71"/>
      <c r="T30" s="71"/>
      <c r="U30" s="16"/>
      <c r="V30" s="16"/>
      <c r="W30" s="16"/>
      <c r="X30" s="16"/>
      <c r="Y30" s="16"/>
      <c r="Z30" s="16"/>
      <c r="AA30" s="30"/>
      <c r="AB30" s="30"/>
      <c r="AC30" s="30"/>
      <c r="AD30" s="30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>
        <v>5</v>
      </c>
      <c r="M31" s="23">
        <f t="shared" si="0"/>
        <v>5</v>
      </c>
      <c r="N31" s="24" t="str">
        <f t="shared" si="1"/>
        <v>OK</v>
      </c>
      <c r="O31" s="111"/>
      <c r="P31" s="111"/>
      <c r="Q31" s="111"/>
      <c r="R31" s="111"/>
      <c r="S31" s="71"/>
      <c r="T31" s="71"/>
      <c r="U31" s="16"/>
      <c r="V31" s="16"/>
      <c r="W31" s="16"/>
      <c r="X31" s="16"/>
      <c r="Y31" s="16"/>
      <c r="Z31" s="16"/>
      <c r="AA31" s="30"/>
      <c r="AB31" s="30"/>
      <c r="AC31" s="30"/>
      <c r="AD31" s="30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>
        <v>5</v>
      </c>
      <c r="M32" s="23">
        <f t="shared" si="0"/>
        <v>5</v>
      </c>
      <c r="N32" s="24" t="str">
        <f t="shared" si="1"/>
        <v>OK</v>
      </c>
      <c r="O32" s="111"/>
      <c r="P32" s="111"/>
      <c r="Q32" s="111"/>
      <c r="R32" s="111"/>
      <c r="S32" s="71"/>
      <c r="T32" s="71"/>
      <c r="U32" s="16"/>
      <c r="V32" s="16"/>
      <c r="W32" s="16"/>
      <c r="X32" s="16"/>
      <c r="Y32" s="16"/>
      <c r="Z32" s="16"/>
      <c r="AA32" s="30"/>
      <c r="AB32" s="30"/>
      <c r="AC32" s="30"/>
      <c r="AD32" s="30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>
        <v>10</v>
      </c>
      <c r="M33" s="23">
        <f t="shared" si="0"/>
        <v>10</v>
      </c>
      <c r="N33" s="24" t="str">
        <f t="shared" si="1"/>
        <v>OK</v>
      </c>
      <c r="O33" s="111"/>
      <c r="P33" s="111"/>
      <c r="Q33" s="111"/>
      <c r="R33" s="111"/>
      <c r="S33" s="71"/>
      <c r="T33" s="71"/>
      <c r="U33" s="16"/>
      <c r="V33" s="16"/>
      <c r="W33" s="16"/>
      <c r="X33" s="16"/>
      <c r="Y33" s="16"/>
      <c r="Z33" s="16"/>
      <c r="AA33" s="30"/>
      <c r="AB33" s="30"/>
      <c r="AC33" s="30"/>
      <c r="AD33" s="30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>
        <v>500</v>
      </c>
      <c r="M34" s="23">
        <f t="shared" si="0"/>
        <v>500</v>
      </c>
      <c r="N34" s="24" t="str">
        <f t="shared" si="1"/>
        <v>OK</v>
      </c>
      <c r="O34" s="111"/>
      <c r="P34" s="111"/>
      <c r="Q34" s="111"/>
      <c r="R34" s="111"/>
      <c r="S34" s="71"/>
      <c r="T34" s="71"/>
      <c r="U34" s="16"/>
      <c r="V34" s="16"/>
      <c r="W34" s="16"/>
      <c r="X34" s="16"/>
      <c r="Y34" s="16"/>
      <c r="Z34" s="16"/>
      <c r="AA34" s="30"/>
      <c r="AB34" s="30"/>
      <c r="AC34" s="30"/>
      <c r="AD34" s="30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>
        <v>10</v>
      </c>
      <c r="M35" s="23">
        <f t="shared" si="0"/>
        <v>10</v>
      </c>
      <c r="N35" s="24" t="str">
        <f t="shared" si="1"/>
        <v>OK</v>
      </c>
      <c r="O35" s="111"/>
      <c r="P35" s="111"/>
      <c r="Q35" s="111"/>
      <c r="R35" s="111"/>
      <c r="S35" s="71"/>
      <c r="T35" s="71"/>
      <c r="U35" s="16"/>
      <c r="V35" s="16"/>
      <c r="W35" s="16"/>
      <c r="X35" s="16"/>
      <c r="Y35" s="16"/>
      <c r="Z35" s="16"/>
      <c r="AA35" s="30"/>
      <c r="AB35" s="30"/>
      <c r="AC35" s="30"/>
      <c r="AD35" s="30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>
        <v>8</v>
      </c>
      <c r="M36" s="23">
        <f t="shared" si="0"/>
        <v>8</v>
      </c>
      <c r="N36" s="24" t="str">
        <f t="shared" si="1"/>
        <v>OK</v>
      </c>
      <c r="O36" s="111"/>
      <c r="P36" s="111"/>
      <c r="Q36" s="111"/>
      <c r="R36" s="111"/>
      <c r="S36" s="71"/>
      <c r="T36" s="71"/>
      <c r="U36" s="16"/>
      <c r="V36" s="16"/>
      <c r="W36" s="16"/>
      <c r="X36" s="16"/>
      <c r="Y36" s="16"/>
      <c r="Z36" s="16"/>
      <c r="AA36" s="30"/>
      <c r="AB36" s="30"/>
      <c r="AC36" s="30"/>
      <c r="AD36" s="30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>
        <v>8</v>
      </c>
      <c r="M37" s="23">
        <f t="shared" si="0"/>
        <v>8</v>
      </c>
      <c r="N37" s="24" t="str">
        <f t="shared" si="1"/>
        <v>OK</v>
      </c>
      <c r="O37" s="111"/>
      <c r="P37" s="111"/>
      <c r="Q37" s="111"/>
      <c r="R37" s="111"/>
      <c r="S37" s="71"/>
      <c r="T37" s="71"/>
      <c r="U37" s="16"/>
      <c r="V37" s="16"/>
      <c r="W37" s="16"/>
      <c r="X37" s="16"/>
      <c r="Y37" s="16"/>
      <c r="Z37" s="16"/>
      <c r="AA37" s="30"/>
      <c r="AB37" s="30"/>
      <c r="AC37" s="30"/>
      <c r="AD37" s="30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>
        <v>4</v>
      </c>
      <c r="M38" s="23">
        <f t="shared" si="0"/>
        <v>4</v>
      </c>
      <c r="N38" s="24" t="str">
        <f t="shared" si="1"/>
        <v>OK</v>
      </c>
      <c r="O38" s="111"/>
      <c r="P38" s="111"/>
      <c r="Q38" s="111"/>
      <c r="R38" s="111"/>
      <c r="S38" s="71"/>
      <c r="T38" s="71"/>
      <c r="U38" s="16"/>
      <c r="V38" s="16"/>
      <c r="W38" s="16"/>
      <c r="X38" s="16"/>
      <c r="Y38" s="16"/>
      <c r="Z38" s="16"/>
      <c r="AA38" s="30"/>
      <c r="AB38" s="30"/>
      <c r="AC38" s="30"/>
      <c r="AD38" s="30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>
        <v>2</v>
      </c>
      <c r="M39" s="23">
        <f t="shared" si="0"/>
        <v>2</v>
      </c>
      <c r="N39" s="24" t="str">
        <f t="shared" si="1"/>
        <v>OK</v>
      </c>
      <c r="O39" s="111"/>
      <c r="P39" s="111"/>
      <c r="Q39" s="111"/>
      <c r="R39" s="111"/>
      <c r="S39" s="71"/>
      <c r="T39" s="71"/>
      <c r="U39" s="16"/>
      <c r="V39" s="16"/>
      <c r="W39" s="16"/>
      <c r="X39" s="16"/>
      <c r="Y39" s="16"/>
      <c r="Z39" s="16"/>
      <c r="AA39" s="30"/>
      <c r="AB39" s="30"/>
      <c r="AC39" s="30"/>
      <c r="AD39" s="30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>
        <v>2</v>
      </c>
      <c r="M40" s="23">
        <f t="shared" si="0"/>
        <v>2</v>
      </c>
      <c r="N40" s="24" t="str">
        <f t="shared" si="1"/>
        <v>OK</v>
      </c>
      <c r="O40" s="111"/>
      <c r="P40" s="111"/>
      <c r="Q40" s="111"/>
      <c r="R40" s="111"/>
      <c r="S40" s="71"/>
      <c r="T40" s="71"/>
      <c r="U40" s="16"/>
      <c r="V40" s="16"/>
      <c r="W40" s="16"/>
      <c r="X40" s="16"/>
      <c r="Y40" s="16"/>
      <c r="Z40" s="16"/>
      <c r="AA40" s="30"/>
      <c r="AB40" s="30"/>
      <c r="AC40" s="30"/>
      <c r="AD40" s="30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>
        <v>2</v>
      </c>
      <c r="M41" s="23">
        <f t="shared" si="0"/>
        <v>2</v>
      </c>
      <c r="N41" s="24" t="str">
        <f t="shared" si="1"/>
        <v>OK</v>
      </c>
      <c r="O41" s="111"/>
      <c r="P41" s="111"/>
      <c r="Q41" s="111"/>
      <c r="R41" s="111"/>
      <c r="S41" s="71"/>
      <c r="T41" s="71"/>
      <c r="U41" s="16"/>
      <c r="V41" s="16"/>
      <c r="W41" s="16"/>
      <c r="X41" s="16"/>
      <c r="Y41" s="16"/>
      <c r="Z41" s="16"/>
      <c r="AA41" s="30"/>
      <c r="AB41" s="30"/>
      <c r="AC41" s="30"/>
      <c r="AD41" s="30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>
        <v>3</v>
      </c>
      <c r="M42" s="23">
        <f t="shared" si="0"/>
        <v>3</v>
      </c>
      <c r="N42" s="24" t="str">
        <f t="shared" si="1"/>
        <v>OK</v>
      </c>
      <c r="O42" s="111"/>
      <c r="P42" s="111"/>
      <c r="Q42" s="111"/>
      <c r="R42" s="111"/>
      <c r="S42" s="71"/>
      <c r="T42" s="71"/>
      <c r="U42" s="16"/>
      <c r="V42" s="16"/>
      <c r="W42" s="16"/>
      <c r="X42" s="16"/>
      <c r="Y42" s="16"/>
      <c r="Z42" s="16"/>
      <c r="AA42" s="30"/>
      <c r="AB42" s="30"/>
      <c r="AC42" s="30"/>
      <c r="AD42" s="30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>
        <v>2</v>
      </c>
      <c r="M43" s="23">
        <f t="shared" si="0"/>
        <v>0</v>
      </c>
      <c r="N43" s="24" t="str">
        <f t="shared" si="1"/>
        <v>OK</v>
      </c>
      <c r="O43" s="111"/>
      <c r="P43" s="111">
        <v>2</v>
      </c>
      <c r="Q43" s="111"/>
      <c r="R43" s="111"/>
      <c r="S43" s="71"/>
      <c r="T43" s="71"/>
      <c r="U43" s="16"/>
      <c r="V43" s="16"/>
      <c r="W43" s="16"/>
      <c r="X43" s="16"/>
      <c r="Y43" s="16"/>
      <c r="Z43" s="16"/>
      <c r="AA43" s="30"/>
      <c r="AB43" s="30"/>
      <c r="AC43" s="30"/>
      <c r="AD43" s="30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>
        <v>2</v>
      </c>
      <c r="M44" s="23">
        <f t="shared" si="0"/>
        <v>2</v>
      </c>
      <c r="N44" s="24" t="str">
        <f t="shared" si="1"/>
        <v>OK</v>
      </c>
      <c r="O44" s="111"/>
      <c r="P44" s="111"/>
      <c r="Q44" s="111"/>
      <c r="R44" s="111"/>
      <c r="S44" s="71"/>
      <c r="T44" s="71"/>
      <c r="U44" s="16"/>
      <c r="V44" s="16"/>
      <c r="W44" s="16"/>
      <c r="X44" s="16"/>
      <c r="Y44" s="16"/>
      <c r="Z44" s="16"/>
      <c r="AA44" s="30"/>
      <c r="AB44" s="30"/>
      <c r="AC44" s="30"/>
      <c r="AD44" s="30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111"/>
      <c r="P45" s="111"/>
      <c r="Q45" s="111"/>
      <c r="R45" s="111"/>
      <c r="S45" s="71"/>
      <c r="T45" s="71"/>
      <c r="U45" s="16"/>
      <c r="V45" s="16"/>
      <c r="W45" s="16"/>
      <c r="X45" s="16"/>
      <c r="Y45" s="16"/>
      <c r="Z45" s="16"/>
      <c r="AA45" s="30"/>
      <c r="AB45" s="30"/>
      <c r="AC45" s="30"/>
      <c r="AD45" s="30"/>
      <c r="AE45" s="30"/>
      <c r="AF45" s="30"/>
    </row>
    <row r="46" spans="1:32" ht="47.25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>
        <v>5</v>
      </c>
      <c r="M46" s="23">
        <f t="shared" si="0"/>
        <v>5</v>
      </c>
      <c r="N46" s="24" t="str">
        <f t="shared" si="1"/>
        <v>OK</v>
      </c>
      <c r="O46" s="111"/>
      <c r="P46" s="111"/>
      <c r="Q46" s="111"/>
      <c r="R46" s="111"/>
      <c r="S46" s="71"/>
      <c r="T46" s="71"/>
      <c r="U46" s="16"/>
      <c r="V46" s="16"/>
      <c r="W46" s="16"/>
      <c r="X46" s="16"/>
      <c r="Y46" s="16"/>
      <c r="Z46" s="16"/>
      <c r="AA46" s="30"/>
      <c r="AB46" s="30"/>
      <c r="AC46" s="30"/>
      <c r="AD46" s="30"/>
      <c r="AE46" s="30"/>
      <c r="AF46" s="30"/>
    </row>
    <row r="47" spans="1:32" ht="15.6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/>
      <c r="M47" s="23">
        <f t="shared" si="0"/>
        <v>0</v>
      </c>
      <c r="N47" s="24" t="str">
        <f t="shared" si="1"/>
        <v>OK</v>
      </c>
      <c r="O47" s="111"/>
      <c r="P47" s="111"/>
      <c r="Q47" s="111"/>
      <c r="R47" s="111"/>
      <c r="S47" s="71"/>
      <c r="T47" s="71"/>
      <c r="U47" s="16"/>
      <c r="V47" s="16"/>
      <c r="W47" s="16"/>
      <c r="X47" s="16"/>
      <c r="Y47" s="16"/>
      <c r="Z47" s="16"/>
      <c r="AA47" s="30"/>
      <c r="AB47" s="30"/>
      <c r="AC47" s="30"/>
      <c r="AD47" s="30"/>
      <c r="AE47" s="30"/>
      <c r="AF47" s="30"/>
    </row>
    <row r="48" spans="1:32" ht="15.6" customHeight="1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3</v>
      </c>
      <c r="M48" s="23">
        <f t="shared" si="0"/>
        <v>3</v>
      </c>
      <c r="N48" s="24" t="str">
        <f t="shared" si="1"/>
        <v>OK</v>
      </c>
      <c r="O48" s="111"/>
      <c r="P48" s="111"/>
      <c r="Q48" s="111"/>
      <c r="R48" s="111"/>
      <c r="S48" s="71"/>
      <c r="T48" s="71"/>
      <c r="U48" s="16"/>
      <c r="V48" s="16"/>
      <c r="W48" s="16"/>
      <c r="X48" s="16"/>
      <c r="Y48" s="16"/>
      <c r="Z48" s="16"/>
      <c r="AA48" s="30"/>
      <c r="AB48" s="30"/>
      <c r="AC48" s="30"/>
      <c r="AD48" s="30"/>
      <c r="AE48" s="30"/>
      <c r="AF48" s="30"/>
    </row>
    <row r="49" spans="1:32" ht="15.6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20</v>
      </c>
      <c r="M49" s="23">
        <f t="shared" si="0"/>
        <v>20</v>
      </c>
      <c r="N49" s="24" t="str">
        <f t="shared" si="1"/>
        <v>OK</v>
      </c>
      <c r="O49" s="111"/>
      <c r="P49" s="111"/>
      <c r="Q49" s="111"/>
      <c r="R49" s="111"/>
      <c r="S49" s="71"/>
      <c r="T49" s="71"/>
      <c r="U49" s="16"/>
      <c r="V49" s="16"/>
      <c r="W49" s="16"/>
      <c r="X49" s="16"/>
      <c r="Y49" s="16"/>
      <c r="Z49" s="16"/>
      <c r="AA49" s="30"/>
      <c r="AB49" s="30"/>
      <c r="AC49" s="30"/>
      <c r="AD49" s="30"/>
      <c r="AE49" s="30"/>
      <c r="AF49" s="30"/>
    </row>
    <row r="50" spans="1:32" ht="15.6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20</v>
      </c>
      <c r="M50" s="23">
        <f t="shared" si="0"/>
        <v>20</v>
      </c>
      <c r="N50" s="24" t="str">
        <f t="shared" si="1"/>
        <v>OK</v>
      </c>
      <c r="O50" s="111"/>
      <c r="P50" s="111"/>
      <c r="Q50" s="111"/>
      <c r="R50" s="111"/>
      <c r="S50" s="71"/>
      <c r="T50" s="71"/>
      <c r="U50" s="16"/>
      <c r="V50" s="16"/>
      <c r="W50" s="16"/>
      <c r="X50" s="16"/>
      <c r="Y50" s="16"/>
      <c r="Z50" s="16"/>
      <c r="AA50" s="30"/>
      <c r="AB50" s="30"/>
      <c r="AC50" s="30"/>
      <c r="AD50" s="30"/>
      <c r="AE50" s="30"/>
      <c r="AF50" s="30"/>
    </row>
    <row r="51" spans="1:32" ht="15.6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10</v>
      </c>
      <c r="M51" s="23">
        <f t="shared" si="0"/>
        <v>10</v>
      </c>
      <c r="N51" s="24" t="str">
        <f t="shared" si="1"/>
        <v>OK</v>
      </c>
      <c r="O51" s="111"/>
      <c r="P51" s="111"/>
      <c r="Q51" s="111"/>
      <c r="R51" s="111"/>
      <c r="S51" s="71"/>
      <c r="T51" s="71"/>
      <c r="U51" s="16"/>
      <c r="V51" s="16"/>
      <c r="W51" s="16"/>
      <c r="X51" s="16"/>
      <c r="Y51" s="16"/>
      <c r="Z51" s="16"/>
      <c r="AA51" s="30"/>
      <c r="AB51" s="30"/>
      <c r="AC51" s="30"/>
      <c r="AD51" s="30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20</v>
      </c>
      <c r="M52" s="23">
        <f t="shared" si="0"/>
        <v>20</v>
      </c>
      <c r="N52" s="24" t="str">
        <f t="shared" si="1"/>
        <v>OK</v>
      </c>
      <c r="O52" s="111"/>
      <c r="P52" s="111"/>
      <c r="Q52" s="111"/>
      <c r="R52" s="111"/>
      <c r="S52" s="71"/>
      <c r="T52" s="71"/>
      <c r="U52" s="16"/>
      <c r="V52" s="16"/>
      <c r="W52" s="16"/>
      <c r="X52" s="16"/>
      <c r="Y52" s="16"/>
      <c r="Z52" s="16"/>
      <c r="AA52" s="30"/>
      <c r="AB52" s="30"/>
      <c r="AC52" s="30"/>
      <c r="AD52" s="30"/>
      <c r="AE52" s="30"/>
      <c r="AF52" s="30"/>
    </row>
    <row r="53" spans="1:32" ht="15.6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4</v>
      </c>
      <c r="M53" s="23">
        <f t="shared" si="0"/>
        <v>2</v>
      </c>
      <c r="N53" s="24" t="str">
        <f t="shared" si="1"/>
        <v>OK</v>
      </c>
      <c r="O53" s="111"/>
      <c r="P53" s="111"/>
      <c r="Q53" s="111">
        <v>2</v>
      </c>
      <c r="R53" s="111"/>
      <c r="S53" s="71"/>
      <c r="T53" s="71"/>
      <c r="U53" s="16"/>
      <c r="V53" s="16"/>
      <c r="W53" s="16"/>
      <c r="X53" s="16"/>
      <c r="Y53" s="16"/>
      <c r="Z53" s="16"/>
      <c r="AA53" s="30"/>
      <c r="AB53" s="30"/>
      <c r="AC53" s="30"/>
      <c r="AD53" s="30"/>
      <c r="AE53" s="30"/>
      <c r="AF53" s="30"/>
    </row>
    <row r="54" spans="1:32" ht="15.6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111"/>
      <c r="P54" s="111"/>
      <c r="Q54" s="111"/>
      <c r="R54" s="111"/>
      <c r="S54" s="71"/>
      <c r="T54" s="71"/>
      <c r="U54" s="16"/>
      <c r="V54" s="16"/>
      <c r="W54" s="16"/>
      <c r="X54" s="16"/>
      <c r="Y54" s="16"/>
      <c r="Z54" s="16"/>
      <c r="AA54" s="30"/>
      <c r="AB54" s="30"/>
      <c r="AC54" s="30"/>
      <c r="AD54" s="30"/>
      <c r="AE54" s="30"/>
      <c r="AF54" s="30"/>
    </row>
    <row r="55" spans="1:32" ht="31.35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111"/>
      <c r="P55" s="111"/>
      <c r="Q55" s="111"/>
      <c r="R55" s="111"/>
      <c r="S55" s="71"/>
      <c r="T55" s="71"/>
      <c r="U55" s="16"/>
      <c r="V55" s="16"/>
      <c r="W55" s="16"/>
      <c r="X55" s="16"/>
      <c r="Y55" s="16"/>
      <c r="Z55" s="16"/>
      <c r="AA55" s="30"/>
      <c r="AB55" s="30"/>
      <c r="AC55" s="30"/>
      <c r="AD55" s="30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/>
      <c r="M56" s="23">
        <f t="shared" si="0"/>
        <v>0</v>
      </c>
      <c r="N56" s="24" t="str">
        <f t="shared" si="1"/>
        <v>OK</v>
      </c>
      <c r="O56" s="111"/>
      <c r="P56" s="111"/>
      <c r="Q56" s="111"/>
      <c r="R56" s="111"/>
      <c r="S56" s="71"/>
      <c r="T56" s="71"/>
      <c r="U56" s="16"/>
      <c r="V56" s="16"/>
      <c r="W56" s="16"/>
      <c r="X56" s="16"/>
      <c r="Y56" s="16"/>
      <c r="Z56" s="16"/>
      <c r="AA56" s="30"/>
      <c r="AB56" s="30"/>
      <c r="AC56" s="30"/>
      <c r="AD56" s="30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111"/>
      <c r="P57" s="111"/>
      <c r="Q57" s="111"/>
      <c r="R57" s="111"/>
      <c r="S57" s="71"/>
      <c r="T57" s="71"/>
      <c r="U57" s="16"/>
      <c r="V57" s="16"/>
      <c r="W57" s="16"/>
      <c r="X57" s="16"/>
      <c r="Y57" s="16"/>
      <c r="Z57" s="16"/>
      <c r="AA57" s="30"/>
      <c r="AB57" s="30"/>
      <c r="AC57" s="30"/>
      <c r="AD57" s="30"/>
      <c r="AE57" s="30"/>
      <c r="AF57" s="30"/>
    </row>
    <row r="58" spans="1:32" ht="26.25">
      <c r="K58" s="57"/>
      <c r="L58" s="4">
        <f>SUM(L4:L57)</f>
        <v>3755</v>
      </c>
      <c r="M58" s="4">
        <f>SUM(M4:M57)</f>
        <v>2746</v>
      </c>
      <c r="O58" s="114">
        <f>SUMPRODUCT($K$4:$K$57,O4:O57)</f>
        <v>6000</v>
      </c>
      <c r="P58" s="114">
        <f t="shared" ref="P58:AF58" si="2">SUMPRODUCT($K$4:$K$57,P4:P57)</f>
        <v>2459.7600000000002</v>
      </c>
      <c r="Q58" s="114">
        <f t="shared" si="2"/>
        <v>104.52</v>
      </c>
      <c r="R58" s="114">
        <f t="shared" si="2"/>
        <v>3500</v>
      </c>
      <c r="S58" s="68">
        <f t="shared" si="2"/>
        <v>0</v>
      </c>
      <c r="T58" s="68">
        <f t="shared" si="2"/>
        <v>0</v>
      </c>
      <c r="U58" s="68">
        <f t="shared" si="2"/>
        <v>0</v>
      </c>
      <c r="V58" s="68">
        <f t="shared" si="2"/>
        <v>0</v>
      </c>
      <c r="W58" s="68">
        <f t="shared" si="2"/>
        <v>0</v>
      </c>
      <c r="X58" s="68">
        <f t="shared" si="2"/>
        <v>0</v>
      </c>
      <c r="Y58" s="68">
        <f t="shared" si="2"/>
        <v>0</v>
      </c>
      <c r="Z58" s="68">
        <f t="shared" si="2"/>
        <v>0</v>
      </c>
      <c r="AA58" s="68">
        <f t="shared" si="2"/>
        <v>0</v>
      </c>
      <c r="AB58" s="68">
        <f t="shared" si="2"/>
        <v>0</v>
      </c>
      <c r="AC58" s="68">
        <f t="shared" si="2"/>
        <v>0</v>
      </c>
      <c r="AD58" s="68">
        <f t="shared" si="2"/>
        <v>0</v>
      </c>
      <c r="AE58" s="68">
        <f t="shared" si="2"/>
        <v>0</v>
      </c>
      <c r="AF58" s="68">
        <f t="shared" si="2"/>
        <v>0</v>
      </c>
    </row>
  </sheetData>
  <mergeCells count="34">
    <mergeCell ref="A4:A20"/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B4:B20"/>
    <mergeCell ref="O1:O2"/>
    <mergeCell ref="P1:P2"/>
    <mergeCell ref="Q1:Q2"/>
    <mergeCell ref="R1:R2"/>
    <mergeCell ref="S1:S2"/>
    <mergeCell ref="AB1:AB2"/>
    <mergeCell ref="AC1:AC2"/>
    <mergeCell ref="U1:U2"/>
    <mergeCell ref="V1:V2"/>
    <mergeCell ref="W1:W2"/>
    <mergeCell ref="X1:X2"/>
    <mergeCell ref="Y1:Y2"/>
    <mergeCell ref="Z1:Z2"/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</mergeCells>
  <conditionalFormatting sqref="S4:Z57">
    <cfRule type="cellIs" dxfId="314" priority="10" stopIfTrue="1" operator="greaterThan">
      <formula>0</formula>
    </cfRule>
    <cfRule type="cellIs" dxfId="313" priority="11" stopIfTrue="1" operator="greaterThan">
      <formula>0</formula>
    </cfRule>
    <cfRule type="cellIs" dxfId="312" priority="12" stopIfTrue="1" operator="greaterThan">
      <formula>0</formula>
    </cfRule>
  </conditionalFormatting>
  <conditionalFormatting sqref="O4:R57">
    <cfRule type="cellIs" dxfId="311" priority="1" stopIfTrue="1" operator="greaterThan">
      <formula>0</formula>
    </cfRule>
    <cfRule type="cellIs" dxfId="310" priority="2" stopIfTrue="1" operator="greaterThan">
      <formula>0</formula>
    </cfRule>
    <cfRule type="cellIs" dxfId="309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25D-617C-4C76-A395-A9AE10CE2724}">
  <sheetPr>
    <tabColor rgb="FF92D050"/>
  </sheetPr>
  <dimension ref="A1:AF649"/>
  <sheetViews>
    <sheetView topLeftCell="A41" zoomScale="70" zoomScaleNormal="70" workbookViewId="0">
      <selection activeCell="D18" sqref="D18"/>
    </sheetView>
  </sheetViews>
  <sheetFormatPr defaultColWidth="9.7109375" defaultRowHeight="26.25"/>
  <cols>
    <col min="1" max="1" width="7" style="33" customWidth="1"/>
    <col min="2" max="2" width="19" style="1" customWidth="1"/>
    <col min="3" max="3" width="9.5703125" style="32" customWidth="1"/>
    <col min="4" max="4" width="33.5703125" style="40" customWidth="1"/>
    <col min="5" max="5" width="36" style="41" customWidth="1"/>
    <col min="6" max="6" width="19.42578125" style="41" hidden="1" customWidth="1"/>
    <col min="7" max="8" width="19.42578125" style="41" customWidth="1"/>
    <col min="9" max="9" width="11.7109375" style="1" customWidth="1"/>
    <col min="10" max="10" width="18.42578125" style="1" customWidth="1"/>
    <col min="11" max="11" width="15.42578125" style="27" bestFit="1" customWidth="1"/>
    <col min="12" max="12" width="13.85546875" style="4" customWidth="1"/>
    <col min="13" max="13" width="13.28515625" style="26" customWidth="1"/>
    <col min="14" max="14" width="12.5703125" style="5" customWidth="1"/>
    <col min="15" max="15" width="17.42578125" style="6" customWidth="1"/>
    <col min="16" max="16" width="16.28515625" style="6" customWidth="1"/>
    <col min="17" max="17" width="16.7109375" style="6" customWidth="1"/>
    <col min="18" max="18" width="17.7109375" style="6" customWidth="1"/>
    <col min="19" max="19" width="17.5703125" style="6" customWidth="1"/>
    <col min="20" max="20" width="15.5703125" style="6" customWidth="1"/>
    <col min="21" max="21" width="16.42578125" style="6" customWidth="1"/>
    <col min="22" max="22" width="20" style="6" customWidth="1"/>
    <col min="23" max="23" width="18.7109375" style="6" customWidth="1"/>
    <col min="24" max="24" width="19" style="6" customWidth="1"/>
    <col min="25" max="25" width="18.7109375" style="6" customWidth="1"/>
    <col min="26" max="26" width="21" style="6" customWidth="1"/>
    <col min="27" max="27" width="16.140625" style="2" customWidth="1"/>
    <col min="28" max="28" width="17.28515625" style="2" customWidth="1"/>
    <col min="29" max="29" width="17.140625" style="2" customWidth="1"/>
    <col min="30" max="30" width="15.140625" style="2" customWidth="1"/>
    <col min="31" max="32" width="13.7109375" style="2" customWidth="1"/>
    <col min="33" max="16384" width="9.7109375" style="2"/>
  </cols>
  <sheetData>
    <row r="1" spans="1:32" ht="39.950000000000003" customHeight="1">
      <c r="A1" s="192" t="s">
        <v>56</v>
      </c>
      <c r="B1" s="192"/>
      <c r="C1" s="192"/>
      <c r="D1" s="192" t="s">
        <v>23</v>
      </c>
      <c r="E1" s="192"/>
      <c r="F1" s="192"/>
      <c r="G1" s="192"/>
      <c r="H1" s="192"/>
      <c r="I1" s="192"/>
      <c r="J1" s="192"/>
      <c r="K1" s="192"/>
      <c r="L1" s="192" t="s">
        <v>55</v>
      </c>
      <c r="M1" s="192"/>
      <c r="N1" s="192"/>
      <c r="O1" s="191" t="s">
        <v>270</v>
      </c>
      <c r="P1" s="191" t="s">
        <v>271</v>
      </c>
      <c r="Q1" s="191" t="s">
        <v>272</v>
      </c>
      <c r="R1" s="191" t="s">
        <v>273</v>
      </c>
      <c r="S1" s="191" t="s">
        <v>274</v>
      </c>
      <c r="T1" s="191" t="s">
        <v>275</v>
      </c>
      <c r="U1" s="191" t="s">
        <v>276</v>
      </c>
      <c r="V1" s="191" t="s">
        <v>216</v>
      </c>
      <c r="W1" s="191" t="s">
        <v>217</v>
      </c>
      <c r="X1" s="191" t="s">
        <v>218</v>
      </c>
      <c r="Y1" s="191" t="s">
        <v>219</v>
      </c>
      <c r="Z1" s="191" t="s">
        <v>277</v>
      </c>
      <c r="AA1" s="191" t="s">
        <v>278</v>
      </c>
      <c r="AB1" s="191" t="s">
        <v>279</v>
      </c>
      <c r="AC1" s="191" t="s">
        <v>280</v>
      </c>
      <c r="AD1" s="191" t="s">
        <v>281</v>
      </c>
      <c r="AE1" s="190" t="s">
        <v>57</v>
      </c>
      <c r="AF1" s="190" t="s">
        <v>57</v>
      </c>
    </row>
    <row r="2" spans="1:32" ht="39.950000000000003" customHeight="1">
      <c r="A2" s="192" t="s">
        <v>13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0"/>
      <c r="AF2" s="190"/>
    </row>
    <row r="3" spans="1:32" s="3" customFormat="1" ht="51" customHeight="1">
      <c r="A3" s="34" t="s">
        <v>19</v>
      </c>
      <c r="B3" s="36" t="s">
        <v>14</v>
      </c>
      <c r="C3" s="35" t="s">
        <v>20</v>
      </c>
      <c r="D3" s="35" t="s">
        <v>15</v>
      </c>
      <c r="E3" s="35" t="s">
        <v>60</v>
      </c>
      <c r="F3" s="35"/>
      <c r="G3" s="35" t="s">
        <v>38</v>
      </c>
      <c r="H3" s="35" t="s">
        <v>39</v>
      </c>
      <c r="I3" s="36" t="s">
        <v>3</v>
      </c>
      <c r="J3" s="36" t="s">
        <v>16</v>
      </c>
      <c r="K3" s="37" t="s">
        <v>21</v>
      </c>
      <c r="L3" s="36" t="s">
        <v>22</v>
      </c>
      <c r="M3" s="42" t="s">
        <v>0</v>
      </c>
      <c r="N3" s="43" t="s">
        <v>2</v>
      </c>
      <c r="O3" s="104">
        <v>45181</v>
      </c>
      <c r="P3" s="104">
        <v>45181</v>
      </c>
      <c r="Q3" s="104">
        <v>45181</v>
      </c>
      <c r="R3" s="104">
        <v>45181</v>
      </c>
      <c r="S3" s="104">
        <v>45181</v>
      </c>
      <c r="T3" s="104">
        <v>45181</v>
      </c>
      <c r="U3" s="104">
        <v>45181</v>
      </c>
      <c r="V3" s="104">
        <v>45230</v>
      </c>
      <c r="W3" s="104">
        <v>45230</v>
      </c>
      <c r="X3" s="104">
        <v>45230</v>
      </c>
      <c r="Y3" s="104">
        <v>45230</v>
      </c>
      <c r="Z3" s="226" t="s">
        <v>282</v>
      </c>
      <c r="AA3" s="226" t="s">
        <v>282</v>
      </c>
      <c r="AB3" s="104">
        <v>45436</v>
      </c>
      <c r="AC3" s="104">
        <v>45436</v>
      </c>
      <c r="AD3" s="104">
        <v>45436</v>
      </c>
      <c r="AE3" s="22" t="s">
        <v>1</v>
      </c>
      <c r="AF3" s="22" t="s">
        <v>1</v>
      </c>
    </row>
    <row r="4" spans="1:32" ht="39.950000000000003" customHeight="1">
      <c r="A4" s="184">
        <v>1</v>
      </c>
      <c r="B4" s="193" t="s">
        <v>58</v>
      </c>
      <c r="C4" s="72">
        <v>1</v>
      </c>
      <c r="D4" s="73" t="s">
        <v>24</v>
      </c>
      <c r="E4" s="74" t="s">
        <v>61</v>
      </c>
      <c r="F4" s="74"/>
      <c r="G4" s="76" t="s">
        <v>43</v>
      </c>
      <c r="H4" s="77" t="s">
        <v>44</v>
      </c>
      <c r="I4" s="84" t="s">
        <v>3</v>
      </c>
      <c r="J4" s="84" t="s">
        <v>37</v>
      </c>
      <c r="K4" s="85">
        <v>154</v>
      </c>
      <c r="L4" s="17">
        <v>40</v>
      </c>
      <c r="M4" s="23">
        <f>L4-(SUM(O4:AF4))</f>
        <v>20</v>
      </c>
      <c r="N4" s="24" t="str">
        <f>IF(M4&lt;0,"ATENÇÃO","OK")</f>
        <v>OK</v>
      </c>
      <c r="O4" s="227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>
        <v>20</v>
      </c>
      <c r="AA4" s="30"/>
      <c r="AB4" s="228"/>
      <c r="AC4" s="228"/>
      <c r="AD4" s="228"/>
      <c r="AE4" s="30"/>
      <c r="AF4" s="30"/>
    </row>
    <row r="5" spans="1:32" ht="39.950000000000003" customHeight="1">
      <c r="A5" s="185"/>
      <c r="B5" s="194"/>
      <c r="C5" s="50">
        <v>2</v>
      </c>
      <c r="D5" s="73" t="s">
        <v>25</v>
      </c>
      <c r="E5" s="74" t="s">
        <v>62</v>
      </c>
      <c r="F5" s="74"/>
      <c r="G5" s="78" t="s">
        <v>43</v>
      </c>
      <c r="H5" s="79" t="s">
        <v>44</v>
      </c>
      <c r="I5" s="86" t="s">
        <v>3</v>
      </c>
      <c r="J5" s="86" t="s">
        <v>37</v>
      </c>
      <c r="K5" s="85">
        <v>130.16</v>
      </c>
      <c r="L5" s="17"/>
      <c r="M5" s="23">
        <f t="shared" ref="M5:M57" si="0">L5-(SUM(O5:AF5))</f>
        <v>0</v>
      </c>
      <c r="N5" s="24" t="str">
        <f>IF(M5&lt;0,"ATENÇÃO","OK")</f>
        <v>OK</v>
      </c>
      <c r="O5" s="227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30"/>
      <c r="AB5" s="228"/>
      <c r="AC5" s="228"/>
      <c r="AD5" s="228"/>
      <c r="AE5" s="30"/>
      <c r="AF5" s="30"/>
    </row>
    <row r="6" spans="1:32" ht="39.950000000000003" customHeight="1">
      <c r="A6" s="185"/>
      <c r="B6" s="194"/>
      <c r="C6" s="50">
        <v>3</v>
      </c>
      <c r="D6" s="51" t="s">
        <v>26</v>
      </c>
      <c r="E6" s="52" t="s">
        <v>63</v>
      </c>
      <c r="F6" s="52"/>
      <c r="G6" s="78" t="s">
        <v>43</v>
      </c>
      <c r="H6" s="79" t="s">
        <v>45</v>
      </c>
      <c r="I6" s="86" t="s">
        <v>3</v>
      </c>
      <c r="J6" s="86" t="s">
        <v>37</v>
      </c>
      <c r="K6" s="87">
        <v>1200</v>
      </c>
      <c r="L6" s="17">
        <v>10</v>
      </c>
      <c r="M6" s="23">
        <f t="shared" si="0"/>
        <v>9</v>
      </c>
      <c r="N6" s="24" t="str">
        <f t="shared" ref="N6:N57" si="1">IF(M6&lt;0,"ATENÇÃO","OK")</f>
        <v>OK</v>
      </c>
      <c r="O6" s="227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>
        <v>1</v>
      </c>
      <c r="AA6" s="30"/>
      <c r="AB6" s="228"/>
      <c r="AC6" s="228"/>
      <c r="AD6" s="228"/>
      <c r="AE6" s="30"/>
      <c r="AF6" s="30"/>
    </row>
    <row r="7" spans="1:32" ht="39.950000000000003" customHeight="1">
      <c r="A7" s="185"/>
      <c r="B7" s="194"/>
      <c r="C7" s="50">
        <v>4</v>
      </c>
      <c r="D7" s="51" t="s">
        <v>27</v>
      </c>
      <c r="E7" s="52" t="s">
        <v>64</v>
      </c>
      <c r="F7" s="52"/>
      <c r="G7" s="78" t="s">
        <v>46</v>
      </c>
      <c r="H7" s="79" t="s">
        <v>47</v>
      </c>
      <c r="I7" s="86" t="s">
        <v>3</v>
      </c>
      <c r="J7" s="86" t="s">
        <v>37</v>
      </c>
      <c r="K7" s="87">
        <v>27</v>
      </c>
      <c r="L7" s="17"/>
      <c r="M7" s="23">
        <f t="shared" si="0"/>
        <v>0</v>
      </c>
      <c r="N7" s="24" t="str">
        <f t="shared" si="1"/>
        <v>OK</v>
      </c>
      <c r="O7" s="227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30"/>
      <c r="AB7" s="228"/>
      <c r="AC7" s="228"/>
      <c r="AD7" s="228"/>
      <c r="AE7" s="30"/>
      <c r="AF7" s="30"/>
    </row>
    <row r="8" spans="1:32" ht="39.950000000000003" customHeight="1">
      <c r="A8" s="185"/>
      <c r="B8" s="194"/>
      <c r="C8" s="50">
        <v>5</v>
      </c>
      <c r="D8" s="51" t="s">
        <v>28</v>
      </c>
      <c r="E8" s="52" t="s">
        <v>65</v>
      </c>
      <c r="F8" s="52"/>
      <c r="G8" s="78" t="s">
        <v>46</v>
      </c>
      <c r="H8" s="79" t="s">
        <v>47</v>
      </c>
      <c r="I8" s="86" t="s">
        <v>3</v>
      </c>
      <c r="J8" s="86" t="s">
        <v>37</v>
      </c>
      <c r="K8" s="87">
        <v>17.64</v>
      </c>
      <c r="L8" s="17"/>
      <c r="M8" s="23">
        <f t="shared" si="0"/>
        <v>0</v>
      </c>
      <c r="N8" s="24" t="str">
        <f t="shared" si="1"/>
        <v>OK</v>
      </c>
      <c r="O8" s="227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30"/>
      <c r="AB8" s="228"/>
      <c r="AC8" s="228"/>
      <c r="AD8" s="228"/>
      <c r="AE8" s="30"/>
      <c r="AF8" s="30"/>
    </row>
    <row r="9" spans="1:32" ht="39.950000000000003" customHeight="1">
      <c r="A9" s="185"/>
      <c r="B9" s="194"/>
      <c r="C9" s="50">
        <v>6</v>
      </c>
      <c r="D9" s="51" t="s">
        <v>66</v>
      </c>
      <c r="E9" s="52" t="s">
        <v>64</v>
      </c>
      <c r="F9" s="52"/>
      <c r="G9" s="78" t="s">
        <v>46</v>
      </c>
      <c r="H9" s="79" t="s">
        <v>47</v>
      </c>
      <c r="I9" s="86" t="s">
        <v>3</v>
      </c>
      <c r="J9" s="86" t="s">
        <v>37</v>
      </c>
      <c r="K9" s="87">
        <v>14</v>
      </c>
      <c r="L9" s="17">
        <v>1000</v>
      </c>
      <c r="M9" s="23">
        <f t="shared" si="0"/>
        <v>500</v>
      </c>
      <c r="N9" s="24" t="str">
        <f t="shared" si="1"/>
        <v>OK</v>
      </c>
      <c r="O9" s="227"/>
      <c r="P9" s="111"/>
      <c r="Q9" s="111"/>
      <c r="R9" s="111"/>
      <c r="S9" s="111"/>
      <c r="T9" s="111"/>
      <c r="U9" s="111"/>
      <c r="V9" s="111">
        <v>300</v>
      </c>
      <c r="W9" s="111"/>
      <c r="X9" s="111"/>
      <c r="Y9" s="111"/>
      <c r="Z9" s="111">
        <v>50</v>
      </c>
      <c r="AA9" s="30"/>
      <c r="AB9" s="228">
        <v>150</v>
      </c>
      <c r="AC9" s="228"/>
      <c r="AD9" s="228"/>
      <c r="AE9" s="30"/>
      <c r="AF9" s="30"/>
    </row>
    <row r="10" spans="1:32" ht="39.950000000000003" customHeight="1">
      <c r="A10" s="185"/>
      <c r="B10" s="194"/>
      <c r="C10" s="50">
        <v>7</v>
      </c>
      <c r="D10" s="51" t="s">
        <v>67</v>
      </c>
      <c r="E10" s="52" t="s">
        <v>65</v>
      </c>
      <c r="F10" s="52"/>
      <c r="G10" s="78" t="s">
        <v>46</v>
      </c>
      <c r="H10" s="79" t="s">
        <v>47</v>
      </c>
      <c r="I10" s="86" t="s">
        <v>3</v>
      </c>
      <c r="J10" s="86" t="s">
        <v>37</v>
      </c>
      <c r="K10" s="87">
        <v>22</v>
      </c>
      <c r="L10" s="17"/>
      <c r="M10" s="23">
        <f t="shared" si="0"/>
        <v>0</v>
      </c>
      <c r="N10" s="24" t="str">
        <f t="shared" si="1"/>
        <v>OK</v>
      </c>
      <c r="O10" s="227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30"/>
      <c r="AB10" s="228"/>
      <c r="AC10" s="228"/>
      <c r="AD10" s="228"/>
      <c r="AE10" s="30"/>
      <c r="AF10" s="30"/>
    </row>
    <row r="11" spans="1:32" ht="39.950000000000003" customHeight="1">
      <c r="A11" s="185"/>
      <c r="B11" s="194"/>
      <c r="C11" s="50">
        <v>8</v>
      </c>
      <c r="D11" s="51" t="s">
        <v>29</v>
      </c>
      <c r="E11" s="52" t="s">
        <v>68</v>
      </c>
      <c r="F11" s="52"/>
      <c r="G11" s="78" t="s">
        <v>46</v>
      </c>
      <c r="H11" s="79" t="s">
        <v>47</v>
      </c>
      <c r="I11" s="86" t="s">
        <v>3</v>
      </c>
      <c r="J11" s="86" t="s">
        <v>37</v>
      </c>
      <c r="K11" s="87">
        <v>51</v>
      </c>
      <c r="L11" s="17">
        <v>500</v>
      </c>
      <c r="M11" s="23">
        <f t="shared" si="0"/>
        <v>20</v>
      </c>
      <c r="N11" s="24" t="str">
        <f t="shared" si="1"/>
        <v>OK</v>
      </c>
      <c r="O11" s="229">
        <v>80</v>
      </c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>
        <v>300</v>
      </c>
      <c r="AA11" s="30"/>
      <c r="AB11" s="228">
        <v>100</v>
      </c>
      <c r="AC11" s="228"/>
      <c r="AD11" s="228"/>
      <c r="AE11" s="30"/>
      <c r="AF11" s="30"/>
    </row>
    <row r="12" spans="1:32" ht="39.950000000000003" customHeight="1">
      <c r="A12" s="185"/>
      <c r="B12" s="194"/>
      <c r="C12" s="50">
        <v>9</v>
      </c>
      <c r="D12" s="51" t="s">
        <v>30</v>
      </c>
      <c r="E12" s="52" t="s">
        <v>65</v>
      </c>
      <c r="F12" s="52"/>
      <c r="G12" s="78" t="s">
        <v>46</v>
      </c>
      <c r="H12" s="79" t="s">
        <v>47</v>
      </c>
      <c r="I12" s="86" t="s">
        <v>3</v>
      </c>
      <c r="J12" s="86" t="s">
        <v>37</v>
      </c>
      <c r="K12" s="87">
        <v>30.49</v>
      </c>
      <c r="L12" s="17"/>
      <c r="M12" s="23">
        <f t="shared" si="0"/>
        <v>0</v>
      </c>
      <c r="N12" s="24" t="str">
        <f t="shared" si="1"/>
        <v>OK</v>
      </c>
      <c r="O12" s="227"/>
      <c r="P12" s="230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30"/>
      <c r="AB12" s="228"/>
      <c r="AC12" s="228"/>
      <c r="AD12" s="228"/>
      <c r="AE12" s="30"/>
      <c r="AF12" s="30"/>
    </row>
    <row r="13" spans="1:32" ht="39.950000000000003" customHeight="1">
      <c r="A13" s="185"/>
      <c r="B13" s="194"/>
      <c r="C13" s="50">
        <v>10</v>
      </c>
      <c r="D13" s="51" t="s">
        <v>31</v>
      </c>
      <c r="E13" s="52" t="s">
        <v>69</v>
      </c>
      <c r="F13" s="52"/>
      <c r="G13" s="78" t="s">
        <v>43</v>
      </c>
      <c r="H13" s="79" t="s">
        <v>78</v>
      </c>
      <c r="I13" s="86" t="s">
        <v>59</v>
      </c>
      <c r="J13" s="86" t="s">
        <v>37</v>
      </c>
      <c r="K13" s="87">
        <v>900</v>
      </c>
      <c r="L13" s="17">
        <v>25</v>
      </c>
      <c r="M13" s="23">
        <f t="shared" si="0"/>
        <v>0</v>
      </c>
      <c r="N13" s="24" t="str">
        <f t="shared" si="1"/>
        <v>OK</v>
      </c>
      <c r="O13" s="229">
        <v>6</v>
      </c>
      <c r="P13" s="111"/>
      <c r="Q13" s="111"/>
      <c r="R13" s="111"/>
      <c r="S13" s="111"/>
      <c r="T13" s="111"/>
      <c r="U13" s="111"/>
      <c r="V13" s="111">
        <v>8</v>
      </c>
      <c r="W13" s="111"/>
      <c r="X13" s="111"/>
      <c r="Y13" s="111"/>
      <c r="Z13" s="111">
        <v>5</v>
      </c>
      <c r="AA13" s="30"/>
      <c r="AB13" s="228">
        <v>6</v>
      </c>
      <c r="AC13" s="228"/>
      <c r="AD13" s="228"/>
      <c r="AE13" s="30"/>
      <c r="AF13" s="30"/>
    </row>
    <row r="14" spans="1:32" ht="39.950000000000003" customHeight="1">
      <c r="A14" s="185"/>
      <c r="B14" s="194"/>
      <c r="C14" s="50">
        <v>11</v>
      </c>
      <c r="D14" s="51" t="s">
        <v>32</v>
      </c>
      <c r="E14" s="52" t="s">
        <v>70</v>
      </c>
      <c r="F14" s="52"/>
      <c r="G14" s="78" t="s">
        <v>43</v>
      </c>
      <c r="H14" s="79" t="s">
        <v>48</v>
      </c>
      <c r="I14" s="86" t="s">
        <v>59</v>
      </c>
      <c r="J14" s="86" t="s">
        <v>37</v>
      </c>
      <c r="K14" s="87">
        <v>602</v>
      </c>
      <c r="L14" s="17"/>
      <c r="M14" s="23">
        <f t="shared" si="0"/>
        <v>0</v>
      </c>
      <c r="N14" s="24" t="str">
        <f t="shared" si="1"/>
        <v>OK</v>
      </c>
      <c r="O14" s="227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30"/>
      <c r="AB14" s="228"/>
      <c r="AC14" s="228"/>
      <c r="AD14" s="228"/>
      <c r="AE14" s="30"/>
      <c r="AF14" s="30"/>
    </row>
    <row r="15" spans="1:32" ht="39.950000000000003" customHeight="1">
      <c r="A15" s="185"/>
      <c r="B15" s="194"/>
      <c r="C15" s="50">
        <v>12</v>
      </c>
      <c r="D15" s="51" t="s">
        <v>33</v>
      </c>
      <c r="E15" s="52" t="s">
        <v>71</v>
      </c>
      <c r="F15" s="52"/>
      <c r="G15" s="78" t="s">
        <v>49</v>
      </c>
      <c r="H15" s="79" t="s">
        <v>50</v>
      </c>
      <c r="I15" s="86" t="s">
        <v>3</v>
      </c>
      <c r="J15" s="86" t="s">
        <v>37</v>
      </c>
      <c r="K15" s="87">
        <v>13</v>
      </c>
      <c r="L15" s="17">
        <v>500</v>
      </c>
      <c r="M15" s="23">
        <f t="shared" si="0"/>
        <v>140</v>
      </c>
      <c r="N15" s="24" t="str">
        <f t="shared" si="1"/>
        <v>OK</v>
      </c>
      <c r="O15" s="229">
        <v>80</v>
      </c>
      <c r="P15" s="111"/>
      <c r="Q15" s="111"/>
      <c r="R15" s="111"/>
      <c r="S15" s="111"/>
      <c r="T15" s="111"/>
      <c r="U15" s="111"/>
      <c r="V15" s="111">
        <v>80</v>
      </c>
      <c r="W15" s="111"/>
      <c r="X15" s="111"/>
      <c r="Y15" s="111"/>
      <c r="Z15" s="111"/>
      <c r="AA15" s="30"/>
      <c r="AB15" s="228">
        <v>200</v>
      </c>
      <c r="AC15" s="228"/>
      <c r="AD15" s="228"/>
      <c r="AE15" s="30"/>
      <c r="AF15" s="30"/>
    </row>
    <row r="16" spans="1:32" ht="39.950000000000003" customHeight="1">
      <c r="A16" s="185"/>
      <c r="B16" s="194"/>
      <c r="C16" s="50">
        <v>13</v>
      </c>
      <c r="D16" s="51" t="s">
        <v>72</v>
      </c>
      <c r="E16" s="52" t="s">
        <v>73</v>
      </c>
      <c r="F16" s="52"/>
      <c r="G16" s="78" t="s">
        <v>49</v>
      </c>
      <c r="H16" s="79" t="s">
        <v>50</v>
      </c>
      <c r="I16" s="86" t="s">
        <v>3</v>
      </c>
      <c r="J16" s="86" t="s">
        <v>37</v>
      </c>
      <c r="K16" s="87">
        <v>7</v>
      </c>
      <c r="L16" s="17"/>
      <c r="M16" s="23">
        <f t="shared" si="0"/>
        <v>0</v>
      </c>
      <c r="N16" s="24" t="str">
        <f t="shared" si="1"/>
        <v>OK</v>
      </c>
      <c r="O16" s="227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30"/>
      <c r="AB16" s="228"/>
      <c r="AC16" s="228"/>
      <c r="AD16" s="228"/>
      <c r="AE16" s="30"/>
      <c r="AF16" s="30"/>
    </row>
    <row r="17" spans="1:32" ht="39.950000000000003" customHeight="1">
      <c r="A17" s="185"/>
      <c r="B17" s="194"/>
      <c r="C17" s="50">
        <v>14</v>
      </c>
      <c r="D17" s="51" t="s">
        <v>34</v>
      </c>
      <c r="E17" s="52" t="s">
        <v>74</v>
      </c>
      <c r="F17" s="52"/>
      <c r="G17" s="78" t="s">
        <v>49</v>
      </c>
      <c r="H17" s="79" t="s">
        <v>50</v>
      </c>
      <c r="I17" s="86" t="s">
        <v>3</v>
      </c>
      <c r="J17" s="86" t="s">
        <v>37</v>
      </c>
      <c r="K17" s="87">
        <v>5</v>
      </c>
      <c r="L17" s="17">
        <v>200</v>
      </c>
      <c r="M17" s="23">
        <f t="shared" si="0"/>
        <v>30</v>
      </c>
      <c r="N17" s="24" t="str">
        <f t="shared" si="1"/>
        <v>OK</v>
      </c>
      <c r="O17" s="229">
        <v>30</v>
      </c>
      <c r="P17" s="111"/>
      <c r="Q17" s="111"/>
      <c r="R17" s="111"/>
      <c r="S17" s="111"/>
      <c r="T17" s="111"/>
      <c r="U17" s="111"/>
      <c r="V17" s="111">
        <v>60</v>
      </c>
      <c r="W17" s="111"/>
      <c r="X17" s="111"/>
      <c r="Y17" s="111"/>
      <c r="Z17" s="111">
        <v>40</v>
      </c>
      <c r="AA17" s="30"/>
      <c r="AB17" s="228">
        <v>40</v>
      </c>
      <c r="AC17" s="228"/>
      <c r="AD17" s="228"/>
      <c r="AE17" s="30"/>
      <c r="AF17" s="30"/>
    </row>
    <row r="18" spans="1:32" ht="39.950000000000003" customHeight="1">
      <c r="A18" s="185"/>
      <c r="B18" s="194"/>
      <c r="C18" s="50">
        <v>15</v>
      </c>
      <c r="D18" s="51" t="s">
        <v>35</v>
      </c>
      <c r="E18" s="52" t="s">
        <v>75</v>
      </c>
      <c r="F18" s="52"/>
      <c r="G18" s="78" t="s">
        <v>49</v>
      </c>
      <c r="H18" s="79" t="s">
        <v>50</v>
      </c>
      <c r="I18" s="86" t="s">
        <v>3</v>
      </c>
      <c r="J18" s="86" t="s">
        <v>37</v>
      </c>
      <c r="K18" s="87">
        <v>2.25</v>
      </c>
      <c r="L18" s="17"/>
      <c r="M18" s="23">
        <f t="shared" si="0"/>
        <v>0</v>
      </c>
      <c r="N18" s="24" t="str">
        <f t="shared" si="1"/>
        <v>OK</v>
      </c>
      <c r="O18" s="227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30"/>
      <c r="AB18" s="228"/>
      <c r="AC18" s="228"/>
      <c r="AD18" s="228"/>
      <c r="AE18" s="30"/>
      <c r="AF18" s="30"/>
    </row>
    <row r="19" spans="1:32" ht="39.950000000000003" customHeight="1">
      <c r="A19" s="185"/>
      <c r="B19" s="194"/>
      <c r="C19" s="50">
        <v>16</v>
      </c>
      <c r="D19" s="51" t="s">
        <v>76</v>
      </c>
      <c r="E19" s="52" t="s">
        <v>68</v>
      </c>
      <c r="F19" s="52"/>
      <c r="G19" s="78" t="s">
        <v>46</v>
      </c>
      <c r="H19" s="79" t="s">
        <v>47</v>
      </c>
      <c r="I19" s="86" t="s">
        <v>3</v>
      </c>
      <c r="J19" s="86" t="s">
        <v>37</v>
      </c>
      <c r="K19" s="87">
        <v>121</v>
      </c>
      <c r="L19" s="17">
        <v>30</v>
      </c>
      <c r="M19" s="23">
        <f t="shared" si="0"/>
        <v>20</v>
      </c>
      <c r="N19" s="24" t="str">
        <f t="shared" si="1"/>
        <v>OK</v>
      </c>
      <c r="O19" s="229">
        <v>10</v>
      </c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30"/>
      <c r="AB19" s="228"/>
      <c r="AC19" s="228"/>
      <c r="AD19" s="228"/>
      <c r="AE19" s="30"/>
      <c r="AF19" s="30"/>
    </row>
    <row r="20" spans="1:32" ht="39.950000000000003" customHeight="1">
      <c r="A20" s="186"/>
      <c r="B20" s="195"/>
      <c r="C20" s="50">
        <v>17</v>
      </c>
      <c r="D20" s="51" t="s">
        <v>77</v>
      </c>
      <c r="E20" s="52" t="s">
        <v>68</v>
      </c>
      <c r="F20" s="52"/>
      <c r="G20" s="78" t="s">
        <v>46</v>
      </c>
      <c r="H20" s="79" t="s">
        <v>47</v>
      </c>
      <c r="I20" s="86" t="s">
        <v>3</v>
      </c>
      <c r="J20" s="86" t="s">
        <v>37</v>
      </c>
      <c r="K20" s="87">
        <v>220</v>
      </c>
      <c r="L20" s="17">
        <v>20</v>
      </c>
      <c r="M20" s="23">
        <f t="shared" si="0"/>
        <v>10</v>
      </c>
      <c r="N20" s="24" t="str">
        <f t="shared" si="1"/>
        <v>OK</v>
      </c>
      <c r="O20" s="229">
        <v>10</v>
      </c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30"/>
      <c r="AB20" s="228"/>
      <c r="AC20" s="228"/>
      <c r="AD20" s="228"/>
      <c r="AE20" s="30"/>
      <c r="AF20" s="30"/>
    </row>
    <row r="21" spans="1:32" ht="39.950000000000003" customHeight="1">
      <c r="A21" s="181">
        <v>2</v>
      </c>
      <c r="B21" s="178" t="s">
        <v>80</v>
      </c>
      <c r="C21" s="49">
        <v>18</v>
      </c>
      <c r="D21" s="54" t="s">
        <v>81</v>
      </c>
      <c r="E21" s="55" t="s">
        <v>82</v>
      </c>
      <c r="F21" s="55"/>
      <c r="G21" s="82">
        <v>1301</v>
      </c>
      <c r="H21" s="81" t="s">
        <v>101</v>
      </c>
      <c r="I21" s="90" t="s">
        <v>3</v>
      </c>
      <c r="J21" s="89" t="s">
        <v>37</v>
      </c>
      <c r="K21" s="88">
        <v>801.7</v>
      </c>
      <c r="L21" s="17">
        <v>10</v>
      </c>
      <c r="M21" s="23">
        <f t="shared" si="0"/>
        <v>0</v>
      </c>
      <c r="N21" s="24" t="str">
        <f t="shared" si="1"/>
        <v>OK</v>
      </c>
      <c r="O21" s="231"/>
      <c r="P21" s="229">
        <v>4</v>
      </c>
      <c r="Q21" s="111"/>
      <c r="R21" s="111"/>
      <c r="S21" s="111"/>
      <c r="T21" s="111"/>
      <c r="U21" s="111"/>
      <c r="V21" s="111"/>
      <c r="W21" s="111">
        <v>6</v>
      </c>
      <c r="X21" s="111"/>
      <c r="Y21" s="111"/>
      <c r="Z21" s="111"/>
      <c r="AA21" s="30"/>
      <c r="AB21" s="228"/>
      <c r="AC21" s="228"/>
      <c r="AD21" s="228"/>
      <c r="AE21" s="30"/>
      <c r="AF21" s="30"/>
    </row>
    <row r="22" spans="1:32" ht="39.950000000000003" customHeight="1">
      <c r="A22" s="182"/>
      <c r="B22" s="179"/>
      <c r="C22" s="49">
        <v>19</v>
      </c>
      <c r="D22" s="54" t="s">
        <v>83</v>
      </c>
      <c r="E22" s="55" t="s">
        <v>84</v>
      </c>
      <c r="F22" s="55"/>
      <c r="G22" s="82">
        <v>1301</v>
      </c>
      <c r="H22" s="81" t="s">
        <v>102</v>
      </c>
      <c r="I22" s="90" t="s">
        <v>3</v>
      </c>
      <c r="J22" s="83" t="s">
        <v>37</v>
      </c>
      <c r="K22" s="88">
        <v>632.91999999999996</v>
      </c>
      <c r="L22" s="17">
        <v>15</v>
      </c>
      <c r="M22" s="23">
        <f t="shared" si="0"/>
        <v>5</v>
      </c>
      <c r="N22" s="24" t="str">
        <f t="shared" si="1"/>
        <v>OK</v>
      </c>
      <c r="O22" s="231"/>
      <c r="P22" s="229">
        <v>4</v>
      </c>
      <c r="Q22" s="111"/>
      <c r="R22" s="111"/>
      <c r="S22" s="111"/>
      <c r="T22" s="111"/>
      <c r="U22" s="111"/>
      <c r="V22" s="111"/>
      <c r="W22" s="111">
        <v>2</v>
      </c>
      <c r="X22" s="111"/>
      <c r="Y22" s="111"/>
      <c r="Z22" s="111"/>
      <c r="AA22" s="30"/>
      <c r="AB22" s="228"/>
      <c r="AC22" s="228">
        <v>4</v>
      </c>
      <c r="AD22" s="228"/>
      <c r="AE22" s="30"/>
      <c r="AF22" s="30"/>
    </row>
    <row r="23" spans="1:32" ht="39.950000000000003" customHeight="1">
      <c r="A23" s="182"/>
      <c r="B23" s="179"/>
      <c r="C23" s="49">
        <v>20</v>
      </c>
      <c r="D23" s="54" t="s">
        <v>85</v>
      </c>
      <c r="E23" s="55" t="s">
        <v>86</v>
      </c>
      <c r="F23" s="55"/>
      <c r="G23" s="82">
        <v>1301</v>
      </c>
      <c r="H23" s="81" t="s">
        <v>103</v>
      </c>
      <c r="I23" s="90" t="s">
        <v>3</v>
      </c>
      <c r="J23" s="89" t="s">
        <v>37</v>
      </c>
      <c r="K23" s="88">
        <v>564.89</v>
      </c>
      <c r="L23" s="17">
        <v>15</v>
      </c>
      <c r="M23" s="23">
        <f t="shared" si="0"/>
        <v>5</v>
      </c>
      <c r="N23" s="24" t="str">
        <f t="shared" si="1"/>
        <v>OK</v>
      </c>
      <c r="O23" s="231"/>
      <c r="P23" s="229">
        <v>4</v>
      </c>
      <c r="Q23" s="111"/>
      <c r="R23" s="111"/>
      <c r="S23" s="111"/>
      <c r="T23" s="111"/>
      <c r="U23" s="111"/>
      <c r="V23" s="111"/>
      <c r="W23" s="111">
        <v>2</v>
      </c>
      <c r="X23" s="111"/>
      <c r="Y23" s="111"/>
      <c r="Z23" s="111"/>
      <c r="AA23" s="30"/>
      <c r="AB23" s="228"/>
      <c r="AC23" s="228">
        <v>4</v>
      </c>
      <c r="AD23" s="228"/>
      <c r="AE23" s="30"/>
      <c r="AF23" s="30"/>
    </row>
    <row r="24" spans="1:32" ht="39.950000000000003" customHeight="1">
      <c r="A24" s="182"/>
      <c r="B24" s="179"/>
      <c r="C24" s="49">
        <v>21</v>
      </c>
      <c r="D24" s="54" t="s">
        <v>87</v>
      </c>
      <c r="E24" s="55" t="s">
        <v>88</v>
      </c>
      <c r="F24" s="55"/>
      <c r="G24" s="82">
        <v>5616</v>
      </c>
      <c r="H24" s="81" t="s">
        <v>104</v>
      </c>
      <c r="I24" s="90" t="s">
        <v>3</v>
      </c>
      <c r="J24" s="83" t="s">
        <v>106</v>
      </c>
      <c r="K24" s="88">
        <v>83.08</v>
      </c>
      <c r="L24" s="17">
        <v>4</v>
      </c>
      <c r="M24" s="23">
        <f t="shared" si="0"/>
        <v>0</v>
      </c>
      <c r="N24" s="24" t="str">
        <f t="shared" si="1"/>
        <v>OK</v>
      </c>
      <c r="O24" s="231"/>
      <c r="P24" s="229">
        <v>4</v>
      </c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30"/>
      <c r="AB24" s="228"/>
      <c r="AC24" s="228"/>
      <c r="AD24" s="228"/>
      <c r="AE24" s="30"/>
      <c r="AF24" s="30"/>
    </row>
    <row r="25" spans="1:32" ht="39.950000000000003" customHeight="1">
      <c r="A25" s="182"/>
      <c r="B25" s="179"/>
      <c r="C25" s="49">
        <v>22</v>
      </c>
      <c r="D25" s="54" t="s">
        <v>89</v>
      </c>
      <c r="E25" s="55" t="s">
        <v>90</v>
      </c>
      <c r="F25" s="55"/>
      <c r="G25" s="82">
        <v>5616</v>
      </c>
      <c r="H25" s="81" t="s">
        <v>104</v>
      </c>
      <c r="I25" s="90" t="s">
        <v>3</v>
      </c>
      <c r="J25" s="83" t="s">
        <v>106</v>
      </c>
      <c r="K25" s="88">
        <v>144.81</v>
      </c>
      <c r="L25" s="17">
        <v>4</v>
      </c>
      <c r="M25" s="23">
        <f t="shared" si="0"/>
        <v>4</v>
      </c>
      <c r="N25" s="24" t="str">
        <f t="shared" si="1"/>
        <v>OK</v>
      </c>
      <c r="O25" s="227"/>
      <c r="P25" s="227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30"/>
      <c r="AB25" s="228"/>
      <c r="AC25" s="228"/>
      <c r="AD25" s="228"/>
      <c r="AE25" s="30"/>
      <c r="AF25" s="30"/>
    </row>
    <row r="26" spans="1:32" ht="39.950000000000003" customHeight="1">
      <c r="A26" s="182"/>
      <c r="B26" s="179"/>
      <c r="C26" s="49">
        <v>23</v>
      </c>
      <c r="D26" s="54" t="s">
        <v>91</v>
      </c>
      <c r="E26" s="55" t="s">
        <v>92</v>
      </c>
      <c r="F26" s="55"/>
      <c r="G26" s="82">
        <v>1304</v>
      </c>
      <c r="H26" s="81" t="s">
        <v>105</v>
      </c>
      <c r="I26" s="90" t="s">
        <v>3</v>
      </c>
      <c r="J26" s="89" t="s">
        <v>37</v>
      </c>
      <c r="K26" s="88">
        <v>226.75</v>
      </c>
      <c r="L26" s="17">
        <v>5</v>
      </c>
      <c r="M26" s="23">
        <f t="shared" si="0"/>
        <v>4</v>
      </c>
      <c r="N26" s="24" t="str">
        <f t="shared" si="1"/>
        <v>OK</v>
      </c>
      <c r="O26" s="231"/>
      <c r="P26" s="229">
        <v>1</v>
      </c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30"/>
      <c r="AB26" s="228"/>
      <c r="AC26" s="228"/>
      <c r="AD26" s="228"/>
      <c r="AE26" s="30"/>
      <c r="AF26" s="30"/>
    </row>
    <row r="27" spans="1:32" ht="39.950000000000003" customHeight="1">
      <c r="A27" s="182"/>
      <c r="B27" s="179"/>
      <c r="C27" s="49">
        <v>24</v>
      </c>
      <c r="D27" s="54" t="s">
        <v>93</v>
      </c>
      <c r="E27" s="55" t="s">
        <v>94</v>
      </c>
      <c r="F27" s="55"/>
      <c r="G27" s="82">
        <v>5616</v>
      </c>
      <c r="H27" s="81" t="s">
        <v>104</v>
      </c>
      <c r="I27" s="90" t="s">
        <v>3</v>
      </c>
      <c r="J27" s="83" t="s">
        <v>106</v>
      </c>
      <c r="K27" s="88">
        <v>7.36</v>
      </c>
      <c r="L27" s="17">
        <v>200</v>
      </c>
      <c r="M27" s="23">
        <f t="shared" si="0"/>
        <v>0</v>
      </c>
      <c r="N27" s="24" t="str">
        <f t="shared" si="1"/>
        <v>OK</v>
      </c>
      <c r="O27" s="231"/>
      <c r="P27" s="229">
        <v>100</v>
      </c>
      <c r="Q27" s="111"/>
      <c r="R27" s="111"/>
      <c r="S27" s="111"/>
      <c r="T27" s="111"/>
      <c r="U27" s="111"/>
      <c r="V27" s="111"/>
      <c r="W27" s="111">
        <v>100</v>
      </c>
      <c r="X27" s="111"/>
      <c r="Y27" s="106"/>
      <c r="Z27" s="111"/>
      <c r="AA27" s="30"/>
      <c r="AB27" s="228"/>
      <c r="AC27" s="228"/>
      <c r="AD27" s="228"/>
      <c r="AE27" s="30"/>
      <c r="AF27" s="30"/>
    </row>
    <row r="28" spans="1:32" ht="39.950000000000003" customHeight="1">
      <c r="A28" s="182"/>
      <c r="B28" s="179"/>
      <c r="C28" s="49">
        <v>25</v>
      </c>
      <c r="D28" s="54" t="s">
        <v>95</v>
      </c>
      <c r="E28" s="55" t="s">
        <v>96</v>
      </c>
      <c r="F28" s="55"/>
      <c r="G28" s="82">
        <v>5616</v>
      </c>
      <c r="H28" s="81" t="s">
        <v>104</v>
      </c>
      <c r="I28" s="90" t="s">
        <v>3</v>
      </c>
      <c r="J28" s="83" t="s">
        <v>106</v>
      </c>
      <c r="K28" s="88">
        <v>22.23</v>
      </c>
      <c r="L28" s="17">
        <v>75</v>
      </c>
      <c r="M28" s="23">
        <f t="shared" si="0"/>
        <v>50</v>
      </c>
      <c r="N28" s="24" t="str">
        <f t="shared" si="1"/>
        <v>OK</v>
      </c>
      <c r="O28" s="227"/>
      <c r="P28" s="227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>
        <v>25</v>
      </c>
      <c r="AB28" s="232"/>
      <c r="AC28" s="232"/>
      <c r="AD28" s="232"/>
      <c r="AE28" s="30"/>
      <c r="AF28" s="30"/>
    </row>
    <row r="29" spans="1:32" ht="39.950000000000003" customHeight="1">
      <c r="A29" s="182"/>
      <c r="B29" s="179"/>
      <c r="C29" s="49">
        <v>26</v>
      </c>
      <c r="D29" s="54" t="s">
        <v>97</v>
      </c>
      <c r="E29" s="55" t="s">
        <v>98</v>
      </c>
      <c r="F29" s="55"/>
      <c r="G29" s="82">
        <v>5616</v>
      </c>
      <c r="H29" s="81" t="s">
        <v>104</v>
      </c>
      <c r="I29" s="90" t="s">
        <v>3</v>
      </c>
      <c r="J29" s="83" t="s">
        <v>106</v>
      </c>
      <c r="K29" s="88">
        <v>24.33</v>
      </c>
      <c r="L29" s="17">
        <v>75</v>
      </c>
      <c r="M29" s="23">
        <f t="shared" si="0"/>
        <v>30</v>
      </c>
      <c r="N29" s="24" t="str">
        <f t="shared" si="1"/>
        <v>OK</v>
      </c>
      <c r="O29" s="231"/>
      <c r="P29" s="229">
        <v>20</v>
      </c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>
        <v>25</v>
      </c>
      <c r="AB29" s="232"/>
      <c r="AC29" s="232"/>
      <c r="AD29" s="232"/>
      <c r="AE29" s="30"/>
      <c r="AF29" s="30"/>
    </row>
    <row r="30" spans="1:32" ht="39.950000000000003" customHeight="1">
      <c r="A30" s="183"/>
      <c r="B30" s="180"/>
      <c r="C30" s="49">
        <v>27</v>
      </c>
      <c r="D30" s="54" t="s">
        <v>99</v>
      </c>
      <c r="E30" s="55" t="s">
        <v>100</v>
      </c>
      <c r="F30" s="55"/>
      <c r="G30" s="82">
        <v>5616</v>
      </c>
      <c r="H30" s="81" t="s">
        <v>104</v>
      </c>
      <c r="I30" s="90" t="s">
        <v>3</v>
      </c>
      <c r="J30" s="83" t="s">
        <v>106</v>
      </c>
      <c r="K30" s="88">
        <v>0.68</v>
      </c>
      <c r="L30" s="17">
        <v>500</v>
      </c>
      <c r="M30" s="23">
        <f t="shared" si="0"/>
        <v>330</v>
      </c>
      <c r="N30" s="24" t="str">
        <f t="shared" si="1"/>
        <v>OK</v>
      </c>
      <c r="O30" s="231"/>
      <c r="P30" s="229">
        <v>50</v>
      </c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>
        <v>80</v>
      </c>
      <c r="AB30" s="232"/>
      <c r="AC30" s="232">
        <v>40</v>
      </c>
      <c r="AD30" s="232"/>
      <c r="AE30" s="30"/>
      <c r="AF30" s="30"/>
    </row>
    <row r="31" spans="1:32" ht="39.950000000000003" customHeight="1">
      <c r="A31" s="184">
        <v>4</v>
      </c>
      <c r="B31" s="187" t="s">
        <v>107</v>
      </c>
      <c r="C31" s="72">
        <v>36</v>
      </c>
      <c r="D31" s="63" t="s">
        <v>108</v>
      </c>
      <c r="E31" s="64" t="s">
        <v>109</v>
      </c>
      <c r="F31" s="64"/>
      <c r="G31" s="94">
        <v>5616</v>
      </c>
      <c r="H31" s="96" t="s">
        <v>104</v>
      </c>
      <c r="I31" s="95" t="s">
        <v>3</v>
      </c>
      <c r="J31" s="79" t="s">
        <v>106</v>
      </c>
      <c r="K31" s="66">
        <v>142</v>
      </c>
      <c r="L31" s="17">
        <v>1</v>
      </c>
      <c r="M31" s="23">
        <f t="shared" si="0"/>
        <v>0</v>
      </c>
      <c r="N31" s="24" t="str">
        <f t="shared" si="1"/>
        <v>OK</v>
      </c>
      <c r="O31" s="231"/>
      <c r="P31" s="111"/>
      <c r="Q31" s="229">
        <v>1</v>
      </c>
      <c r="R31" s="111"/>
      <c r="S31" s="111"/>
      <c r="T31" s="111"/>
      <c r="U31" s="111"/>
      <c r="V31" s="111"/>
      <c r="W31" s="111"/>
      <c r="X31" s="111"/>
      <c r="Y31" s="111"/>
      <c r="Z31" s="111"/>
      <c r="AA31" s="30"/>
      <c r="AB31" s="228"/>
      <c r="AC31" s="228"/>
      <c r="AD31" s="228"/>
      <c r="AE31" s="30"/>
      <c r="AF31" s="30"/>
    </row>
    <row r="32" spans="1:32" ht="39.950000000000003" customHeight="1">
      <c r="A32" s="185"/>
      <c r="B32" s="188"/>
      <c r="C32" s="72">
        <v>37</v>
      </c>
      <c r="D32" s="63" t="s">
        <v>110</v>
      </c>
      <c r="E32" s="64" t="s">
        <v>111</v>
      </c>
      <c r="F32" s="64"/>
      <c r="G32" s="94">
        <v>5616</v>
      </c>
      <c r="H32" s="96" t="s">
        <v>104</v>
      </c>
      <c r="I32" s="95" t="s">
        <v>3</v>
      </c>
      <c r="J32" s="79" t="s">
        <v>106</v>
      </c>
      <c r="K32" s="66">
        <v>153</v>
      </c>
      <c r="L32" s="17">
        <v>1</v>
      </c>
      <c r="M32" s="23">
        <f t="shared" si="0"/>
        <v>0</v>
      </c>
      <c r="N32" s="24" t="str">
        <f t="shared" si="1"/>
        <v>OK</v>
      </c>
      <c r="O32" s="231"/>
      <c r="P32" s="111"/>
      <c r="Q32" s="229">
        <v>1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30"/>
      <c r="AB32" s="228"/>
      <c r="AC32" s="228"/>
      <c r="AD32" s="228"/>
      <c r="AE32" s="30"/>
      <c r="AF32" s="30"/>
    </row>
    <row r="33" spans="1:32" ht="39.950000000000003" customHeight="1">
      <c r="A33" s="185"/>
      <c r="B33" s="188"/>
      <c r="C33" s="72">
        <v>38</v>
      </c>
      <c r="D33" s="63" t="s">
        <v>112</v>
      </c>
      <c r="E33" s="64" t="s">
        <v>113</v>
      </c>
      <c r="F33" s="64"/>
      <c r="G33" s="94">
        <v>5616</v>
      </c>
      <c r="H33" s="96" t="s">
        <v>104</v>
      </c>
      <c r="I33" s="95" t="s">
        <v>126</v>
      </c>
      <c r="J33" s="79" t="s">
        <v>106</v>
      </c>
      <c r="K33" s="66">
        <v>260</v>
      </c>
      <c r="L33" s="17"/>
      <c r="M33" s="23">
        <f t="shared" si="0"/>
        <v>0</v>
      </c>
      <c r="N33" s="24" t="str">
        <f t="shared" si="1"/>
        <v>OK</v>
      </c>
      <c r="O33" s="23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30"/>
      <c r="AB33" s="228"/>
      <c r="AC33" s="228"/>
      <c r="AD33" s="228"/>
      <c r="AE33" s="30"/>
      <c r="AF33" s="30"/>
    </row>
    <row r="34" spans="1:32" ht="39.950000000000003" customHeight="1">
      <c r="A34" s="185"/>
      <c r="B34" s="188"/>
      <c r="C34" s="72">
        <v>39</v>
      </c>
      <c r="D34" s="63" t="s">
        <v>114</v>
      </c>
      <c r="E34" s="64" t="s">
        <v>115</v>
      </c>
      <c r="F34" s="64"/>
      <c r="G34" s="94">
        <v>1305</v>
      </c>
      <c r="H34" s="96" t="s">
        <v>128</v>
      </c>
      <c r="I34" s="95" t="s">
        <v>127</v>
      </c>
      <c r="J34" s="79" t="s">
        <v>37</v>
      </c>
      <c r="K34" s="66">
        <v>2.5499999999999998</v>
      </c>
      <c r="L34" s="17">
        <v>1000</v>
      </c>
      <c r="M34" s="23">
        <f t="shared" si="0"/>
        <v>1000</v>
      </c>
      <c r="N34" s="24" t="str">
        <f t="shared" si="1"/>
        <v>OK</v>
      </c>
      <c r="O34" s="23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30"/>
      <c r="AB34" s="228"/>
      <c r="AC34" s="228"/>
      <c r="AD34" s="228"/>
      <c r="AE34" s="30"/>
      <c r="AF34" s="30"/>
    </row>
    <row r="35" spans="1:32" ht="39.950000000000003" customHeight="1">
      <c r="A35" s="185"/>
      <c r="B35" s="188"/>
      <c r="C35" s="72">
        <v>40</v>
      </c>
      <c r="D35" s="63" t="s">
        <v>116</v>
      </c>
      <c r="E35" s="64" t="s">
        <v>117</v>
      </c>
      <c r="F35" s="64"/>
      <c r="G35" s="94">
        <v>5616</v>
      </c>
      <c r="H35" s="96" t="s">
        <v>104</v>
      </c>
      <c r="I35" s="95" t="s">
        <v>126</v>
      </c>
      <c r="J35" s="79" t="s">
        <v>106</v>
      </c>
      <c r="K35" s="66">
        <v>29</v>
      </c>
      <c r="L35" s="17">
        <v>2</v>
      </c>
      <c r="M35" s="23">
        <f t="shared" si="0"/>
        <v>2</v>
      </c>
      <c r="N35" s="24" t="str">
        <f t="shared" si="1"/>
        <v>OK</v>
      </c>
      <c r="O35" s="23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30"/>
      <c r="AB35" s="228"/>
      <c r="AC35" s="228"/>
      <c r="AD35" s="228"/>
      <c r="AE35" s="30"/>
      <c r="AF35" s="30"/>
    </row>
    <row r="36" spans="1:32" ht="39.950000000000003" customHeight="1">
      <c r="A36" s="185"/>
      <c r="B36" s="188"/>
      <c r="C36" s="72">
        <v>41</v>
      </c>
      <c r="D36" s="63" t="s">
        <v>118</v>
      </c>
      <c r="E36" s="64" t="s">
        <v>119</v>
      </c>
      <c r="F36" s="64"/>
      <c r="G36" s="94" t="s">
        <v>124</v>
      </c>
      <c r="H36" s="96" t="s">
        <v>104</v>
      </c>
      <c r="I36" s="95" t="s">
        <v>3</v>
      </c>
      <c r="J36" s="79" t="s">
        <v>106</v>
      </c>
      <c r="K36" s="66">
        <v>37</v>
      </c>
      <c r="L36" s="17">
        <v>10</v>
      </c>
      <c r="M36" s="23">
        <f t="shared" si="0"/>
        <v>10</v>
      </c>
      <c r="N36" s="24" t="str">
        <f t="shared" si="1"/>
        <v>OK</v>
      </c>
      <c r="O36" s="23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30"/>
      <c r="AB36" s="228"/>
      <c r="AC36" s="228"/>
      <c r="AD36" s="228"/>
      <c r="AE36" s="30"/>
      <c r="AF36" s="30"/>
    </row>
    <row r="37" spans="1:32" ht="39.950000000000003" customHeight="1">
      <c r="A37" s="185"/>
      <c r="B37" s="188"/>
      <c r="C37" s="91">
        <v>42</v>
      </c>
      <c r="D37" s="63" t="s">
        <v>120</v>
      </c>
      <c r="E37" s="64" t="s">
        <v>121</v>
      </c>
      <c r="F37" s="64"/>
      <c r="G37" s="94" t="s">
        <v>124</v>
      </c>
      <c r="H37" s="96" t="s">
        <v>104</v>
      </c>
      <c r="I37" s="95" t="s">
        <v>3</v>
      </c>
      <c r="J37" s="79" t="s">
        <v>106</v>
      </c>
      <c r="K37" s="66">
        <v>37</v>
      </c>
      <c r="L37" s="17"/>
      <c r="M37" s="23">
        <f t="shared" si="0"/>
        <v>0</v>
      </c>
      <c r="N37" s="24" t="str">
        <f t="shared" si="1"/>
        <v>OK</v>
      </c>
      <c r="O37" s="23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30"/>
      <c r="AB37" s="228"/>
      <c r="AC37" s="228"/>
      <c r="AD37" s="228"/>
      <c r="AE37" s="30"/>
      <c r="AF37" s="30"/>
    </row>
    <row r="38" spans="1:32" ht="39.950000000000003" customHeight="1">
      <c r="A38" s="186"/>
      <c r="B38" s="189"/>
      <c r="C38" s="62">
        <v>43</v>
      </c>
      <c r="D38" s="63" t="s">
        <v>122</v>
      </c>
      <c r="E38" s="64" t="s">
        <v>123</v>
      </c>
      <c r="F38" s="64"/>
      <c r="G38" s="94">
        <v>2801</v>
      </c>
      <c r="H38" s="79" t="s">
        <v>129</v>
      </c>
      <c r="I38" s="95" t="s">
        <v>3</v>
      </c>
      <c r="J38" s="79" t="s">
        <v>125</v>
      </c>
      <c r="K38" s="66">
        <v>451.49</v>
      </c>
      <c r="L38" s="17">
        <v>2</v>
      </c>
      <c r="M38" s="23">
        <f t="shared" si="0"/>
        <v>1</v>
      </c>
      <c r="N38" s="24" t="str">
        <f t="shared" si="1"/>
        <v>OK</v>
      </c>
      <c r="O38" s="231"/>
      <c r="P38" s="111"/>
      <c r="Q38" s="229">
        <v>1</v>
      </c>
      <c r="R38" s="111"/>
      <c r="S38" s="111"/>
      <c r="T38" s="111"/>
      <c r="U38" s="111"/>
      <c r="V38" s="111"/>
      <c r="W38" s="111"/>
      <c r="X38" s="111"/>
      <c r="Y38" s="111"/>
      <c r="Z38" s="111"/>
      <c r="AA38" s="30"/>
      <c r="AB38" s="228"/>
      <c r="AC38" s="228"/>
      <c r="AD38" s="228"/>
      <c r="AE38" s="30"/>
      <c r="AF38" s="30"/>
    </row>
    <row r="39" spans="1:32" ht="39.950000000000003" customHeight="1">
      <c r="A39" s="181">
        <v>5</v>
      </c>
      <c r="B39" s="178" t="s">
        <v>42</v>
      </c>
      <c r="C39" s="53">
        <v>44</v>
      </c>
      <c r="D39" s="54" t="s">
        <v>130</v>
      </c>
      <c r="E39" s="55" t="s">
        <v>131</v>
      </c>
      <c r="F39" s="55"/>
      <c r="G39" s="92">
        <v>1304</v>
      </c>
      <c r="H39" s="99" t="s">
        <v>136</v>
      </c>
      <c r="I39" s="93" t="s">
        <v>3</v>
      </c>
      <c r="J39" s="99" t="s">
        <v>36</v>
      </c>
      <c r="K39" s="56">
        <v>4000</v>
      </c>
      <c r="L39" s="17">
        <v>2</v>
      </c>
      <c r="M39" s="23">
        <f t="shared" si="0"/>
        <v>1</v>
      </c>
      <c r="N39" s="24" t="str">
        <f t="shared" si="1"/>
        <v>OK</v>
      </c>
      <c r="O39" s="231"/>
      <c r="P39" s="111"/>
      <c r="Q39" s="111"/>
      <c r="R39" s="229">
        <v>1</v>
      </c>
      <c r="S39" s="111"/>
      <c r="T39" s="111"/>
      <c r="U39" s="111"/>
      <c r="V39" s="111"/>
      <c r="W39" s="111"/>
      <c r="X39" s="111"/>
      <c r="Y39" s="111"/>
      <c r="Z39" s="111"/>
      <c r="AA39" s="30"/>
      <c r="AB39" s="228"/>
      <c r="AC39" s="228"/>
      <c r="AD39" s="228"/>
      <c r="AE39" s="30"/>
      <c r="AF39" s="30"/>
    </row>
    <row r="40" spans="1:32" ht="39.950000000000003" customHeight="1">
      <c r="A40" s="182"/>
      <c r="B40" s="179"/>
      <c r="C40" s="53">
        <v>45</v>
      </c>
      <c r="D40" s="54" t="s">
        <v>132</v>
      </c>
      <c r="E40" s="55" t="s">
        <v>133</v>
      </c>
      <c r="F40" s="55"/>
      <c r="G40" s="92">
        <v>1304</v>
      </c>
      <c r="H40" s="99" t="s">
        <v>136</v>
      </c>
      <c r="I40" s="93" t="s">
        <v>3</v>
      </c>
      <c r="J40" s="99" t="s">
        <v>36</v>
      </c>
      <c r="K40" s="56">
        <v>8000</v>
      </c>
      <c r="L40" s="17">
        <v>2</v>
      </c>
      <c r="M40" s="23">
        <f t="shared" si="0"/>
        <v>1</v>
      </c>
      <c r="N40" s="24" t="str">
        <f t="shared" si="1"/>
        <v>OK</v>
      </c>
      <c r="O40" s="231"/>
      <c r="P40" s="111"/>
      <c r="Q40" s="111"/>
      <c r="R40" s="229">
        <v>1</v>
      </c>
      <c r="S40" s="111"/>
      <c r="T40" s="111"/>
      <c r="U40" s="111"/>
      <c r="V40" s="111"/>
      <c r="W40" s="111"/>
      <c r="X40" s="111"/>
      <c r="Y40" s="111"/>
      <c r="Z40" s="111"/>
      <c r="AA40" s="30"/>
      <c r="AB40" s="228"/>
      <c r="AC40" s="228"/>
      <c r="AD40" s="228"/>
      <c r="AE40" s="30"/>
      <c r="AF40" s="30"/>
    </row>
    <row r="41" spans="1:32" ht="39.950000000000003" customHeight="1">
      <c r="A41" s="183"/>
      <c r="B41" s="180"/>
      <c r="C41" s="53">
        <v>46</v>
      </c>
      <c r="D41" s="54" t="s">
        <v>134</v>
      </c>
      <c r="E41" s="55" t="s">
        <v>135</v>
      </c>
      <c r="F41" s="55"/>
      <c r="G41" s="92">
        <v>1304</v>
      </c>
      <c r="H41" s="99" t="s">
        <v>137</v>
      </c>
      <c r="I41" s="31" t="s">
        <v>3</v>
      </c>
      <c r="J41" s="99" t="s">
        <v>37</v>
      </c>
      <c r="K41" s="56">
        <v>8000</v>
      </c>
      <c r="L41" s="17">
        <v>2</v>
      </c>
      <c r="M41" s="23">
        <f t="shared" si="0"/>
        <v>0</v>
      </c>
      <c r="N41" s="24" t="str">
        <f t="shared" si="1"/>
        <v>OK</v>
      </c>
      <c r="O41" s="231"/>
      <c r="P41" s="111"/>
      <c r="Q41" s="111"/>
      <c r="R41" s="229">
        <v>2</v>
      </c>
      <c r="S41" s="111"/>
      <c r="T41" s="111"/>
      <c r="U41" s="111"/>
      <c r="V41" s="111"/>
      <c r="W41" s="111"/>
      <c r="X41" s="111"/>
      <c r="Y41" s="111"/>
      <c r="Z41" s="111"/>
      <c r="AA41" s="30"/>
      <c r="AB41" s="228"/>
      <c r="AC41" s="228"/>
      <c r="AD41" s="228"/>
      <c r="AE41" s="30"/>
      <c r="AF41" s="30"/>
    </row>
    <row r="42" spans="1:32" ht="47.25" customHeight="1">
      <c r="A42" s="97">
        <v>6</v>
      </c>
      <c r="B42" s="98" t="s">
        <v>138</v>
      </c>
      <c r="C42" s="62">
        <v>47</v>
      </c>
      <c r="D42" s="63" t="s">
        <v>140</v>
      </c>
      <c r="E42" s="64" t="s">
        <v>141</v>
      </c>
      <c r="F42" s="64"/>
      <c r="G42" s="94">
        <v>1305</v>
      </c>
      <c r="H42" s="96" t="s">
        <v>150</v>
      </c>
      <c r="I42" s="65" t="s">
        <v>3</v>
      </c>
      <c r="J42" s="96" t="s">
        <v>37</v>
      </c>
      <c r="K42" s="66">
        <v>333.33</v>
      </c>
      <c r="L42" s="17"/>
      <c r="M42" s="23">
        <f t="shared" si="0"/>
        <v>0</v>
      </c>
      <c r="N42" s="24" t="str">
        <f t="shared" si="1"/>
        <v>OK</v>
      </c>
      <c r="O42" s="227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30"/>
      <c r="AB42" s="228"/>
      <c r="AC42" s="228"/>
      <c r="AD42" s="228"/>
      <c r="AE42" s="30"/>
      <c r="AF42" s="30"/>
    </row>
    <row r="43" spans="1:32" ht="47.25" customHeight="1">
      <c r="A43" s="70">
        <v>7</v>
      </c>
      <c r="B43" s="69" t="s">
        <v>138</v>
      </c>
      <c r="C43" s="53">
        <v>48</v>
      </c>
      <c r="D43" s="54" t="s">
        <v>142</v>
      </c>
      <c r="E43" s="55" t="s">
        <v>143</v>
      </c>
      <c r="F43" s="55"/>
      <c r="G43" s="92">
        <v>1305</v>
      </c>
      <c r="H43" s="99" t="s">
        <v>150</v>
      </c>
      <c r="I43" s="31" t="s">
        <v>3</v>
      </c>
      <c r="J43" s="99" t="s">
        <v>37</v>
      </c>
      <c r="K43" s="56">
        <v>1229.8800000000001</v>
      </c>
      <c r="L43" s="17"/>
      <c r="M43" s="23">
        <f t="shared" si="0"/>
        <v>0</v>
      </c>
      <c r="N43" s="24" t="str">
        <f t="shared" si="1"/>
        <v>OK</v>
      </c>
      <c r="O43" s="227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30"/>
      <c r="AB43" s="228"/>
      <c r="AC43" s="228"/>
      <c r="AD43" s="228"/>
      <c r="AE43" s="30"/>
      <c r="AF43" s="30"/>
    </row>
    <row r="44" spans="1:32" ht="47.25" customHeight="1">
      <c r="A44" s="97">
        <v>8</v>
      </c>
      <c r="B44" s="98" t="s">
        <v>42</v>
      </c>
      <c r="C44" s="62">
        <v>49</v>
      </c>
      <c r="D44" s="63" t="s">
        <v>144</v>
      </c>
      <c r="E44" s="64" t="s">
        <v>145</v>
      </c>
      <c r="F44" s="64"/>
      <c r="G44" s="94">
        <v>1304</v>
      </c>
      <c r="H44" s="96" t="s">
        <v>136</v>
      </c>
      <c r="I44" s="65" t="s">
        <v>3</v>
      </c>
      <c r="J44" s="96" t="s">
        <v>36</v>
      </c>
      <c r="K44" s="66">
        <v>8000</v>
      </c>
      <c r="L44" s="17"/>
      <c r="M44" s="23">
        <f t="shared" si="0"/>
        <v>0</v>
      </c>
      <c r="N44" s="24" t="str">
        <f t="shared" si="1"/>
        <v>OK</v>
      </c>
      <c r="O44" s="227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30"/>
      <c r="AB44" s="228"/>
      <c r="AC44" s="228"/>
      <c r="AD44" s="228"/>
      <c r="AE44" s="30"/>
      <c r="AF44" s="30"/>
    </row>
    <row r="45" spans="1:32" ht="47.25" customHeight="1">
      <c r="A45" s="48">
        <v>9</v>
      </c>
      <c r="B45" s="59" t="s">
        <v>107</v>
      </c>
      <c r="C45" s="53">
        <v>50</v>
      </c>
      <c r="D45" s="54" t="s">
        <v>146</v>
      </c>
      <c r="E45" s="55" t="s">
        <v>147</v>
      </c>
      <c r="F45" s="55"/>
      <c r="G45" s="55" t="s">
        <v>40</v>
      </c>
      <c r="H45" s="55" t="s">
        <v>41</v>
      </c>
      <c r="I45" s="31" t="s">
        <v>3</v>
      </c>
      <c r="J45" s="31" t="s">
        <v>37</v>
      </c>
      <c r="K45" s="56">
        <v>198.84</v>
      </c>
      <c r="L45" s="17">
        <v>10</v>
      </c>
      <c r="M45" s="23">
        <f t="shared" si="0"/>
        <v>10</v>
      </c>
      <c r="N45" s="24" t="str">
        <f t="shared" si="1"/>
        <v>OK</v>
      </c>
      <c r="O45" s="227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30"/>
      <c r="AB45" s="228"/>
      <c r="AC45" s="228"/>
      <c r="AD45" s="228"/>
      <c r="AE45" s="30"/>
      <c r="AF45" s="30"/>
    </row>
    <row r="46" spans="1:32" ht="47.25" customHeight="1">
      <c r="A46" s="67">
        <v>10</v>
      </c>
      <c r="B46" s="61" t="s">
        <v>139</v>
      </c>
      <c r="C46" s="62">
        <v>51</v>
      </c>
      <c r="D46" s="63" t="s">
        <v>148</v>
      </c>
      <c r="E46" s="64" t="s">
        <v>149</v>
      </c>
      <c r="F46" s="64"/>
      <c r="G46" s="64">
        <v>5616</v>
      </c>
      <c r="H46" s="64" t="s">
        <v>104</v>
      </c>
      <c r="I46" s="65" t="s">
        <v>3</v>
      </c>
      <c r="J46" s="65" t="s">
        <v>106</v>
      </c>
      <c r="K46" s="66">
        <v>154.32</v>
      </c>
      <c r="L46" s="17">
        <v>6</v>
      </c>
      <c r="M46" s="23">
        <f t="shared" si="0"/>
        <v>6</v>
      </c>
      <c r="N46" s="24" t="str">
        <f t="shared" si="1"/>
        <v>OK</v>
      </c>
      <c r="O46" s="227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30"/>
      <c r="AB46" s="228"/>
      <c r="AC46" s="228"/>
      <c r="AD46" s="228"/>
      <c r="AE46" s="30"/>
      <c r="AF46" s="30"/>
    </row>
    <row r="47" spans="1:32" ht="15.75" customHeight="1">
      <c r="A47" s="181">
        <v>11</v>
      </c>
      <c r="B47" s="178" t="s">
        <v>151</v>
      </c>
      <c r="C47" s="53">
        <v>52</v>
      </c>
      <c r="D47" s="54" t="s">
        <v>152</v>
      </c>
      <c r="E47" s="55" t="s">
        <v>153</v>
      </c>
      <c r="F47" s="55"/>
      <c r="G47" s="55">
        <v>1001</v>
      </c>
      <c r="H47" s="55" t="s">
        <v>162</v>
      </c>
      <c r="I47" s="31" t="s">
        <v>3</v>
      </c>
      <c r="J47" s="101" t="s">
        <v>79</v>
      </c>
      <c r="K47" s="56">
        <v>31.15</v>
      </c>
      <c r="L47" s="17">
        <v>15</v>
      </c>
      <c r="M47" s="23">
        <f t="shared" si="0"/>
        <v>0</v>
      </c>
      <c r="N47" s="24" t="str">
        <f t="shared" si="1"/>
        <v>OK</v>
      </c>
      <c r="O47" s="231"/>
      <c r="P47" s="111"/>
      <c r="Q47" s="111"/>
      <c r="R47" s="111"/>
      <c r="S47" s="229">
        <v>5</v>
      </c>
      <c r="T47" s="111"/>
      <c r="U47" s="111"/>
      <c r="V47" s="111"/>
      <c r="W47" s="111"/>
      <c r="X47" s="111">
        <v>10</v>
      </c>
      <c r="Y47" s="111"/>
      <c r="Z47" s="111"/>
      <c r="AA47" s="30"/>
      <c r="AB47" s="228"/>
      <c r="AC47" s="228"/>
      <c r="AD47" s="228"/>
      <c r="AE47" s="30"/>
      <c r="AF47" s="30"/>
    </row>
    <row r="48" spans="1:32" ht="15.75">
      <c r="A48" s="182"/>
      <c r="B48" s="179"/>
      <c r="C48" s="53">
        <v>53</v>
      </c>
      <c r="D48" s="54" t="s">
        <v>154</v>
      </c>
      <c r="E48" s="55" t="s">
        <v>155</v>
      </c>
      <c r="F48" s="55"/>
      <c r="G48" s="55">
        <v>1004</v>
      </c>
      <c r="H48" s="55" t="s">
        <v>163</v>
      </c>
      <c r="I48" s="31" t="s">
        <v>3</v>
      </c>
      <c r="J48" s="101" t="s">
        <v>164</v>
      </c>
      <c r="K48" s="56">
        <v>290.73</v>
      </c>
      <c r="L48" s="17">
        <v>1</v>
      </c>
      <c r="M48" s="23">
        <f t="shared" si="0"/>
        <v>0</v>
      </c>
      <c r="N48" s="24" t="str">
        <f t="shared" si="1"/>
        <v>OK</v>
      </c>
      <c r="O48" s="231"/>
      <c r="P48" s="111"/>
      <c r="Q48" s="111"/>
      <c r="R48" s="111"/>
      <c r="S48" s="229">
        <v>1</v>
      </c>
      <c r="T48" s="111"/>
      <c r="U48" s="111"/>
      <c r="V48" s="111"/>
      <c r="W48" s="111"/>
      <c r="X48" s="111"/>
      <c r="Y48" s="111"/>
      <c r="Z48" s="111"/>
      <c r="AA48" s="30"/>
      <c r="AB48" s="228"/>
      <c r="AC48" s="228"/>
      <c r="AD48" s="228"/>
      <c r="AE48" s="30"/>
      <c r="AF48" s="30"/>
    </row>
    <row r="49" spans="1:32" ht="15.75" customHeight="1">
      <c r="A49" s="182"/>
      <c r="B49" s="179"/>
      <c r="C49" s="53">
        <v>54</v>
      </c>
      <c r="D49" s="54" t="s">
        <v>156</v>
      </c>
      <c r="E49" s="55" t="s">
        <v>157</v>
      </c>
      <c r="F49" s="55"/>
      <c r="G49" s="55">
        <v>1001</v>
      </c>
      <c r="H49" s="55" t="s">
        <v>162</v>
      </c>
      <c r="I49" s="31" t="s">
        <v>3</v>
      </c>
      <c r="J49" s="101" t="s">
        <v>79</v>
      </c>
      <c r="K49" s="56">
        <v>35.299999999999997</v>
      </c>
      <c r="L49" s="17">
        <v>8</v>
      </c>
      <c r="M49" s="23">
        <f t="shared" si="0"/>
        <v>0</v>
      </c>
      <c r="N49" s="24" t="str">
        <f t="shared" si="1"/>
        <v>OK</v>
      </c>
      <c r="O49" s="231"/>
      <c r="P49" s="111"/>
      <c r="Q49" s="111"/>
      <c r="R49" s="111"/>
      <c r="S49" s="229">
        <v>1</v>
      </c>
      <c r="T49" s="111"/>
      <c r="U49" s="111"/>
      <c r="V49" s="111"/>
      <c r="W49" s="111"/>
      <c r="X49" s="111">
        <v>7</v>
      </c>
      <c r="Y49" s="111"/>
      <c r="Z49" s="111"/>
      <c r="AA49" s="30"/>
      <c r="AB49" s="228"/>
      <c r="AC49" s="228"/>
      <c r="AD49" s="228"/>
      <c r="AE49" s="30"/>
      <c r="AF49" s="30"/>
    </row>
    <row r="50" spans="1:32" ht="15.75" customHeight="1">
      <c r="A50" s="182"/>
      <c r="B50" s="179"/>
      <c r="C50" s="53">
        <v>55</v>
      </c>
      <c r="D50" s="54" t="s">
        <v>158</v>
      </c>
      <c r="E50" s="55" t="s">
        <v>159</v>
      </c>
      <c r="F50" s="55"/>
      <c r="G50" s="55">
        <v>1001</v>
      </c>
      <c r="H50" s="55" t="s">
        <v>162</v>
      </c>
      <c r="I50" s="31" t="s">
        <v>3</v>
      </c>
      <c r="J50" s="101" t="s">
        <v>79</v>
      </c>
      <c r="K50" s="56">
        <v>35.299999999999997</v>
      </c>
      <c r="L50" s="17">
        <v>4</v>
      </c>
      <c r="M50" s="23">
        <f t="shared" si="0"/>
        <v>0</v>
      </c>
      <c r="N50" s="24" t="str">
        <f t="shared" si="1"/>
        <v>OK</v>
      </c>
      <c r="O50" s="231"/>
      <c r="P50" s="111"/>
      <c r="Q50" s="111"/>
      <c r="R50" s="111"/>
      <c r="S50" s="229">
        <v>1</v>
      </c>
      <c r="T50" s="111"/>
      <c r="U50" s="111"/>
      <c r="V50" s="111"/>
      <c r="W50" s="111"/>
      <c r="X50" s="111">
        <v>3</v>
      </c>
      <c r="Y50" s="111"/>
      <c r="Z50" s="111"/>
      <c r="AA50" s="30"/>
      <c r="AB50" s="228"/>
      <c r="AC50" s="228"/>
      <c r="AD50" s="228"/>
      <c r="AE50" s="30"/>
      <c r="AF50" s="30"/>
    </row>
    <row r="51" spans="1:32" ht="15.75" customHeight="1">
      <c r="A51" s="183"/>
      <c r="B51" s="180"/>
      <c r="C51" s="53">
        <v>56</v>
      </c>
      <c r="D51" s="54" t="s">
        <v>160</v>
      </c>
      <c r="E51" s="55" t="s">
        <v>161</v>
      </c>
      <c r="F51" s="55"/>
      <c r="G51" s="55">
        <v>1001</v>
      </c>
      <c r="H51" s="55" t="s">
        <v>162</v>
      </c>
      <c r="I51" s="31" t="s">
        <v>3</v>
      </c>
      <c r="J51" s="101" t="s">
        <v>79</v>
      </c>
      <c r="K51" s="56">
        <v>49.84</v>
      </c>
      <c r="L51" s="17">
        <v>12</v>
      </c>
      <c r="M51" s="23">
        <f t="shared" si="0"/>
        <v>0</v>
      </c>
      <c r="N51" s="24" t="str">
        <f t="shared" si="1"/>
        <v>OK</v>
      </c>
      <c r="O51" s="231"/>
      <c r="P51" s="111"/>
      <c r="Q51" s="111"/>
      <c r="R51" s="111"/>
      <c r="S51" s="229">
        <v>1</v>
      </c>
      <c r="T51" s="111"/>
      <c r="U51" s="111"/>
      <c r="V51" s="111"/>
      <c r="W51" s="111"/>
      <c r="X51" s="111">
        <v>11</v>
      </c>
      <c r="Y51" s="111"/>
      <c r="Z51" s="111"/>
      <c r="AA51" s="30"/>
      <c r="AB51" s="228"/>
      <c r="AC51" s="228"/>
      <c r="AD51" s="228"/>
      <c r="AE51" s="30"/>
      <c r="AF51" s="30"/>
    </row>
    <row r="52" spans="1:32" ht="15.75">
      <c r="A52" s="184">
        <v>12</v>
      </c>
      <c r="B52" s="187" t="s">
        <v>165</v>
      </c>
      <c r="C52" s="62">
        <v>57</v>
      </c>
      <c r="D52" s="63" t="s">
        <v>166</v>
      </c>
      <c r="E52" s="64" t="s">
        <v>167</v>
      </c>
      <c r="F52" s="64"/>
      <c r="G52" s="64">
        <v>5410</v>
      </c>
      <c r="H52" s="64" t="s">
        <v>178</v>
      </c>
      <c r="I52" s="65" t="s">
        <v>3</v>
      </c>
      <c r="J52" s="100" t="s">
        <v>106</v>
      </c>
      <c r="K52" s="66">
        <v>16.059999999999999</v>
      </c>
      <c r="L52" s="17">
        <v>30</v>
      </c>
      <c r="M52" s="23">
        <f t="shared" si="0"/>
        <v>0</v>
      </c>
      <c r="N52" s="24" t="str">
        <f t="shared" si="1"/>
        <v>OK</v>
      </c>
      <c r="O52" s="231"/>
      <c r="P52" s="111"/>
      <c r="Q52" s="111"/>
      <c r="R52" s="111"/>
      <c r="S52" s="111"/>
      <c r="T52" s="229">
        <v>5</v>
      </c>
      <c r="U52" s="111"/>
      <c r="V52" s="111"/>
      <c r="W52" s="111"/>
      <c r="X52" s="111"/>
      <c r="Y52" s="111"/>
      <c r="Z52" s="111"/>
      <c r="AA52" s="30"/>
      <c r="AB52" s="228"/>
      <c r="AC52" s="228"/>
      <c r="AD52" s="228">
        <v>25</v>
      </c>
      <c r="AE52" s="30"/>
      <c r="AF52" s="30"/>
    </row>
    <row r="53" spans="1:32" ht="15.75" customHeight="1">
      <c r="A53" s="185"/>
      <c r="B53" s="188"/>
      <c r="C53" s="62">
        <v>58</v>
      </c>
      <c r="D53" s="63" t="s">
        <v>168</v>
      </c>
      <c r="E53" s="64" t="s">
        <v>169</v>
      </c>
      <c r="F53" s="64"/>
      <c r="G53" s="64"/>
      <c r="H53" s="64" t="s">
        <v>179</v>
      </c>
      <c r="I53" s="65" t="s">
        <v>3</v>
      </c>
      <c r="J53" s="100" t="s">
        <v>37</v>
      </c>
      <c r="K53" s="66">
        <v>52.26</v>
      </c>
      <c r="L53" s="17">
        <v>6</v>
      </c>
      <c r="M53" s="23">
        <f t="shared" si="0"/>
        <v>0</v>
      </c>
      <c r="N53" s="24" t="str">
        <f t="shared" si="1"/>
        <v>OK</v>
      </c>
      <c r="O53" s="231"/>
      <c r="P53" s="111"/>
      <c r="Q53" s="111"/>
      <c r="R53" s="111"/>
      <c r="S53" s="111"/>
      <c r="T53" s="229">
        <v>2</v>
      </c>
      <c r="U53" s="111"/>
      <c r="V53" s="111"/>
      <c r="W53" s="111"/>
      <c r="X53" s="111"/>
      <c r="Y53" s="111"/>
      <c r="Z53" s="111"/>
      <c r="AA53" s="30"/>
      <c r="AB53" s="228"/>
      <c r="AC53" s="228"/>
      <c r="AD53" s="228">
        <v>4</v>
      </c>
      <c r="AE53" s="30"/>
      <c r="AF53" s="30"/>
    </row>
    <row r="54" spans="1:32" ht="15.75" customHeight="1">
      <c r="A54" s="185"/>
      <c r="B54" s="188"/>
      <c r="C54" s="62">
        <v>59</v>
      </c>
      <c r="D54" s="63" t="s">
        <v>170</v>
      </c>
      <c r="E54" s="64" t="s">
        <v>171</v>
      </c>
      <c r="F54" s="64"/>
      <c r="G54" s="64">
        <v>5616</v>
      </c>
      <c r="H54" s="64" t="s">
        <v>104</v>
      </c>
      <c r="I54" s="65" t="s">
        <v>126</v>
      </c>
      <c r="J54" s="102" t="s">
        <v>106</v>
      </c>
      <c r="K54" s="66">
        <v>63.68</v>
      </c>
      <c r="L54" s="17"/>
      <c r="M54" s="23">
        <f t="shared" si="0"/>
        <v>0</v>
      </c>
      <c r="N54" s="24" t="str">
        <f t="shared" si="1"/>
        <v>OK</v>
      </c>
      <c r="O54" s="227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30"/>
      <c r="AB54" s="228"/>
      <c r="AC54" s="228"/>
      <c r="AD54" s="228"/>
      <c r="AE54" s="30"/>
      <c r="AF54" s="30"/>
    </row>
    <row r="55" spans="1:32" ht="30" customHeight="1">
      <c r="A55" s="186"/>
      <c r="B55" s="189"/>
      <c r="C55" s="62">
        <v>60</v>
      </c>
      <c r="D55" s="63" t="s">
        <v>172</v>
      </c>
      <c r="E55" s="64" t="s">
        <v>173</v>
      </c>
      <c r="F55" s="64"/>
      <c r="G55" s="64">
        <v>5616</v>
      </c>
      <c r="H55" s="64" t="s">
        <v>104</v>
      </c>
      <c r="I55" s="65" t="s">
        <v>126</v>
      </c>
      <c r="J55" s="102" t="s">
        <v>106</v>
      </c>
      <c r="K55" s="66">
        <v>233.52</v>
      </c>
      <c r="L55" s="17"/>
      <c r="M55" s="23">
        <f t="shared" si="0"/>
        <v>0</v>
      </c>
      <c r="N55" s="24" t="str">
        <f t="shared" si="1"/>
        <v>OK</v>
      </c>
      <c r="O55" s="227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30"/>
      <c r="AB55" s="228"/>
      <c r="AC55" s="228"/>
      <c r="AD55" s="228"/>
      <c r="AE55" s="30"/>
      <c r="AF55" s="30"/>
    </row>
    <row r="56" spans="1:32" ht="47.25" customHeight="1">
      <c r="A56" s="48">
        <v>14</v>
      </c>
      <c r="B56" s="59" t="s">
        <v>138</v>
      </c>
      <c r="C56" s="53">
        <v>64</v>
      </c>
      <c r="D56" s="54" t="s">
        <v>174</v>
      </c>
      <c r="E56" s="55" t="s">
        <v>175</v>
      </c>
      <c r="F56" s="55"/>
      <c r="G56" s="55">
        <v>4102</v>
      </c>
      <c r="H56" s="55" t="s">
        <v>180</v>
      </c>
      <c r="I56" s="60" t="s">
        <v>3</v>
      </c>
      <c r="J56" s="60" t="s">
        <v>36</v>
      </c>
      <c r="K56" s="56">
        <v>791.87</v>
      </c>
      <c r="L56" s="17">
        <v>8</v>
      </c>
      <c r="M56" s="23">
        <f t="shared" si="0"/>
        <v>4</v>
      </c>
      <c r="N56" s="24" t="str">
        <f t="shared" si="1"/>
        <v>OK</v>
      </c>
      <c r="O56" s="231"/>
      <c r="P56" s="111"/>
      <c r="Q56" s="111"/>
      <c r="R56" s="111"/>
      <c r="S56" s="111"/>
      <c r="T56" s="111"/>
      <c r="U56" s="229">
        <v>2</v>
      </c>
      <c r="V56" s="111"/>
      <c r="W56" s="111"/>
      <c r="X56" s="111"/>
      <c r="Y56" s="111">
        <v>2</v>
      </c>
      <c r="Z56" s="111"/>
      <c r="AA56" s="30"/>
      <c r="AB56" s="228"/>
      <c r="AC56" s="228"/>
      <c r="AD56" s="228"/>
      <c r="AE56" s="30"/>
      <c r="AF56" s="30"/>
    </row>
    <row r="57" spans="1:32" ht="47.25" customHeight="1">
      <c r="A57" s="67">
        <v>15</v>
      </c>
      <c r="B57" s="61" t="s">
        <v>138</v>
      </c>
      <c r="C57" s="62">
        <v>65</v>
      </c>
      <c r="D57" s="63" t="s">
        <v>176</v>
      </c>
      <c r="E57" s="64" t="s">
        <v>177</v>
      </c>
      <c r="F57" s="64"/>
      <c r="G57" s="64">
        <v>5410</v>
      </c>
      <c r="H57" s="64" t="s">
        <v>181</v>
      </c>
      <c r="I57" s="65" t="s">
        <v>3</v>
      </c>
      <c r="J57" s="103" t="s">
        <v>106</v>
      </c>
      <c r="K57" s="66">
        <v>784.99</v>
      </c>
      <c r="L57" s="17"/>
      <c r="M57" s="23">
        <f t="shared" si="0"/>
        <v>0</v>
      </c>
      <c r="N57" s="24" t="str">
        <f t="shared" si="1"/>
        <v>OK</v>
      </c>
      <c r="O57" s="227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30"/>
      <c r="AB57" s="228"/>
      <c r="AC57" s="228"/>
      <c r="AD57" s="228"/>
      <c r="AE57" s="30"/>
      <c r="AF57" s="30"/>
    </row>
    <row r="58" spans="1:32" ht="39.950000000000003" customHeight="1">
      <c r="K58" s="57"/>
      <c r="L58" s="4">
        <f>SUM(L4:L57)</f>
        <v>4350</v>
      </c>
      <c r="M58" s="4">
        <f>SUM(M4:M57)</f>
        <v>2212</v>
      </c>
      <c r="O58" s="114">
        <f>SUMPRODUCT($K$4:$K$57,O4:O57)</f>
        <v>14080</v>
      </c>
      <c r="P58" s="114">
        <f t="shared" ref="P58:AD58" si="2">SUMPRODUCT($K$4:$K$57,P4:P57)</f>
        <v>9813.7099999999991</v>
      </c>
      <c r="Q58" s="114">
        <f t="shared" si="2"/>
        <v>746.49</v>
      </c>
      <c r="R58" s="114">
        <f t="shared" si="2"/>
        <v>28000</v>
      </c>
      <c r="S58" s="114">
        <f t="shared" si="2"/>
        <v>566.92000000000007</v>
      </c>
      <c r="T58" s="114">
        <f t="shared" si="2"/>
        <v>184.82</v>
      </c>
      <c r="U58" s="114">
        <f t="shared" si="2"/>
        <v>1583.74</v>
      </c>
      <c r="V58" s="114">
        <f t="shared" si="2"/>
        <v>12740</v>
      </c>
      <c r="W58" s="114">
        <f t="shared" si="2"/>
        <v>7941.8200000000006</v>
      </c>
      <c r="X58" s="114">
        <f t="shared" si="2"/>
        <v>1212.7399999999998</v>
      </c>
      <c r="Y58" s="114">
        <f t="shared" si="2"/>
        <v>1583.74</v>
      </c>
      <c r="Z58" s="114">
        <f t="shared" si="2"/>
        <v>24980</v>
      </c>
      <c r="AA58" s="114">
        <f t="shared" si="2"/>
        <v>1218.4000000000001</v>
      </c>
      <c r="AB58" s="114">
        <f t="shared" si="2"/>
        <v>15400</v>
      </c>
      <c r="AC58" s="114">
        <f t="shared" si="2"/>
        <v>4818.4399999999996</v>
      </c>
      <c r="AD58" s="114">
        <f t="shared" si="2"/>
        <v>610.54</v>
      </c>
      <c r="AE58" s="68">
        <f t="shared" ref="P58:AF58" si="3">SUMPRODUCT($K$4:$K$57,AE4:AE57)</f>
        <v>0</v>
      </c>
      <c r="AF58" s="68">
        <f t="shared" si="3"/>
        <v>0</v>
      </c>
    </row>
    <row r="59" spans="1:32" ht="39.950000000000003" customHeight="1"/>
    <row r="60" spans="1:32" ht="39.950000000000003" customHeight="1">
      <c r="AB60" s="47"/>
    </row>
    <row r="61" spans="1:32" ht="39.950000000000003" customHeight="1"/>
    <row r="62" spans="1:32" ht="39.950000000000003" customHeight="1"/>
    <row r="63" spans="1:32" ht="39.950000000000003" customHeight="1"/>
    <row r="64" spans="1:32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  <row r="524" ht="39.950000000000003" customHeight="1"/>
    <row r="525" ht="39.950000000000003" customHeight="1"/>
    <row r="526" ht="39.950000000000003" customHeight="1"/>
    <row r="527" ht="39.950000000000003" customHeight="1"/>
    <row r="528" ht="39.950000000000003" customHeight="1"/>
    <row r="529" ht="39.950000000000003" customHeight="1"/>
    <row r="530" ht="39.950000000000003" customHeight="1"/>
    <row r="531" ht="39.950000000000003" customHeight="1"/>
    <row r="532" ht="39.950000000000003" customHeight="1"/>
    <row r="533" ht="39.950000000000003" customHeight="1"/>
    <row r="534" ht="39.950000000000003" customHeight="1"/>
    <row r="535" ht="39.950000000000003" customHeight="1"/>
    <row r="536" ht="39.950000000000003" customHeight="1"/>
    <row r="537" ht="39.950000000000003" customHeight="1"/>
    <row r="538" ht="39.950000000000003" customHeight="1"/>
    <row r="539" ht="39.950000000000003" customHeight="1"/>
    <row r="540" ht="39.950000000000003" customHeight="1"/>
    <row r="541" ht="39.950000000000003" customHeight="1"/>
    <row r="542" ht="39.950000000000003" customHeight="1"/>
    <row r="543" ht="39.950000000000003" customHeight="1"/>
    <row r="544" ht="39.950000000000003" customHeight="1"/>
    <row r="545" ht="39.950000000000003" customHeight="1"/>
    <row r="546" ht="39.950000000000003" customHeight="1"/>
    <row r="547" ht="39.950000000000003" customHeight="1"/>
    <row r="548" ht="39.950000000000003" customHeight="1"/>
    <row r="549" ht="39.950000000000003" customHeight="1"/>
    <row r="550" ht="39.950000000000003" customHeight="1"/>
    <row r="551" ht="39.950000000000003" customHeight="1"/>
    <row r="552" ht="39.950000000000003" customHeight="1"/>
    <row r="553" ht="39.950000000000003" customHeight="1"/>
    <row r="554" ht="39.950000000000003" customHeight="1"/>
    <row r="555" ht="39.950000000000003" customHeight="1"/>
    <row r="556" ht="39.950000000000003" customHeight="1"/>
    <row r="557" ht="39.950000000000003" customHeight="1"/>
    <row r="558" ht="39.950000000000003" customHeight="1"/>
    <row r="559" ht="39.950000000000003" customHeight="1"/>
    <row r="560" ht="39.950000000000003" customHeight="1"/>
    <row r="561" ht="39.950000000000003" customHeight="1"/>
    <row r="562" ht="39.950000000000003" customHeight="1"/>
    <row r="563" ht="39.950000000000003" customHeight="1"/>
    <row r="564" ht="39.950000000000003" customHeight="1"/>
    <row r="565" ht="39.950000000000003" customHeight="1"/>
    <row r="566" ht="39.950000000000003" customHeight="1"/>
    <row r="567" ht="39.950000000000003" customHeight="1"/>
    <row r="568" ht="39.950000000000003" customHeight="1"/>
    <row r="569" ht="39.950000000000003" customHeight="1"/>
    <row r="570" ht="39.950000000000003" customHeight="1"/>
    <row r="571" ht="39.950000000000003" customHeight="1"/>
    <row r="572" ht="39.950000000000003" customHeight="1"/>
    <row r="573" ht="39.950000000000003" customHeight="1"/>
    <row r="574" ht="39.950000000000003" customHeight="1"/>
    <row r="575" ht="39.950000000000003" customHeight="1"/>
    <row r="576" ht="39.950000000000003" customHeight="1"/>
    <row r="577" ht="39.950000000000003" customHeight="1"/>
    <row r="578" ht="39.950000000000003" customHeight="1"/>
    <row r="579" ht="39.950000000000003" customHeight="1"/>
    <row r="580" ht="39.950000000000003" customHeight="1"/>
    <row r="581" ht="39.950000000000003" customHeight="1"/>
    <row r="582" ht="39.950000000000003" customHeight="1"/>
    <row r="583" ht="39.950000000000003" customHeight="1"/>
    <row r="584" ht="39.950000000000003" customHeight="1"/>
    <row r="585" ht="39.950000000000003" customHeight="1"/>
    <row r="586" ht="39.950000000000003" customHeight="1"/>
    <row r="587" ht="39.950000000000003" customHeight="1"/>
    <row r="588" ht="39.950000000000003" customHeight="1"/>
    <row r="589" ht="39.950000000000003" customHeight="1"/>
    <row r="590" ht="39.950000000000003" customHeight="1"/>
    <row r="591" ht="39.950000000000003" customHeight="1"/>
    <row r="592" ht="39.950000000000003" customHeight="1"/>
    <row r="593" ht="39.950000000000003" customHeight="1"/>
    <row r="594" ht="39.950000000000003" customHeight="1"/>
    <row r="595" ht="39.950000000000003" customHeight="1"/>
    <row r="596" ht="39.950000000000003" customHeight="1"/>
    <row r="597" ht="39.950000000000003" customHeight="1"/>
    <row r="598" ht="39.950000000000003" customHeight="1"/>
    <row r="599" ht="39.950000000000003" customHeight="1"/>
    <row r="600" ht="39.950000000000003" customHeight="1"/>
    <row r="601" ht="39.950000000000003" customHeight="1"/>
    <row r="602" ht="39.950000000000003" customHeight="1"/>
    <row r="603" ht="39.950000000000003" customHeight="1"/>
    <row r="604" ht="39.950000000000003" customHeight="1"/>
    <row r="605" ht="39.950000000000003" customHeight="1"/>
    <row r="606" ht="39.950000000000003" customHeight="1"/>
    <row r="607" ht="39.950000000000003" customHeight="1"/>
    <row r="608" ht="39.950000000000003" customHeight="1"/>
    <row r="609" ht="39.950000000000003" customHeight="1"/>
    <row r="610" ht="39.950000000000003" customHeight="1"/>
    <row r="611" ht="39.950000000000003" customHeight="1"/>
    <row r="612" ht="39.950000000000003" customHeight="1"/>
    <row r="613" ht="39.950000000000003" customHeight="1"/>
    <row r="614" ht="39.950000000000003" customHeight="1"/>
    <row r="615" ht="39.950000000000003" customHeight="1"/>
    <row r="616" ht="39.950000000000003" customHeight="1"/>
    <row r="617" ht="39.950000000000003" customHeight="1"/>
    <row r="618" ht="39.950000000000003" customHeight="1"/>
    <row r="619" ht="39.950000000000003" customHeight="1"/>
    <row r="620" ht="39.950000000000003" customHeight="1"/>
    <row r="621" ht="39.950000000000003" customHeight="1"/>
    <row r="622" ht="39.950000000000003" customHeight="1"/>
    <row r="623" ht="39.950000000000003" customHeight="1"/>
    <row r="624" ht="39.950000000000003" customHeight="1"/>
    <row r="625" ht="39.950000000000003" customHeight="1"/>
    <row r="626" ht="39.950000000000003" customHeight="1"/>
    <row r="627" ht="39.950000000000003" customHeight="1"/>
    <row r="628" ht="39.950000000000003" customHeight="1"/>
    <row r="629" ht="39.950000000000003" customHeight="1"/>
    <row r="630" ht="39.950000000000003" customHeight="1"/>
    <row r="631" ht="39.950000000000003" customHeight="1"/>
    <row r="632" ht="39.950000000000003" customHeight="1"/>
    <row r="633" ht="39.950000000000003" customHeight="1"/>
    <row r="634" ht="39.950000000000003" customHeight="1"/>
    <row r="635" ht="39.950000000000003" customHeight="1"/>
    <row r="636" ht="39.950000000000003" customHeight="1"/>
    <row r="637" ht="39.950000000000003" customHeight="1"/>
    <row r="638" ht="39.950000000000003" customHeight="1"/>
    <row r="639" ht="39.950000000000003" customHeight="1"/>
    <row r="640" ht="39.950000000000003" customHeight="1"/>
    <row r="641" ht="39.950000000000003" customHeight="1"/>
    <row r="642" ht="39.950000000000003" customHeight="1"/>
    <row r="643" ht="39.950000000000003" customHeight="1"/>
    <row r="644" ht="39.950000000000003" customHeight="1"/>
    <row r="645" ht="39.950000000000003" customHeight="1"/>
    <row r="646" ht="39.950000000000003" customHeight="1"/>
    <row r="647" ht="39.950000000000003" customHeight="1"/>
    <row r="648" ht="39.950000000000003" customHeight="1"/>
    <row r="649" ht="39.950000000000003" customHeight="1"/>
  </sheetData>
  <mergeCells count="34">
    <mergeCell ref="AD1:AD2"/>
    <mergeCell ref="AE1:AE2"/>
    <mergeCell ref="AF1:AF2"/>
    <mergeCell ref="A2:N2"/>
    <mergeCell ref="AA1:AA2"/>
    <mergeCell ref="T1:T2"/>
    <mergeCell ref="A1:C1"/>
    <mergeCell ref="D1:K1"/>
    <mergeCell ref="L1:N1"/>
    <mergeCell ref="S1:S2"/>
    <mergeCell ref="A4:A20"/>
    <mergeCell ref="B4:B20"/>
    <mergeCell ref="AB1:AB2"/>
    <mergeCell ref="AC1:AC2"/>
    <mergeCell ref="U1:U2"/>
    <mergeCell ref="V1:V2"/>
    <mergeCell ref="W1:W2"/>
    <mergeCell ref="X1:X2"/>
    <mergeCell ref="Y1:Y2"/>
    <mergeCell ref="Z1:Z2"/>
    <mergeCell ref="O1:O2"/>
    <mergeCell ref="P1:P2"/>
    <mergeCell ref="Q1:Q2"/>
    <mergeCell ref="R1:R2"/>
    <mergeCell ref="A47:A51"/>
    <mergeCell ref="B47:B51"/>
    <mergeCell ref="A52:A55"/>
    <mergeCell ref="B52:B55"/>
    <mergeCell ref="A21:A30"/>
    <mergeCell ref="B21:B30"/>
    <mergeCell ref="A31:A38"/>
    <mergeCell ref="B31:B38"/>
    <mergeCell ref="A39:A41"/>
    <mergeCell ref="B39:B41"/>
  </mergeCells>
  <conditionalFormatting sqref="S4:Z46 S54:Z55 T47:Z51 S57:Z57 S56 V56:Z56 U52:Z53">
    <cfRule type="cellIs" dxfId="299" priority="25" stopIfTrue="1" operator="greaterThan">
      <formula>0</formula>
    </cfRule>
    <cfRule type="cellIs" dxfId="298" priority="26" stopIfTrue="1" operator="greaterThan">
      <formula>0</formula>
    </cfRule>
    <cfRule type="cellIs" dxfId="297" priority="27" stopIfTrue="1" operator="greaterThan">
      <formula>0</formula>
    </cfRule>
  </conditionalFormatting>
  <conditionalFormatting sqref="P4:R20 P33:R37 Q21:R30 P31:P32 R31:R32 P42:R57 P38 R38 P39:Q41">
    <cfRule type="cellIs" dxfId="296" priority="22" stopIfTrue="1" operator="greaterThan">
      <formula>0</formula>
    </cfRule>
    <cfRule type="cellIs" dxfId="295" priority="23" stopIfTrue="1" operator="greaterThan">
      <formula>0</formula>
    </cfRule>
    <cfRule type="cellIs" dxfId="294" priority="24" stopIfTrue="1" operator="greaterThan">
      <formula>0</formula>
    </cfRule>
  </conditionalFormatting>
  <conditionalFormatting sqref="S52:S53">
    <cfRule type="cellIs" dxfId="293" priority="19" stopIfTrue="1" operator="greaterThan">
      <formula>0</formula>
    </cfRule>
    <cfRule type="cellIs" dxfId="292" priority="20" stopIfTrue="1" operator="greaterThan">
      <formula>0</formula>
    </cfRule>
    <cfRule type="cellIs" dxfId="291" priority="21" stopIfTrue="1" operator="greaterThan">
      <formula>0</formula>
    </cfRule>
  </conditionalFormatting>
  <conditionalFormatting sqref="T56">
    <cfRule type="cellIs" dxfId="290" priority="16" stopIfTrue="1" operator="greaterThan">
      <formula>0</formula>
    </cfRule>
    <cfRule type="cellIs" dxfId="289" priority="17" stopIfTrue="1" operator="greaterThan">
      <formula>0</formula>
    </cfRule>
    <cfRule type="cellIs" dxfId="288" priority="18" stopIfTrue="1" operator="greaterThan">
      <formula>0</formula>
    </cfRule>
  </conditionalFormatting>
  <conditionalFormatting sqref="AA28:AA30">
    <cfRule type="cellIs" dxfId="287" priority="13" stopIfTrue="1" operator="greaterThan">
      <formula>0</formula>
    </cfRule>
    <cfRule type="cellIs" dxfId="286" priority="14" stopIfTrue="1" operator="greaterThan">
      <formula>0</formula>
    </cfRule>
    <cfRule type="cellIs" dxfId="285" priority="15" stopIfTrue="1" operator="greaterThan">
      <formula>0</formula>
    </cfRule>
  </conditionalFormatting>
  <conditionalFormatting sqref="AB28:AB30">
    <cfRule type="cellIs" dxfId="284" priority="10" stopIfTrue="1" operator="greaterThan">
      <formula>0</formula>
    </cfRule>
    <cfRule type="cellIs" dxfId="283" priority="11" stopIfTrue="1" operator="greaterThan">
      <formula>0</formula>
    </cfRule>
    <cfRule type="cellIs" dxfId="282" priority="12" stopIfTrue="1" operator="greaterThan">
      <formula>0</formula>
    </cfRule>
  </conditionalFormatting>
  <conditionalFormatting sqref="AB4:AB57">
    <cfRule type="cellIs" dxfId="281" priority="9" operator="greaterThan">
      <formula>0</formula>
    </cfRule>
  </conditionalFormatting>
  <conditionalFormatting sqref="AC28:AC30">
    <cfRule type="cellIs" dxfId="280" priority="6" stopIfTrue="1" operator="greaterThan">
      <formula>0</formula>
    </cfRule>
    <cfRule type="cellIs" dxfId="279" priority="7" stopIfTrue="1" operator="greaterThan">
      <formula>0</formula>
    </cfRule>
    <cfRule type="cellIs" dxfId="278" priority="8" stopIfTrue="1" operator="greaterThan">
      <formula>0</formula>
    </cfRule>
  </conditionalFormatting>
  <conditionalFormatting sqref="AC4:AC57">
    <cfRule type="cellIs" dxfId="277" priority="5" operator="greaterThan">
      <formula>0</formula>
    </cfRule>
  </conditionalFormatting>
  <conditionalFormatting sqref="AD28:AD30">
    <cfRule type="cellIs" dxfId="276" priority="2" stopIfTrue="1" operator="greaterThan">
      <formula>0</formula>
    </cfRule>
    <cfRule type="cellIs" dxfId="275" priority="3" stopIfTrue="1" operator="greaterThan">
      <formula>0</formula>
    </cfRule>
    <cfRule type="cellIs" dxfId="274" priority="4" stopIfTrue="1" operator="greaterThan">
      <formula>0</formula>
    </cfRule>
  </conditionalFormatting>
  <conditionalFormatting sqref="AD4:AD57">
    <cfRule type="cellIs" dxfId="273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REITORIA-SETIC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CESMO</vt:lpstr>
      <vt:lpstr>GESTOR</vt:lpstr>
      <vt:lpstr>(CARONA)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2018-01-24T18:18:49Z</cp:lastPrinted>
  <dcterms:created xsi:type="dcterms:W3CDTF">2010-06-19T20:43:11Z</dcterms:created>
  <dcterms:modified xsi:type="dcterms:W3CDTF">2024-09-27T21:39:39Z</dcterms:modified>
</cp:coreProperties>
</file>