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1600" windowHeight="7635" tabRatio="711" activeTab="6"/>
  </bookViews>
  <sheets>
    <sheet name="REIT" sheetId="1" r:id="rId1"/>
    <sheet name="ESAG" sheetId="2" r:id="rId2"/>
    <sheet name="CEART" sheetId="3" r:id="rId3"/>
    <sheet name="FAED" sheetId="4" r:id="rId4"/>
    <sheet name="CEAD" sheetId="5" r:id="rId5"/>
    <sheet name="CEFID" sheetId="6" r:id="rId6"/>
    <sheet name="GESTOR" sheetId="7" r:id="rId7"/>
  </sheets>
  <definedNames>
    <definedName name="diasuteis" localSheetId="4">#REF!</definedName>
    <definedName name="diasuteis" localSheetId="2">#REF!</definedName>
    <definedName name="diasuteis" localSheetId="5">#REF!</definedName>
    <definedName name="diasuteis" localSheetId="1">#REF!</definedName>
    <definedName name="diasuteis" localSheetId="3">#REF!</definedName>
    <definedName name="diasuteis" localSheetId="6">#REF!</definedName>
    <definedName name="diasuteis" localSheetId="0">#REF!</definedName>
    <definedName name="diasuteis">#REF!</definedName>
    <definedName name="Ferias" localSheetId="4">#REF!</definedName>
    <definedName name="Ferias" localSheetId="2">#REF!</definedName>
    <definedName name="Ferias" localSheetId="5">#REF!</definedName>
    <definedName name="Ferias" localSheetId="1">#REF!</definedName>
    <definedName name="Ferias" localSheetId="3">#REF!</definedName>
    <definedName name="Ferias" localSheetId="6">#REF!</definedName>
    <definedName name="Ferias">#REF!</definedName>
    <definedName name="RD">OFFSET(#REF!,(MATCH(SMALL(#REF!,ROW()-10),#REF!,0)-1),0)</definedName>
  </definedNames>
  <calcPr fullCalcOnLoad="1"/>
</workbook>
</file>

<file path=xl/comments1.xml><?xml version="1.0" encoding="utf-8"?>
<comments xmlns="http://schemas.openxmlformats.org/spreadsheetml/2006/main">
  <authors>
    <author>Leticia Mees</author>
  </authors>
  <commentList>
    <comment ref="K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  <comment ref="L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ESTORNO: R$ 1.417,00. 
</t>
        </r>
        <r>
          <rPr>
            <b/>
            <sz val="9"/>
            <rFont val="Segoe UI"/>
            <family val="2"/>
          </rPr>
          <t>QUANTO DE CADA ITEM?</t>
        </r>
      </text>
    </comment>
  </commentList>
</comments>
</file>

<file path=xl/comments2.xml><?xml version="1.0" encoding="utf-8"?>
<comments xmlns="http://schemas.openxmlformats.org/spreadsheetml/2006/main">
  <authors>
    <author>Leticia Mees</author>
  </authors>
  <commentList>
    <comment ref="J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</commentList>
</comments>
</file>

<file path=xl/comments3.xml><?xml version="1.0" encoding="utf-8"?>
<comments xmlns="http://schemas.openxmlformats.org/spreadsheetml/2006/main">
  <authors>
    <author>Leticia Mees</author>
  </authors>
  <commentList>
    <comment ref="J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</commentList>
</comments>
</file>

<file path=xl/comments4.xml><?xml version="1.0" encoding="utf-8"?>
<comments xmlns="http://schemas.openxmlformats.org/spreadsheetml/2006/main">
  <authors>
    <author>Leticia Mees</author>
  </authors>
  <commentList>
    <comment ref="J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</commentList>
</comments>
</file>

<file path=xl/comments5.xml><?xml version="1.0" encoding="utf-8"?>
<comments xmlns="http://schemas.openxmlformats.org/spreadsheetml/2006/main">
  <authors>
    <author>Leticia Mees</author>
  </authors>
  <commentList>
    <comment ref="J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</commentList>
</comments>
</file>

<file path=xl/comments6.xml><?xml version="1.0" encoding="utf-8"?>
<comments xmlns="http://schemas.openxmlformats.org/spreadsheetml/2006/main">
  <authors>
    <author>Leticia Mees</author>
  </authors>
  <commentList>
    <comment ref="J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</commentList>
</comments>
</file>

<file path=xl/sharedStrings.xml><?xml version="1.0" encoding="utf-8"?>
<sst xmlns="http://schemas.openxmlformats.org/spreadsheetml/2006/main" count="326" uniqueCount="50">
  <si>
    <t>Saldo / Automático</t>
  </si>
  <si>
    <t>...../...../......</t>
  </si>
  <si>
    <t>ITEM</t>
  </si>
  <si>
    <t>Preço UNITÁRIO (R$)</t>
  </si>
  <si>
    <t>ALERTA</t>
  </si>
  <si>
    <t>Qtde LICITADA</t>
  </si>
  <si>
    <t>Lavação Completa - Veículos Leves</t>
  </si>
  <si>
    <t>Lavação</t>
  </si>
  <si>
    <t>339039.15</t>
  </si>
  <si>
    <t>DETALHAMENTO</t>
  </si>
  <si>
    <t>OBJETO: Serviços de lavação de veículos para a UDESC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</si>
  <si>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</si>
  <si>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</si>
  <si>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</si>
  <si>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</si>
  <si>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</si>
  <si>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</si>
  <si>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</si>
  <si>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</si>
  <si>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 Serviços de lavação de veículos para a UDESC</t>
  </si>
  <si>
    <t>Lavação Completa - Veículos Médios (vans)</t>
  </si>
  <si>
    <t>CENTRO PARTICIPANTE:</t>
  </si>
  <si>
    <t>Qtde Registrada</t>
  </si>
  <si>
    <t xml:space="preserve">LOTE  </t>
  </si>
  <si>
    <t>EMPRESA</t>
  </si>
  <si>
    <t>Serviço</t>
  </si>
  <si>
    <t>UNID</t>
  </si>
  <si>
    <t>ODAIR JOSÉ DE SOUZA 08144243927. CNPJ: 29.598.253/0001-90</t>
  </si>
  <si>
    <t>Grupo-Classe</t>
  </si>
  <si>
    <t>Código NUC</t>
  </si>
  <si>
    <t>04-16</t>
  </si>
  <si>
    <t>50287-002</t>
  </si>
  <si>
    <t>PROCESSO: 1070/2021</t>
  </si>
  <si>
    <t>VIGÊNCIA DA ATA: 26/10/2021 até 26/10/2022</t>
  </si>
  <si>
    <t xml:space="preserve"> AF/OS nº  XXX/2021 Qtde. DT</t>
  </si>
  <si>
    <t>1 Campus I</t>
  </si>
  <si>
    <r>
      <t xml:space="preserve">OBS: </t>
    </r>
    <r>
      <rPr>
        <b/>
        <u val="single"/>
        <sz val="11"/>
        <rFont val="Calibri"/>
        <family val="2"/>
      </rPr>
      <t>Demais Lotes deram DESERTO</t>
    </r>
  </si>
  <si>
    <t xml:space="preserve"> OS nº 1680/2021 Qtde. DT</t>
  </si>
  <si>
    <t xml:space="preserve"> OS nº  45/2022 Qtde. DT</t>
  </si>
  <si>
    <t xml:space="preserve"> AF/OS nº  1812/2021    Qtde. DT</t>
  </si>
  <si>
    <t xml:space="preserve"> AF/OS nº  61/2022 Qtde. DT</t>
  </si>
  <si>
    <t xml:space="preserve"> AF/OS nº  58/2022 Qtde. DT</t>
  </si>
  <si>
    <t xml:space="preserve"> AF/OS nº  179/2022 Qtde. DT</t>
  </si>
  <si>
    <t xml:space="preserve"> AF/OS nº  160/2022 Qtde. DT</t>
  </si>
  <si>
    <t xml:space="preserve"> OS nº  141/2022 </t>
  </si>
  <si>
    <t xml:space="preserve"> OS nº 1551/2022 Qtde. DT</t>
  </si>
  <si>
    <t xml:space="preserve"> AF/OS nº  1564/2021 Qtde. DT</t>
  </si>
  <si>
    <t xml:space="preserve"> AF/OS nº  1128/2022 Qtde. DT</t>
  </si>
  <si>
    <t xml:space="preserve"> AF/OS nº  1275/2022</t>
  </si>
  <si>
    <t>Resumo Atualizado em 17/11/2022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</si>
</sst>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6]dddd\,\ d&quot; de &quot;mmmm&quot; de &quot;yyyy"/>
    <numFmt numFmtId="181" formatCode="ddd"/>
    <numFmt numFmtId="182" formatCode="dddd"/>
    <numFmt numFmtId="183" formatCode="0.00_ ;[Red]\-0.00\ "/>
    <numFmt numFmtId="184" formatCode="0_ ;[Red]\-0\ "/>
    <numFmt numFmtId="185" formatCode="[$-816]d/mmm/yyyy;@"/>
    <numFmt numFmtId="186" formatCode="mmm/yyyy"/>
    <numFmt numFmtId="187" formatCode="[$-416]dddd\,\ d&quot; de &quot;mmmm&quot; de &quot;yyyy"/>
    <numFmt numFmtId="188" formatCode="&quot;Atenção erro!!&quot;"/>
    <numFmt numFmtId="189" formatCode="dd/mm/yy;@"/>
    <numFmt numFmtId="190" formatCode="0_ ;[Black]\-0\ "/>
    <numFmt numFmtId="191" formatCode="_(* #,##0.00_);_(* \(#,##0.00\);_(* \-??_);_(@_)"/>
    <numFmt numFmtId="192" formatCode="#,##0_ ;[Red]\-#,##0"/>
    <numFmt numFmtId="193" formatCode="#,##0_ ;[Red]\-#,##0\ 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0;[Red]#,##0.00"/>
    <numFmt numFmtId="199" formatCode="dd/mm/yy"/>
    <numFmt numFmtId="200" formatCode="0;[Red]0"/>
    <numFmt numFmtId="201" formatCode="&quot;R$ &quot;#,##0.00"/>
    <numFmt numFmtId="202" formatCode="d/m/yy"/>
    <numFmt numFmtId="203" formatCode="#,##0;[Red]#,##0"/>
    <numFmt numFmtId="204" formatCode="dd\-mmm\-yy"/>
    <numFmt numFmtId="205" formatCode="d\-mmm\-yy"/>
    <numFmt numFmtId="206" formatCode="d/m"/>
    <numFmt numFmtId="207" formatCode="_-[$R$-416]\ * #,##0.00_-;\-[$R$-416]\ * #,##0.00_-;_-[$R$-416]\ * &quot;-&quot;??_-;_-@_-"/>
    <numFmt numFmtId="208" formatCode="_(&quot;R$ &quot;* #,##0.00_);_(&quot;R$ &quot;* \(#,##0.00\);_(&quot;R$ &quot;* \-??_);_(@_)"/>
    <numFmt numFmtId="209" formatCode="&quot;Ativado&quot;;&quot;Ativado&quot;;&quot;Desativado&quot;"/>
  </numFmts>
  <fonts count="47">
    <font>
      <sz val="10"/>
      <name val="Arial"/>
      <family val="0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0" fontId="33" fillId="0" borderId="3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4" fillId="32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0" fillId="0" borderId="0" applyFont="0" applyFill="0" applyBorder="0" applyAlignment="0" applyProtection="0"/>
    <xf numFmtId="208" fontId="0" fillId="0" borderId="0" applyFill="0" applyBorder="0" applyAlignment="0" applyProtection="0"/>
    <xf numFmtId="178" fontId="0" fillId="0" borderId="0" applyFont="0" applyFill="0" applyBorder="0" applyAlignment="0" applyProtection="0"/>
    <xf numFmtId="0" fontId="35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5" borderId="0" applyNumberFormat="0" applyBorder="0" applyAlignment="0" applyProtection="0"/>
    <xf numFmtId="0" fontId="37" fillId="24" borderId="5" applyNumberFormat="0" applyAlignment="0" applyProtection="0"/>
    <xf numFmtId="177" fontId="0" fillId="0" borderId="0" applyFont="0" applyFill="0" applyBorder="0" applyAlignment="0" applyProtection="0"/>
    <xf numFmtId="171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19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9" applyNumberFormat="0" applyFill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24" fillId="0" borderId="0" xfId="63" applyFont="1">
      <alignment/>
      <protection/>
    </xf>
    <xf numFmtId="0" fontId="24" fillId="0" borderId="0" xfId="63" applyFont="1" applyFill="1" applyAlignment="1">
      <alignment vertical="center"/>
      <protection/>
    </xf>
    <xf numFmtId="0" fontId="24" fillId="0" borderId="0" xfId="63" applyFont="1" applyFill="1" applyAlignment="1">
      <alignment horizontal="center" vertical="center" wrapText="1"/>
      <protection/>
    </xf>
    <xf numFmtId="0" fontId="25" fillId="0" borderId="0" xfId="63" applyFont="1" applyFill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0" applyFont="1" applyAlignment="1">
      <alignment/>
    </xf>
    <xf numFmtId="0" fontId="24" fillId="0" borderId="0" xfId="63" applyFont="1" applyFill="1" applyAlignment="1" applyProtection="1">
      <alignment/>
      <protection locked="0"/>
    </xf>
    <xf numFmtId="0" fontId="24" fillId="0" borderId="0" xfId="63" applyFont="1" applyProtection="1">
      <alignment/>
      <protection locked="0"/>
    </xf>
    <xf numFmtId="4" fontId="25" fillId="0" borderId="0" xfId="63" applyNumberFormat="1" applyFont="1" applyFill="1" applyAlignment="1">
      <alignment horizontal="center" vertical="center"/>
      <protection/>
    </xf>
    <xf numFmtId="0" fontId="25" fillId="0" borderId="0" xfId="63" applyFont="1" applyFill="1" applyAlignment="1">
      <alignment horizontal="center" vertical="center"/>
      <protection/>
    </xf>
    <xf numFmtId="203" fontId="25" fillId="0" borderId="0" xfId="0" applyNumberFormat="1" applyFont="1" applyFill="1" applyAlignment="1">
      <alignment horizontal="center" vertical="center" wrapText="1"/>
    </xf>
    <xf numFmtId="3" fontId="24" fillId="0" borderId="0" xfId="63" applyNumberFormat="1" applyFont="1" applyProtection="1">
      <alignment/>
      <protection locked="0"/>
    </xf>
    <xf numFmtId="0" fontId="25" fillId="36" borderId="10" xfId="63" applyNumberFormat="1" applyFont="1" applyFill="1" applyBorder="1" applyAlignment="1" applyProtection="1">
      <alignment horizontal="center" vertical="center" wrapText="1"/>
      <protection locked="0"/>
    </xf>
    <xf numFmtId="3" fontId="25" fillId="37" borderId="11" xfId="63" applyNumberFormat="1" applyFont="1" applyFill="1" applyBorder="1" applyAlignment="1" applyProtection="1">
      <alignment horizontal="center" vertical="center"/>
      <protection locked="0"/>
    </xf>
    <xf numFmtId="3" fontId="24" fillId="38" borderId="11" xfId="63" applyNumberFormat="1" applyFont="1" applyFill="1" applyBorder="1" applyAlignment="1" applyProtection="1">
      <alignment horizontal="center" vertical="center"/>
      <protection locked="0"/>
    </xf>
    <xf numFmtId="0" fontId="45" fillId="39" borderId="11" xfId="52" applyNumberFormat="1" applyFont="1" applyFill="1" applyBorder="1" applyAlignment="1">
      <alignment horizontal="center" vertical="center"/>
    </xf>
    <xf numFmtId="203" fontId="25" fillId="11" borderId="11" xfId="0" applyNumberFormat="1" applyFont="1" applyFill="1" applyBorder="1" applyAlignment="1">
      <alignment horizontal="center" vertical="center" wrapText="1"/>
    </xf>
    <xf numFmtId="3" fontId="25" fillId="40" borderId="11" xfId="63" applyNumberFormat="1" applyFont="1" applyFill="1" applyBorder="1" applyAlignment="1" applyProtection="1">
      <alignment horizontal="center" vertical="center"/>
      <protection locked="0"/>
    </xf>
    <xf numFmtId="191" fontId="25" fillId="36" borderId="11" xfId="80" applyFont="1" applyFill="1" applyBorder="1" applyAlignment="1" applyProtection="1">
      <alignment horizontal="center" vertical="center" wrapText="1"/>
      <protection/>
    </xf>
    <xf numFmtId="0" fontId="25" fillId="36" borderId="11" xfId="63" applyFont="1" applyFill="1" applyBorder="1" applyAlignment="1" applyProtection="1">
      <alignment horizontal="center" vertical="center" wrapText="1"/>
      <protection/>
    </xf>
    <xf numFmtId="203" fontId="25" fillId="36" borderId="11" xfId="63" applyNumberFormat="1" applyFont="1" applyFill="1" applyBorder="1" applyAlignment="1">
      <alignment horizontal="center" vertical="center" wrapText="1"/>
      <protection/>
    </xf>
    <xf numFmtId="0" fontId="25" fillId="36" borderId="11" xfId="63" applyFont="1" applyFill="1" applyBorder="1" applyAlignment="1" applyProtection="1">
      <alignment horizontal="center" vertical="center" wrapText="1"/>
      <protection locked="0"/>
    </xf>
    <xf numFmtId="0" fontId="25" fillId="36" borderId="11" xfId="63" applyNumberFormat="1" applyFont="1" applyFill="1" applyBorder="1" applyAlignment="1" applyProtection="1">
      <alignment horizontal="center" vertical="center" wrapText="1"/>
      <protection locked="0"/>
    </xf>
    <xf numFmtId="207" fontId="27" fillId="41" borderId="12" xfId="63" applyNumberFormat="1" applyFont="1" applyFill="1" applyBorder="1" applyAlignment="1" applyProtection="1">
      <alignment horizontal="right"/>
      <protection locked="0"/>
    </xf>
    <xf numFmtId="207" fontId="27" fillId="41" borderId="13" xfId="63" applyNumberFormat="1" applyFont="1" applyFill="1" applyBorder="1" applyAlignment="1" applyProtection="1">
      <alignment horizontal="right"/>
      <protection locked="0"/>
    </xf>
    <xf numFmtId="9" fontId="27" fillId="41" borderId="13" xfId="63" applyNumberFormat="1" applyFont="1" applyFill="1" applyBorder="1" applyAlignment="1">
      <alignment horizontal="right"/>
      <protection/>
    </xf>
    <xf numFmtId="9" fontId="27" fillId="41" borderId="14" xfId="73" applyFont="1" applyFill="1" applyBorder="1" applyAlignment="1" applyProtection="1">
      <alignment horizontal="right"/>
      <protection locked="0"/>
    </xf>
    <xf numFmtId="207" fontId="24" fillId="42" borderId="11" xfId="52" applyNumberFormat="1" applyFont="1" applyFill="1" applyBorder="1" applyAlignment="1">
      <alignment/>
    </xf>
    <xf numFmtId="0" fontId="4" fillId="43" borderId="11" xfId="0" applyFont="1" applyFill="1" applyBorder="1" applyAlignment="1">
      <alignment horizontal="center" vertical="center"/>
    </xf>
    <xf numFmtId="0" fontId="4" fillId="43" borderId="11" xfId="0" applyFont="1" applyFill="1" applyBorder="1" applyAlignment="1">
      <alignment horizontal="center" vertical="center" wrapText="1"/>
    </xf>
    <xf numFmtId="0" fontId="0" fillId="44" borderId="11" xfId="0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 horizontal="center" vertical="center" wrapText="1"/>
    </xf>
    <xf numFmtId="207" fontId="24" fillId="0" borderId="0" xfId="63" applyNumberFormat="1" applyFont="1">
      <alignment/>
      <protection/>
    </xf>
    <xf numFmtId="0" fontId="4" fillId="43" borderId="14" xfId="70" applyFont="1" applyFill="1" applyBorder="1" applyAlignment="1">
      <alignment horizontal="center" vertical="center" wrapText="1"/>
      <protection/>
    </xf>
    <xf numFmtId="43" fontId="28" fillId="0" borderId="11" xfId="65" applyNumberFormat="1" applyBorder="1">
      <alignment/>
      <protection/>
    </xf>
    <xf numFmtId="43" fontId="28" fillId="45" borderId="11" xfId="65" applyNumberFormat="1" applyFill="1" applyBorder="1">
      <alignment/>
      <protection/>
    </xf>
    <xf numFmtId="0" fontId="4" fillId="16" borderId="11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 wrapText="1"/>
    </xf>
    <xf numFmtId="191" fontId="25" fillId="16" borderId="11" xfId="80" applyFont="1" applyFill="1" applyBorder="1" applyAlignment="1" applyProtection="1">
      <alignment horizontal="center" vertical="center" wrapText="1"/>
      <protection/>
    </xf>
    <xf numFmtId="0" fontId="25" fillId="16" borderId="11" xfId="63" applyFont="1" applyFill="1" applyBorder="1" applyAlignment="1" applyProtection="1">
      <alignment horizontal="center" vertical="center" wrapText="1"/>
      <protection/>
    </xf>
    <xf numFmtId="203" fontId="25" fillId="16" borderId="11" xfId="63" applyNumberFormat="1" applyFont="1" applyFill="1" applyBorder="1" applyAlignment="1">
      <alignment horizontal="center" vertical="center" wrapText="1"/>
      <protection/>
    </xf>
    <xf numFmtId="0" fontId="25" fillId="16" borderId="15" xfId="63" applyFont="1" applyFill="1" applyBorder="1" applyAlignment="1" applyProtection="1">
      <alignment horizontal="center" vertical="center" wrapText="1"/>
      <protection locked="0"/>
    </xf>
    <xf numFmtId="207" fontId="25" fillId="16" borderId="11" xfId="54" applyNumberFormat="1" applyFont="1" applyFill="1" applyBorder="1" applyAlignment="1" applyProtection="1">
      <alignment horizontal="center" vertical="center" wrapText="1"/>
      <protection locked="0"/>
    </xf>
    <xf numFmtId="0" fontId="0" fillId="44" borderId="11" xfId="65" applyFont="1" applyFill="1" applyBorder="1" applyAlignment="1">
      <alignment vertical="top"/>
      <protection/>
    </xf>
    <xf numFmtId="0" fontId="0" fillId="44" borderId="11" xfId="65" applyFont="1" applyFill="1" applyBorder="1" applyAlignment="1">
      <alignment vertical="top" wrapText="1"/>
      <protection/>
    </xf>
    <xf numFmtId="0" fontId="0" fillId="45" borderId="11" xfId="65" applyFont="1" applyFill="1" applyBorder="1" applyAlignment="1">
      <alignment vertical="top" wrapText="1"/>
      <protection/>
    </xf>
    <xf numFmtId="0" fontId="0" fillId="45" borderId="11" xfId="65" applyFont="1" applyFill="1" applyBorder="1" applyAlignment="1">
      <alignment vertical="top"/>
      <protection/>
    </xf>
    <xf numFmtId="43" fontId="28" fillId="0" borderId="11" xfId="65" applyNumberFormat="1" applyBorder="1" applyAlignment="1">
      <alignment/>
      <protection/>
    </xf>
    <xf numFmtId="43" fontId="28" fillId="45" borderId="11" xfId="65" applyNumberFormat="1" applyFill="1" applyBorder="1" applyAlignment="1">
      <alignment/>
      <protection/>
    </xf>
    <xf numFmtId="49" fontId="0" fillId="44" borderId="11" xfId="65" applyNumberFormat="1" applyFont="1" applyFill="1" applyBorder="1" applyAlignment="1">
      <alignment horizontal="center" vertical="top" wrapText="1"/>
      <protection/>
    </xf>
    <xf numFmtId="49" fontId="0" fillId="45" borderId="11" xfId="65" applyNumberFormat="1" applyFont="1" applyFill="1" applyBorder="1" applyAlignment="1">
      <alignment horizontal="center" vertical="top" wrapText="1"/>
      <protection/>
    </xf>
    <xf numFmtId="0" fontId="0" fillId="44" borderId="11" xfId="65" applyFont="1" applyFill="1" applyBorder="1" applyAlignment="1">
      <alignment horizontal="left" vertical="top" wrapText="1"/>
      <protection/>
    </xf>
    <xf numFmtId="0" fontId="0" fillId="45" borderId="11" xfId="65" applyFont="1" applyFill="1" applyBorder="1" applyAlignment="1">
      <alignment horizontal="left" vertical="top" wrapText="1"/>
      <protection/>
    </xf>
    <xf numFmtId="207" fontId="24" fillId="0" borderId="0" xfId="52" applyNumberFormat="1" applyFont="1" applyAlignment="1" applyProtection="1">
      <alignment/>
      <protection locked="0"/>
    </xf>
    <xf numFmtId="207" fontId="25" fillId="0" borderId="0" xfId="52" applyNumberFormat="1" applyFont="1" applyFill="1" applyAlignment="1" applyProtection="1">
      <alignment horizontal="left"/>
      <protection locked="0"/>
    </xf>
    <xf numFmtId="14" fontId="25" fillId="36" borderId="11" xfId="63" applyNumberFormat="1" applyFont="1" applyFill="1" applyBorder="1" applyAlignment="1" applyProtection="1">
      <alignment horizontal="center" vertical="center" wrapText="1"/>
      <protection locked="0"/>
    </xf>
    <xf numFmtId="3" fontId="24" fillId="38" borderId="11" xfId="63" applyNumberFormat="1" applyFont="1" applyFill="1" applyBorder="1" applyAlignment="1" applyProtection="1">
      <alignment horizontal="center" vertical="center"/>
      <protection locked="0"/>
    </xf>
    <xf numFmtId="14" fontId="25" fillId="36" borderId="11" xfId="63" applyNumberFormat="1" applyFont="1" applyFill="1" applyBorder="1" applyAlignment="1" applyProtection="1">
      <alignment horizontal="center" vertical="center" wrapText="1"/>
      <protection locked="0"/>
    </xf>
    <xf numFmtId="3" fontId="24" fillId="38" borderId="11" xfId="63" applyNumberFormat="1" applyFont="1" applyFill="1" applyBorder="1" applyAlignment="1" applyProtection="1">
      <alignment horizontal="center" vertical="center"/>
      <protection locked="0"/>
    </xf>
    <xf numFmtId="14" fontId="25" fillId="36" borderId="11" xfId="63" applyNumberFormat="1" applyFont="1" applyFill="1" applyBorder="1" applyAlignment="1" applyProtection="1">
      <alignment horizontal="center" vertical="center" wrapText="1"/>
      <protection locked="0"/>
    </xf>
    <xf numFmtId="3" fontId="24" fillId="38" borderId="11" xfId="63" applyNumberFormat="1" applyFont="1" applyFill="1" applyBorder="1" applyAlignment="1" applyProtection="1">
      <alignment horizontal="center" vertical="center"/>
      <protection locked="0"/>
    </xf>
    <xf numFmtId="14" fontId="25" fillId="36" borderId="11" xfId="63" applyNumberFormat="1" applyFont="1" applyFill="1" applyBorder="1" applyAlignment="1" applyProtection="1">
      <alignment horizontal="center" vertical="center" wrapText="1"/>
      <protection locked="0"/>
    </xf>
    <xf numFmtId="14" fontId="25" fillId="36" borderId="11" xfId="63" applyNumberFormat="1" applyFont="1" applyFill="1" applyBorder="1" applyAlignment="1" applyProtection="1">
      <alignment horizontal="center" vertical="center" wrapText="1"/>
      <protection locked="0"/>
    </xf>
    <xf numFmtId="3" fontId="24" fillId="46" borderId="11" xfId="63" applyNumberFormat="1" applyFont="1" applyFill="1" applyBorder="1" applyAlignment="1" applyProtection="1">
      <alignment horizontal="center" vertical="center"/>
      <protection locked="0"/>
    </xf>
    <xf numFmtId="0" fontId="25" fillId="47" borderId="11" xfId="0" applyNumberFormat="1" applyFont="1" applyFill="1" applyBorder="1" applyAlignment="1">
      <alignment horizontal="left" vertical="center" wrapText="1"/>
    </xf>
    <xf numFmtId="3" fontId="25" fillId="48" borderId="11" xfId="63" applyNumberFormat="1" applyFont="1" applyFill="1" applyBorder="1" applyAlignment="1" applyProtection="1">
      <alignment horizontal="center" vertical="center" wrapText="1"/>
      <protection locked="0"/>
    </xf>
    <xf numFmtId="0" fontId="0" fillId="44" borderId="12" xfId="0" applyFont="1" applyFill="1" applyBorder="1" applyAlignment="1">
      <alignment horizontal="center" vertical="center" wrapText="1"/>
    </xf>
    <xf numFmtId="0" fontId="0" fillId="44" borderId="14" xfId="0" applyFont="1" applyFill="1" applyBorder="1" applyAlignment="1">
      <alignment horizontal="center" vertical="center" wrapText="1"/>
    </xf>
    <xf numFmtId="0" fontId="4" fillId="44" borderId="12" xfId="0" applyFont="1" applyFill="1" applyBorder="1" applyAlignment="1">
      <alignment horizontal="center" vertical="center"/>
    </xf>
    <xf numFmtId="0" fontId="4" fillId="44" borderId="14" xfId="0" applyFont="1" applyFill="1" applyBorder="1" applyAlignment="1">
      <alignment horizontal="center" vertical="center"/>
    </xf>
    <xf numFmtId="0" fontId="27" fillId="41" borderId="15" xfId="63" applyFont="1" applyFill="1" applyBorder="1" applyAlignment="1" applyProtection="1">
      <alignment horizontal="left"/>
      <protection locked="0"/>
    </xf>
    <xf numFmtId="0" fontId="27" fillId="41" borderId="16" xfId="63" applyFont="1" applyFill="1" applyBorder="1" applyAlignment="1" applyProtection="1">
      <alignment horizontal="left"/>
      <protection locked="0"/>
    </xf>
    <xf numFmtId="0" fontId="27" fillId="41" borderId="17" xfId="63" applyFont="1" applyFill="1" applyBorder="1" applyAlignment="1" applyProtection="1">
      <alignment horizontal="left"/>
      <protection locked="0"/>
    </xf>
    <xf numFmtId="0" fontId="27" fillId="41" borderId="18" xfId="63" applyFont="1" applyFill="1" applyBorder="1" applyAlignment="1">
      <alignment horizontal="left" vertical="center" wrapText="1"/>
      <protection/>
    </xf>
    <xf numFmtId="0" fontId="27" fillId="41" borderId="19" xfId="63" applyFont="1" applyFill="1" applyBorder="1" applyAlignment="1">
      <alignment horizontal="left" vertical="center" wrapText="1"/>
      <protection/>
    </xf>
    <xf numFmtId="0" fontId="27" fillId="41" borderId="20" xfId="63" applyFont="1" applyFill="1" applyBorder="1" applyAlignment="1">
      <alignment horizontal="left" vertical="center" wrapText="1"/>
      <protection/>
    </xf>
    <xf numFmtId="0" fontId="27" fillId="41" borderId="21" xfId="63" applyFont="1" applyFill="1" applyBorder="1" applyAlignment="1">
      <alignment horizontal="left" vertical="center" wrapText="1"/>
      <protection/>
    </xf>
    <xf numFmtId="0" fontId="27" fillId="41" borderId="0" xfId="63" applyFont="1" applyFill="1" applyBorder="1" applyAlignment="1">
      <alignment horizontal="left" vertical="center" wrapText="1"/>
      <protection/>
    </xf>
    <xf numFmtId="0" fontId="27" fillId="41" borderId="22" xfId="63" applyFont="1" applyFill="1" applyBorder="1" applyAlignment="1">
      <alignment horizontal="left" vertical="center" wrapText="1"/>
      <protection/>
    </xf>
    <xf numFmtId="0" fontId="25" fillId="47" borderId="23" xfId="0" applyNumberFormat="1" applyFont="1" applyFill="1" applyBorder="1" applyAlignment="1">
      <alignment horizontal="left" vertical="center" wrapText="1"/>
    </xf>
    <xf numFmtId="0" fontId="25" fillId="47" borderId="24" xfId="0" applyNumberFormat="1" applyFont="1" applyFill="1" applyBorder="1" applyAlignment="1">
      <alignment horizontal="left" vertical="center" wrapText="1"/>
    </xf>
    <xf numFmtId="0" fontId="27" fillId="41" borderId="23" xfId="63" applyFont="1" applyFill="1" applyBorder="1" applyAlignment="1">
      <alignment horizontal="left" vertical="center" wrapText="1"/>
      <protection/>
    </xf>
    <xf numFmtId="0" fontId="27" fillId="41" borderId="24" xfId="63" applyFont="1" applyFill="1" applyBorder="1" applyAlignment="1">
      <alignment horizontal="left" vertical="center" wrapText="1"/>
      <protection/>
    </xf>
    <xf numFmtId="0" fontId="27" fillId="41" borderId="25" xfId="63" applyFont="1" applyFill="1" applyBorder="1" applyAlignment="1">
      <alignment horizontal="left" vertical="center" wrapText="1"/>
      <protection/>
    </xf>
    <xf numFmtId="0" fontId="27" fillId="41" borderId="18" xfId="63" applyFont="1" applyFill="1" applyBorder="1" applyAlignment="1" applyProtection="1">
      <alignment horizontal="left"/>
      <protection locked="0"/>
    </xf>
    <xf numFmtId="0" fontId="27" fillId="41" borderId="19" xfId="63" applyFont="1" applyFill="1" applyBorder="1" applyAlignment="1" applyProtection="1">
      <alignment horizontal="left"/>
      <protection locked="0"/>
    </xf>
    <xf numFmtId="0" fontId="27" fillId="41" borderId="21" xfId="63" applyFont="1" applyFill="1" applyBorder="1" applyAlignment="1" applyProtection="1">
      <alignment horizontal="left"/>
      <protection locked="0"/>
    </xf>
    <xf numFmtId="0" fontId="27" fillId="41" borderId="0" xfId="63" applyFont="1" applyFill="1" applyBorder="1" applyAlignment="1" applyProtection="1">
      <alignment horizontal="left"/>
      <protection locked="0"/>
    </xf>
    <xf numFmtId="0" fontId="27" fillId="41" borderId="23" xfId="63" applyFont="1" applyFill="1" applyBorder="1" applyAlignment="1" applyProtection="1">
      <alignment horizontal="left"/>
      <protection locked="0"/>
    </xf>
    <xf numFmtId="0" fontId="27" fillId="41" borderId="24" xfId="63" applyFont="1" applyFill="1" applyBorder="1" applyAlignment="1" applyProtection="1">
      <alignment horizontal="left"/>
      <protection locked="0"/>
    </xf>
  </cellXfs>
  <cellStyles count="80">
    <cellStyle name="Normal" xfId="0"/>
    <cellStyle name="20% - Accent1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Accent4" xfId="22"/>
    <cellStyle name="40% - Accent6" xfId="23"/>
    <cellStyle name="40% - Ênfase1" xfId="24"/>
    <cellStyle name="40% - Ênfase2" xfId="25"/>
    <cellStyle name="40% - Ênfase3" xfId="26"/>
    <cellStyle name="40% - Ênfase4" xfId="27"/>
    <cellStyle name="40% - Ênfase5" xfId="28"/>
    <cellStyle name="40% - Ênfase6" xfId="29"/>
    <cellStyle name="60% - Accent1" xfId="30"/>
    <cellStyle name="60% - Ênfase1" xfId="31"/>
    <cellStyle name="60% - Ênfase2" xfId="32"/>
    <cellStyle name="60% - Ênfase3" xfId="33"/>
    <cellStyle name="60% - Ênfase4" xfId="34"/>
    <cellStyle name="60% - Ênfase5" xfId="35"/>
    <cellStyle name="60% - Ênfase6" xfId="36"/>
    <cellStyle name="Accent2" xfId="37"/>
    <cellStyle name="Accent3" xfId="38"/>
    <cellStyle name="Bom" xfId="39"/>
    <cellStyle name="Cálculo" xfId="40"/>
    <cellStyle name="Célula de Verificação" xfId="41"/>
    <cellStyle name="Célula Vinculada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Hyperlink" xfId="50"/>
    <cellStyle name="Followed Hyperlink" xfId="51"/>
    <cellStyle name="Currency" xfId="52"/>
    <cellStyle name="Currency [0]" xfId="53"/>
    <cellStyle name="Moeda 2" xfId="54"/>
    <cellStyle name="Moeda 2 2" xfId="55"/>
    <cellStyle name="Moeda 2 3" xfId="56"/>
    <cellStyle name="Moeda 2 4" xfId="57"/>
    <cellStyle name="Moeda 2 5" xfId="58"/>
    <cellStyle name="Moeda 2 6" xfId="59"/>
    <cellStyle name="Moeda 3" xfId="60"/>
    <cellStyle name="Moeda 4" xfId="61"/>
    <cellStyle name="Neutro" xfId="62"/>
    <cellStyle name="Normal 2" xfId="63"/>
    <cellStyle name="Normal 2 2" xfId="64"/>
    <cellStyle name="Normal 3" xfId="65"/>
    <cellStyle name="Normal 4" xfId="66"/>
    <cellStyle name="Normal 5" xfId="67"/>
    <cellStyle name="Normal 6" xfId="68"/>
    <cellStyle name="Normal 6 2" xfId="69"/>
    <cellStyle name="Normal 7" xfId="70"/>
    <cellStyle name="Nota" xfId="71"/>
    <cellStyle name="Percent" xfId="72"/>
    <cellStyle name="Porcentagem 2" xfId="73"/>
    <cellStyle name="Ruim" xfId="74"/>
    <cellStyle name="Saída" xfId="75"/>
    <cellStyle name="Comma [0]" xfId="76"/>
    <cellStyle name="Separador de milhares 2" xfId="77"/>
    <cellStyle name="Separador de milhares 2 2" xfId="78"/>
    <cellStyle name="Separador de milhares 2 2 2" xfId="79"/>
    <cellStyle name="Separador de milhares 3" xfId="80"/>
    <cellStyle name="Texto de Aviso" xfId="81"/>
    <cellStyle name="Texto Explicativo" xfId="82"/>
    <cellStyle name="Título" xfId="83"/>
    <cellStyle name="Título 1" xfId="84"/>
    <cellStyle name="Título 2" xfId="85"/>
    <cellStyle name="Título 3" xfId="86"/>
    <cellStyle name="Título 4" xfId="87"/>
    <cellStyle name="Título 5" xfId="88"/>
    <cellStyle name="Total" xfId="89"/>
    <cellStyle name="Comma" xfId="90"/>
    <cellStyle name="Vírgula 2" xfId="91"/>
    <cellStyle name="Vírgula 2 2" xfId="92"/>
    <cellStyle name="Vírgula 3" xfId="93"/>
  </cellStyles>
  <dxfs count="54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22872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22872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22872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22872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22872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22872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86677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zoomScale="90" zoomScaleNormal="90" zoomScalePageLayoutView="0" workbookViewId="0" topLeftCell="A1">
      <selection activeCell="D22" sqref="D22"/>
    </sheetView>
  </sheetViews>
  <sheetFormatPr defaultColWidth="9.7109375" defaultRowHeight="12.75"/>
  <cols>
    <col min="1" max="1" width="13.003906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7" width="11.28125" style="10" customWidth="1"/>
    <col min="8" max="8" width="10.7109375" style="10" customWidth="1"/>
    <col min="9" max="9" width="11.8515625" style="2" customWidth="1"/>
    <col min="10" max="10" width="9.421875" style="7" customWidth="1"/>
    <col min="11" max="11" width="13.28125" style="11" customWidth="1"/>
    <col min="12" max="12" width="12.57421875" style="12" customWidth="1"/>
    <col min="13" max="13" width="15.7109375" style="8" customWidth="1"/>
    <col min="14" max="14" width="15.57421875" style="8" customWidth="1"/>
    <col min="15" max="15" width="15.7109375" style="8" customWidth="1"/>
    <col min="16" max="16" width="15.8515625" style="8" customWidth="1"/>
    <col min="17" max="18" width="15.8515625" style="5" customWidth="1"/>
    <col min="19" max="21" width="15.8515625" style="1" customWidth="1"/>
    <col min="22" max="22" width="15.8515625" style="6" customWidth="1"/>
    <col min="23" max="24" width="15.8515625" style="1" customWidth="1"/>
    <col min="25" max="16384" width="9.7109375" style="1" customWidth="1"/>
  </cols>
  <sheetData>
    <row r="1" spans="1:24" ht="45.75" customHeight="1">
      <c r="A1" s="65" t="s">
        <v>32</v>
      </c>
      <c r="B1" s="65"/>
      <c r="C1" s="65"/>
      <c r="D1" s="65" t="s">
        <v>10</v>
      </c>
      <c r="E1" s="65"/>
      <c r="F1" s="65"/>
      <c r="G1" s="65"/>
      <c r="H1" s="65"/>
      <c r="I1" s="65"/>
      <c r="J1" s="65" t="s">
        <v>33</v>
      </c>
      <c r="K1" s="65"/>
      <c r="L1" s="65"/>
      <c r="M1" s="66" t="s">
        <v>37</v>
      </c>
      <c r="N1" s="66" t="s">
        <v>38</v>
      </c>
      <c r="O1" s="66" t="s">
        <v>45</v>
      </c>
      <c r="P1" s="66" t="s">
        <v>34</v>
      </c>
      <c r="Q1" s="66" t="s">
        <v>34</v>
      </c>
      <c r="R1" s="66" t="s">
        <v>34</v>
      </c>
      <c r="S1" s="66" t="s">
        <v>34</v>
      </c>
      <c r="T1" s="66" t="s">
        <v>34</v>
      </c>
      <c r="U1" s="66" t="s">
        <v>34</v>
      </c>
      <c r="V1" s="66" t="s">
        <v>34</v>
      </c>
      <c r="W1" s="66" t="s">
        <v>34</v>
      </c>
      <c r="X1" s="66" t="s">
        <v>34</v>
      </c>
    </row>
    <row r="2" spans="1:24" ht="18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s="2" customFormat="1" ht="45">
      <c r="A3" s="29" t="s">
        <v>23</v>
      </c>
      <c r="B3" s="29" t="s">
        <v>2</v>
      </c>
      <c r="C3" s="29" t="s">
        <v>24</v>
      </c>
      <c r="D3" s="30" t="s">
        <v>25</v>
      </c>
      <c r="E3" s="30" t="s">
        <v>26</v>
      </c>
      <c r="F3" s="34" t="s">
        <v>28</v>
      </c>
      <c r="G3" s="34" t="s">
        <v>29</v>
      </c>
      <c r="H3" s="34" t="s">
        <v>9</v>
      </c>
      <c r="I3" s="19" t="s">
        <v>3</v>
      </c>
      <c r="J3" s="20" t="s">
        <v>5</v>
      </c>
      <c r="K3" s="21" t="s">
        <v>0</v>
      </c>
      <c r="L3" s="22" t="s">
        <v>4</v>
      </c>
      <c r="M3" s="56">
        <v>44508</v>
      </c>
      <c r="N3" s="56">
        <v>44586</v>
      </c>
      <c r="O3" s="58">
        <v>44809</v>
      </c>
      <c r="P3" s="23" t="s">
        <v>1</v>
      </c>
      <c r="Q3" s="23" t="s">
        <v>1</v>
      </c>
      <c r="R3" s="23" t="s">
        <v>1</v>
      </c>
      <c r="S3" s="2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</row>
    <row r="4" spans="1:24" ht="30" customHeight="1">
      <c r="A4" s="69" t="s">
        <v>35</v>
      </c>
      <c r="B4" s="31">
        <v>1</v>
      </c>
      <c r="C4" s="67" t="s">
        <v>27</v>
      </c>
      <c r="D4" s="45" t="s">
        <v>6</v>
      </c>
      <c r="E4" s="45" t="s">
        <v>7</v>
      </c>
      <c r="F4" s="50" t="s">
        <v>30</v>
      </c>
      <c r="G4" s="52" t="s">
        <v>31</v>
      </c>
      <c r="H4" s="44" t="s">
        <v>8</v>
      </c>
      <c r="I4" s="48">
        <v>75.88</v>
      </c>
      <c r="J4" s="16">
        <v>80</v>
      </c>
      <c r="K4" s="17">
        <f>J4-(SUM(M4:X4))</f>
        <v>3</v>
      </c>
      <c r="L4" s="14" t="str">
        <f>IF(K4&lt;0,"ATENÇÃO","OK")</f>
        <v>OK</v>
      </c>
      <c r="M4" s="15">
        <v>12</v>
      </c>
      <c r="N4" s="15">
        <v>40</v>
      </c>
      <c r="O4" s="57">
        <v>25</v>
      </c>
      <c r="P4" s="15"/>
      <c r="Q4" s="15"/>
      <c r="R4" s="15"/>
      <c r="S4" s="15"/>
      <c r="T4" s="15"/>
      <c r="U4" s="15"/>
      <c r="V4" s="15"/>
      <c r="W4" s="15"/>
      <c r="X4" s="15"/>
    </row>
    <row r="5" spans="1:24" ht="30" customHeight="1">
      <c r="A5" s="70"/>
      <c r="B5" s="32">
        <v>2</v>
      </c>
      <c r="C5" s="68"/>
      <c r="D5" s="46" t="s">
        <v>20</v>
      </c>
      <c r="E5" s="46" t="s">
        <v>7</v>
      </c>
      <c r="F5" s="51" t="s">
        <v>30</v>
      </c>
      <c r="G5" s="53">
        <v>50287003</v>
      </c>
      <c r="H5" s="47" t="s">
        <v>8</v>
      </c>
      <c r="I5" s="49">
        <v>123</v>
      </c>
      <c r="J5" s="16">
        <v>8</v>
      </c>
      <c r="K5" s="17">
        <f>J5-(SUM(M5:X5))</f>
        <v>0</v>
      </c>
      <c r="L5" s="14" t="str">
        <f>IF(K5&lt;0,"ATENÇÃO","OK")</f>
        <v>OK</v>
      </c>
      <c r="M5" s="15">
        <v>3</v>
      </c>
      <c r="N5" s="15">
        <v>5</v>
      </c>
      <c r="O5" s="57"/>
      <c r="P5" s="15"/>
      <c r="Q5" s="15"/>
      <c r="R5" s="15"/>
      <c r="S5" s="15"/>
      <c r="T5" s="15"/>
      <c r="U5" s="15"/>
      <c r="V5" s="15"/>
      <c r="W5" s="15"/>
      <c r="X5" s="15"/>
    </row>
    <row r="6" spans="13:15" ht="15">
      <c r="M6" s="54">
        <f>SUMPRODUCT(I4:I5,M4:M5)</f>
        <v>1279.56</v>
      </c>
      <c r="N6" s="54">
        <f>SUMPRODUCT(I4:I5,N4:N5)</f>
        <v>3650.2</v>
      </c>
      <c r="O6" s="54">
        <f>SUMPRODUCT(I4:I5,O4:O5)</f>
        <v>1897</v>
      </c>
    </row>
    <row r="7" ht="15">
      <c r="M7" s="55"/>
    </row>
    <row r="8" ht="45">
      <c r="A8" s="4" t="s">
        <v>36</v>
      </c>
    </row>
  </sheetData>
  <sheetProtection/>
  <mergeCells count="18">
    <mergeCell ref="W1:W2"/>
    <mergeCell ref="X1:X2"/>
    <mergeCell ref="A2:L2"/>
    <mergeCell ref="C4:C5"/>
    <mergeCell ref="A1:C1"/>
    <mergeCell ref="M1:M2"/>
    <mergeCell ref="N1:N2"/>
    <mergeCell ref="A4:A5"/>
    <mergeCell ref="U1:U2"/>
    <mergeCell ref="D1:I1"/>
    <mergeCell ref="O1:O2"/>
    <mergeCell ref="V1:V2"/>
    <mergeCell ref="P1:P2"/>
    <mergeCell ref="Q1:Q2"/>
    <mergeCell ref="R1:R2"/>
    <mergeCell ref="S1:S2"/>
    <mergeCell ref="T1:T2"/>
    <mergeCell ref="J1:L1"/>
  </mergeCells>
  <conditionalFormatting sqref="P4:X5">
    <cfRule type="cellIs" priority="10" dxfId="2" operator="greaterThan" stopIfTrue="1">
      <formula>0</formula>
    </cfRule>
    <cfRule type="cellIs" priority="11" dxfId="1" operator="greaterThan" stopIfTrue="1">
      <formula>0</formula>
    </cfRule>
    <cfRule type="cellIs" priority="12" dxfId="0" operator="greaterThan" stopIfTrue="1">
      <formula>0</formula>
    </cfRule>
  </conditionalFormatting>
  <conditionalFormatting sqref="O4:O5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M4:N5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"/>
  <sheetViews>
    <sheetView zoomScale="90" zoomScaleNormal="90" zoomScalePageLayoutView="0" workbookViewId="0" topLeftCell="A1">
      <selection activeCell="M19" sqref="M19"/>
    </sheetView>
  </sheetViews>
  <sheetFormatPr defaultColWidth="9.7109375" defaultRowHeight="12.75"/>
  <cols>
    <col min="1" max="1" width="13.003906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7" width="11.28125" style="10" customWidth="1"/>
    <col min="8" max="8" width="10.7109375" style="10" customWidth="1"/>
    <col min="9" max="9" width="11.8515625" style="2" customWidth="1"/>
    <col min="10" max="10" width="9.421875" style="7" customWidth="1"/>
    <col min="11" max="11" width="13.28125" style="11" customWidth="1"/>
    <col min="12" max="12" width="12.57421875" style="12" customWidth="1"/>
    <col min="13" max="15" width="15.7109375" style="8" customWidth="1"/>
    <col min="16" max="16" width="15.8515625" style="8" customWidth="1"/>
    <col min="17" max="18" width="15.8515625" style="5" customWidth="1"/>
    <col min="19" max="21" width="15.8515625" style="1" customWidth="1"/>
    <col min="22" max="22" width="15.8515625" style="6" customWidth="1"/>
    <col min="23" max="24" width="15.8515625" style="1" customWidth="1"/>
    <col min="25" max="16384" width="9.7109375" style="1" customWidth="1"/>
  </cols>
  <sheetData>
    <row r="1" spans="1:24" ht="45.75" customHeight="1">
      <c r="A1" s="65" t="s">
        <v>32</v>
      </c>
      <c r="B1" s="65"/>
      <c r="C1" s="65"/>
      <c r="D1" s="65" t="s">
        <v>10</v>
      </c>
      <c r="E1" s="65"/>
      <c r="F1" s="65"/>
      <c r="G1" s="65"/>
      <c r="H1" s="65"/>
      <c r="I1" s="65"/>
      <c r="J1" s="65" t="s">
        <v>33</v>
      </c>
      <c r="K1" s="65"/>
      <c r="L1" s="65"/>
      <c r="M1" s="66" t="s">
        <v>39</v>
      </c>
      <c r="N1" s="66" t="s">
        <v>40</v>
      </c>
      <c r="O1" s="66" t="s">
        <v>46</v>
      </c>
      <c r="P1" s="66" t="s">
        <v>34</v>
      </c>
      <c r="Q1" s="66" t="s">
        <v>34</v>
      </c>
      <c r="R1" s="66" t="s">
        <v>34</v>
      </c>
      <c r="S1" s="66" t="s">
        <v>34</v>
      </c>
      <c r="T1" s="66" t="s">
        <v>34</v>
      </c>
      <c r="U1" s="66" t="s">
        <v>34</v>
      </c>
      <c r="V1" s="66" t="s">
        <v>34</v>
      </c>
      <c r="W1" s="66" t="s">
        <v>34</v>
      </c>
      <c r="X1" s="66" t="s">
        <v>34</v>
      </c>
    </row>
    <row r="2" spans="1:24" ht="18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s="2" customFormat="1" ht="45">
      <c r="A3" s="29" t="s">
        <v>23</v>
      </c>
      <c r="B3" s="29" t="s">
        <v>2</v>
      </c>
      <c r="C3" s="29" t="s">
        <v>24</v>
      </c>
      <c r="D3" s="30" t="s">
        <v>25</v>
      </c>
      <c r="E3" s="30" t="s">
        <v>26</v>
      </c>
      <c r="F3" s="34" t="s">
        <v>28</v>
      </c>
      <c r="G3" s="34" t="s">
        <v>29</v>
      </c>
      <c r="H3" s="34" t="s">
        <v>9</v>
      </c>
      <c r="I3" s="19" t="s">
        <v>3</v>
      </c>
      <c r="J3" s="20" t="s">
        <v>5</v>
      </c>
      <c r="K3" s="21" t="s">
        <v>0</v>
      </c>
      <c r="L3" s="22" t="s">
        <v>4</v>
      </c>
      <c r="M3" s="56">
        <v>44516</v>
      </c>
      <c r="N3" s="56">
        <v>44588</v>
      </c>
      <c r="O3" s="60">
        <v>44810</v>
      </c>
      <c r="P3" s="23" t="s">
        <v>1</v>
      </c>
      <c r="Q3" s="23" t="s">
        <v>1</v>
      </c>
      <c r="R3" s="23" t="s">
        <v>1</v>
      </c>
      <c r="S3" s="2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</row>
    <row r="4" spans="1:24" ht="30" customHeight="1">
      <c r="A4" s="69" t="s">
        <v>35</v>
      </c>
      <c r="B4" s="31">
        <v>1</v>
      </c>
      <c r="C4" s="67" t="s">
        <v>27</v>
      </c>
      <c r="D4" s="45" t="s">
        <v>6</v>
      </c>
      <c r="E4" s="45" t="s">
        <v>7</v>
      </c>
      <c r="F4" s="50" t="s">
        <v>30</v>
      </c>
      <c r="G4" s="52" t="s">
        <v>31</v>
      </c>
      <c r="H4" s="44" t="s">
        <v>8</v>
      </c>
      <c r="I4" s="48">
        <v>75.88</v>
      </c>
      <c r="J4" s="16">
        <v>20</v>
      </c>
      <c r="K4" s="17">
        <f>J4-(SUM(M4:X4))</f>
        <v>6</v>
      </c>
      <c r="L4" s="14" t="str">
        <f>IF(K4&lt;0,"ATENÇÃO","OK")</f>
        <v>OK</v>
      </c>
      <c r="M4" s="15">
        <v>5</v>
      </c>
      <c r="N4" s="15">
        <v>6</v>
      </c>
      <c r="O4" s="59">
        <v>3</v>
      </c>
      <c r="P4" s="15"/>
      <c r="Q4" s="15"/>
      <c r="R4" s="15"/>
      <c r="S4" s="15"/>
      <c r="T4" s="15"/>
      <c r="U4" s="15"/>
      <c r="V4" s="15"/>
      <c r="W4" s="15"/>
      <c r="X4" s="15"/>
    </row>
    <row r="5" spans="1:24" ht="30" customHeight="1">
      <c r="A5" s="70"/>
      <c r="B5" s="32">
        <v>2</v>
      </c>
      <c r="C5" s="68"/>
      <c r="D5" s="46" t="s">
        <v>20</v>
      </c>
      <c r="E5" s="46" t="s">
        <v>7</v>
      </c>
      <c r="F5" s="51" t="s">
        <v>30</v>
      </c>
      <c r="G5" s="53">
        <v>50287003</v>
      </c>
      <c r="H5" s="47" t="s">
        <v>8</v>
      </c>
      <c r="I5" s="49">
        <v>123</v>
      </c>
      <c r="J5" s="16">
        <v>12</v>
      </c>
      <c r="K5" s="17">
        <f>J5-(SUM(M5:X5))</f>
        <v>7</v>
      </c>
      <c r="L5" s="14" t="str">
        <f>IF(K5&lt;0,"ATENÇÃO","OK")</f>
        <v>OK</v>
      </c>
      <c r="M5" s="15"/>
      <c r="N5" s="15">
        <v>3</v>
      </c>
      <c r="O5" s="59">
        <v>2</v>
      </c>
      <c r="P5" s="15"/>
      <c r="Q5" s="15"/>
      <c r="R5" s="15"/>
      <c r="S5" s="15"/>
      <c r="T5" s="15"/>
      <c r="U5" s="15"/>
      <c r="V5" s="15"/>
      <c r="W5" s="15"/>
      <c r="X5" s="15"/>
    </row>
    <row r="6" spans="13:15" ht="15">
      <c r="M6" s="54">
        <f>SUMPRODUCT(I4:I5,M4:M5)</f>
        <v>379.4</v>
      </c>
      <c r="N6" s="54">
        <f>SUMPRODUCT(I4:I5,N4:N5)</f>
        <v>824.28</v>
      </c>
      <c r="O6" s="54">
        <f>SUMPRODUCT(I4:I5,O4:O5)</f>
        <v>473.64</v>
      </c>
    </row>
    <row r="7" ht="15">
      <c r="M7" s="55"/>
    </row>
    <row r="8" ht="45">
      <c r="A8" s="4" t="s">
        <v>36</v>
      </c>
    </row>
  </sheetData>
  <sheetProtection/>
  <mergeCells count="18">
    <mergeCell ref="O1:O2"/>
    <mergeCell ref="W1:W2"/>
    <mergeCell ref="X1:X2"/>
    <mergeCell ref="A2:L2"/>
    <mergeCell ref="T1:T2"/>
    <mergeCell ref="U1:U2"/>
    <mergeCell ref="V1:V2"/>
    <mergeCell ref="N1:N2"/>
    <mergeCell ref="A4:A5"/>
    <mergeCell ref="C4:C5"/>
    <mergeCell ref="P1:P2"/>
    <mergeCell ref="Q1:Q2"/>
    <mergeCell ref="R1:R2"/>
    <mergeCell ref="S1:S2"/>
    <mergeCell ref="A1:C1"/>
    <mergeCell ref="M1:M2"/>
    <mergeCell ref="D1:I1"/>
    <mergeCell ref="J1:L1"/>
  </mergeCells>
  <conditionalFormatting sqref="P4:X5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O4:O5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M4:N5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"/>
  <sheetViews>
    <sheetView zoomScale="90" zoomScaleNormal="90" zoomScalePageLayoutView="0" workbookViewId="0" topLeftCell="A1">
      <selection activeCell="M17" sqref="M17"/>
    </sheetView>
  </sheetViews>
  <sheetFormatPr defaultColWidth="9.7109375" defaultRowHeight="12.75"/>
  <cols>
    <col min="1" max="1" width="13.003906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7" width="11.28125" style="10" customWidth="1"/>
    <col min="8" max="8" width="10.7109375" style="10" customWidth="1"/>
    <col min="9" max="9" width="11.8515625" style="2" customWidth="1"/>
    <col min="10" max="10" width="9.421875" style="7" customWidth="1"/>
    <col min="11" max="11" width="13.28125" style="11" customWidth="1"/>
    <col min="12" max="12" width="12.57421875" style="12" customWidth="1"/>
    <col min="13" max="15" width="15.7109375" style="8" customWidth="1"/>
    <col min="16" max="16" width="15.8515625" style="8" customWidth="1"/>
    <col min="17" max="18" width="15.8515625" style="5" customWidth="1"/>
    <col min="19" max="21" width="15.8515625" style="1" customWidth="1"/>
    <col min="22" max="22" width="15.8515625" style="6" customWidth="1"/>
    <col min="23" max="24" width="15.8515625" style="1" customWidth="1"/>
    <col min="25" max="16384" width="9.7109375" style="1" customWidth="1"/>
  </cols>
  <sheetData>
    <row r="1" spans="1:24" ht="45.75" customHeight="1">
      <c r="A1" s="65" t="s">
        <v>32</v>
      </c>
      <c r="B1" s="65"/>
      <c r="C1" s="65"/>
      <c r="D1" s="65" t="s">
        <v>10</v>
      </c>
      <c r="E1" s="65"/>
      <c r="F1" s="65"/>
      <c r="G1" s="65"/>
      <c r="H1" s="65"/>
      <c r="I1" s="65"/>
      <c r="J1" s="65" t="s">
        <v>33</v>
      </c>
      <c r="K1" s="65"/>
      <c r="L1" s="65"/>
      <c r="M1" s="66" t="s">
        <v>41</v>
      </c>
      <c r="N1" s="66" t="s">
        <v>47</v>
      </c>
      <c r="O1" s="66" t="s">
        <v>34</v>
      </c>
      <c r="P1" s="66" t="s">
        <v>34</v>
      </c>
      <c r="Q1" s="66" t="s">
        <v>34</v>
      </c>
      <c r="R1" s="66" t="s">
        <v>34</v>
      </c>
      <c r="S1" s="66" t="s">
        <v>34</v>
      </c>
      <c r="T1" s="66" t="s">
        <v>34</v>
      </c>
      <c r="U1" s="66" t="s">
        <v>34</v>
      </c>
      <c r="V1" s="66" t="s">
        <v>34</v>
      </c>
      <c r="W1" s="66" t="s">
        <v>34</v>
      </c>
      <c r="X1" s="66" t="s">
        <v>34</v>
      </c>
    </row>
    <row r="2" spans="1:24" ht="18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s="2" customFormat="1" ht="45">
      <c r="A3" s="29" t="s">
        <v>23</v>
      </c>
      <c r="B3" s="29" t="s">
        <v>2</v>
      </c>
      <c r="C3" s="29" t="s">
        <v>24</v>
      </c>
      <c r="D3" s="30" t="s">
        <v>25</v>
      </c>
      <c r="E3" s="30" t="s">
        <v>26</v>
      </c>
      <c r="F3" s="34" t="s">
        <v>28</v>
      </c>
      <c r="G3" s="34" t="s">
        <v>29</v>
      </c>
      <c r="H3" s="34" t="s">
        <v>9</v>
      </c>
      <c r="I3" s="19" t="s">
        <v>3</v>
      </c>
      <c r="J3" s="20" t="s">
        <v>5</v>
      </c>
      <c r="K3" s="21" t="s">
        <v>0</v>
      </c>
      <c r="L3" s="22" t="s">
        <v>4</v>
      </c>
      <c r="M3" s="56">
        <v>44588</v>
      </c>
      <c r="N3" s="62">
        <v>44753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</row>
    <row r="4" spans="1:24" ht="30" customHeight="1">
      <c r="A4" s="69" t="s">
        <v>35</v>
      </c>
      <c r="B4" s="31">
        <v>1</v>
      </c>
      <c r="C4" s="67" t="s">
        <v>27</v>
      </c>
      <c r="D4" s="45" t="s">
        <v>6</v>
      </c>
      <c r="E4" s="45" t="s">
        <v>7</v>
      </c>
      <c r="F4" s="50" t="s">
        <v>30</v>
      </c>
      <c r="G4" s="52" t="s">
        <v>31</v>
      </c>
      <c r="H4" s="44" t="s">
        <v>8</v>
      </c>
      <c r="I4" s="48">
        <v>75.88</v>
      </c>
      <c r="J4" s="16">
        <v>24</v>
      </c>
      <c r="K4" s="17">
        <f>J4-(SUM(M4:X4))</f>
        <v>0</v>
      </c>
      <c r="L4" s="14" t="str">
        <f>IF(K4&lt;0,"ATENÇÃO","OK")</f>
        <v>OK</v>
      </c>
      <c r="M4" s="15">
        <v>12</v>
      </c>
      <c r="N4" s="61">
        <v>12</v>
      </c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30" customHeight="1">
      <c r="A5" s="70"/>
      <c r="B5" s="32">
        <v>2</v>
      </c>
      <c r="C5" s="68"/>
      <c r="D5" s="46" t="s">
        <v>20</v>
      </c>
      <c r="E5" s="46" t="s">
        <v>7</v>
      </c>
      <c r="F5" s="51" t="s">
        <v>30</v>
      </c>
      <c r="G5" s="53">
        <v>50287003</v>
      </c>
      <c r="H5" s="47" t="s">
        <v>8</v>
      </c>
      <c r="I5" s="49">
        <v>123</v>
      </c>
      <c r="J5" s="16">
        <v>10</v>
      </c>
      <c r="K5" s="17">
        <f>J5-(SUM(M5:X5))</f>
        <v>0</v>
      </c>
      <c r="L5" s="14" t="str">
        <f>IF(K5&lt;0,"ATENÇÃO","OK")</f>
        <v>OK</v>
      </c>
      <c r="M5" s="15">
        <v>4</v>
      </c>
      <c r="N5" s="61">
        <v>6</v>
      </c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3:15" ht="15">
      <c r="M6" s="54">
        <f>SUMPRODUCT(I4:I5,M4:M5)</f>
        <v>1402.56</v>
      </c>
      <c r="N6" s="54">
        <f>SUMPRODUCT(I4:I5,N4:N5)</f>
        <v>1648.56</v>
      </c>
      <c r="O6" s="54">
        <f>SUMPRODUCT(I4:I5,O4:O5)</f>
        <v>0</v>
      </c>
    </row>
    <row r="7" ht="15">
      <c r="M7" s="55"/>
    </row>
    <row r="8" ht="45">
      <c r="A8" s="4" t="s">
        <v>36</v>
      </c>
    </row>
  </sheetData>
  <sheetProtection/>
  <mergeCells count="18">
    <mergeCell ref="N1:N2"/>
    <mergeCell ref="W1:W2"/>
    <mergeCell ref="X1:X2"/>
    <mergeCell ref="A2:L2"/>
    <mergeCell ref="T1:T2"/>
    <mergeCell ref="U1:U2"/>
    <mergeCell ref="V1:V2"/>
    <mergeCell ref="O1:O2"/>
    <mergeCell ref="A4:A5"/>
    <mergeCell ref="C4:C5"/>
    <mergeCell ref="P1:P2"/>
    <mergeCell ref="Q1:Q2"/>
    <mergeCell ref="R1:R2"/>
    <mergeCell ref="S1:S2"/>
    <mergeCell ref="A1:C1"/>
    <mergeCell ref="M1:M2"/>
    <mergeCell ref="D1:I1"/>
    <mergeCell ref="J1:L1"/>
  </mergeCells>
  <conditionalFormatting sqref="N4:O5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P4:X5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M4:M5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"/>
  <sheetViews>
    <sheetView zoomScale="90" zoomScaleNormal="90" zoomScalePageLayoutView="0" workbookViewId="0" topLeftCell="A1">
      <selection activeCell="M1" sqref="M1:M16384"/>
    </sheetView>
  </sheetViews>
  <sheetFormatPr defaultColWidth="9.7109375" defaultRowHeight="12.75"/>
  <cols>
    <col min="1" max="1" width="13.003906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7" width="11.28125" style="10" customWidth="1"/>
    <col min="8" max="8" width="10.7109375" style="10" customWidth="1"/>
    <col min="9" max="9" width="11.8515625" style="2" customWidth="1"/>
    <col min="10" max="10" width="9.421875" style="7" customWidth="1"/>
    <col min="11" max="11" width="13.28125" style="11" customWidth="1"/>
    <col min="12" max="12" width="12.57421875" style="12" customWidth="1"/>
    <col min="13" max="15" width="15.7109375" style="8" customWidth="1"/>
    <col min="16" max="16" width="15.8515625" style="8" customWidth="1"/>
    <col min="17" max="18" width="15.8515625" style="5" customWidth="1"/>
    <col min="19" max="21" width="15.8515625" style="1" customWidth="1"/>
    <col min="22" max="22" width="15.8515625" style="6" customWidth="1"/>
    <col min="23" max="24" width="15.8515625" style="1" customWidth="1"/>
    <col min="25" max="16384" width="9.7109375" style="1" customWidth="1"/>
  </cols>
  <sheetData>
    <row r="1" spans="1:24" ht="45.75" customHeight="1">
      <c r="A1" s="65" t="s">
        <v>32</v>
      </c>
      <c r="B1" s="65"/>
      <c r="C1" s="65"/>
      <c r="D1" s="65" t="s">
        <v>10</v>
      </c>
      <c r="E1" s="65"/>
      <c r="F1" s="65"/>
      <c r="G1" s="65"/>
      <c r="H1" s="65"/>
      <c r="I1" s="65"/>
      <c r="J1" s="65" t="s">
        <v>33</v>
      </c>
      <c r="K1" s="65"/>
      <c r="L1" s="65"/>
      <c r="M1" s="66" t="s">
        <v>42</v>
      </c>
      <c r="N1" s="66" t="s">
        <v>34</v>
      </c>
      <c r="O1" s="66" t="s">
        <v>34</v>
      </c>
      <c r="P1" s="66" t="s">
        <v>34</v>
      </c>
      <c r="Q1" s="66" t="s">
        <v>34</v>
      </c>
      <c r="R1" s="66" t="s">
        <v>34</v>
      </c>
      <c r="S1" s="66" t="s">
        <v>34</v>
      </c>
      <c r="T1" s="66" t="s">
        <v>34</v>
      </c>
      <c r="U1" s="66" t="s">
        <v>34</v>
      </c>
      <c r="V1" s="66" t="s">
        <v>34</v>
      </c>
      <c r="W1" s="66" t="s">
        <v>34</v>
      </c>
      <c r="X1" s="66" t="s">
        <v>34</v>
      </c>
    </row>
    <row r="2" spans="1:24" ht="18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s="2" customFormat="1" ht="45">
      <c r="A3" s="29" t="s">
        <v>23</v>
      </c>
      <c r="B3" s="29" t="s">
        <v>2</v>
      </c>
      <c r="C3" s="29" t="s">
        <v>24</v>
      </c>
      <c r="D3" s="30" t="s">
        <v>25</v>
      </c>
      <c r="E3" s="30" t="s">
        <v>26</v>
      </c>
      <c r="F3" s="34" t="s">
        <v>28</v>
      </c>
      <c r="G3" s="34" t="s">
        <v>29</v>
      </c>
      <c r="H3" s="34" t="s">
        <v>9</v>
      </c>
      <c r="I3" s="19" t="s">
        <v>3</v>
      </c>
      <c r="J3" s="20" t="s">
        <v>5</v>
      </c>
      <c r="K3" s="21" t="s">
        <v>0</v>
      </c>
      <c r="L3" s="22" t="s">
        <v>4</v>
      </c>
      <c r="M3" s="56">
        <v>44613</v>
      </c>
      <c r="N3" s="23" t="s">
        <v>1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</row>
    <row r="4" spans="1:24" ht="30" customHeight="1">
      <c r="A4" s="69" t="s">
        <v>35</v>
      </c>
      <c r="B4" s="31">
        <v>1</v>
      </c>
      <c r="C4" s="67" t="s">
        <v>27</v>
      </c>
      <c r="D4" s="45" t="s">
        <v>6</v>
      </c>
      <c r="E4" s="45" t="s">
        <v>7</v>
      </c>
      <c r="F4" s="50" t="s">
        <v>30</v>
      </c>
      <c r="G4" s="52" t="s">
        <v>31</v>
      </c>
      <c r="H4" s="44" t="s">
        <v>8</v>
      </c>
      <c r="I4" s="48">
        <v>75.88</v>
      </c>
      <c r="J4" s="16">
        <v>9</v>
      </c>
      <c r="K4" s="17">
        <f>J4-(SUM(M4:X4))</f>
        <v>3</v>
      </c>
      <c r="L4" s="14" t="str">
        <f>IF(K4&lt;0,"ATENÇÃO","OK")</f>
        <v>OK</v>
      </c>
      <c r="M4" s="15">
        <v>6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30" customHeight="1">
      <c r="A5" s="70"/>
      <c r="B5" s="32">
        <v>2</v>
      </c>
      <c r="C5" s="68"/>
      <c r="D5" s="46" t="s">
        <v>20</v>
      </c>
      <c r="E5" s="46" t="s">
        <v>7</v>
      </c>
      <c r="F5" s="51" t="s">
        <v>30</v>
      </c>
      <c r="G5" s="53">
        <v>50287003</v>
      </c>
      <c r="H5" s="47" t="s">
        <v>8</v>
      </c>
      <c r="I5" s="49">
        <v>123</v>
      </c>
      <c r="J5" s="16"/>
      <c r="K5" s="17">
        <f>J5-(SUM(M5:X5))</f>
        <v>0</v>
      </c>
      <c r="L5" s="14" t="str">
        <f>IF(K5&lt;0,"ATENÇÃO","OK")</f>
        <v>OK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3:15" ht="15">
      <c r="M6" s="54">
        <f>SUMPRODUCT(I4:I5,M4:M5)</f>
        <v>455.28</v>
      </c>
      <c r="N6" s="54">
        <f>SUMPRODUCT(I4:I5,N4:N5)</f>
        <v>0</v>
      </c>
      <c r="O6" s="54">
        <f>SUMPRODUCT(I4:I5,O4:O5)</f>
        <v>0</v>
      </c>
    </row>
    <row r="7" ht="15">
      <c r="M7" s="55"/>
    </row>
    <row r="8" ht="45">
      <c r="A8" s="4" t="s">
        <v>36</v>
      </c>
    </row>
  </sheetData>
  <sheetProtection/>
  <mergeCells count="18">
    <mergeCell ref="W1:W2"/>
    <mergeCell ref="X1:X2"/>
    <mergeCell ref="A2:L2"/>
    <mergeCell ref="T1:T2"/>
    <mergeCell ref="U1:U2"/>
    <mergeCell ref="V1:V2"/>
    <mergeCell ref="N1:N2"/>
    <mergeCell ref="O1:O2"/>
    <mergeCell ref="A4:A5"/>
    <mergeCell ref="C4:C5"/>
    <mergeCell ref="P1:P2"/>
    <mergeCell ref="Q1:Q2"/>
    <mergeCell ref="R1:R2"/>
    <mergeCell ref="S1:S2"/>
    <mergeCell ref="A1:C1"/>
    <mergeCell ref="M1:M2"/>
    <mergeCell ref="D1:I1"/>
    <mergeCell ref="J1:L1"/>
  </mergeCells>
  <conditionalFormatting sqref="N4:O5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P4:X5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M4:M5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"/>
  <sheetViews>
    <sheetView zoomScale="90" zoomScaleNormal="90" zoomScalePageLayoutView="0" workbookViewId="0" topLeftCell="A1">
      <selection activeCell="G17" sqref="G17"/>
    </sheetView>
  </sheetViews>
  <sheetFormatPr defaultColWidth="9.7109375" defaultRowHeight="12.75"/>
  <cols>
    <col min="1" max="1" width="13.003906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7" width="11.28125" style="10" customWidth="1"/>
    <col min="8" max="8" width="10.7109375" style="10" customWidth="1"/>
    <col min="9" max="9" width="11.8515625" style="2" customWidth="1"/>
    <col min="10" max="10" width="9.421875" style="7" customWidth="1"/>
    <col min="11" max="11" width="13.28125" style="11" customWidth="1"/>
    <col min="12" max="12" width="12.57421875" style="12" customWidth="1"/>
    <col min="13" max="15" width="15.7109375" style="8" customWidth="1"/>
    <col min="16" max="16" width="15.8515625" style="8" customWidth="1"/>
    <col min="17" max="18" width="15.8515625" style="5" customWidth="1"/>
    <col min="19" max="21" width="15.8515625" style="1" customWidth="1"/>
    <col min="22" max="22" width="15.8515625" style="6" customWidth="1"/>
    <col min="23" max="24" width="15.8515625" style="1" customWidth="1"/>
    <col min="25" max="16384" width="9.7109375" style="1" customWidth="1"/>
  </cols>
  <sheetData>
    <row r="1" spans="1:24" ht="45.75" customHeight="1">
      <c r="A1" s="65" t="s">
        <v>32</v>
      </c>
      <c r="B1" s="65"/>
      <c r="C1" s="65"/>
      <c r="D1" s="65" t="s">
        <v>10</v>
      </c>
      <c r="E1" s="65"/>
      <c r="F1" s="65"/>
      <c r="G1" s="65"/>
      <c r="H1" s="65"/>
      <c r="I1" s="65"/>
      <c r="J1" s="65" t="s">
        <v>33</v>
      </c>
      <c r="K1" s="65"/>
      <c r="L1" s="65"/>
      <c r="M1" s="66" t="s">
        <v>43</v>
      </c>
      <c r="N1" s="66" t="s">
        <v>34</v>
      </c>
      <c r="O1" s="66" t="s">
        <v>34</v>
      </c>
      <c r="P1" s="66" t="s">
        <v>34</v>
      </c>
      <c r="Q1" s="66" t="s">
        <v>34</v>
      </c>
      <c r="R1" s="66" t="s">
        <v>34</v>
      </c>
      <c r="S1" s="66" t="s">
        <v>34</v>
      </c>
      <c r="T1" s="66" t="s">
        <v>34</v>
      </c>
      <c r="U1" s="66" t="s">
        <v>34</v>
      </c>
      <c r="V1" s="66" t="s">
        <v>34</v>
      </c>
      <c r="W1" s="66" t="s">
        <v>34</v>
      </c>
      <c r="X1" s="66" t="s">
        <v>34</v>
      </c>
    </row>
    <row r="2" spans="1:24" ht="18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s="2" customFormat="1" ht="45">
      <c r="A3" s="29" t="s">
        <v>23</v>
      </c>
      <c r="B3" s="29" t="s">
        <v>2</v>
      </c>
      <c r="C3" s="29" t="s">
        <v>24</v>
      </c>
      <c r="D3" s="30" t="s">
        <v>25</v>
      </c>
      <c r="E3" s="30" t="s">
        <v>26</v>
      </c>
      <c r="F3" s="34" t="s">
        <v>28</v>
      </c>
      <c r="G3" s="34" t="s">
        <v>29</v>
      </c>
      <c r="H3" s="34" t="s">
        <v>9</v>
      </c>
      <c r="I3" s="19" t="s">
        <v>3</v>
      </c>
      <c r="J3" s="20" t="s">
        <v>5</v>
      </c>
      <c r="K3" s="21" t="s">
        <v>0</v>
      </c>
      <c r="L3" s="22" t="s">
        <v>4</v>
      </c>
      <c r="M3" s="56">
        <v>44609</v>
      </c>
      <c r="N3" s="23" t="s">
        <v>1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</row>
    <row r="4" spans="1:24" ht="30" customHeight="1">
      <c r="A4" s="69" t="s">
        <v>35</v>
      </c>
      <c r="B4" s="31">
        <v>1</v>
      </c>
      <c r="C4" s="67" t="s">
        <v>27</v>
      </c>
      <c r="D4" s="45" t="s">
        <v>6</v>
      </c>
      <c r="E4" s="45" t="s">
        <v>7</v>
      </c>
      <c r="F4" s="50" t="s">
        <v>30</v>
      </c>
      <c r="G4" s="52" t="s">
        <v>31</v>
      </c>
      <c r="H4" s="44" t="s">
        <v>8</v>
      </c>
      <c r="I4" s="48">
        <v>75.88</v>
      </c>
      <c r="J4" s="16">
        <v>50</v>
      </c>
      <c r="K4" s="17">
        <f>J4-(SUM(M4:X4))</f>
        <v>10</v>
      </c>
      <c r="L4" s="14" t="str">
        <f>IF(K4&lt;0,"ATENÇÃO","OK")</f>
        <v>OK</v>
      </c>
      <c r="M4" s="15">
        <v>40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30" customHeight="1">
      <c r="A5" s="70"/>
      <c r="B5" s="32">
        <v>2</v>
      </c>
      <c r="C5" s="68"/>
      <c r="D5" s="46" t="s">
        <v>20</v>
      </c>
      <c r="E5" s="46" t="s">
        <v>7</v>
      </c>
      <c r="F5" s="51" t="s">
        <v>30</v>
      </c>
      <c r="G5" s="53">
        <v>50287003</v>
      </c>
      <c r="H5" s="47" t="s">
        <v>8</v>
      </c>
      <c r="I5" s="49">
        <v>123</v>
      </c>
      <c r="J5" s="16">
        <v>10</v>
      </c>
      <c r="K5" s="17">
        <f>J5-(SUM(M5:X5))</f>
        <v>5</v>
      </c>
      <c r="L5" s="14" t="str">
        <f>IF(K5&lt;0,"ATENÇÃO","OK")</f>
        <v>OK</v>
      </c>
      <c r="M5" s="15">
        <v>5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3:15" ht="15">
      <c r="M6" s="54">
        <f>SUMPRODUCT(I4:I5,M4:M5)</f>
        <v>3650.2</v>
      </c>
      <c r="N6" s="54">
        <f>SUMPRODUCT(I4:I5,N4:N5)</f>
        <v>0</v>
      </c>
      <c r="O6" s="54">
        <f>SUMPRODUCT(I4:I5,O4:O5)</f>
        <v>0</v>
      </c>
    </row>
    <row r="7" ht="15">
      <c r="M7" s="55"/>
    </row>
    <row r="8" ht="45">
      <c r="A8" s="4" t="s">
        <v>36</v>
      </c>
    </row>
  </sheetData>
  <sheetProtection/>
  <mergeCells count="18">
    <mergeCell ref="V1:V2"/>
    <mergeCell ref="W1:W2"/>
    <mergeCell ref="X1:X2"/>
    <mergeCell ref="A2:L2"/>
    <mergeCell ref="P1:P2"/>
    <mergeCell ref="Q1:Q2"/>
    <mergeCell ref="R1:R2"/>
    <mergeCell ref="S1:S2"/>
    <mergeCell ref="A4:A5"/>
    <mergeCell ref="C4:C5"/>
    <mergeCell ref="T1:T2"/>
    <mergeCell ref="U1:U2"/>
    <mergeCell ref="A1:C1"/>
    <mergeCell ref="D1:I1"/>
    <mergeCell ref="J1:L1"/>
    <mergeCell ref="M1:M2"/>
    <mergeCell ref="N1:N2"/>
    <mergeCell ref="O1:O2"/>
  </mergeCells>
  <conditionalFormatting sqref="P4:X5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N4:O5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M4:M5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8"/>
  <sheetViews>
    <sheetView zoomScale="90" zoomScaleNormal="90" zoomScalePageLayoutView="0" workbookViewId="0" topLeftCell="A1">
      <selection activeCell="N16" sqref="N16"/>
    </sheetView>
  </sheetViews>
  <sheetFormatPr defaultColWidth="9.7109375" defaultRowHeight="12.75"/>
  <cols>
    <col min="1" max="1" width="13.003906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7" width="11.28125" style="10" customWidth="1"/>
    <col min="8" max="8" width="10.7109375" style="10" customWidth="1"/>
    <col min="9" max="9" width="11.8515625" style="2" customWidth="1"/>
    <col min="10" max="10" width="9.421875" style="7" customWidth="1"/>
    <col min="11" max="11" width="13.28125" style="11" customWidth="1"/>
    <col min="12" max="12" width="12.57421875" style="12" customWidth="1"/>
    <col min="13" max="15" width="15.7109375" style="8" customWidth="1"/>
    <col min="16" max="16" width="15.8515625" style="8" customWidth="1"/>
    <col min="17" max="18" width="15.8515625" style="5" customWidth="1"/>
    <col min="19" max="21" width="15.8515625" style="1" customWidth="1"/>
    <col min="22" max="22" width="15.8515625" style="6" customWidth="1"/>
    <col min="23" max="24" width="15.8515625" style="1" customWidth="1"/>
    <col min="25" max="16384" width="9.7109375" style="1" customWidth="1"/>
  </cols>
  <sheetData>
    <row r="1" spans="1:24" ht="45.75" customHeight="1">
      <c r="A1" s="65" t="s">
        <v>32</v>
      </c>
      <c r="B1" s="65"/>
      <c r="C1" s="65"/>
      <c r="D1" s="65" t="s">
        <v>10</v>
      </c>
      <c r="E1" s="65"/>
      <c r="F1" s="65"/>
      <c r="G1" s="65"/>
      <c r="H1" s="65"/>
      <c r="I1" s="65"/>
      <c r="J1" s="65" t="s">
        <v>33</v>
      </c>
      <c r="K1" s="65"/>
      <c r="L1" s="65"/>
      <c r="M1" s="66" t="s">
        <v>44</v>
      </c>
      <c r="N1" s="66" t="s">
        <v>48</v>
      </c>
      <c r="O1" s="66" t="s">
        <v>34</v>
      </c>
      <c r="P1" s="66" t="s">
        <v>34</v>
      </c>
      <c r="Q1" s="66" t="s">
        <v>34</v>
      </c>
      <c r="R1" s="66" t="s">
        <v>34</v>
      </c>
      <c r="S1" s="66" t="s">
        <v>34</v>
      </c>
      <c r="T1" s="66" t="s">
        <v>34</v>
      </c>
      <c r="U1" s="66" t="s">
        <v>34</v>
      </c>
      <c r="V1" s="66" t="s">
        <v>34</v>
      </c>
      <c r="W1" s="66" t="s">
        <v>34</v>
      </c>
      <c r="X1" s="66" t="s">
        <v>34</v>
      </c>
    </row>
    <row r="2" spans="1:24" ht="18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s="2" customFormat="1" ht="45">
      <c r="A3" s="29" t="s">
        <v>23</v>
      </c>
      <c r="B3" s="29" t="s">
        <v>2</v>
      </c>
      <c r="C3" s="29" t="s">
        <v>24</v>
      </c>
      <c r="D3" s="30" t="s">
        <v>25</v>
      </c>
      <c r="E3" s="30" t="s">
        <v>26</v>
      </c>
      <c r="F3" s="34" t="s">
        <v>28</v>
      </c>
      <c r="G3" s="34" t="s">
        <v>29</v>
      </c>
      <c r="H3" s="34" t="s">
        <v>9</v>
      </c>
      <c r="I3" s="19" t="s">
        <v>3</v>
      </c>
      <c r="J3" s="20" t="s">
        <v>5</v>
      </c>
      <c r="K3" s="21" t="s">
        <v>0</v>
      </c>
      <c r="L3" s="22" t="s">
        <v>4</v>
      </c>
      <c r="M3" s="56">
        <v>44607</v>
      </c>
      <c r="N3" s="63">
        <v>44777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</row>
    <row r="4" spans="1:24" ht="30" customHeight="1">
      <c r="A4" s="69" t="s">
        <v>35</v>
      </c>
      <c r="B4" s="31">
        <v>1</v>
      </c>
      <c r="C4" s="67" t="s">
        <v>27</v>
      </c>
      <c r="D4" s="45" t="s">
        <v>6</v>
      </c>
      <c r="E4" s="45" t="s">
        <v>7</v>
      </c>
      <c r="F4" s="50" t="s">
        <v>30</v>
      </c>
      <c r="G4" s="52" t="s">
        <v>31</v>
      </c>
      <c r="H4" s="44" t="s">
        <v>8</v>
      </c>
      <c r="I4" s="48">
        <v>75.88</v>
      </c>
      <c r="J4" s="16">
        <v>36</v>
      </c>
      <c r="K4" s="17">
        <f>J4-(SUM(M4:X4))</f>
        <v>27</v>
      </c>
      <c r="L4" s="14" t="str">
        <f>IF(K4&lt;0,"ATENÇÃO","OK")</f>
        <v>OK</v>
      </c>
      <c r="M4" s="15">
        <v>3</v>
      </c>
      <c r="N4" s="64">
        <v>6</v>
      </c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30" customHeight="1">
      <c r="A5" s="70"/>
      <c r="B5" s="32">
        <v>2</v>
      </c>
      <c r="C5" s="68"/>
      <c r="D5" s="46" t="s">
        <v>20</v>
      </c>
      <c r="E5" s="46" t="s">
        <v>7</v>
      </c>
      <c r="F5" s="51" t="s">
        <v>30</v>
      </c>
      <c r="G5" s="53">
        <v>50287003</v>
      </c>
      <c r="H5" s="47" t="s">
        <v>8</v>
      </c>
      <c r="I5" s="49">
        <v>123</v>
      </c>
      <c r="J5" s="16">
        <v>24</v>
      </c>
      <c r="K5" s="17">
        <f>J5-(SUM(M5:X5))</f>
        <v>20</v>
      </c>
      <c r="L5" s="14" t="str">
        <f>IF(K5&lt;0,"ATENÇÃO","OK")</f>
        <v>OK</v>
      </c>
      <c r="M5" s="15">
        <v>2</v>
      </c>
      <c r="N5" s="64">
        <v>2</v>
      </c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3:15" ht="15">
      <c r="M6" s="54"/>
      <c r="N6" s="54">
        <f>SUMPRODUCT(I4:I5,N4:N5)</f>
        <v>701.28</v>
      </c>
      <c r="O6" s="54">
        <f>SUMPRODUCT(I4:I5,O4:O5)</f>
        <v>0</v>
      </c>
    </row>
    <row r="7" ht="15">
      <c r="M7" s="55"/>
    </row>
    <row r="8" ht="45">
      <c r="A8" s="4" t="s">
        <v>36</v>
      </c>
    </row>
  </sheetData>
  <sheetProtection/>
  <mergeCells count="18">
    <mergeCell ref="W1:W2"/>
    <mergeCell ref="X1:X2"/>
    <mergeCell ref="A2:L2"/>
    <mergeCell ref="A1:C1"/>
    <mergeCell ref="M1:M2"/>
    <mergeCell ref="D1:I1"/>
    <mergeCell ref="J1:L1"/>
    <mergeCell ref="T1:T2"/>
    <mergeCell ref="A4:A5"/>
    <mergeCell ref="C4:C5"/>
    <mergeCell ref="U1:U2"/>
    <mergeCell ref="V1:V2"/>
    <mergeCell ref="O1:O2"/>
    <mergeCell ref="P1:P2"/>
    <mergeCell ref="Q1:Q2"/>
    <mergeCell ref="R1:R2"/>
    <mergeCell ref="S1:S2"/>
    <mergeCell ref="N1:N2"/>
  </mergeCells>
  <conditionalFormatting sqref="N4:O5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P4:X5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M4:M5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90" zoomScaleNormal="90" zoomScalePageLayoutView="0" workbookViewId="0" topLeftCell="A1">
      <selection activeCell="Q23" sqref="Q23"/>
    </sheetView>
  </sheetViews>
  <sheetFormatPr defaultColWidth="9.7109375" defaultRowHeight="12.75"/>
  <cols>
    <col min="1" max="1" width="6.57421875" style="3" customWidth="1"/>
    <col min="2" max="2" width="6.421875" style="4" customWidth="1"/>
    <col min="3" max="3" width="25.7109375" style="9" customWidth="1"/>
    <col min="4" max="4" width="40.7109375" style="10" bestFit="1" customWidth="1"/>
    <col min="5" max="5" width="11.28125" style="10" customWidth="1"/>
    <col min="6" max="6" width="11.421875" style="2" customWidth="1"/>
    <col min="7" max="7" width="13.28125" style="7" customWidth="1"/>
    <col min="8" max="8" width="13.28125" style="11" customWidth="1"/>
    <col min="9" max="9" width="12.57421875" style="12" customWidth="1"/>
    <col min="10" max="10" width="17.57421875" style="1" customWidth="1"/>
    <col min="11" max="11" width="19.7109375" style="1" customWidth="1"/>
    <col min="12" max="16384" width="9.7109375" style="1" customWidth="1"/>
  </cols>
  <sheetData>
    <row r="1" spans="1:11" ht="45.75" customHeight="1">
      <c r="A1" s="65" t="s">
        <v>32</v>
      </c>
      <c r="B1" s="65"/>
      <c r="C1" s="65"/>
      <c r="D1" s="65" t="s">
        <v>10</v>
      </c>
      <c r="E1" s="65"/>
      <c r="F1" s="65"/>
      <c r="G1" s="80" t="s">
        <v>33</v>
      </c>
      <c r="H1" s="81"/>
      <c r="I1" s="81"/>
      <c r="J1" s="81"/>
      <c r="K1" s="81"/>
    </row>
    <row r="2" spans="1:11" s="2" customFormat="1" ht="45">
      <c r="A2" s="37" t="s">
        <v>23</v>
      </c>
      <c r="B2" s="37" t="s">
        <v>2</v>
      </c>
      <c r="C2" s="37" t="s">
        <v>24</v>
      </c>
      <c r="D2" s="38" t="s">
        <v>25</v>
      </c>
      <c r="E2" s="38" t="s">
        <v>26</v>
      </c>
      <c r="F2" s="39" t="s">
        <v>3</v>
      </c>
      <c r="G2" s="40" t="s">
        <v>22</v>
      </c>
      <c r="H2" s="41" t="s">
        <v>11</v>
      </c>
      <c r="I2" s="42" t="s">
        <v>12</v>
      </c>
      <c r="J2" s="43" t="s">
        <v>13</v>
      </c>
      <c r="K2" s="43" t="s">
        <v>14</v>
      </c>
    </row>
    <row r="3" spans="1:11" ht="30" customHeight="1">
      <c r="A3" s="69">
        <v>1</v>
      </c>
      <c r="B3" s="31">
        <v>1</v>
      </c>
      <c r="C3" s="67" t="s">
        <v>27</v>
      </c>
      <c r="D3" s="45" t="s">
        <v>6</v>
      </c>
      <c r="E3" s="45" t="s">
        <v>7</v>
      </c>
      <c r="F3" s="35">
        <v>75.88</v>
      </c>
      <c r="G3" s="16">
        <f>SUM(REIT!J4,ESAG!J4,CEART!J4,FAED!J4,CEAD!J4,CEFID!J4)</f>
        <v>219</v>
      </c>
      <c r="H3" s="17">
        <f>(REIT!J4-REIT!K4)+(ESAG!J4-ESAG!K4)+(CEART!J4-CEART!K4)+(FAED!J4-FAED!K4)+(CEAD!J4-CEAD!K4)+(CEFID!J4-CEFID!K4)</f>
        <v>170</v>
      </c>
      <c r="I3" s="18">
        <f>G3-H3</f>
        <v>49</v>
      </c>
      <c r="J3" s="28">
        <f>G3*F3</f>
        <v>16617.719999999998</v>
      </c>
      <c r="K3" s="28">
        <f>F3*H3</f>
        <v>12899.599999999999</v>
      </c>
    </row>
    <row r="4" spans="1:11" ht="30" customHeight="1">
      <c r="A4" s="70"/>
      <c r="B4" s="32">
        <v>2</v>
      </c>
      <c r="C4" s="68"/>
      <c r="D4" s="46" t="s">
        <v>20</v>
      </c>
      <c r="E4" s="46" t="s">
        <v>7</v>
      </c>
      <c r="F4" s="36">
        <v>123</v>
      </c>
      <c r="G4" s="16">
        <f>SUM(REIT!J5,ESAG!J5,CEART!J5,FAED!J5,CEAD!J5,CEFID!J5)</f>
        <v>64</v>
      </c>
      <c r="H4" s="17">
        <f>(REIT!J5-REIT!K5)+(ESAG!J5-ESAG!K5)+(CEART!J5-CEART!K5)+(FAED!J5-FAED!K5)+(CEAD!J5-CEAD!K5)+(CEFID!J5-CEFID!K5)</f>
        <v>32</v>
      </c>
      <c r="I4" s="18">
        <f>G4-H4</f>
        <v>32</v>
      </c>
      <c r="J4" s="28">
        <f>G4*F4</f>
        <v>7872</v>
      </c>
      <c r="K4" s="28">
        <f>F4*H4</f>
        <v>3936</v>
      </c>
    </row>
    <row r="5" spans="3:11" ht="33" customHeight="1">
      <c r="C5" s="9" t="s">
        <v>36</v>
      </c>
      <c r="J5" s="33">
        <f>SUM(J3:J4)</f>
        <v>24489.719999999998</v>
      </c>
      <c r="K5" s="33">
        <f>SUM(K3:K4)</f>
        <v>16835.6</v>
      </c>
    </row>
    <row r="7" spans="7:11" ht="15.75">
      <c r="G7" s="74" t="str">
        <f>A1</f>
        <v>PROCESSO: 1070/2021</v>
      </c>
      <c r="H7" s="75"/>
      <c r="I7" s="75"/>
      <c r="J7" s="75"/>
      <c r="K7" s="76"/>
    </row>
    <row r="8" spans="7:11" ht="15.75">
      <c r="G8" s="77" t="s">
        <v>19</v>
      </c>
      <c r="H8" s="78"/>
      <c r="I8" s="78"/>
      <c r="J8" s="78"/>
      <c r="K8" s="79"/>
    </row>
    <row r="9" spans="7:11" ht="15.75">
      <c r="G9" s="82" t="str">
        <f>G1</f>
        <v>VIGÊNCIA DA ATA: 26/10/2021 até 26/10/2022</v>
      </c>
      <c r="H9" s="83"/>
      <c r="I9" s="83"/>
      <c r="J9" s="83"/>
      <c r="K9" s="84"/>
    </row>
    <row r="10" spans="7:11" ht="15.75">
      <c r="G10" s="85" t="s">
        <v>15</v>
      </c>
      <c r="H10" s="86"/>
      <c r="I10" s="86"/>
      <c r="J10" s="86"/>
      <c r="K10" s="24">
        <f>J5</f>
        <v>24489.719999999998</v>
      </c>
    </row>
    <row r="11" spans="7:11" ht="15.75">
      <c r="G11" s="87" t="s">
        <v>16</v>
      </c>
      <c r="H11" s="88"/>
      <c r="I11" s="88"/>
      <c r="J11" s="88"/>
      <c r="K11" s="25">
        <f>K5</f>
        <v>16835.6</v>
      </c>
    </row>
    <row r="12" spans="7:11" ht="15.75">
      <c r="G12" s="87" t="s">
        <v>17</v>
      </c>
      <c r="H12" s="88"/>
      <c r="I12" s="88"/>
      <c r="J12" s="88"/>
      <c r="K12" s="26">
        <v>0</v>
      </c>
    </row>
    <row r="13" spans="7:11" ht="15.75">
      <c r="G13" s="89" t="s">
        <v>18</v>
      </c>
      <c r="H13" s="90"/>
      <c r="I13" s="90"/>
      <c r="J13" s="90"/>
      <c r="K13" s="27">
        <f>K11/K10</f>
        <v>0.6874557977796398</v>
      </c>
    </row>
    <row r="14" spans="7:11" ht="15.75">
      <c r="G14" s="71" t="s">
        <v>49</v>
      </c>
      <c r="H14" s="72"/>
      <c r="I14" s="72"/>
      <c r="J14" s="72"/>
      <c r="K14" s="73"/>
    </row>
  </sheetData>
  <sheetProtection/>
  <mergeCells count="13">
    <mergeCell ref="G13:J13"/>
    <mergeCell ref="C3:C4"/>
    <mergeCell ref="A3:A4"/>
    <mergeCell ref="A1:C1"/>
    <mergeCell ref="D1:F1"/>
    <mergeCell ref="G14:K14"/>
    <mergeCell ref="G7:K7"/>
    <mergeCell ref="G8:K8"/>
    <mergeCell ref="G1:K1"/>
    <mergeCell ref="G9:K9"/>
    <mergeCell ref="G10:J10"/>
    <mergeCell ref="G11:J11"/>
    <mergeCell ref="G12:J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PAULO EDISON DE LIMA</cp:lastModifiedBy>
  <cp:lastPrinted>2014-06-30T21:26:04Z</cp:lastPrinted>
  <dcterms:created xsi:type="dcterms:W3CDTF">2010-06-19T20:43:11Z</dcterms:created>
  <dcterms:modified xsi:type="dcterms:W3CDTF">2022-11-17T21:38:42Z</dcterms:modified>
  <cp:category/>
  <cp:version/>
  <cp:contentType/>
  <cp:contentStatus/>
</cp:coreProperties>
</file>