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7635" tabRatio="711" activeTab="5"/>
  </bookViews>
  <sheets>
    <sheet name="REIT" sheetId="1" r:id="rId1"/>
    <sheet name="ESAG" sheetId="2" r:id="rId2"/>
    <sheet name="CEART" sheetId="3" r:id="rId3"/>
    <sheet name="CEAD" sheetId="4" r:id="rId4"/>
    <sheet name="CEFID" sheetId="5" r:id="rId5"/>
    <sheet name="GESTOR" sheetId="6" r:id="rId6"/>
  </sheets>
  <definedNames>
    <definedName name="diasuteis" localSheetId="3">#REF!</definedName>
    <definedName name="diasuteis" localSheetId="2">#REF!</definedName>
    <definedName name="diasuteis" localSheetId="4">#REF!</definedName>
    <definedName name="diasuteis" localSheetId="1">#REF!</definedName>
    <definedName name="diasuteis" localSheetId="5">#REF!</definedName>
    <definedName name="diasuteis" localSheetId="0">#REF!</definedName>
    <definedName name="diasuteis">#REF!</definedName>
    <definedName name="Ferias" localSheetId="3">#REF!</definedName>
    <definedName name="Ferias" localSheetId="2">#REF!</definedName>
    <definedName name="Ferias" localSheetId="4">#REF!</definedName>
    <definedName name="Ferias" localSheetId="1">#REF!</definedName>
    <definedName name="Ferias" localSheetId="5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M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</commentList>
</comments>
</file>

<file path=xl/comments2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3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4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5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sharedStrings.xml><?xml version="1.0" encoding="utf-8"?>
<sst xmlns="http://schemas.openxmlformats.org/spreadsheetml/2006/main" count="351" uniqueCount="48">
  <si>
    <t>Saldo / Automático</t>
  </si>
  <si>
    <t>...../...../......</t>
  </si>
  <si>
    <t>ITEM</t>
  </si>
  <si>
    <t>Preço UNITÁRIO (R$)</t>
  </si>
  <si>
    <t>ALERTA</t>
  </si>
  <si>
    <t>Qtde LICITADA</t>
  </si>
  <si>
    <t>Lavação Completa - Veículos Leves</t>
  </si>
  <si>
    <t>Lavação</t>
  </si>
  <si>
    <t>339039.15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</si>
  <si>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</si>
  <si>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</si>
  <si>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</si>
  <si>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</si>
  <si>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</si>
  <si>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</si>
  <si>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</si>
  <si>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</si>
  <si>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</si>
  <si>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Lavação Completa - Veículos Médios (vans)</t>
  </si>
  <si>
    <t>CENTRO PARTICIPANTE:</t>
  </si>
  <si>
    <t>Qtde Registrada</t>
  </si>
  <si>
    <t>EMPRESA</t>
  </si>
  <si>
    <t>Serviço</t>
  </si>
  <si>
    <t>UNID</t>
  </si>
  <si>
    <t>Grupo-Classe</t>
  </si>
  <si>
    <t>Código NUC</t>
  </si>
  <si>
    <t>04-16</t>
  </si>
  <si>
    <t>50287-002</t>
  </si>
  <si>
    <t>1 Campus I</t>
  </si>
  <si>
    <r>
      <t xml:space="preserve">OBS: </t>
    </r>
    <r>
      <rPr>
        <b/>
        <u val="single"/>
        <sz val="11"/>
        <rFont val="Calibri"/>
        <family val="2"/>
      </rPr>
      <t>Demais Lotes deram DESERTO</t>
    </r>
  </si>
  <si>
    <t>PROCESSO: 593/2023</t>
  </si>
  <si>
    <t>OBJETO: CONTRATAÇÃO DE EMPRESA PARA LAVAÇÃO DE VEÍCULOS PARA A UDESC,</t>
  </si>
  <si>
    <t>VIGÊNCIA DA ATA: 16/03/2023 até 16/03/2024</t>
  </si>
  <si>
    <t xml:space="preserve"> AF/OS nº  XXX/2023 Qtde. DT</t>
  </si>
  <si>
    <t>ODAIR JOSE SOUZA 08144243927, CNPJ 29.598.253/0001-90</t>
  </si>
  <si>
    <t>LOTE</t>
  </si>
  <si>
    <t>LOCAL</t>
  </si>
  <si>
    <t>50287-003</t>
  </si>
  <si>
    <t>Lavação Completa - Microônibus</t>
  </si>
  <si>
    <t>Lavação Completa - Ônibus</t>
  </si>
  <si>
    <t xml:space="preserve">Campus I - Florianópolis </t>
  </si>
  <si>
    <t xml:space="preserve"> AF/OS nº  601/2023</t>
  </si>
  <si>
    <t>Resumo Atualizado em 12/09/2023</t>
  </si>
  <si>
    <t>OS nº  520/2023 Qtde. DT</t>
  </si>
  <si>
    <t>OS nº 1809/2023 Qtde. DT</t>
  </si>
  <si>
    <t xml:space="preserve"> AF/OS nº  759/2023 Qtde. DT</t>
  </si>
  <si>
    <t xml:space="preserve"> AF/OS nº  530/2023 Qtde. DT</t>
  </si>
  <si>
    <t xml:space="preserve"> AF/OS nº  450/2023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</si>
</sst>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  <numFmt numFmtId="210" formatCode="_-* #,##0.00_-;\-* #,##0.00_-;_-* &quot;-&quot;??_-;_-@_-"/>
  </numFmts>
  <fonts count="47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4" fillId="0" borderId="0" xfId="64" applyFont="1">
      <alignment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>
      <alignment horizontal="center" vertical="center" wrapText="1"/>
      <protection/>
    </xf>
    <xf numFmtId="0" fontId="25" fillId="0" borderId="0" xfId="64" applyFont="1" applyFill="1" applyAlignment="1">
      <alignment horizontal="center" vertical="center" wrapText="1"/>
      <protection/>
    </xf>
    <xf numFmtId="0" fontId="24" fillId="0" borderId="0" xfId="64" applyFont="1" applyBorder="1">
      <alignment/>
      <protection/>
    </xf>
    <xf numFmtId="0" fontId="24" fillId="0" borderId="0" xfId="0" applyFont="1" applyAlignment="1">
      <alignment/>
    </xf>
    <xf numFmtId="0" fontId="24" fillId="0" borderId="0" xfId="64" applyFont="1" applyFill="1" applyAlignment="1" applyProtection="1">
      <alignment/>
      <protection locked="0"/>
    </xf>
    <xf numFmtId="0" fontId="24" fillId="0" borderId="0" xfId="64" applyFont="1" applyProtection="1">
      <alignment/>
      <protection locked="0"/>
    </xf>
    <xf numFmtId="4" fontId="25" fillId="0" borderId="0" xfId="64" applyNumberFormat="1" applyFont="1" applyFill="1" applyAlignment="1">
      <alignment horizontal="center" vertical="center"/>
      <protection/>
    </xf>
    <xf numFmtId="0" fontId="25" fillId="0" borderId="0" xfId="64" applyFont="1" applyFill="1" applyAlignment="1">
      <alignment horizontal="center" vertical="center"/>
      <protection/>
    </xf>
    <xf numFmtId="203" fontId="25" fillId="0" borderId="0" xfId="0" applyNumberFormat="1" applyFont="1" applyFill="1" applyAlignment="1">
      <alignment horizontal="center" vertical="center" wrapText="1"/>
    </xf>
    <xf numFmtId="3" fontId="24" fillId="0" borderId="0" xfId="64" applyNumberFormat="1" applyFont="1" applyProtection="1">
      <alignment/>
      <protection locked="0"/>
    </xf>
    <xf numFmtId="0" fontId="25" fillId="36" borderId="10" xfId="64" applyNumberFormat="1" applyFont="1" applyFill="1" applyBorder="1" applyAlignment="1" applyProtection="1">
      <alignment horizontal="center" vertical="center" wrapText="1"/>
      <protection locked="0"/>
    </xf>
    <xf numFmtId="3" fontId="25" fillId="37" borderId="11" xfId="64" applyNumberFormat="1" applyFont="1" applyFill="1" applyBorder="1" applyAlignment="1" applyProtection="1">
      <alignment horizontal="center" vertical="center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0" fontId="45" fillId="39" borderId="11" xfId="52" applyNumberFormat="1" applyFont="1" applyFill="1" applyBorder="1" applyAlignment="1">
      <alignment horizontal="center" vertical="center"/>
    </xf>
    <xf numFmtId="203" fontId="25" fillId="11" borderId="11" xfId="0" applyNumberFormat="1" applyFont="1" applyFill="1" applyBorder="1" applyAlignment="1">
      <alignment horizontal="center" vertical="center" wrapText="1"/>
    </xf>
    <xf numFmtId="3" fontId="25" fillId="40" borderId="11" xfId="64" applyNumberFormat="1" applyFont="1" applyFill="1" applyBorder="1" applyAlignment="1" applyProtection="1">
      <alignment horizontal="center" vertical="center"/>
      <protection locked="0"/>
    </xf>
    <xf numFmtId="191" fontId="25" fillId="36" borderId="11" xfId="83" applyFont="1" applyFill="1" applyBorder="1" applyAlignment="1" applyProtection="1">
      <alignment horizontal="center" vertical="center" wrapText="1"/>
      <protection/>
    </xf>
    <xf numFmtId="0" fontId="25" fillId="36" borderId="11" xfId="64" applyFont="1" applyFill="1" applyBorder="1" applyAlignment="1" applyProtection="1">
      <alignment horizontal="center" vertical="center" wrapText="1"/>
      <protection/>
    </xf>
    <xf numFmtId="203" fontId="25" fillId="36" borderId="11" xfId="64" applyNumberFormat="1" applyFont="1" applyFill="1" applyBorder="1" applyAlignment="1">
      <alignment horizontal="center" vertical="center" wrapText="1"/>
      <protection/>
    </xf>
    <xf numFmtId="0" fontId="25" fillId="36" borderId="11" xfId="64" applyFont="1" applyFill="1" applyBorder="1" applyAlignment="1" applyProtection="1">
      <alignment horizontal="center" vertical="center" wrapText="1"/>
      <protection locked="0"/>
    </xf>
    <xf numFmtId="0" fontId="25" fillId="36" borderId="11" xfId="64" applyNumberFormat="1" applyFont="1" applyFill="1" applyBorder="1" applyAlignment="1" applyProtection="1">
      <alignment horizontal="center" vertical="center" wrapText="1"/>
      <protection locked="0"/>
    </xf>
    <xf numFmtId="207" fontId="27" fillId="41" borderId="12" xfId="64" applyNumberFormat="1" applyFont="1" applyFill="1" applyBorder="1" applyAlignment="1" applyProtection="1">
      <alignment horizontal="right"/>
      <protection locked="0"/>
    </xf>
    <xf numFmtId="207" fontId="27" fillId="41" borderId="13" xfId="64" applyNumberFormat="1" applyFont="1" applyFill="1" applyBorder="1" applyAlignment="1" applyProtection="1">
      <alignment horizontal="right"/>
      <protection locked="0"/>
    </xf>
    <xf numFmtId="9" fontId="27" fillId="41" borderId="13" xfId="64" applyNumberFormat="1" applyFont="1" applyFill="1" applyBorder="1" applyAlignment="1">
      <alignment horizontal="right"/>
      <protection/>
    </xf>
    <xf numFmtId="9" fontId="27" fillId="41" borderId="14" xfId="74" applyFont="1" applyFill="1" applyBorder="1" applyAlignment="1" applyProtection="1">
      <alignment horizontal="right"/>
      <protection locked="0"/>
    </xf>
    <xf numFmtId="207" fontId="24" fillId="42" borderId="11" xfId="52" applyNumberFormat="1" applyFont="1" applyFill="1" applyBorder="1" applyAlignment="1">
      <alignment/>
    </xf>
    <xf numFmtId="0" fontId="4" fillId="43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207" fontId="24" fillId="0" borderId="0" xfId="64" applyNumberFormat="1" applyFont="1">
      <alignment/>
      <protection/>
    </xf>
    <xf numFmtId="0" fontId="4" fillId="43" borderId="14" xfId="71" applyFont="1" applyFill="1" applyBorder="1" applyAlignment="1">
      <alignment horizontal="center" vertical="center" wrapText="1"/>
      <protection/>
    </xf>
    <xf numFmtId="43" fontId="28" fillId="0" borderId="11" xfId="66" applyNumberFormat="1" applyBorder="1">
      <alignment/>
      <protection/>
    </xf>
    <xf numFmtId="43" fontId="28" fillId="45" borderId="11" xfId="66" applyNumberFormat="1" applyFill="1" applyBorder="1">
      <alignment/>
      <protection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91" fontId="25" fillId="16" borderId="11" xfId="83" applyFont="1" applyFill="1" applyBorder="1" applyAlignment="1" applyProtection="1">
      <alignment horizontal="center" vertical="center" wrapText="1"/>
      <protection/>
    </xf>
    <xf numFmtId="0" fontId="25" fillId="16" borderId="11" xfId="64" applyFont="1" applyFill="1" applyBorder="1" applyAlignment="1" applyProtection="1">
      <alignment horizontal="center" vertical="center" wrapText="1"/>
      <protection/>
    </xf>
    <xf numFmtId="203" fontId="25" fillId="16" borderId="11" xfId="64" applyNumberFormat="1" applyFont="1" applyFill="1" applyBorder="1" applyAlignment="1">
      <alignment horizontal="center" vertical="center" wrapText="1"/>
      <protection/>
    </xf>
    <xf numFmtId="0" fontId="25" fillId="16" borderId="15" xfId="64" applyFont="1" applyFill="1" applyBorder="1" applyAlignment="1" applyProtection="1">
      <alignment horizontal="center" vertical="center" wrapText="1"/>
      <protection locked="0"/>
    </xf>
    <xf numFmtId="207" fontId="25" fillId="16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66" applyFont="1" applyFill="1" applyBorder="1" applyAlignment="1">
      <alignment vertical="top"/>
      <protection/>
    </xf>
    <xf numFmtId="0" fontId="0" fillId="44" borderId="11" xfId="66" applyFont="1" applyFill="1" applyBorder="1" applyAlignment="1">
      <alignment vertical="top" wrapText="1"/>
      <protection/>
    </xf>
    <xf numFmtId="0" fontId="0" fillId="45" borderId="11" xfId="66" applyFont="1" applyFill="1" applyBorder="1" applyAlignment="1">
      <alignment vertical="top" wrapText="1"/>
      <protection/>
    </xf>
    <xf numFmtId="0" fontId="0" fillId="45" borderId="11" xfId="66" applyFont="1" applyFill="1" applyBorder="1" applyAlignment="1">
      <alignment vertical="top"/>
      <protection/>
    </xf>
    <xf numFmtId="43" fontId="28" fillId="0" borderId="11" xfId="66" applyNumberFormat="1" applyBorder="1" applyAlignment="1">
      <alignment/>
      <protection/>
    </xf>
    <xf numFmtId="43" fontId="28" fillId="45" borderId="11" xfId="66" applyNumberFormat="1" applyFill="1" applyBorder="1" applyAlignment="1">
      <alignment/>
      <protection/>
    </xf>
    <xf numFmtId="49" fontId="0" fillId="44" borderId="11" xfId="66" applyNumberFormat="1" applyFont="1" applyFill="1" applyBorder="1" applyAlignment="1">
      <alignment horizontal="center" vertical="top" wrapText="1"/>
      <protection/>
    </xf>
    <xf numFmtId="49" fontId="0" fillId="45" borderId="11" xfId="66" applyNumberFormat="1" applyFont="1" applyFill="1" applyBorder="1" applyAlignment="1">
      <alignment horizontal="center" vertical="top" wrapText="1"/>
      <protection/>
    </xf>
    <xf numFmtId="0" fontId="0" fillId="44" borderId="11" xfId="66" applyFont="1" applyFill="1" applyBorder="1" applyAlignment="1">
      <alignment horizontal="left" vertical="top" wrapText="1"/>
      <protection/>
    </xf>
    <xf numFmtId="0" fontId="0" fillId="45" borderId="11" xfId="66" applyFont="1" applyFill="1" applyBorder="1" applyAlignment="1">
      <alignment horizontal="left" vertical="top" wrapText="1"/>
      <protection/>
    </xf>
    <xf numFmtId="207" fontId="24" fillId="0" borderId="0" xfId="52" applyNumberFormat="1" applyFont="1" applyAlignment="1" applyProtection="1">
      <alignment/>
      <protection locked="0"/>
    </xf>
    <xf numFmtId="207" fontId="25" fillId="0" borderId="0" xfId="52" applyNumberFormat="1" applyFont="1" applyFill="1" applyAlignment="1" applyProtection="1">
      <alignment horizontal="left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>
      <alignment vertical="top" wrapText="1"/>
    </xf>
    <xf numFmtId="0" fontId="0" fillId="45" borderId="11" xfId="0" applyFont="1" applyFill="1" applyBorder="1" applyAlignment="1">
      <alignment vertical="top" wrapText="1"/>
    </xf>
    <xf numFmtId="0" fontId="25" fillId="46" borderId="11" xfId="0" applyNumberFormat="1" applyFont="1" applyFill="1" applyBorder="1" applyAlignment="1">
      <alignment horizontal="left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3" fontId="25" fillId="47" borderId="11" xfId="64" applyNumberFormat="1" applyFont="1" applyFill="1" applyBorder="1" applyAlignment="1" applyProtection="1">
      <alignment horizontal="center" vertical="center" wrapText="1"/>
      <protection locked="0"/>
    </xf>
    <xf numFmtId="0" fontId="4" fillId="44" borderId="13" xfId="0" applyFont="1" applyFill="1" applyBorder="1" applyAlignment="1">
      <alignment horizontal="center" vertical="center"/>
    </xf>
    <xf numFmtId="0" fontId="27" fillId="41" borderId="16" xfId="64" applyFont="1" applyFill="1" applyBorder="1" applyAlignment="1" applyProtection="1">
      <alignment horizontal="left"/>
      <protection locked="0"/>
    </xf>
    <xf numFmtId="0" fontId="27" fillId="41" borderId="17" xfId="64" applyFont="1" applyFill="1" applyBorder="1" applyAlignment="1" applyProtection="1">
      <alignment horizontal="left"/>
      <protection locked="0"/>
    </xf>
    <xf numFmtId="0" fontId="27" fillId="41" borderId="18" xfId="64" applyFont="1" applyFill="1" applyBorder="1" applyAlignment="1" applyProtection="1">
      <alignment horizontal="left"/>
      <protection locked="0"/>
    </xf>
    <xf numFmtId="0" fontId="27" fillId="41" borderId="0" xfId="64" applyFont="1" applyFill="1" applyBorder="1" applyAlignment="1" applyProtection="1">
      <alignment horizontal="left"/>
      <protection locked="0"/>
    </xf>
    <xf numFmtId="0" fontId="44" fillId="44" borderId="11" xfId="0" applyFont="1" applyFill="1" applyBorder="1" applyAlignment="1">
      <alignment horizontal="center" vertical="center" wrapText="1"/>
    </xf>
    <xf numFmtId="0" fontId="44" fillId="45" borderId="11" xfId="0" applyFont="1" applyFill="1" applyBorder="1" applyAlignment="1">
      <alignment horizontal="center" vertical="center" wrapText="1"/>
    </xf>
    <xf numFmtId="0" fontId="27" fillId="41" borderId="19" xfId="64" applyFont="1" applyFill="1" applyBorder="1" applyAlignment="1" applyProtection="1">
      <alignment horizontal="left"/>
      <protection locked="0"/>
    </xf>
    <xf numFmtId="0" fontId="27" fillId="41" borderId="20" xfId="64" applyFont="1" applyFill="1" applyBorder="1" applyAlignment="1" applyProtection="1">
      <alignment horizontal="left"/>
      <protection locked="0"/>
    </xf>
    <xf numFmtId="0" fontId="4" fillId="44" borderId="13" xfId="0" applyFont="1" applyFill="1" applyBorder="1" applyAlignment="1">
      <alignment horizontal="center" vertical="center" wrapText="1"/>
    </xf>
    <xf numFmtId="0" fontId="27" fillId="41" borderId="15" xfId="64" applyFont="1" applyFill="1" applyBorder="1" applyAlignment="1" applyProtection="1">
      <alignment horizontal="left"/>
      <protection locked="0"/>
    </xf>
    <xf numFmtId="0" fontId="27" fillId="41" borderId="21" xfId="64" applyFont="1" applyFill="1" applyBorder="1" applyAlignment="1" applyProtection="1">
      <alignment horizontal="left"/>
      <protection locked="0"/>
    </xf>
    <xf numFmtId="0" fontId="27" fillId="41" borderId="22" xfId="64" applyFont="1" applyFill="1" applyBorder="1" applyAlignment="1" applyProtection="1">
      <alignment horizontal="left"/>
      <protection locked="0"/>
    </xf>
    <xf numFmtId="0" fontId="27" fillId="41" borderId="16" xfId="64" applyFont="1" applyFill="1" applyBorder="1" applyAlignment="1">
      <alignment horizontal="left" vertical="center" wrapText="1"/>
      <protection/>
    </xf>
    <xf numFmtId="0" fontId="27" fillId="41" borderId="17" xfId="64" applyFont="1" applyFill="1" applyBorder="1" applyAlignment="1">
      <alignment horizontal="left" vertical="center" wrapText="1"/>
      <protection/>
    </xf>
    <xf numFmtId="0" fontId="27" fillId="41" borderId="23" xfId="64" applyFont="1" applyFill="1" applyBorder="1" applyAlignment="1">
      <alignment horizontal="left" vertical="center" wrapText="1"/>
      <protection/>
    </xf>
    <xf numFmtId="0" fontId="27" fillId="41" borderId="18" xfId="64" applyFont="1" applyFill="1" applyBorder="1" applyAlignment="1">
      <alignment horizontal="left" vertical="center" wrapText="1"/>
      <protection/>
    </xf>
    <xf numFmtId="0" fontId="27" fillId="41" borderId="0" xfId="64" applyFont="1" applyFill="1" applyBorder="1" applyAlignment="1">
      <alignment horizontal="left" vertical="center" wrapText="1"/>
      <protection/>
    </xf>
    <xf numFmtId="0" fontId="27" fillId="41" borderId="24" xfId="64" applyFont="1" applyFill="1" applyBorder="1" applyAlignment="1">
      <alignment horizontal="left" vertical="center" wrapText="1"/>
      <protection/>
    </xf>
    <xf numFmtId="0" fontId="25" fillId="46" borderId="19" xfId="0" applyNumberFormat="1" applyFont="1" applyFill="1" applyBorder="1" applyAlignment="1">
      <alignment horizontal="left" vertical="center" wrapText="1"/>
    </xf>
    <xf numFmtId="0" fontId="25" fillId="46" borderId="20" xfId="0" applyNumberFormat="1" applyFont="1" applyFill="1" applyBorder="1" applyAlignment="1">
      <alignment horizontal="left" vertical="center" wrapText="1"/>
    </xf>
    <xf numFmtId="0" fontId="27" fillId="41" borderId="19" xfId="64" applyFont="1" applyFill="1" applyBorder="1" applyAlignment="1">
      <alignment horizontal="left" vertical="center" wrapText="1"/>
      <protection/>
    </xf>
    <xf numFmtId="0" fontId="27" fillId="41" borderId="20" xfId="64" applyFont="1" applyFill="1" applyBorder="1" applyAlignment="1">
      <alignment horizontal="left" vertical="center" wrapText="1"/>
      <protection/>
    </xf>
    <xf numFmtId="0" fontId="27" fillId="41" borderId="25" xfId="64" applyFont="1" applyFill="1" applyBorder="1" applyAlignment="1">
      <alignment horizontal="left" vertical="center" wrapText="1"/>
      <protection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14" fontId="25" fillId="36" borderId="11" xfId="64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14" fontId="25" fillId="36" borderId="11" xfId="64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14" fontId="25" fillId="36" borderId="11" xfId="64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14" fontId="25" fillId="36" borderId="11" xfId="64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4" applyNumberFormat="1" applyFont="1" applyFill="1" applyBorder="1" applyAlignment="1" applyProtection="1">
      <alignment horizontal="center" vertical="center"/>
      <protection locked="0"/>
    </xf>
    <xf numFmtId="14" fontId="25" fillId="36" borderId="11" xfId="64" applyNumberFormat="1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Moeda 4" xfId="61"/>
    <cellStyle name="Moeda 4 2" xfId="62"/>
    <cellStyle name="Neutro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6 2" xfId="70"/>
    <cellStyle name="Normal 7" xfId="71"/>
    <cellStyle name="Nota" xfId="72"/>
    <cellStyle name="Percent" xfId="73"/>
    <cellStyle name="Porcentagem 2" xfId="74"/>
    <cellStyle name="Ruim" xfId="75"/>
    <cellStyle name="Saída" xfId="76"/>
    <cellStyle name="Comma [0]" xfId="77"/>
    <cellStyle name="Separador de milhares 2" xfId="78"/>
    <cellStyle name="Separador de milhares 2 2" xfId="79"/>
    <cellStyle name="Separador de milhares 2 2 2" xfId="80"/>
    <cellStyle name="Separador de milhares 2 2 2 2" xfId="81"/>
    <cellStyle name="Separador de milhares 2 2 3" xfId="82"/>
    <cellStyle name="Separador de milhares 3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 5" xfId="91"/>
    <cellStyle name="Total" xfId="92"/>
    <cellStyle name="Comma" xfId="93"/>
    <cellStyle name="Vírgula 2" xfId="94"/>
    <cellStyle name="Vírgula 2 2" xfId="95"/>
    <cellStyle name="Vírgula 2 2 2" xfId="96"/>
    <cellStyle name="Vírgula 2 3" xfId="97"/>
    <cellStyle name="Vírgula 3" xfId="98"/>
  </cellStyles>
  <dxfs count="45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209550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716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O20" sqref="O20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60" t="s">
        <v>30</v>
      </c>
      <c r="B1" s="60"/>
      <c r="C1" s="60"/>
      <c r="D1" s="60"/>
      <c r="E1" s="60" t="s">
        <v>31</v>
      </c>
      <c r="F1" s="60"/>
      <c r="G1" s="60"/>
      <c r="H1" s="60"/>
      <c r="I1" s="60"/>
      <c r="J1" s="60"/>
      <c r="K1" s="60" t="s">
        <v>32</v>
      </c>
      <c r="L1" s="60"/>
      <c r="M1" s="60"/>
      <c r="N1" s="67" t="s">
        <v>43</v>
      </c>
      <c r="O1" s="67" t="s">
        <v>44</v>
      </c>
      <c r="P1" s="67" t="s">
        <v>33</v>
      </c>
      <c r="Q1" s="67" t="s">
        <v>33</v>
      </c>
      <c r="R1" s="67" t="s">
        <v>33</v>
      </c>
      <c r="S1" s="67" t="s">
        <v>33</v>
      </c>
      <c r="T1" s="67" t="s">
        <v>33</v>
      </c>
      <c r="U1" s="67" t="s">
        <v>33</v>
      </c>
      <c r="V1" s="67" t="s">
        <v>33</v>
      </c>
      <c r="W1" s="67" t="s">
        <v>33</v>
      </c>
      <c r="X1" s="67" t="s">
        <v>33</v>
      </c>
      <c r="Y1" s="67" t="s">
        <v>33</v>
      </c>
    </row>
    <row r="2" spans="1:25" ht="18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2" customFormat="1" ht="45">
      <c r="A3" s="29" t="s">
        <v>36</v>
      </c>
      <c r="B3" s="29" t="s">
        <v>35</v>
      </c>
      <c r="C3" s="29" t="s">
        <v>2</v>
      </c>
      <c r="D3" s="29" t="s">
        <v>21</v>
      </c>
      <c r="E3" s="30" t="s">
        <v>22</v>
      </c>
      <c r="F3" s="30" t="s">
        <v>23</v>
      </c>
      <c r="G3" s="34" t="s">
        <v>24</v>
      </c>
      <c r="H3" s="34" t="s">
        <v>25</v>
      </c>
      <c r="I3" s="34" t="s">
        <v>9</v>
      </c>
      <c r="J3" s="19" t="s">
        <v>3</v>
      </c>
      <c r="K3" s="20" t="s">
        <v>5</v>
      </c>
      <c r="L3" s="21" t="s">
        <v>0</v>
      </c>
      <c r="M3" s="22" t="s">
        <v>4</v>
      </c>
      <c r="N3" s="95">
        <v>45014</v>
      </c>
      <c r="O3" s="95">
        <v>45155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30" customHeight="1">
      <c r="A4" s="65" t="s">
        <v>28</v>
      </c>
      <c r="B4" s="65">
        <v>1</v>
      </c>
      <c r="C4" s="31">
        <v>1</v>
      </c>
      <c r="D4" s="61" t="s">
        <v>34</v>
      </c>
      <c r="E4" s="45" t="s">
        <v>6</v>
      </c>
      <c r="F4" s="45" t="s">
        <v>7</v>
      </c>
      <c r="G4" s="50" t="s">
        <v>26</v>
      </c>
      <c r="H4" s="52" t="s">
        <v>27</v>
      </c>
      <c r="I4" s="44" t="s">
        <v>8</v>
      </c>
      <c r="J4" s="48">
        <v>87.72</v>
      </c>
      <c r="K4" s="16">
        <v>80</v>
      </c>
      <c r="L4" s="17">
        <f>K4-(SUM(N4:Y4))</f>
        <v>40</v>
      </c>
      <c r="M4" s="14" t="str">
        <f>IF(L4&lt;0,"ATENÇÃO","OK")</f>
        <v>OK</v>
      </c>
      <c r="N4" s="94">
        <v>40</v>
      </c>
      <c r="O4" s="94"/>
      <c r="P4" s="56"/>
      <c r="Q4" s="15"/>
      <c r="R4" s="15"/>
      <c r="S4" s="15"/>
      <c r="T4" s="15"/>
      <c r="U4" s="15"/>
      <c r="V4" s="15"/>
      <c r="W4" s="15"/>
      <c r="X4" s="15"/>
      <c r="Y4" s="15"/>
    </row>
    <row r="5" spans="1:25" ht="30" customHeight="1">
      <c r="A5" s="68"/>
      <c r="B5" s="66"/>
      <c r="C5" s="31">
        <v>2</v>
      </c>
      <c r="D5" s="62"/>
      <c r="E5" s="45" t="s">
        <v>18</v>
      </c>
      <c r="F5" s="45" t="s">
        <v>7</v>
      </c>
      <c r="G5" s="50" t="s">
        <v>26</v>
      </c>
      <c r="H5" s="52" t="s">
        <v>37</v>
      </c>
      <c r="I5" s="44" t="s">
        <v>8</v>
      </c>
      <c r="J5" s="48">
        <v>205.74</v>
      </c>
      <c r="K5" s="16">
        <v>8</v>
      </c>
      <c r="L5" s="17">
        <f>K5-(SUM(N5:Y5))</f>
        <v>3</v>
      </c>
      <c r="M5" s="14" t="str">
        <f>IF(L5&lt;0,"ATENÇÃO","OK")</f>
        <v>OK</v>
      </c>
      <c r="N5" s="94"/>
      <c r="O5" s="94">
        <v>5</v>
      </c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0" customHeight="1">
      <c r="A6" s="68"/>
      <c r="B6" s="63">
        <v>2</v>
      </c>
      <c r="C6" s="32">
        <v>3</v>
      </c>
      <c r="D6" s="63" t="s">
        <v>34</v>
      </c>
      <c r="E6" s="46" t="s">
        <v>38</v>
      </c>
      <c r="F6" s="46" t="s">
        <v>7</v>
      </c>
      <c r="G6" s="51" t="s">
        <v>26</v>
      </c>
      <c r="H6" s="53" t="s">
        <v>37</v>
      </c>
      <c r="I6" s="47" t="s">
        <v>8</v>
      </c>
      <c r="J6" s="49">
        <v>355</v>
      </c>
      <c r="K6" s="16"/>
      <c r="L6" s="17">
        <f>K6-(SUM(N6:Y6))</f>
        <v>0</v>
      </c>
      <c r="M6" s="14" t="str">
        <f>IF(L6&lt;0,"ATENÇÃO","OK")</f>
        <v>OK</v>
      </c>
      <c r="N6" s="94"/>
      <c r="O6" s="94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30" customHeight="1">
      <c r="A7" s="66"/>
      <c r="B7" s="64"/>
      <c r="C7" s="32">
        <v>4</v>
      </c>
      <c r="D7" s="64"/>
      <c r="E7" s="46" t="s">
        <v>39</v>
      </c>
      <c r="F7" s="46" t="s">
        <v>7</v>
      </c>
      <c r="G7" s="51" t="s">
        <v>26</v>
      </c>
      <c r="H7" s="53" t="s">
        <v>37</v>
      </c>
      <c r="I7" s="47" t="s">
        <v>8</v>
      </c>
      <c r="J7" s="49">
        <v>509.99</v>
      </c>
      <c r="K7" s="16">
        <v>5</v>
      </c>
      <c r="L7" s="17">
        <f>K7-(SUM(N7:Y7))</f>
        <v>3</v>
      </c>
      <c r="M7" s="14" t="str">
        <f>IF(L7&lt;0,"ATENÇÃO","OK")</f>
        <v>OK</v>
      </c>
      <c r="N7" s="94">
        <v>2</v>
      </c>
      <c r="O7" s="94"/>
      <c r="P7" s="56"/>
      <c r="Q7" s="15"/>
      <c r="R7" s="15"/>
      <c r="S7" s="15"/>
      <c r="T7" s="15"/>
      <c r="U7" s="15"/>
      <c r="V7" s="15"/>
      <c r="W7" s="15"/>
      <c r="X7" s="15"/>
      <c r="Y7" s="15"/>
    </row>
    <row r="8" spans="14:16" ht="15">
      <c r="N8" s="54">
        <f>SUMPRODUCT(J4:J7,N4:N7)</f>
        <v>4528.780000000001</v>
      </c>
      <c r="O8" s="54">
        <f>SUMPRODUCT(J4:J7,O4:O7)</f>
        <v>1028.7</v>
      </c>
      <c r="P8" s="54">
        <f>SUMPRODUCT(J4:J7,P4:P7)</f>
        <v>0</v>
      </c>
    </row>
    <row r="9" ht="15">
      <c r="N9" s="55"/>
    </row>
    <row r="10" spans="1:2" ht="45">
      <c r="A10" s="4" t="s">
        <v>29</v>
      </c>
      <c r="B10" s="4"/>
    </row>
  </sheetData>
  <sheetProtection/>
  <mergeCells count="21">
    <mergeCell ref="A4:A7"/>
    <mergeCell ref="V1:V2"/>
    <mergeCell ref="E1:J1"/>
    <mergeCell ref="N1:N2"/>
    <mergeCell ref="O1:O2"/>
    <mergeCell ref="X1:X2"/>
    <mergeCell ref="Y1:Y2"/>
    <mergeCell ref="A2:M2"/>
    <mergeCell ref="A1:D1"/>
    <mergeCell ref="W1:W2"/>
    <mergeCell ref="Q1:Q2"/>
    <mergeCell ref="R1:R2"/>
    <mergeCell ref="S1:S2"/>
    <mergeCell ref="T1:T2"/>
    <mergeCell ref="U1:U2"/>
    <mergeCell ref="K1:M1"/>
    <mergeCell ref="D4:D5"/>
    <mergeCell ref="D6:D7"/>
    <mergeCell ref="B4:B5"/>
    <mergeCell ref="B6:B7"/>
    <mergeCell ref="P1:P2"/>
  </mergeCells>
  <conditionalFormatting sqref="Q4:Y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</conditionalFormatting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M23" sqref="M23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60" t="s">
        <v>30</v>
      </c>
      <c r="B1" s="60"/>
      <c r="C1" s="60"/>
      <c r="D1" s="60"/>
      <c r="E1" s="60" t="s">
        <v>31</v>
      </c>
      <c r="F1" s="60"/>
      <c r="G1" s="60"/>
      <c r="H1" s="60"/>
      <c r="I1" s="60"/>
      <c r="J1" s="60"/>
      <c r="K1" s="60" t="s">
        <v>32</v>
      </c>
      <c r="L1" s="60"/>
      <c r="M1" s="60"/>
      <c r="N1" s="67" t="s">
        <v>47</v>
      </c>
      <c r="O1" s="67" t="s">
        <v>33</v>
      </c>
      <c r="P1" s="67" t="s">
        <v>33</v>
      </c>
      <c r="Q1" s="67" t="s">
        <v>33</v>
      </c>
      <c r="R1" s="67" t="s">
        <v>33</v>
      </c>
      <c r="S1" s="67" t="s">
        <v>33</v>
      </c>
      <c r="T1" s="67" t="s">
        <v>33</v>
      </c>
      <c r="U1" s="67" t="s">
        <v>33</v>
      </c>
      <c r="V1" s="67" t="s">
        <v>33</v>
      </c>
      <c r="W1" s="67" t="s">
        <v>33</v>
      </c>
      <c r="X1" s="67" t="s">
        <v>33</v>
      </c>
      <c r="Y1" s="67" t="s">
        <v>33</v>
      </c>
    </row>
    <row r="2" spans="1:25" ht="18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2" customFormat="1" ht="45">
      <c r="A3" s="29" t="s">
        <v>36</v>
      </c>
      <c r="B3" s="29" t="s">
        <v>35</v>
      </c>
      <c r="C3" s="29" t="s">
        <v>2</v>
      </c>
      <c r="D3" s="29" t="s">
        <v>21</v>
      </c>
      <c r="E3" s="30" t="s">
        <v>22</v>
      </c>
      <c r="F3" s="30" t="s">
        <v>23</v>
      </c>
      <c r="G3" s="34" t="s">
        <v>24</v>
      </c>
      <c r="H3" s="34" t="s">
        <v>25</v>
      </c>
      <c r="I3" s="34" t="s">
        <v>9</v>
      </c>
      <c r="J3" s="19" t="s">
        <v>3</v>
      </c>
      <c r="K3" s="20" t="s">
        <v>5</v>
      </c>
      <c r="L3" s="21" t="s">
        <v>0</v>
      </c>
      <c r="M3" s="22" t="s">
        <v>4</v>
      </c>
      <c r="N3" s="101">
        <v>45006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30" customHeight="1">
      <c r="A4" s="65" t="s">
        <v>28</v>
      </c>
      <c r="B4" s="65">
        <v>1</v>
      </c>
      <c r="C4" s="31">
        <v>1</v>
      </c>
      <c r="D4" s="61" t="s">
        <v>34</v>
      </c>
      <c r="E4" s="45" t="s">
        <v>6</v>
      </c>
      <c r="F4" s="45" t="s">
        <v>7</v>
      </c>
      <c r="G4" s="50" t="s">
        <v>26</v>
      </c>
      <c r="H4" s="52" t="s">
        <v>27</v>
      </c>
      <c r="I4" s="44" t="s">
        <v>8</v>
      </c>
      <c r="J4" s="48">
        <v>87.72</v>
      </c>
      <c r="K4" s="16">
        <v>25</v>
      </c>
      <c r="L4" s="17">
        <f>K4-(SUM(N4:Y4))</f>
        <v>15</v>
      </c>
      <c r="M4" s="14" t="str">
        <f>IF(L4&lt;0,"ATENÇÃO","OK")</f>
        <v>OK</v>
      </c>
      <c r="N4" s="100">
        <v>10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30" customHeight="1">
      <c r="A5" s="68"/>
      <c r="B5" s="66"/>
      <c r="C5" s="31">
        <v>2</v>
      </c>
      <c r="D5" s="62"/>
      <c r="E5" s="45" t="s">
        <v>18</v>
      </c>
      <c r="F5" s="45" t="s">
        <v>7</v>
      </c>
      <c r="G5" s="50" t="s">
        <v>26</v>
      </c>
      <c r="H5" s="52" t="s">
        <v>37</v>
      </c>
      <c r="I5" s="44" t="s">
        <v>8</v>
      </c>
      <c r="J5" s="48">
        <v>205.74</v>
      </c>
      <c r="K5" s="16">
        <v>12</v>
      </c>
      <c r="L5" s="17">
        <f>K5-(SUM(N5:Y5))</f>
        <v>6</v>
      </c>
      <c r="M5" s="14" t="str">
        <f>IF(L5&lt;0,"ATENÇÃO","OK")</f>
        <v>OK</v>
      </c>
      <c r="N5" s="100">
        <v>6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0" customHeight="1">
      <c r="A6" s="68"/>
      <c r="B6" s="63">
        <v>2</v>
      </c>
      <c r="C6" s="32">
        <v>3</v>
      </c>
      <c r="D6" s="63" t="s">
        <v>34</v>
      </c>
      <c r="E6" s="46" t="s">
        <v>38</v>
      </c>
      <c r="F6" s="46" t="s">
        <v>7</v>
      </c>
      <c r="G6" s="51" t="s">
        <v>26</v>
      </c>
      <c r="H6" s="53" t="s">
        <v>37</v>
      </c>
      <c r="I6" s="47" t="s">
        <v>8</v>
      </c>
      <c r="J6" s="49">
        <v>355</v>
      </c>
      <c r="K6" s="16"/>
      <c r="L6" s="17">
        <f>K6-(SUM(N6:Y6))</f>
        <v>0</v>
      </c>
      <c r="M6" s="14" t="str">
        <f>IF(L6&lt;0,"ATENÇÃO","OK")</f>
        <v>OK</v>
      </c>
      <c r="N6" s="100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30" customHeight="1">
      <c r="A7" s="66"/>
      <c r="B7" s="64"/>
      <c r="C7" s="32">
        <v>4</v>
      </c>
      <c r="D7" s="64"/>
      <c r="E7" s="46" t="s">
        <v>39</v>
      </c>
      <c r="F7" s="46" t="s">
        <v>7</v>
      </c>
      <c r="G7" s="51" t="s">
        <v>26</v>
      </c>
      <c r="H7" s="53" t="s">
        <v>37</v>
      </c>
      <c r="I7" s="47" t="s">
        <v>8</v>
      </c>
      <c r="J7" s="49">
        <v>509.99</v>
      </c>
      <c r="K7" s="16"/>
      <c r="L7" s="17">
        <f>K7-(SUM(N7:Y7))</f>
        <v>0</v>
      </c>
      <c r="M7" s="14" t="str">
        <f>IF(L7&lt;0,"ATENÇÃO","OK")</f>
        <v>OK</v>
      </c>
      <c r="N7" s="100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4:16" ht="15">
      <c r="N8" s="54">
        <f>SUMPRODUCT(J4:J7,N4:N7)</f>
        <v>2111.6400000000003</v>
      </c>
      <c r="O8" s="54">
        <f>SUMPRODUCT(J4:J7,O4:O7)</f>
        <v>0</v>
      </c>
      <c r="P8" s="54">
        <f>SUMPRODUCT(J4:J7,P4:P7)</f>
        <v>0</v>
      </c>
    </row>
    <row r="9" ht="15">
      <c r="N9" s="55"/>
    </row>
    <row r="10" spans="1:2" ht="45">
      <c r="A10" s="4" t="s">
        <v>29</v>
      </c>
      <c r="B10" s="4"/>
    </row>
  </sheetData>
  <sheetProtection/>
  <mergeCells count="21">
    <mergeCell ref="A1:D1"/>
    <mergeCell ref="E1:J1"/>
    <mergeCell ref="N1:N2"/>
    <mergeCell ref="R1:R2"/>
    <mergeCell ref="S1:S2"/>
    <mergeCell ref="O1:O2"/>
    <mergeCell ref="W1:W2"/>
    <mergeCell ref="X1:X2"/>
    <mergeCell ref="T1:T2"/>
    <mergeCell ref="U1:U2"/>
    <mergeCell ref="V1:V2"/>
    <mergeCell ref="K1:M1"/>
    <mergeCell ref="Y1:Y2"/>
    <mergeCell ref="A2:M2"/>
    <mergeCell ref="A4:A7"/>
    <mergeCell ref="B4:B5"/>
    <mergeCell ref="D4:D5"/>
    <mergeCell ref="B6:B7"/>
    <mergeCell ref="D6:D7"/>
    <mergeCell ref="P1:P2"/>
    <mergeCell ref="Q1:Q2"/>
  </mergeCells>
  <conditionalFormatting sqref="Q4:Y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N20" sqref="N20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60" t="s">
        <v>30</v>
      </c>
      <c r="B1" s="60"/>
      <c r="C1" s="60"/>
      <c r="D1" s="60"/>
      <c r="E1" s="60" t="s">
        <v>31</v>
      </c>
      <c r="F1" s="60"/>
      <c r="G1" s="60"/>
      <c r="H1" s="60"/>
      <c r="I1" s="60"/>
      <c r="J1" s="60"/>
      <c r="K1" s="60" t="s">
        <v>32</v>
      </c>
      <c r="L1" s="60"/>
      <c r="M1" s="60"/>
      <c r="N1" s="67" t="s">
        <v>46</v>
      </c>
      <c r="O1" s="67" t="s">
        <v>33</v>
      </c>
      <c r="P1" s="67" t="s">
        <v>33</v>
      </c>
      <c r="Q1" s="67" t="s">
        <v>33</v>
      </c>
      <c r="R1" s="67" t="s">
        <v>33</v>
      </c>
      <c r="S1" s="67" t="s">
        <v>33</v>
      </c>
      <c r="T1" s="67" t="s">
        <v>33</v>
      </c>
      <c r="U1" s="67" t="s">
        <v>33</v>
      </c>
      <c r="V1" s="67" t="s">
        <v>33</v>
      </c>
      <c r="W1" s="67" t="s">
        <v>33</v>
      </c>
      <c r="X1" s="67" t="s">
        <v>33</v>
      </c>
      <c r="Y1" s="67" t="s">
        <v>33</v>
      </c>
    </row>
    <row r="2" spans="1:25" ht="18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2" customFormat="1" ht="45">
      <c r="A3" s="29" t="s">
        <v>36</v>
      </c>
      <c r="B3" s="29" t="s">
        <v>35</v>
      </c>
      <c r="C3" s="29" t="s">
        <v>2</v>
      </c>
      <c r="D3" s="29" t="s">
        <v>21</v>
      </c>
      <c r="E3" s="30" t="s">
        <v>22</v>
      </c>
      <c r="F3" s="30" t="s">
        <v>23</v>
      </c>
      <c r="G3" s="34" t="s">
        <v>24</v>
      </c>
      <c r="H3" s="34" t="s">
        <v>25</v>
      </c>
      <c r="I3" s="34" t="s">
        <v>9</v>
      </c>
      <c r="J3" s="19" t="s">
        <v>3</v>
      </c>
      <c r="K3" s="20" t="s">
        <v>5</v>
      </c>
      <c r="L3" s="21" t="s">
        <v>0</v>
      </c>
      <c r="M3" s="22" t="s">
        <v>4</v>
      </c>
      <c r="N3" s="99">
        <v>45016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30" customHeight="1">
      <c r="A4" s="65" t="s">
        <v>28</v>
      </c>
      <c r="B4" s="65">
        <v>1</v>
      </c>
      <c r="C4" s="31">
        <v>1</v>
      </c>
      <c r="D4" s="61" t="s">
        <v>34</v>
      </c>
      <c r="E4" s="45" t="s">
        <v>6</v>
      </c>
      <c r="F4" s="45" t="s">
        <v>7</v>
      </c>
      <c r="G4" s="50" t="s">
        <v>26</v>
      </c>
      <c r="H4" s="52" t="s">
        <v>27</v>
      </c>
      <c r="I4" s="44" t="s">
        <v>8</v>
      </c>
      <c r="J4" s="48">
        <v>87.72</v>
      </c>
      <c r="K4" s="16">
        <v>36</v>
      </c>
      <c r="L4" s="17">
        <f>K4-(SUM(N4:Y4))</f>
        <v>20</v>
      </c>
      <c r="M4" s="14" t="str">
        <f>IF(L4&lt;0,"ATENÇÃO","OK")</f>
        <v>OK</v>
      </c>
      <c r="N4" s="98">
        <v>16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30" customHeight="1">
      <c r="A5" s="68"/>
      <c r="B5" s="66"/>
      <c r="C5" s="31">
        <v>2</v>
      </c>
      <c r="D5" s="62"/>
      <c r="E5" s="45" t="s">
        <v>18</v>
      </c>
      <c r="F5" s="45" t="s">
        <v>7</v>
      </c>
      <c r="G5" s="50" t="s">
        <v>26</v>
      </c>
      <c r="H5" s="52" t="s">
        <v>37</v>
      </c>
      <c r="I5" s="44" t="s">
        <v>8</v>
      </c>
      <c r="J5" s="48">
        <v>205.74</v>
      </c>
      <c r="K5" s="16">
        <v>12</v>
      </c>
      <c r="L5" s="17">
        <f>K5-(SUM(N5:Y5))</f>
        <v>6</v>
      </c>
      <c r="M5" s="14" t="str">
        <f>IF(L5&lt;0,"ATENÇÃO","OK")</f>
        <v>OK</v>
      </c>
      <c r="N5" s="98">
        <v>6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0" customHeight="1">
      <c r="A6" s="68"/>
      <c r="B6" s="63">
        <v>2</v>
      </c>
      <c r="C6" s="32">
        <v>3</v>
      </c>
      <c r="D6" s="63" t="s">
        <v>34</v>
      </c>
      <c r="E6" s="46" t="s">
        <v>38</v>
      </c>
      <c r="F6" s="46" t="s">
        <v>7</v>
      </c>
      <c r="G6" s="51" t="s">
        <v>26</v>
      </c>
      <c r="H6" s="53" t="s">
        <v>37</v>
      </c>
      <c r="I6" s="47" t="s">
        <v>8</v>
      </c>
      <c r="J6" s="49">
        <v>355</v>
      </c>
      <c r="K6" s="16"/>
      <c r="L6" s="17">
        <f>K6-(SUM(N6:Y6))</f>
        <v>0</v>
      </c>
      <c r="M6" s="14" t="str">
        <f>IF(L6&lt;0,"ATENÇÃO","OK")</f>
        <v>OK</v>
      </c>
      <c r="N6" s="9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30" customHeight="1">
      <c r="A7" s="66"/>
      <c r="B7" s="64"/>
      <c r="C7" s="32">
        <v>4</v>
      </c>
      <c r="D7" s="64"/>
      <c r="E7" s="46" t="s">
        <v>39</v>
      </c>
      <c r="F7" s="46" t="s">
        <v>7</v>
      </c>
      <c r="G7" s="51" t="s">
        <v>26</v>
      </c>
      <c r="H7" s="53" t="s">
        <v>37</v>
      </c>
      <c r="I7" s="47" t="s">
        <v>8</v>
      </c>
      <c r="J7" s="49">
        <v>509.99</v>
      </c>
      <c r="K7" s="16"/>
      <c r="L7" s="17">
        <f>K7-(SUM(N7:Y7))</f>
        <v>0</v>
      </c>
      <c r="M7" s="14" t="str">
        <f>IF(L7&lt;0,"ATENÇÃO","OK")</f>
        <v>OK</v>
      </c>
      <c r="N7" s="98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4:16" ht="15">
      <c r="N8" s="54">
        <f>SUMPRODUCT(J4:J7,N4:N7)</f>
        <v>2637.96</v>
      </c>
      <c r="O8" s="54">
        <f>SUMPRODUCT(J4:J7,O4:O7)</f>
        <v>0</v>
      </c>
      <c r="P8" s="54">
        <f>SUMPRODUCT(J4:J7,P4:P7)</f>
        <v>0</v>
      </c>
    </row>
    <row r="9" ht="15">
      <c r="N9" s="55"/>
    </row>
    <row r="10" spans="1:2" ht="45">
      <c r="A10" s="4" t="s">
        <v>29</v>
      </c>
      <c r="B10" s="4"/>
    </row>
  </sheetData>
  <sheetProtection/>
  <mergeCells count="21">
    <mergeCell ref="A1:D1"/>
    <mergeCell ref="E1:J1"/>
    <mergeCell ref="N1:N2"/>
    <mergeCell ref="R1:R2"/>
    <mergeCell ref="S1:S2"/>
    <mergeCell ref="W1:W2"/>
    <mergeCell ref="X1:X2"/>
    <mergeCell ref="T1:T2"/>
    <mergeCell ref="U1:U2"/>
    <mergeCell ref="V1:V2"/>
    <mergeCell ref="O1:O2"/>
    <mergeCell ref="K1:M1"/>
    <mergeCell ref="Y1:Y2"/>
    <mergeCell ref="A2:M2"/>
    <mergeCell ref="A4:A7"/>
    <mergeCell ref="B4:B5"/>
    <mergeCell ref="D4:D5"/>
    <mergeCell ref="B6:B7"/>
    <mergeCell ref="D6:D7"/>
    <mergeCell ref="P1:P2"/>
    <mergeCell ref="Q1:Q2"/>
  </mergeCells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Q4:Y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L25" sqref="L25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60" t="s">
        <v>30</v>
      </c>
      <c r="B1" s="60"/>
      <c r="C1" s="60"/>
      <c r="D1" s="60"/>
      <c r="E1" s="60" t="s">
        <v>31</v>
      </c>
      <c r="F1" s="60"/>
      <c r="G1" s="60"/>
      <c r="H1" s="60"/>
      <c r="I1" s="60"/>
      <c r="J1" s="60"/>
      <c r="K1" s="60" t="s">
        <v>32</v>
      </c>
      <c r="L1" s="60"/>
      <c r="M1" s="60"/>
      <c r="N1" s="67" t="s">
        <v>45</v>
      </c>
      <c r="O1" s="67" t="s">
        <v>33</v>
      </c>
      <c r="P1" s="67" t="s">
        <v>33</v>
      </c>
      <c r="Q1" s="67" t="s">
        <v>33</v>
      </c>
      <c r="R1" s="67" t="s">
        <v>33</v>
      </c>
      <c r="S1" s="67" t="s">
        <v>33</v>
      </c>
      <c r="T1" s="67" t="s">
        <v>33</v>
      </c>
      <c r="U1" s="67" t="s">
        <v>33</v>
      </c>
      <c r="V1" s="67" t="s">
        <v>33</v>
      </c>
      <c r="W1" s="67" t="s">
        <v>33</v>
      </c>
      <c r="X1" s="67" t="s">
        <v>33</v>
      </c>
      <c r="Y1" s="67" t="s">
        <v>33</v>
      </c>
    </row>
    <row r="2" spans="1:25" ht="18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2" customFormat="1" ht="45">
      <c r="A3" s="29" t="s">
        <v>36</v>
      </c>
      <c r="B3" s="29" t="s">
        <v>35</v>
      </c>
      <c r="C3" s="29" t="s">
        <v>2</v>
      </c>
      <c r="D3" s="29" t="s">
        <v>21</v>
      </c>
      <c r="E3" s="30" t="s">
        <v>22</v>
      </c>
      <c r="F3" s="30" t="s">
        <v>23</v>
      </c>
      <c r="G3" s="34" t="s">
        <v>24</v>
      </c>
      <c r="H3" s="34" t="s">
        <v>25</v>
      </c>
      <c r="I3" s="34" t="s">
        <v>9</v>
      </c>
      <c r="J3" s="19" t="s">
        <v>3</v>
      </c>
      <c r="K3" s="20" t="s">
        <v>5</v>
      </c>
      <c r="L3" s="21" t="s">
        <v>0</v>
      </c>
      <c r="M3" s="22" t="s">
        <v>4</v>
      </c>
      <c r="N3" s="97">
        <v>45050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30" customHeight="1">
      <c r="A4" s="65" t="s">
        <v>28</v>
      </c>
      <c r="B4" s="65">
        <v>1</v>
      </c>
      <c r="C4" s="31">
        <v>1</v>
      </c>
      <c r="D4" s="61" t="s">
        <v>34</v>
      </c>
      <c r="E4" s="45" t="s">
        <v>6</v>
      </c>
      <c r="F4" s="45" t="s">
        <v>7</v>
      </c>
      <c r="G4" s="50" t="s">
        <v>26</v>
      </c>
      <c r="H4" s="52" t="s">
        <v>27</v>
      </c>
      <c r="I4" s="44" t="s">
        <v>8</v>
      </c>
      <c r="J4" s="48">
        <v>87.72</v>
      </c>
      <c r="K4" s="16">
        <v>20</v>
      </c>
      <c r="L4" s="17">
        <f>K4-(SUM(N4:Y4))</f>
        <v>0</v>
      </c>
      <c r="M4" s="14" t="str">
        <f>IF(L4&lt;0,"ATENÇÃO","OK")</f>
        <v>OK</v>
      </c>
      <c r="N4" s="96">
        <v>20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30" customHeight="1">
      <c r="A5" s="68"/>
      <c r="B5" s="66"/>
      <c r="C5" s="31">
        <v>2</v>
      </c>
      <c r="D5" s="62"/>
      <c r="E5" s="45" t="s">
        <v>18</v>
      </c>
      <c r="F5" s="45" t="s">
        <v>7</v>
      </c>
      <c r="G5" s="50" t="s">
        <v>26</v>
      </c>
      <c r="H5" s="52" t="s">
        <v>37</v>
      </c>
      <c r="I5" s="44" t="s">
        <v>8</v>
      </c>
      <c r="J5" s="48">
        <v>205.74</v>
      </c>
      <c r="K5" s="16">
        <v>5</v>
      </c>
      <c r="L5" s="17">
        <f>K5-(SUM(N5:Y5))</f>
        <v>0</v>
      </c>
      <c r="M5" s="14" t="str">
        <f>IF(L5&lt;0,"ATENÇÃO","OK")</f>
        <v>OK</v>
      </c>
      <c r="N5" s="96">
        <v>5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0" customHeight="1">
      <c r="A6" s="68"/>
      <c r="B6" s="63">
        <v>2</v>
      </c>
      <c r="C6" s="32">
        <v>3</v>
      </c>
      <c r="D6" s="63" t="s">
        <v>34</v>
      </c>
      <c r="E6" s="46" t="s">
        <v>38</v>
      </c>
      <c r="F6" s="46" t="s">
        <v>7</v>
      </c>
      <c r="G6" s="51" t="s">
        <v>26</v>
      </c>
      <c r="H6" s="53" t="s">
        <v>37</v>
      </c>
      <c r="I6" s="47" t="s">
        <v>8</v>
      </c>
      <c r="J6" s="49">
        <v>355</v>
      </c>
      <c r="K6" s="16"/>
      <c r="L6" s="17">
        <f>K6-(SUM(N6:Y6))</f>
        <v>0</v>
      </c>
      <c r="M6" s="14" t="str">
        <f>IF(L6&lt;0,"ATENÇÃO","OK")</f>
        <v>OK</v>
      </c>
      <c r="N6" s="96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30" customHeight="1">
      <c r="A7" s="66"/>
      <c r="B7" s="64"/>
      <c r="C7" s="32">
        <v>4</v>
      </c>
      <c r="D7" s="64"/>
      <c r="E7" s="46" t="s">
        <v>39</v>
      </c>
      <c r="F7" s="46" t="s">
        <v>7</v>
      </c>
      <c r="G7" s="51" t="s">
        <v>26</v>
      </c>
      <c r="H7" s="53" t="s">
        <v>37</v>
      </c>
      <c r="I7" s="47" t="s">
        <v>8</v>
      </c>
      <c r="J7" s="49">
        <v>509.99</v>
      </c>
      <c r="K7" s="16"/>
      <c r="L7" s="17">
        <f>K7-(SUM(N7:Y7))</f>
        <v>0</v>
      </c>
      <c r="M7" s="14" t="str">
        <f>IF(L7&lt;0,"ATENÇÃO","OK")</f>
        <v>OK</v>
      </c>
      <c r="N7" s="96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4:16" ht="15">
      <c r="N8" s="54">
        <f>SUMPRODUCT(J4:J7,N4:N7)</f>
        <v>2783.1000000000004</v>
      </c>
      <c r="O8" s="54">
        <f>SUMPRODUCT(J4:J7,O4:O7)</f>
        <v>0</v>
      </c>
      <c r="P8" s="54">
        <f>SUMPRODUCT(J4:J7,P4:P7)</f>
        <v>0</v>
      </c>
    </row>
    <row r="9" ht="15">
      <c r="N9" s="55"/>
    </row>
    <row r="10" spans="1:2" ht="45">
      <c r="A10" s="4" t="s">
        <v>29</v>
      </c>
      <c r="B10" s="4"/>
    </row>
  </sheetData>
  <sheetProtection/>
  <mergeCells count="21">
    <mergeCell ref="A1:D1"/>
    <mergeCell ref="E1:J1"/>
    <mergeCell ref="N1:N2"/>
    <mergeCell ref="O1:O2"/>
    <mergeCell ref="V1:V2"/>
    <mergeCell ref="W1:W2"/>
    <mergeCell ref="X1:X2"/>
    <mergeCell ref="P1:P2"/>
    <mergeCell ref="Q1:Q2"/>
    <mergeCell ref="R1:R2"/>
    <mergeCell ref="S1:S2"/>
    <mergeCell ref="K1:M1"/>
    <mergeCell ref="Y1:Y2"/>
    <mergeCell ref="A2:M2"/>
    <mergeCell ref="A4:A7"/>
    <mergeCell ref="B4:B5"/>
    <mergeCell ref="D4:D5"/>
    <mergeCell ref="B6:B7"/>
    <mergeCell ref="D6:D7"/>
    <mergeCell ref="T1:T2"/>
    <mergeCell ref="U1:U2"/>
  </mergeCells>
  <conditionalFormatting sqref="Q4:Y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"/>
  <sheetViews>
    <sheetView zoomScale="90" zoomScaleNormal="90" zoomScalePageLayoutView="0" workbookViewId="0" topLeftCell="A1">
      <selection activeCell="N21" sqref="N21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60" t="s">
        <v>30</v>
      </c>
      <c r="B1" s="60"/>
      <c r="C1" s="60"/>
      <c r="D1" s="60"/>
      <c r="E1" s="60" t="s">
        <v>31</v>
      </c>
      <c r="F1" s="60"/>
      <c r="G1" s="60"/>
      <c r="H1" s="60"/>
      <c r="I1" s="60"/>
      <c r="J1" s="60"/>
      <c r="K1" s="60" t="s">
        <v>32</v>
      </c>
      <c r="L1" s="60"/>
      <c r="M1" s="60"/>
      <c r="N1" s="67" t="s">
        <v>41</v>
      </c>
      <c r="O1" s="67" t="s">
        <v>33</v>
      </c>
      <c r="P1" s="67" t="s">
        <v>33</v>
      </c>
      <c r="Q1" s="67" t="s">
        <v>33</v>
      </c>
      <c r="R1" s="67" t="s">
        <v>33</v>
      </c>
      <c r="S1" s="67" t="s">
        <v>33</v>
      </c>
      <c r="T1" s="67" t="s">
        <v>33</v>
      </c>
      <c r="U1" s="67" t="s">
        <v>33</v>
      </c>
      <c r="V1" s="67" t="s">
        <v>33</v>
      </c>
      <c r="W1" s="67" t="s">
        <v>33</v>
      </c>
      <c r="X1" s="67" t="s">
        <v>33</v>
      </c>
      <c r="Y1" s="67" t="s">
        <v>33</v>
      </c>
    </row>
    <row r="2" spans="1:25" ht="18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2" customFormat="1" ht="45">
      <c r="A3" s="29" t="s">
        <v>36</v>
      </c>
      <c r="B3" s="29" t="s">
        <v>35</v>
      </c>
      <c r="C3" s="29" t="s">
        <v>2</v>
      </c>
      <c r="D3" s="29" t="s">
        <v>21</v>
      </c>
      <c r="E3" s="30" t="s">
        <v>22</v>
      </c>
      <c r="F3" s="30" t="s">
        <v>23</v>
      </c>
      <c r="G3" s="34" t="s">
        <v>24</v>
      </c>
      <c r="H3" s="34" t="s">
        <v>25</v>
      </c>
      <c r="I3" s="34" t="s">
        <v>9</v>
      </c>
      <c r="J3" s="19" t="s">
        <v>3</v>
      </c>
      <c r="K3" s="20" t="s">
        <v>5</v>
      </c>
      <c r="L3" s="21" t="s">
        <v>0</v>
      </c>
      <c r="M3" s="22" t="s">
        <v>4</v>
      </c>
      <c r="N3" s="93">
        <v>45028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30" customHeight="1">
      <c r="A4" s="65" t="s">
        <v>28</v>
      </c>
      <c r="B4" s="65">
        <v>1</v>
      </c>
      <c r="C4" s="31">
        <v>1</v>
      </c>
      <c r="D4" s="61" t="s">
        <v>34</v>
      </c>
      <c r="E4" s="45" t="s">
        <v>6</v>
      </c>
      <c r="F4" s="45" t="s">
        <v>7</v>
      </c>
      <c r="G4" s="50" t="s">
        <v>26</v>
      </c>
      <c r="H4" s="52" t="s">
        <v>27</v>
      </c>
      <c r="I4" s="44" t="s">
        <v>8</v>
      </c>
      <c r="J4" s="48">
        <v>87.72</v>
      </c>
      <c r="K4" s="16">
        <v>36</v>
      </c>
      <c r="L4" s="17">
        <f>K4-(SUM(N4:Y4))</f>
        <v>30</v>
      </c>
      <c r="M4" s="14" t="str">
        <f>IF(L4&lt;0,"ATENÇÃO","OK")</f>
        <v>OK</v>
      </c>
      <c r="N4" s="92">
        <v>6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30" customHeight="1">
      <c r="A5" s="68"/>
      <c r="B5" s="66"/>
      <c r="C5" s="31">
        <v>2</v>
      </c>
      <c r="D5" s="62"/>
      <c r="E5" s="45" t="s">
        <v>18</v>
      </c>
      <c r="F5" s="45" t="s">
        <v>7</v>
      </c>
      <c r="G5" s="50" t="s">
        <v>26</v>
      </c>
      <c r="H5" s="52" t="s">
        <v>37</v>
      </c>
      <c r="I5" s="44" t="s">
        <v>8</v>
      </c>
      <c r="J5" s="48">
        <v>205.74</v>
      </c>
      <c r="K5" s="16">
        <v>24</v>
      </c>
      <c r="L5" s="17">
        <f>K5-(SUM(N5:Y5))</f>
        <v>22</v>
      </c>
      <c r="M5" s="14" t="str">
        <f>IF(L5&lt;0,"ATENÇÃO","OK")</f>
        <v>OK</v>
      </c>
      <c r="N5" s="92">
        <v>2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0" customHeight="1">
      <c r="A6" s="68"/>
      <c r="B6" s="63">
        <v>2</v>
      </c>
      <c r="C6" s="32">
        <v>3</v>
      </c>
      <c r="D6" s="63" t="s">
        <v>34</v>
      </c>
      <c r="E6" s="46" t="s">
        <v>38</v>
      </c>
      <c r="F6" s="46" t="s">
        <v>7</v>
      </c>
      <c r="G6" s="51" t="s">
        <v>26</v>
      </c>
      <c r="H6" s="53" t="s">
        <v>37</v>
      </c>
      <c r="I6" s="47" t="s">
        <v>8</v>
      </c>
      <c r="J6" s="49">
        <v>355</v>
      </c>
      <c r="K6" s="16">
        <v>12</v>
      </c>
      <c r="L6" s="17">
        <f>K6-(SUM(N6:Y6))</f>
        <v>12</v>
      </c>
      <c r="M6" s="14" t="str">
        <f>IF(L6&lt;0,"ATENÇÃO","OK")</f>
        <v>OK</v>
      </c>
      <c r="N6" s="92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30" customHeight="1">
      <c r="A7" s="66"/>
      <c r="B7" s="64"/>
      <c r="C7" s="32">
        <v>4</v>
      </c>
      <c r="D7" s="64"/>
      <c r="E7" s="46" t="s">
        <v>39</v>
      </c>
      <c r="F7" s="46" t="s">
        <v>7</v>
      </c>
      <c r="G7" s="51" t="s">
        <v>26</v>
      </c>
      <c r="H7" s="53" t="s">
        <v>37</v>
      </c>
      <c r="I7" s="47" t="s">
        <v>8</v>
      </c>
      <c r="J7" s="49">
        <v>509.99</v>
      </c>
      <c r="K7" s="16"/>
      <c r="L7" s="17">
        <f>K7-(SUM(N7:Y7))</f>
        <v>0</v>
      </c>
      <c r="M7" s="14" t="str">
        <f>IF(L7&lt;0,"ATENÇÃO","OK")</f>
        <v>OK</v>
      </c>
      <c r="N7" s="92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4:16" ht="15">
      <c r="N8" s="54">
        <f>SUMPRODUCT(J4:J7,N4:N7)</f>
        <v>937.8</v>
      </c>
      <c r="O8" s="54">
        <f>SUMPRODUCT(J4:J7,O4:O7)</f>
        <v>0</v>
      </c>
      <c r="P8" s="54">
        <f>SUMPRODUCT(J4:J7,P4:P7)</f>
        <v>0</v>
      </c>
    </row>
    <row r="9" ht="15">
      <c r="N9" s="55"/>
    </row>
    <row r="10" spans="1:2" ht="45">
      <c r="A10" s="4" t="s">
        <v>29</v>
      </c>
      <c r="B10" s="4"/>
    </row>
  </sheetData>
  <sheetProtection/>
  <mergeCells count="21">
    <mergeCell ref="W1:W2"/>
    <mergeCell ref="X1:X2"/>
    <mergeCell ref="T1:T2"/>
    <mergeCell ref="A1:D1"/>
    <mergeCell ref="E1:J1"/>
    <mergeCell ref="N1:N2"/>
    <mergeCell ref="O1:O2"/>
    <mergeCell ref="P1:P2"/>
    <mergeCell ref="Q1:Q2"/>
    <mergeCell ref="R1:R2"/>
    <mergeCell ref="S1:S2"/>
    <mergeCell ref="K1:M1"/>
    <mergeCell ref="Y1:Y2"/>
    <mergeCell ref="A2:M2"/>
    <mergeCell ref="A4:A7"/>
    <mergeCell ref="B4:B5"/>
    <mergeCell ref="D4:D5"/>
    <mergeCell ref="B6:B7"/>
    <mergeCell ref="D6:D7"/>
    <mergeCell ref="U1:U2"/>
    <mergeCell ref="V1:V2"/>
  </mergeCells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Q4:Y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K28" sqref="K28"/>
    </sheetView>
  </sheetViews>
  <sheetFormatPr defaultColWidth="9.7109375" defaultRowHeight="12.75"/>
  <cols>
    <col min="1" max="1" width="13.57421875" style="3" customWidth="1"/>
    <col min="2" max="2" width="6.57421875" style="3" customWidth="1"/>
    <col min="3" max="3" width="6.421875" style="4" customWidth="1"/>
    <col min="4" max="4" width="25.7109375" style="9" customWidth="1"/>
    <col min="5" max="5" width="40.7109375" style="10" bestFit="1" customWidth="1"/>
    <col min="6" max="6" width="11.28125" style="10" customWidth="1"/>
    <col min="7" max="7" width="11.421875" style="2" customWidth="1"/>
    <col min="8" max="8" width="13.28125" style="7" customWidth="1"/>
    <col min="9" max="9" width="13.28125" style="11" customWidth="1"/>
    <col min="10" max="10" width="12.57421875" style="12" customWidth="1"/>
    <col min="11" max="11" width="17.57421875" style="1" customWidth="1"/>
    <col min="12" max="12" width="19.7109375" style="1" customWidth="1"/>
    <col min="13" max="16384" width="9.7109375" style="1" customWidth="1"/>
  </cols>
  <sheetData>
    <row r="1" spans="1:12" ht="45.75" customHeight="1">
      <c r="A1" s="60" t="s">
        <v>30</v>
      </c>
      <c r="B1" s="60"/>
      <c r="C1" s="60"/>
      <c r="D1" s="60"/>
      <c r="E1" s="60" t="s">
        <v>31</v>
      </c>
      <c r="F1" s="60"/>
      <c r="G1" s="60"/>
      <c r="H1" s="87" t="s">
        <v>32</v>
      </c>
      <c r="I1" s="88"/>
      <c r="J1" s="88"/>
      <c r="K1" s="88"/>
      <c r="L1" s="88"/>
    </row>
    <row r="2" spans="1:12" s="2" customFormat="1" ht="45">
      <c r="A2" s="37" t="s">
        <v>36</v>
      </c>
      <c r="B2" s="37" t="s">
        <v>35</v>
      </c>
      <c r="C2" s="37" t="s">
        <v>2</v>
      </c>
      <c r="D2" s="37" t="s">
        <v>21</v>
      </c>
      <c r="E2" s="38" t="s">
        <v>22</v>
      </c>
      <c r="F2" s="38" t="s">
        <v>23</v>
      </c>
      <c r="G2" s="39" t="s">
        <v>3</v>
      </c>
      <c r="H2" s="40" t="s">
        <v>20</v>
      </c>
      <c r="I2" s="41" t="s">
        <v>10</v>
      </c>
      <c r="J2" s="42" t="s">
        <v>11</v>
      </c>
      <c r="K2" s="43" t="s">
        <v>12</v>
      </c>
      <c r="L2" s="43" t="s">
        <v>13</v>
      </c>
    </row>
    <row r="3" spans="1:12" ht="30" customHeight="1">
      <c r="A3" s="61" t="s">
        <v>40</v>
      </c>
      <c r="B3" s="61">
        <v>1</v>
      </c>
      <c r="C3" s="31">
        <v>1</v>
      </c>
      <c r="D3" s="73" t="s">
        <v>34</v>
      </c>
      <c r="E3" s="58" t="s">
        <v>6</v>
      </c>
      <c r="F3" s="58" t="s">
        <v>7</v>
      </c>
      <c r="G3" s="35">
        <v>87.72</v>
      </c>
      <c r="H3" s="16">
        <f>SUM(REIT!K4,ESAG!K4,CEART!K4,CEAD!K4,CEFID!K4)</f>
        <v>197</v>
      </c>
      <c r="I3" s="17">
        <f>(REIT!K4-REIT!L4)+(ESAG!K4-ESAG!L4)+(CEART!K4-CEART!L4)+(CEAD!K4-CEAD!L4)+(CEFID!K4-CEFID!L4)</f>
        <v>92</v>
      </c>
      <c r="J3" s="18">
        <f>H3-I3</f>
        <v>105</v>
      </c>
      <c r="K3" s="28">
        <f>H3*G3</f>
        <v>17280.84</v>
      </c>
      <c r="L3" s="28">
        <f>G3*I3</f>
        <v>8070.24</v>
      </c>
    </row>
    <row r="4" spans="1:12" ht="30" customHeight="1">
      <c r="A4" s="77"/>
      <c r="B4" s="62"/>
      <c r="C4" s="31">
        <v>2</v>
      </c>
      <c r="D4" s="73"/>
      <c r="E4" s="58" t="s">
        <v>18</v>
      </c>
      <c r="F4" s="58" t="s">
        <v>7</v>
      </c>
      <c r="G4" s="35">
        <v>205.74</v>
      </c>
      <c r="H4" s="16">
        <f>SUM(REIT!K5,ESAG!K5,CEART!K5,CEAD!K5,CEFID!K5)</f>
        <v>61</v>
      </c>
      <c r="I4" s="17">
        <f>(REIT!K5-REIT!L5)+(ESAG!K5-ESAG!L5)+(CEART!K5-CEART!L5)+(CEAD!K5-CEAD!L5)+(CEFID!K5-CEFID!L5)</f>
        <v>24</v>
      </c>
      <c r="J4" s="18">
        <f>H4-I4</f>
        <v>37</v>
      </c>
      <c r="K4" s="28">
        <f>H4*G4</f>
        <v>12550.140000000001</v>
      </c>
      <c r="L4" s="28">
        <f>G4*I4</f>
        <v>4937.76</v>
      </c>
    </row>
    <row r="5" spans="1:12" ht="30" customHeight="1">
      <c r="A5" s="77"/>
      <c r="B5" s="65">
        <v>2</v>
      </c>
      <c r="C5" s="32">
        <v>3</v>
      </c>
      <c r="D5" s="74" t="s">
        <v>34</v>
      </c>
      <c r="E5" s="59" t="s">
        <v>38</v>
      </c>
      <c r="F5" s="59" t="s">
        <v>7</v>
      </c>
      <c r="G5" s="36">
        <v>355</v>
      </c>
      <c r="H5" s="16">
        <f>SUM(REIT!K6,ESAG!K6,CEART!K6,CEAD!K6,CEFID!K6)</f>
        <v>12</v>
      </c>
      <c r="I5" s="17">
        <f>(REIT!K6-REIT!L6)+(ESAG!K6-ESAG!L6)+(CEART!K6-CEART!L6)+(CEAD!K6-CEAD!L6)+(CEFID!K6-CEFID!L6)</f>
        <v>0</v>
      </c>
      <c r="J5" s="18">
        <f>H5-I5</f>
        <v>12</v>
      </c>
      <c r="K5" s="28">
        <f>H5*G5</f>
        <v>4260</v>
      </c>
      <c r="L5" s="28">
        <f>G5*I5</f>
        <v>0</v>
      </c>
    </row>
    <row r="6" spans="1:12" ht="30" customHeight="1">
      <c r="A6" s="62"/>
      <c r="B6" s="66"/>
      <c r="C6" s="32">
        <v>4</v>
      </c>
      <c r="D6" s="74"/>
      <c r="E6" s="59" t="s">
        <v>39</v>
      </c>
      <c r="F6" s="59" t="s">
        <v>7</v>
      </c>
      <c r="G6" s="36">
        <v>509.99</v>
      </c>
      <c r="H6" s="16">
        <f>SUM(REIT!K7,ESAG!K7,CEART!K7,CEAD!K7,CEFID!K7)</f>
        <v>5</v>
      </c>
      <c r="I6" s="17">
        <f>(REIT!K7-REIT!L7)+(ESAG!K7-ESAG!L7)+(CEART!K7-CEART!L7)+(CEAD!K7-CEAD!L7)+(CEFID!K7-CEFID!L7)</f>
        <v>2</v>
      </c>
      <c r="J6" s="18">
        <f>H6-I6</f>
        <v>3</v>
      </c>
      <c r="K6" s="28">
        <f>H6*G6</f>
        <v>2549.95</v>
      </c>
      <c r="L6" s="28">
        <f>G6*I6</f>
        <v>1019.98</v>
      </c>
    </row>
    <row r="7" spans="4:12" ht="33" customHeight="1">
      <c r="D7" s="9" t="s">
        <v>29</v>
      </c>
      <c r="K7" s="33">
        <f>SUM(K3:K6)</f>
        <v>36640.93</v>
      </c>
      <c r="L7" s="33">
        <f>SUM(L3:L6)</f>
        <v>14027.98</v>
      </c>
    </row>
    <row r="9" spans="8:12" ht="15.75">
      <c r="H9" s="81" t="str">
        <f>A1</f>
        <v>PROCESSO: 593/2023</v>
      </c>
      <c r="I9" s="82"/>
      <c r="J9" s="82"/>
      <c r="K9" s="82"/>
      <c r="L9" s="83"/>
    </row>
    <row r="10" spans="8:12" ht="15.75">
      <c r="H10" s="84" t="str">
        <f>E1</f>
        <v>OBJETO: CONTRATAÇÃO DE EMPRESA PARA LAVAÇÃO DE VEÍCULOS PARA A UDESC,</v>
      </c>
      <c r="I10" s="85"/>
      <c r="J10" s="85"/>
      <c r="K10" s="85"/>
      <c r="L10" s="86"/>
    </row>
    <row r="11" spans="8:12" ht="15.75">
      <c r="H11" s="89" t="str">
        <f>H1</f>
        <v>VIGÊNCIA DA ATA: 16/03/2023 até 16/03/2024</v>
      </c>
      <c r="I11" s="90"/>
      <c r="J11" s="90"/>
      <c r="K11" s="90"/>
      <c r="L11" s="91"/>
    </row>
    <row r="12" spans="8:12" ht="15.75">
      <c r="H12" s="69" t="s">
        <v>14</v>
      </c>
      <c r="I12" s="70"/>
      <c r="J12" s="70"/>
      <c r="K12" s="70"/>
      <c r="L12" s="24">
        <f>K7</f>
        <v>36640.93</v>
      </c>
    </row>
    <row r="13" spans="8:12" ht="15.75">
      <c r="H13" s="71" t="s">
        <v>15</v>
      </c>
      <c r="I13" s="72"/>
      <c r="J13" s="72"/>
      <c r="K13" s="72"/>
      <c r="L13" s="25">
        <f>L7</f>
        <v>14027.98</v>
      </c>
    </row>
    <row r="14" spans="8:12" ht="15.75">
      <c r="H14" s="71" t="s">
        <v>16</v>
      </c>
      <c r="I14" s="72"/>
      <c r="J14" s="72"/>
      <c r="K14" s="72"/>
      <c r="L14" s="26">
        <v>0</v>
      </c>
    </row>
    <row r="15" spans="8:12" ht="15.75">
      <c r="H15" s="75" t="s">
        <v>17</v>
      </c>
      <c r="I15" s="76"/>
      <c r="J15" s="76"/>
      <c r="K15" s="76"/>
      <c r="L15" s="27">
        <f>L13/L12</f>
        <v>0.38284999862175983</v>
      </c>
    </row>
    <row r="16" spans="8:12" ht="15.75">
      <c r="H16" s="78" t="s">
        <v>42</v>
      </c>
      <c r="I16" s="79"/>
      <c r="J16" s="79"/>
      <c r="K16" s="79"/>
      <c r="L16" s="80"/>
    </row>
  </sheetData>
  <sheetProtection/>
  <mergeCells count="16">
    <mergeCell ref="H15:K15"/>
    <mergeCell ref="A3:A6"/>
    <mergeCell ref="A1:D1"/>
    <mergeCell ref="E1:G1"/>
    <mergeCell ref="H16:L16"/>
    <mergeCell ref="H9:L9"/>
    <mergeCell ref="H10:L10"/>
    <mergeCell ref="H1:L1"/>
    <mergeCell ref="H11:L11"/>
    <mergeCell ref="H12:K12"/>
    <mergeCell ref="H13:K13"/>
    <mergeCell ref="H14:K14"/>
    <mergeCell ref="B3:B4"/>
    <mergeCell ref="B5:B6"/>
    <mergeCell ref="D3:D4"/>
    <mergeCell ref="D5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PAULO EDISON DE LIMA</cp:lastModifiedBy>
  <cp:lastPrinted>2014-06-30T21:26:04Z</cp:lastPrinted>
  <dcterms:created xsi:type="dcterms:W3CDTF">2010-06-19T20:43:11Z</dcterms:created>
  <dcterms:modified xsi:type="dcterms:W3CDTF">2023-09-12T16:41:27Z</dcterms:modified>
  <cp:category/>
  <cp:version/>
  <cp:contentType/>
  <cp:contentStatus/>
</cp:coreProperties>
</file>