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2020 PROCESSOS ENCERRADOS\PE 0480.2019 SGPE 00944.2019 - Materiais e Eqptos de rede - SRP 16.07.20\"/>
    </mc:Choice>
  </mc:AlternateContent>
  <xr:revisionPtr revIDLastSave="0" documentId="13_ncr:1_{915B4D49-C6EB-45C3-8E76-7B1D4F4AF23C}" xr6:coauthVersionLast="45" xr6:coauthVersionMax="45" xr10:uidLastSave="{00000000-0000-0000-0000-000000000000}"/>
  <bookViews>
    <workbookView xWindow="-98" yWindow="-98" windowWidth="21795" windowHeight="11746" tabRatio="857" activeTab="9" xr2:uid="{00000000-000D-0000-FFFF-FFFF00000000}"/>
  </bookViews>
  <sheets>
    <sheet name="SETIC" sheetId="75" r:id="rId1"/>
    <sheet name="ESAG" sheetId="97" r:id="rId2"/>
    <sheet name="CEART" sheetId="79" r:id="rId3"/>
    <sheet name="FAED" sheetId="80" r:id="rId4"/>
    <sheet name="CEAD" sheetId="81" r:id="rId5"/>
    <sheet name="CEFID" sheetId="82" r:id="rId6"/>
    <sheet name="CERES" sheetId="85" r:id="rId7"/>
    <sheet name="CEPLAN" sheetId="84" r:id="rId8"/>
    <sheet name="CCT" sheetId="98" r:id="rId9"/>
    <sheet name="CAV" sheetId="99" r:id="rId10"/>
    <sheet name="CEO" sheetId="100" r:id="rId11"/>
    <sheet name="CESFI" sheetId="101" r:id="rId12"/>
    <sheet name="CEAVI" sheetId="102" r:id="rId13"/>
    <sheet name="GESTOR" sheetId="90" r:id="rId14"/>
    <sheet name="Modelo Anexo II IN 002_2014" sheetId="77" r:id="rId15"/>
  </sheets>
  <definedNames>
    <definedName name="_xlnm._FilterDatabase" localSheetId="13" hidden="1">GESTOR!$A$3:$M$3</definedName>
    <definedName name="diasuteis" localSheetId="4">#REF!</definedName>
    <definedName name="diasuteis" localSheetId="2">#REF!</definedName>
    <definedName name="diasuteis" localSheetId="5">#REF!</definedName>
    <definedName name="diasuteis" localSheetId="7">#REF!</definedName>
    <definedName name="diasuteis" localSheetId="6">#REF!</definedName>
    <definedName name="diasuteis" localSheetId="1">#REF!</definedName>
    <definedName name="diasuteis" localSheetId="3">#REF!</definedName>
    <definedName name="diasuteis" localSheetId="13">#REF!</definedName>
    <definedName name="diasuteis" localSheetId="0">#REF!</definedName>
    <definedName name="diasuteis">#REF!</definedName>
    <definedName name="Ferias" localSheetId="4">#REF!</definedName>
    <definedName name="Ferias" localSheetId="2">#REF!</definedName>
    <definedName name="Ferias" localSheetId="5">#REF!</definedName>
    <definedName name="Ferias" localSheetId="7">#REF!</definedName>
    <definedName name="Ferias" localSheetId="6">#REF!</definedName>
    <definedName name="Ferias" localSheetId="1">#REF!</definedName>
    <definedName name="Ferias" localSheetId="3">#REF!</definedName>
    <definedName name="Ferias" localSheetId="13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6" i="102" l="1"/>
  <c r="K6" i="99"/>
  <c r="Q23" i="75" l="1"/>
  <c r="P23" i="75"/>
  <c r="O23" i="75"/>
  <c r="N23" i="75"/>
  <c r="K5" i="90" l="1"/>
  <c r="N5" i="90" s="1"/>
  <c r="K6" i="90"/>
  <c r="N6" i="90" s="1"/>
  <c r="K7" i="90"/>
  <c r="K8" i="90"/>
  <c r="K9" i="90"/>
  <c r="N9" i="90" s="1"/>
  <c r="K10" i="90"/>
  <c r="K11" i="90"/>
  <c r="K12" i="90"/>
  <c r="K13" i="90"/>
  <c r="K14" i="90"/>
  <c r="N14" i="90" s="1"/>
  <c r="K15" i="90"/>
  <c r="K16" i="90"/>
  <c r="K17" i="90"/>
  <c r="N17" i="90" s="1"/>
  <c r="K18" i="90"/>
  <c r="N18" i="90" s="1"/>
  <c r="K19" i="90"/>
  <c r="K20" i="90"/>
  <c r="K21" i="90"/>
  <c r="K22" i="90"/>
  <c r="N22" i="90" s="1"/>
  <c r="L22" i="102"/>
  <c r="M22" i="102" s="1"/>
  <c r="L21" i="102"/>
  <c r="M21" i="102" s="1"/>
  <c r="L20" i="102"/>
  <c r="M20" i="102" s="1"/>
  <c r="L19" i="102"/>
  <c r="M19" i="102" s="1"/>
  <c r="L18" i="102"/>
  <c r="M18" i="102" s="1"/>
  <c r="L17" i="102"/>
  <c r="M17" i="102" s="1"/>
  <c r="L16" i="102"/>
  <c r="M16" i="102" s="1"/>
  <c r="L15" i="102"/>
  <c r="M15" i="102" s="1"/>
  <c r="L14" i="102"/>
  <c r="M14" i="102" s="1"/>
  <c r="L13" i="102"/>
  <c r="M13" i="102" s="1"/>
  <c r="L12" i="102"/>
  <c r="M12" i="102" s="1"/>
  <c r="L11" i="102"/>
  <c r="M11" i="102" s="1"/>
  <c r="L10" i="102"/>
  <c r="M10" i="102" s="1"/>
  <c r="L9" i="102"/>
  <c r="M9" i="102" s="1"/>
  <c r="M8" i="102"/>
  <c r="L8" i="102"/>
  <c r="L7" i="102"/>
  <c r="M7" i="102" s="1"/>
  <c r="L6" i="102"/>
  <c r="M6" i="102" s="1"/>
  <c r="L5" i="102"/>
  <c r="M5" i="102" s="1"/>
  <c r="L4" i="102"/>
  <c r="M4" i="102" s="1"/>
  <c r="L22" i="101"/>
  <c r="M22" i="101" s="1"/>
  <c r="L21" i="101"/>
  <c r="M21" i="101" s="1"/>
  <c r="L20" i="101"/>
  <c r="M20" i="101" s="1"/>
  <c r="L19" i="101"/>
  <c r="M19" i="101" s="1"/>
  <c r="L18" i="101"/>
  <c r="M18" i="101" s="1"/>
  <c r="L17" i="101"/>
  <c r="M17" i="101" s="1"/>
  <c r="L16" i="101"/>
  <c r="M16" i="101" s="1"/>
  <c r="L15" i="101"/>
  <c r="M15" i="101" s="1"/>
  <c r="L14" i="101"/>
  <c r="M14" i="101" s="1"/>
  <c r="L13" i="101"/>
  <c r="M13" i="101" s="1"/>
  <c r="L12" i="101"/>
  <c r="M12" i="101" s="1"/>
  <c r="L11" i="101"/>
  <c r="M11" i="101" s="1"/>
  <c r="L10" i="101"/>
  <c r="M10" i="101" s="1"/>
  <c r="L9" i="101"/>
  <c r="M9" i="101" s="1"/>
  <c r="L8" i="101"/>
  <c r="M8" i="101" s="1"/>
  <c r="L7" i="101"/>
  <c r="M7" i="101" s="1"/>
  <c r="L6" i="101"/>
  <c r="M6" i="101" s="1"/>
  <c r="L5" i="101"/>
  <c r="M5" i="101" s="1"/>
  <c r="L4" i="101"/>
  <c r="M4" i="101" s="1"/>
  <c r="L22" i="100"/>
  <c r="M22" i="100" s="1"/>
  <c r="L21" i="100"/>
  <c r="M21" i="100" s="1"/>
  <c r="L20" i="100"/>
  <c r="M20" i="100" s="1"/>
  <c r="L19" i="100"/>
  <c r="M19" i="100" s="1"/>
  <c r="L18" i="100"/>
  <c r="M18" i="100" s="1"/>
  <c r="L17" i="100"/>
  <c r="M17" i="100" s="1"/>
  <c r="L16" i="100"/>
  <c r="M16" i="100" s="1"/>
  <c r="L15" i="100"/>
  <c r="M15" i="100" s="1"/>
  <c r="L14" i="100"/>
  <c r="M14" i="100" s="1"/>
  <c r="L13" i="100"/>
  <c r="M13" i="100" s="1"/>
  <c r="L12" i="100"/>
  <c r="M12" i="100" s="1"/>
  <c r="L11" i="100"/>
  <c r="M11" i="100" s="1"/>
  <c r="L10" i="100"/>
  <c r="M10" i="100" s="1"/>
  <c r="L9" i="100"/>
  <c r="M9" i="100" s="1"/>
  <c r="L8" i="100"/>
  <c r="M8" i="100" s="1"/>
  <c r="L7" i="100"/>
  <c r="M7" i="100" s="1"/>
  <c r="L6" i="100"/>
  <c r="M6" i="100" s="1"/>
  <c r="L5" i="100"/>
  <c r="M5" i="100" s="1"/>
  <c r="L4" i="100"/>
  <c r="M4" i="100" s="1"/>
  <c r="L22" i="99"/>
  <c r="M22" i="99" s="1"/>
  <c r="L21" i="99"/>
  <c r="M21" i="99" s="1"/>
  <c r="L20" i="99"/>
  <c r="M20" i="99" s="1"/>
  <c r="L19" i="99"/>
  <c r="M19" i="99" s="1"/>
  <c r="L18" i="99"/>
  <c r="M18" i="99" s="1"/>
  <c r="L17" i="99"/>
  <c r="M17" i="99" s="1"/>
  <c r="L16" i="99"/>
  <c r="M16" i="99" s="1"/>
  <c r="L15" i="99"/>
  <c r="M15" i="99" s="1"/>
  <c r="L14" i="99"/>
  <c r="M14" i="99" s="1"/>
  <c r="L13" i="99"/>
  <c r="M13" i="99" s="1"/>
  <c r="L12" i="99"/>
  <c r="M12" i="99" s="1"/>
  <c r="L11" i="99"/>
  <c r="M11" i="99" s="1"/>
  <c r="L10" i="99"/>
  <c r="M10" i="99" s="1"/>
  <c r="L9" i="99"/>
  <c r="M9" i="99" s="1"/>
  <c r="L8" i="99"/>
  <c r="M8" i="99" s="1"/>
  <c r="L7" i="99"/>
  <c r="M7" i="99" s="1"/>
  <c r="L6" i="99"/>
  <c r="M6" i="99" s="1"/>
  <c r="L5" i="99"/>
  <c r="M5" i="99" s="1"/>
  <c r="L4" i="99"/>
  <c r="M4" i="99" s="1"/>
  <c r="L22" i="98"/>
  <c r="M22" i="98" s="1"/>
  <c r="L21" i="98"/>
  <c r="M21" i="98" s="1"/>
  <c r="L20" i="98"/>
  <c r="M20" i="98" s="1"/>
  <c r="L19" i="98"/>
  <c r="M19" i="98" s="1"/>
  <c r="L18" i="98"/>
  <c r="M18" i="98" s="1"/>
  <c r="L17" i="98"/>
  <c r="M17" i="98" s="1"/>
  <c r="L16" i="98"/>
  <c r="M16" i="98" s="1"/>
  <c r="L15" i="98"/>
  <c r="M15" i="98" s="1"/>
  <c r="L14" i="98"/>
  <c r="M14" i="98" s="1"/>
  <c r="L13" i="98"/>
  <c r="M13" i="98" s="1"/>
  <c r="L12" i="98"/>
  <c r="M12" i="98" s="1"/>
  <c r="L11" i="98"/>
  <c r="M11" i="98" s="1"/>
  <c r="L10" i="98"/>
  <c r="M10" i="98" s="1"/>
  <c r="L9" i="98"/>
  <c r="M9" i="98" s="1"/>
  <c r="L8" i="98"/>
  <c r="M8" i="98" s="1"/>
  <c r="L7" i="98"/>
  <c r="M7" i="98" s="1"/>
  <c r="L6" i="98"/>
  <c r="M6" i="98" s="1"/>
  <c r="L5" i="98"/>
  <c r="M5" i="98" s="1"/>
  <c r="L4" i="98"/>
  <c r="M4" i="98" s="1"/>
  <c r="L22" i="84"/>
  <c r="M22" i="84" s="1"/>
  <c r="L21" i="84"/>
  <c r="M21" i="84" s="1"/>
  <c r="L20" i="84"/>
  <c r="M20" i="84" s="1"/>
  <c r="L19" i="84"/>
  <c r="M19" i="84" s="1"/>
  <c r="L18" i="84"/>
  <c r="M18" i="84" s="1"/>
  <c r="L17" i="84"/>
  <c r="M17" i="84" s="1"/>
  <c r="L16" i="84"/>
  <c r="M16" i="84" s="1"/>
  <c r="L15" i="84"/>
  <c r="M15" i="84" s="1"/>
  <c r="L14" i="84"/>
  <c r="M14" i="84" s="1"/>
  <c r="L13" i="84"/>
  <c r="M13" i="84" s="1"/>
  <c r="L12" i="84"/>
  <c r="M12" i="84" s="1"/>
  <c r="L11" i="84"/>
  <c r="M11" i="84" s="1"/>
  <c r="L10" i="84"/>
  <c r="M10" i="84" s="1"/>
  <c r="L9" i="84"/>
  <c r="M9" i="84" s="1"/>
  <c r="L8" i="84"/>
  <c r="M8" i="84" s="1"/>
  <c r="L7" i="84"/>
  <c r="M7" i="84" s="1"/>
  <c r="L6" i="84"/>
  <c r="M6" i="84" s="1"/>
  <c r="L5" i="84"/>
  <c r="M5" i="84" s="1"/>
  <c r="L4" i="84"/>
  <c r="M4" i="84" s="1"/>
  <c r="L22" i="85"/>
  <c r="M22" i="85" s="1"/>
  <c r="L21" i="85"/>
  <c r="M21" i="85" s="1"/>
  <c r="L20" i="85"/>
  <c r="M20" i="85" s="1"/>
  <c r="L19" i="85"/>
  <c r="M19" i="85" s="1"/>
  <c r="L18" i="85"/>
  <c r="M18" i="85" s="1"/>
  <c r="L17" i="85"/>
  <c r="M17" i="85" s="1"/>
  <c r="L16" i="85"/>
  <c r="M16" i="85" s="1"/>
  <c r="L15" i="85"/>
  <c r="M15" i="85" s="1"/>
  <c r="L14" i="85"/>
  <c r="M14" i="85" s="1"/>
  <c r="L13" i="85"/>
  <c r="M13" i="85" s="1"/>
  <c r="L12" i="85"/>
  <c r="M12" i="85" s="1"/>
  <c r="L11" i="85"/>
  <c r="M11" i="85" s="1"/>
  <c r="L10" i="85"/>
  <c r="M10" i="85" s="1"/>
  <c r="L9" i="85"/>
  <c r="M9" i="85" s="1"/>
  <c r="L8" i="85"/>
  <c r="M8" i="85" s="1"/>
  <c r="L7" i="85"/>
  <c r="M7" i="85" s="1"/>
  <c r="L6" i="85"/>
  <c r="M6" i="85" s="1"/>
  <c r="L5" i="85"/>
  <c r="M5" i="85" s="1"/>
  <c r="L4" i="85"/>
  <c r="M4" i="85" s="1"/>
  <c r="L22" i="82"/>
  <c r="M22" i="82" s="1"/>
  <c r="L21" i="82"/>
  <c r="M21" i="82" s="1"/>
  <c r="L20" i="82"/>
  <c r="M20" i="82" s="1"/>
  <c r="L19" i="82"/>
  <c r="M19" i="82" s="1"/>
  <c r="L18" i="82"/>
  <c r="M18" i="82" s="1"/>
  <c r="L17" i="82"/>
  <c r="M17" i="82" s="1"/>
  <c r="L16" i="82"/>
  <c r="M16" i="82" s="1"/>
  <c r="L15" i="82"/>
  <c r="M15" i="82" s="1"/>
  <c r="L14" i="82"/>
  <c r="M14" i="82" s="1"/>
  <c r="L13" i="82"/>
  <c r="M13" i="82" s="1"/>
  <c r="L12" i="82"/>
  <c r="M12" i="82" s="1"/>
  <c r="L11" i="82"/>
  <c r="M11" i="82" s="1"/>
  <c r="L10" i="82"/>
  <c r="M10" i="82" s="1"/>
  <c r="L9" i="82"/>
  <c r="M9" i="82" s="1"/>
  <c r="L8" i="82"/>
  <c r="M8" i="82" s="1"/>
  <c r="L7" i="82"/>
  <c r="M7" i="82" s="1"/>
  <c r="L6" i="82"/>
  <c r="M6" i="82" s="1"/>
  <c r="L5" i="82"/>
  <c r="M5" i="82" s="1"/>
  <c r="L4" i="82"/>
  <c r="M4" i="82" s="1"/>
  <c r="L22" i="81"/>
  <c r="M22" i="81" s="1"/>
  <c r="L21" i="81"/>
  <c r="M21" i="81" s="1"/>
  <c r="L20" i="81"/>
  <c r="M20" i="81" s="1"/>
  <c r="L19" i="81"/>
  <c r="M19" i="81" s="1"/>
  <c r="L18" i="81"/>
  <c r="M18" i="81" s="1"/>
  <c r="L17" i="81"/>
  <c r="M17" i="81" s="1"/>
  <c r="L16" i="81"/>
  <c r="M16" i="81" s="1"/>
  <c r="L15" i="81"/>
  <c r="M15" i="81" s="1"/>
  <c r="L14" i="81"/>
  <c r="M14" i="81" s="1"/>
  <c r="L13" i="81"/>
  <c r="M13" i="81" s="1"/>
  <c r="L12" i="81"/>
  <c r="M12" i="81" s="1"/>
  <c r="L11" i="81"/>
  <c r="M11" i="81" s="1"/>
  <c r="L10" i="81"/>
  <c r="M10" i="81" s="1"/>
  <c r="L9" i="81"/>
  <c r="M9" i="81" s="1"/>
  <c r="L8" i="81"/>
  <c r="M8" i="81" s="1"/>
  <c r="L7" i="81"/>
  <c r="M7" i="81" s="1"/>
  <c r="L6" i="81"/>
  <c r="M6" i="81" s="1"/>
  <c r="L5" i="81"/>
  <c r="M5" i="81" s="1"/>
  <c r="L4" i="81"/>
  <c r="M4" i="81" s="1"/>
  <c r="L22" i="80"/>
  <c r="M22" i="80" s="1"/>
  <c r="L21" i="80"/>
  <c r="M21" i="80" s="1"/>
  <c r="L20" i="80"/>
  <c r="M20" i="80" s="1"/>
  <c r="L19" i="80"/>
  <c r="M19" i="80" s="1"/>
  <c r="L18" i="80"/>
  <c r="M18" i="80" s="1"/>
  <c r="L17" i="80"/>
  <c r="M17" i="80" s="1"/>
  <c r="L16" i="80"/>
  <c r="M16" i="80" s="1"/>
  <c r="L15" i="80"/>
  <c r="M15" i="80" s="1"/>
  <c r="L14" i="80"/>
  <c r="M14" i="80" s="1"/>
  <c r="L13" i="80"/>
  <c r="M13" i="80" s="1"/>
  <c r="L12" i="80"/>
  <c r="M12" i="80" s="1"/>
  <c r="L11" i="80"/>
  <c r="M11" i="80" s="1"/>
  <c r="L10" i="80"/>
  <c r="M10" i="80" s="1"/>
  <c r="L9" i="80"/>
  <c r="M9" i="80" s="1"/>
  <c r="L8" i="80"/>
  <c r="M8" i="80" s="1"/>
  <c r="L7" i="80"/>
  <c r="M7" i="80" s="1"/>
  <c r="L6" i="80"/>
  <c r="M6" i="80" s="1"/>
  <c r="L5" i="80"/>
  <c r="M5" i="80" s="1"/>
  <c r="L4" i="80"/>
  <c r="M4" i="80" s="1"/>
  <c r="L22" i="79"/>
  <c r="M22" i="79" s="1"/>
  <c r="L21" i="79"/>
  <c r="M21" i="79" s="1"/>
  <c r="L20" i="79"/>
  <c r="M20" i="79" s="1"/>
  <c r="L19" i="79"/>
  <c r="M19" i="79" s="1"/>
  <c r="L18" i="79"/>
  <c r="M18" i="79" s="1"/>
  <c r="L17" i="79"/>
  <c r="M17" i="79" s="1"/>
  <c r="L16" i="79"/>
  <c r="M16" i="79" s="1"/>
  <c r="L15" i="79"/>
  <c r="M15" i="79" s="1"/>
  <c r="L14" i="79"/>
  <c r="M14" i="79" s="1"/>
  <c r="L13" i="79"/>
  <c r="M13" i="79" s="1"/>
  <c r="L12" i="79"/>
  <c r="M12" i="79" s="1"/>
  <c r="L11" i="79"/>
  <c r="M11" i="79" s="1"/>
  <c r="L10" i="79"/>
  <c r="M10" i="79" s="1"/>
  <c r="L9" i="79"/>
  <c r="M9" i="79" s="1"/>
  <c r="L8" i="79"/>
  <c r="M8" i="79" s="1"/>
  <c r="L7" i="79"/>
  <c r="M7" i="79" s="1"/>
  <c r="L6" i="79"/>
  <c r="M6" i="79" s="1"/>
  <c r="L5" i="79"/>
  <c r="M5" i="79" s="1"/>
  <c r="L4" i="79"/>
  <c r="M4" i="79" s="1"/>
  <c r="L22" i="97"/>
  <c r="M22" i="97" s="1"/>
  <c r="L21" i="97"/>
  <c r="M21" i="97" s="1"/>
  <c r="L20" i="97"/>
  <c r="M20" i="97" s="1"/>
  <c r="L19" i="97"/>
  <c r="M19" i="97" s="1"/>
  <c r="L18" i="97"/>
  <c r="M18" i="97" s="1"/>
  <c r="L17" i="97"/>
  <c r="M17" i="97" s="1"/>
  <c r="L16" i="97"/>
  <c r="M16" i="97" s="1"/>
  <c r="L15" i="97"/>
  <c r="M15" i="97" s="1"/>
  <c r="L14" i="97"/>
  <c r="M14" i="97" s="1"/>
  <c r="L13" i="97"/>
  <c r="M13" i="97" s="1"/>
  <c r="L12" i="97"/>
  <c r="M12" i="97" s="1"/>
  <c r="L11" i="97"/>
  <c r="M11" i="97" s="1"/>
  <c r="L10" i="97"/>
  <c r="M10" i="97" s="1"/>
  <c r="L9" i="97"/>
  <c r="M9" i="97" s="1"/>
  <c r="L8" i="97"/>
  <c r="M8" i="97" s="1"/>
  <c r="L7" i="97"/>
  <c r="M7" i="97" s="1"/>
  <c r="L6" i="97"/>
  <c r="M6" i="97" s="1"/>
  <c r="L5" i="97"/>
  <c r="M5" i="97" s="1"/>
  <c r="L4" i="97"/>
  <c r="M4" i="97" s="1"/>
  <c r="L5" i="75"/>
  <c r="M5" i="75" s="1"/>
  <c r="L6" i="75"/>
  <c r="M6" i="75" s="1"/>
  <c r="L7" i="75"/>
  <c r="M7" i="75" s="1"/>
  <c r="L8" i="75"/>
  <c r="M8" i="75"/>
  <c r="L9" i="75"/>
  <c r="M9" i="75" s="1"/>
  <c r="L10" i="75"/>
  <c r="M10" i="75" s="1"/>
  <c r="L11" i="75"/>
  <c r="M11" i="75" s="1"/>
  <c r="L12" i="75"/>
  <c r="M12" i="75" s="1"/>
  <c r="L13" i="75"/>
  <c r="M13" i="75" s="1"/>
  <c r="L14" i="75"/>
  <c r="M14" i="75"/>
  <c r="L15" i="75"/>
  <c r="M15" i="75" s="1"/>
  <c r="L16" i="75"/>
  <c r="M16" i="75" s="1"/>
  <c r="L17" i="75"/>
  <c r="M17" i="75" s="1"/>
  <c r="L18" i="75"/>
  <c r="M18" i="75" s="1"/>
  <c r="L19" i="75"/>
  <c r="M19" i="75" s="1"/>
  <c r="L20" i="75"/>
  <c r="M20" i="75" s="1"/>
  <c r="L21" i="75"/>
  <c r="M21" i="75" s="1"/>
  <c r="L22" i="75"/>
  <c r="M22" i="75" s="1"/>
  <c r="L4" i="75"/>
  <c r="L14" i="90" l="1"/>
  <c r="O14" i="90" s="1"/>
  <c r="L22" i="90"/>
  <c r="O22" i="90" s="1"/>
  <c r="L10" i="90"/>
  <c r="O10" i="90" s="1"/>
  <c r="L16" i="90"/>
  <c r="O16" i="90" s="1"/>
  <c r="L8" i="90"/>
  <c r="O8" i="90" s="1"/>
  <c r="L13" i="90"/>
  <c r="O13" i="90" s="1"/>
  <c r="L11" i="90"/>
  <c r="O11" i="90" s="1"/>
  <c r="L6" i="90"/>
  <c r="L5" i="90"/>
  <c r="O5" i="90" s="1"/>
  <c r="L15" i="90"/>
  <c r="O15" i="90" s="1"/>
  <c r="L12" i="90"/>
  <c r="O12" i="90" s="1"/>
  <c r="L20" i="90"/>
  <c r="O20" i="90" s="1"/>
  <c r="L18" i="90"/>
  <c r="O18" i="90" s="1"/>
  <c r="L21" i="90"/>
  <c r="O21" i="90" s="1"/>
  <c r="L19" i="90"/>
  <c r="O19" i="90" s="1"/>
  <c r="L17" i="90"/>
  <c r="O17" i="90" s="1"/>
  <c r="L9" i="90"/>
  <c r="O9" i="90" s="1"/>
  <c r="L7" i="90"/>
  <c r="O7" i="90" s="1"/>
  <c r="N13" i="90"/>
  <c r="N21" i="90"/>
  <c r="N10" i="90"/>
  <c r="N20" i="90"/>
  <c r="N16" i="90"/>
  <c r="N12" i="90"/>
  <c r="N8" i="90"/>
  <c r="N19" i="90"/>
  <c r="N15" i="90"/>
  <c r="N11" i="90"/>
  <c r="N7" i="90"/>
  <c r="M12" i="90" l="1"/>
  <c r="M14" i="90"/>
  <c r="M11" i="90"/>
  <c r="M22" i="90"/>
  <c r="M20" i="90"/>
  <c r="M16" i="90"/>
  <c r="M10" i="90"/>
  <c r="M21" i="90"/>
  <c r="M15" i="90"/>
  <c r="M8" i="90"/>
  <c r="M17" i="90"/>
  <c r="M13" i="90"/>
  <c r="M7" i="90"/>
  <c r="M18" i="90"/>
  <c r="O6" i="90"/>
  <c r="M6" i="90"/>
  <c r="M19" i="90"/>
  <c r="M9" i="90"/>
  <c r="M5" i="90"/>
  <c r="K28" i="90"/>
  <c r="K27" i="90"/>
  <c r="K26" i="90"/>
  <c r="K4" i="90"/>
  <c r="N4" i="90" s="1"/>
  <c r="M4" i="75"/>
  <c r="L4" i="90" l="1"/>
  <c r="O4" i="90" s="1"/>
  <c r="M4" i="90" l="1"/>
  <c r="N23" i="90"/>
  <c r="O29" i="90" s="1"/>
  <c r="O23" i="90" l="1"/>
  <c r="O30" i="90" l="1"/>
  <c r="O32" i="9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K6" authorId="0" shapeId="0" xr:uid="{08C327C5-31A2-4DF0-9C33-A8C429172430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04 und ceavi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K6" authorId="0" shapeId="0" xr:uid="{E90F7F71-4531-476D-96BF-900715AF62DA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cav 04 und </t>
        </r>
      </text>
    </comment>
  </commentList>
</comments>
</file>

<file path=xl/sharedStrings.xml><?xml version="1.0" encoding="utf-8"?>
<sst xmlns="http://schemas.openxmlformats.org/spreadsheetml/2006/main" count="2244" uniqueCount="115">
  <si>
    <t>Saldo / Automático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</si>
  <si>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</si>
  <si>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</si>
  <si>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</si>
  <si>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</si>
  <si>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</si>
  <si>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</si>
  <si>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</si>
  <si>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</si>
  <si>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</si>
  <si>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</si>
  <si>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</si>
  <si>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</si>
  <si>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</si>
  <si>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</si>
  <si>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</si>
  <si>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</si>
  <si>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</si>
  <si>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</si>
  <si>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</si>
  <si>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</si>
  <si>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</si>
  <si>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CENTRO PARTICIPANTE: GESTOR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</si>
  <si>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</si>
  <si>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</si>
  <si>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</si>
  <si>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</si>
  <si>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</si>
  <si>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</si>
  <si>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</si>
  <si>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Valor Total da Ata com Aditivo</t>
  </si>
  <si>
    <t>449052.35</t>
  </si>
  <si>
    <t>data</t>
  </si>
  <si>
    <t>Empresa</t>
  </si>
  <si>
    <t>Grupo-Classe</t>
  </si>
  <si>
    <t>Código NUC</t>
  </si>
  <si>
    <t>Marca/Modelo</t>
  </si>
  <si>
    <t>Detalhamento</t>
  </si>
  <si>
    <t>13-04</t>
  </si>
  <si>
    <t>13-01</t>
  </si>
  <si>
    <t>13-05</t>
  </si>
  <si>
    <t xml:space="preserve">AQUISIÇÃO DE EQUIPAMENTOS E MATERIAIS PARA A REDE DE COMPUTADORES DA UDESC  </t>
  </si>
  <si>
    <t>Valor Unit</t>
  </si>
  <si>
    <t xml:space="preserve">Quantidade </t>
  </si>
  <si>
    <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</si>
  <si>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t>Qtde Registrada</t>
  </si>
  <si>
    <t xml:space="preserve">Resumo Atualizado em </t>
  </si>
  <si>
    <t xml:space="preserve"> AF/OS nº  xxxx/2019 Qtde. DT</t>
  </si>
  <si>
    <t>VIGÊNCIA DA ATA:  17/07/2019 até 16/07/2020</t>
  </si>
  <si>
    <t>PE 480/2019/UDESC</t>
  </si>
  <si>
    <r>
      <t xml:space="preserve">Especificação - </t>
    </r>
    <r>
      <rPr>
        <i/>
        <sz val="12"/>
        <color indexed="8"/>
        <rFont val="Arial"/>
        <family val="2"/>
      </rPr>
      <t>conforme complementação memorial descritivo.</t>
    </r>
  </si>
  <si>
    <t>3D PROJETOS E ASSESSORIA EM INFORMÁTICA LTDA - EPP. CNPJ 07.766.048/0001-54</t>
  </si>
  <si>
    <t>Mini-Storage</t>
  </si>
  <si>
    <t>Asustor </t>
  </si>
  <si>
    <t>074136-001</t>
  </si>
  <si>
    <t>D&amp;B INFORMATICA COMÉRCIO DE ELETROELETRONICOS LTDA. CNPJ 29.767.790/0001-17</t>
  </si>
  <si>
    <t>Quadro de Comutação 100A</t>
  </si>
  <si>
    <t>NHS Quadro de Comutação Automático QuadCom 50A </t>
  </si>
  <si>
    <t>56-16</t>
  </si>
  <si>
    <t>123480-002</t>
  </si>
  <si>
    <t>449052.30</t>
  </si>
  <si>
    <t>BR IMPORTACÃO EIRELI ME. CNPJ 29.205.731/0001-55</t>
  </si>
  <si>
    <t xml:space="preserve">Antena Direcional </t>
  </si>
  <si>
    <t>UBIQUIT/LBE5AC-23 </t>
  </si>
  <si>
    <t>098817-004</t>
  </si>
  <si>
    <t>NIEHUES COMERCIO E REPRESENTACOES LTDA. CNPJ 75.418.657/0001-72</t>
  </si>
  <si>
    <t>Etiquetadora de cabos 1</t>
  </si>
  <si>
    <t>Brother </t>
  </si>
  <si>
    <t>11247-0-001</t>
  </si>
  <si>
    <t>339030.17</t>
  </si>
  <si>
    <t>FITA para Etiquetadora de cabos 1</t>
  </si>
  <si>
    <t>10-01</t>
  </si>
  <si>
    <t>10165-6-003</t>
  </si>
  <si>
    <t>Fita Branca Etiquetadora  (modelo Tze-251)</t>
  </si>
  <si>
    <t>Fita Amarela Etiquetadora (modelo Tze-651)</t>
  </si>
  <si>
    <t>Fita Amarela Etiquetadora (modelo M-231)</t>
  </si>
  <si>
    <t>SCHINATO &amp; SILVA TECNOLOGIA LTDA. CNPJ 33.357.638/0001-33</t>
  </si>
  <si>
    <t>Trava tipo Kensington</t>
  </si>
  <si>
    <t>Teletronic / OSI 4 DIGITOS </t>
  </si>
  <si>
    <t>10528-7-001</t>
  </si>
  <si>
    <t>339030.28</t>
  </si>
  <si>
    <t>Fita LTO 4</t>
  </si>
  <si>
    <t>SUN </t>
  </si>
  <si>
    <t>00490-1-001</t>
  </si>
  <si>
    <t>ZOOM TECNOLOGIA LTDA. CNPJ 06.105.781/0001-65</t>
  </si>
  <si>
    <t>Expansão de disco para FIREWALL</t>
  </si>
  <si>
    <t>Huawei</t>
  </si>
  <si>
    <t>12011-1-001</t>
  </si>
  <si>
    <t>Módulo Mini-GBIC SM Giga</t>
  </si>
  <si>
    <t>122793-001</t>
  </si>
  <si>
    <t>Módulo Mini-GBIC MM Giga</t>
  </si>
  <si>
    <t>Par de Módulos Mini-GBIC SM 10 Gigabit (A e B)</t>
  </si>
  <si>
    <t>Módulo Mini-GBIC UTP Giga</t>
  </si>
  <si>
    <t>High Speed Cable 1 m</t>
  </si>
  <si>
    <t>High Speed Cable 3 m</t>
  </si>
  <si>
    <t>High Speed Cable 5 m</t>
  </si>
  <si>
    <t>High Speed Cable 10 m</t>
  </si>
  <si>
    <t xml:space="preserve">cacelado este lote </t>
  </si>
  <si>
    <t xml:space="preserve"> AF/OS nº 1442/2019 Qtde. DT</t>
  </si>
  <si>
    <t xml:space="preserve"> AF/OS nº  1676/2019 Qtde. DT</t>
  </si>
  <si>
    <t xml:space="preserve"> AF nº  1091/2019 Qtde. DT</t>
  </si>
  <si>
    <t xml:space="preserve"> AF nº  1092/2019 Qtde. DT</t>
  </si>
  <si>
    <t xml:space="preserve"> AF nº  1093/2019 Qtde. DT</t>
  </si>
  <si>
    <t xml:space="preserve"> AF nº  260/2020 Qtde. DT</t>
  </si>
  <si>
    <t xml:space="preserve"> AF/OS nº  1103/2019 Qtde. DT</t>
  </si>
  <si>
    <t xml:space="preserve"> AF/OS nº  1191/2019 Qtde. DT BR Importação</t>
  </si>
  <si>
    <t xml:space="preserve"> AF/OS nº  1192/2019 Qtde. DT Niehues</t>
  </si>
  <si>
    <t xml:space="preserve"> AF/OS nº  1099/2019 Qtde. DT</t>
  </si>
  <si>
    <t xml:space="preserve"> AF/OS nº  1153/2019 Qtde. DT</t>
  </si>
  <si>
    <t xml:space="preserve"> AF/OS nº  1151/2019 Qtde. DT</t>
  </si>
  <si>
    <t xml:space="preserve"> AF/OS nº  1497/2019 Qtde. DT</t>
  </si>
  <si>
    <t xml:space="preserve"> AF/OS nº  1749/2019 Qtde. DT</t>
  </si>
  <si>
    <t xml:space="preserve"> AF/OS nº  1781/2019 Qtde. DT</t>
  </si>
  <si>
    <t xml:space="preserve"> AF/OS nº  1786/2019 Qtde. DT</t>
  </si>
  <si>
    <t xml:space="preserve"> AF/OS nº  1248/2019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</si>
</sst>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_-* #,##0_-;\-* #,##0_-;_-* &quot;-&quot;??_-;_-@_-"/>
  </numFmts>
  <fonts count="30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Calibri"/>
      <family val="2"/>
      <scheme val="minor"/>
    </font>
    <font>
      <b/>
      <sz val="12"/>
      <name val="Arial"/>
      <family val="2"/>
    </font>
    <font>
      <i/>
      <sz val="12"/>
      <color indexed="8"/>
      <name val="Arial"/>
      <family val="2"/>
    </font>
    <font>
      <sz val="12"/>
      <name val="Courier 10 Pitch"/>
    </font>
    <font>
      <sz val="11"/>
      <color indexed="8"/>
      <name val="Arial"/>
      <family val="2"/>
    </font>
    <font>
      <sz val="11"/>
      <color indexed="81"/>
      <name val="Segoe UI"/>
      <charset val="1"/>
    </font>
    <font>
      <b/>
      <sz val="11"/>
      <color indexed="81"/>
      <name val="Segoe UI"/>
      <charset val="1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1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00"/>
        <b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1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9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9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4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 wrapText="1"/>
    </xf>
    <xf numFmtId="3" fontId="4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Fill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 applyProtection="1">
      <alignment horizontal="center" vertical="center"/>
      <protection locked="0"/>
    </xf>
    <xf numFmtId="3" fontId="5" fillId="3" borderId="1" xfId="1" applyNumberFormat="1" applyFont="1" applyFill="1" applyBorder="1" applyAlignment="1" applyProtection="1">
      <alignment horizontal="center" vertical="center"/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167" fontId="5" fillId="2" borderId="1" xfId="3" applyNumberFormat="1" applyFont="1" applyFill="1" applyBorder="1" applyAlignment="1" applyProtection="1">
      <alignment horizontal="center" vertical="center" wrapText="1"/>
    </xf>
    <xf numFmtId="0" fontId="16" fillId="0" borderId="0" xfId="1" applyFont="1"/>
    <xf numFmtId="167" fontId="16" fillId="10" borderId="7" xfId="1" applyNumberFormat="1" applyFont="1" applyFill="1" applyBorder="1" applyAlignment="1" applyProtection="1">
      <alignment horizontal="right"/>
      <protection locked="0"/>
    </xf>
    <xf numFmtId="167" fontId="16" fillId="10" borderId="8" xfId="1" applyNumberFormat="1" applyFont="1" applyFill="1" applyBorder="1" applyAlignment="1" applyProtection="1">
      <alignment horizontal="right"/>
      <protection locked="0"/>
    </xf>
    <xf numFmtId="9" fontId="16" fillId="10" borderId="8" xfId="1" applyNumberFormat="1" applyFont="1" applyFill="1" applyBorder="1" applyAlignment="1">
      <alignment horizontal="right"/>
    </xf>
    <xf numFmtId="9" fontId="16" fillId="10" borderId="2" xfId="5" applyFont="1" applyFill="1" applyBorder="1" applyAlignment="1" applyProtection="1">
      <alignment horizontal="right"/>
      <protection locked="0"/>
    </xf>
    <xf numFmtId="167" fontId="4" fillId="9" borderId="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167" fontId="5" fillId="9" borderId="1" xfId="1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11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49" fontId="0" fillId="14" borderId="1" xfId="0" applyNumberFormat="1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20" fillId="11" borderId="1" xfId="1" applyFont="1" applyFill="1" applyBorder="1" applyAlignment="1">
      <alignment horizontal="center" vertical="center" wrapText="1"/>
    </xf>
    <xf numFmtId="0" fontId="21" fillId="11" borderId="1" xfId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 vertical="center" wrapText="1"/>
    </xf>
    <xf numFmtId="168" fontId="20" fillId="11" borderId="1" xfId="11" applyNumberFormat="1" applyFont="1" applyFill="1" applyBorder="1" applyAlignment="1">
      <alignment horizontal="center" vertical="center" wrapText="1"/>
    </xf>
    <xf numFmtId="168" fontId="0" fillId="7" borderId="1" xfId="11" applyNumberFormat="1" applyFont="1" applyFill="1" applyBorder="1" applyAlignment="1">
      <alignment horizontal="center" vertical="center"/>
    </xf>
    <xf numFmtId="168" fontId="4" fillId="0" borderId="0" xfId="11" applyNumberFormat="1" applyFont="1" applyFill="1" applyAlignment="1" applyProtection="1">
      <alignment horizontal="center"/>
      <protection locked="0"/>
    </xf>
    <xf numFmtId="168" fontId="11" fillId="7" borderId="1" xfId="11" applyNumberFormat="1" applyFont="1" applyFill="1" applyBorder="1" applyAlignment="1">
      <alignment horizontal="center" vertical="center" wrapText="1"/>
    </xf>
    <xf numFmtId="44" fontId="4" fillId="0" borderId="0" xfId="6" applyFont="1"/>
    <xf numFmtId="168" fontId="5" fillId="5" borderId="1" xfId="11" applyNumberFormat="1" applyFont="1" applyFill="1" applyBorder="1" applyAlignment="1">
      <alignment horizontal="center" vertical="center" wrapText="1"/>
    </xf>
    <xf numFmtId="0" fontId="24" fillId="17" borderId="20" xfId="0" applyFont="1" applyFill="1" applyBorder="1" applyAlignment="1">
      <alignment horizontal="center" vertical="center" wrapText="1"/>
    </xf>
    <xf numFmtId="49" fontId="24" fillId="17" borderId="20" xfId="0" applyNumberFormat="1" applyFont="1" applyFill="1" applyBorder="1" applyAlignment="1">
      <alignment horizontal="center" vertical="center" wrapText="1"/>
    </xf>
    <xf numFmtId="0" fontId="24" fillId="17" borderId="2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6" fillId="18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26" fillId="19" borderId="1" xfId="0" applyFont="1" applyFill="1" applyBorder="1" applyAlignment="1">
      <alignment horizontal="justify" vertical="center" wrapText="1"/>
    </xf>
    <xf numFmtId="0" fontId="0" fillId="1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0" fontId="27" fillId="0" borderId="1" xfId="0" applyFont="1" applyFill="1" applyBorder="1" applyAlignment="1">
      <alignment vertical="center" wrapText="1"/>
    </xf>
    <xf numFmtId="0" fontId="26" fillId="14" borderId="1" xfId="0" applyFont="1" applyFill="1" applyBorder="1" applyAlignment="1">
      <alignment horizontal="left" vertical="center" wrapText="1"/>
    </xf>
    <xf numFmtId="0" fontId="27" fillId="13" borderId="1" xfId="0" applyFont="1" applyFill="1" applyBorder="1" applyAlignment="1">
      <alignment vertical="center" wrapText="1"/>
    </xf>
    <xf numFmtId="0" fontId="26" fillId="14" borderId="1" xfId="0" applyFont="1" applyFill="1" applyBorder="1" applyAlignment="1">
      <alignment vertical="center" wrapText="1"/>
    </xf>
    <xf numFmtId="0" fontId="26" fillId="14" borderId="1" xfId="0" applyFont="1" applyFill="1" applyBorder="1" applyAlignment="1">
      <alignment wrapText="1"/>
    </xf>
    <xf numFmtId="43" fontId="0" fillId="12" borderId="1" xfId="0" applyNumberFormat="1" applyFont="1" applyFill="1" applyBorder="1" applyAlignment="1">
      <alignment horizontal="center" vertical="center"/>
    </xf>
    <xf numFmtId="43" fontId="0" fillId="20" borderId="1" xfId="0" applyNumberFormat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6" applyFont="1" applyBorder="1"/>
    <xf numFmtId="0" fontId="24" fillId="0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/>
    </xf>
    <xf numFmtId="0" fontId="21" fillId="14" borderId="7" xfId="0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3" fontId="4" fillId="21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5" borderId="1" xfId="0" applyNumberFormat="1" applyFont="1" applyFill="1" applyBorder="1" applyAlignment="1">
      <alignment horizontal="left" vertical="center" wrapText="1"/>
    </xf>
    <xf numFmtId="3" fontId="5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21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10" borderId="9" xfId="1" applyFont="1" applyFill="1" applyBorder="1" applyAlignment="1" applyProtection="1">
      <alignment horizontal="left"/>
      <protection locked="0"/>
    </xf>
    <xf numFmtId="0" fontId="16" fillId="10" borderId="11" xfId="1" applyFont="1" applyFill="1" applyBorder="1" applyAlignment="1" applyProtection="1">
      <alignment horizontal="left"/>
      <protection locked="0"/>
    </xf>
    <xf numFmtId="0" fontId="16" fillId="10" borderId="10" xfId="1" applyFont="1" applyFill="1" applyBorder="1" applyAlignment="1" applyProtection="1">
      <alignment horizontal="left"/>
      <protection locked="0"/>
    </xf>
    <xf numFmtId="0" fontId="16" fillId="10" borderId="12" xfId="1" applyFont="1" applyFill="1" applyBorder="1" applyAlignment="1" applyProtection="1">
      <alignment horizontal="left"/>
      <protection locked="0"/>
    </xf>
    <xf numFmtId="0" fontId="16" fillId="10" borderId="19" xfId="1" applyFont="1" applyFill="1" applyBorder="1" applyAlignment="1" applyProtection="1">
      <alignment horizontal="left"/>
      <protection locked="0"/>
    </xf>
    <xf numFmtId="0" fontId="16" fillId="10" borderId="14" xfId="1" applyFont="1" applyFill="1" applyBorder="1" applyAlignment="1" applyProtection="1">
      <alignment horizontal="left"/>
      <protection locked="0"/>
    </xf>
    <xf numFmtId="0" fontId="16" fillId="10" borderId="0" xfId="1" applyFont="1" applyFill="1" applyBorder="1" applyAlignment="1" applyProtection="1">
      <alignment horizontal="left"/>
      <protection locked="0"/>
    </xf>
    <xf numFmtId="0" fontId="16" fillId="10" borderId="16" xfId="1" applyFont="1" applyFill="1" applyBorder="1" applyAlignment="1" applyProtection="1">
      <alignment horizontal="left"/>
      <protection locked="0"/>
    </xf>
    <xf numFmtId="0" fontId="16" fillId="10" borderId="18" xfId="1" applyFont="1" applyFill="1" applyBorder="1" applyAlignment="1" applyProtection="1">
      <alignment horizontal="left"/>
      <protection locked="0"/>
    </xf>
    <xf numFmtId="0" fontId="16" fillId="10" borderId="16" xfId="1" applyFont="1" applyFill="1" applyBorder="1" applyAlignment="1">
      <alignment horizontal="left" vertical="center" wrapText="1"/>
    </xf>
    <xf numFmtId="0" fontId="16" fillId="10" borderId="18" xfId="1" applyFont="1" applyFill="1" applyBorder="1" applyAlignment="1">
      <alignment horizontal="left" vertical="center" wrapText="1"/>
    </xf>
    <xf numFmtId="0" fontId="16" fillId="10" borderId="17" xfId="1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left" vertical="center" wrapText="1"/>
    </xf>
    <xf numFmtId="0" fontId="5" fillId="6" borderId="9" xfId="0" applyNumberFormat="1" applyFont="1" applyFill="1" applyBorder="1" applyAlignment="1">
      <alignment horizontal="left" vertical="center" wrapText="1"/>
    </xf>
    <xf numFmtId="0" fontId="5" fillId="6" borderId="11" xfId="0" applyNumberFormat="1" applyFont="1" applyFill="1" applyBorder="1" applyAlignment="1">
      <alignment horizontal="left" vertical="center" wrapText="1"/>
    </xf>
    <xf numFmtId="0" fontId="5" fillId="6" borderId="10" xfId="0" applyNumberFormat="1" applyFont="1" applyFill="1" applyBorder="1" applyAlignment="1">
      <alignment horizontal="left" vertical="center" wrapText="1"/>
    </xf>
    <xf numFmtId="0" fontId="16" fillId="10" borderId="12" xfId="1" applyFont="1" applyFill="1" applyBorder="1" applyAlignment="1">
      <alignment horizontal="left" vertical="center" wrapText="1"/>
    </xf>
    <xf numFmtId="0" fontId="16" fillId="10" borderId="19" xfId="1" applyFont="1" applyFill="1" applyBorder="1" applyAlignment="1">
      <alignment horizontal="left" vertical="center" wrapText="1"/>
    </xf>
    <xf numFmtId="0" fontId="16" fillId="10" borderId="13" xfId="1" applyFont="1" applyFill="1" applyBorder="1" applyAlignment="1">
      <alignment horizontal="left" vertical="center" wrapText="1"/>
    </xf>
    <xf numFmtId="0" fontId="16" fillId="10" borderId="14" xfId="1" applyFont="1" applyFill="1" applyBorder="1" applyAlignment="1">
      <alignment horizontal="left" vertical="center" wrapText="1"/>
    </xf>
    <xf numFmtId="0" fontId="16" fillId="10" borderId="0" xfId="1" applyFont="1" applyFill="1" applyBorder="1" applyAlignment="1">
      <alignment horizontal="left" vertical="center" wrapText="1"/>
    </xf>
    <xf numFmtId="0" fontId="16" fillId="10" borderId="15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2">
    <cellStyle name="Moeda" xfId="6" builtinId="4"/>
    <cellStyle name="Normal" xfId="0" builtinId="0"/>
    <cellStyle name="Normal 2" xfId="1" xr:uid="{00000000-0005-0000-0000-000002000000}"/>
    <cellStyle name="Porcentagem" xfId="5" builtinId="5"/>
    <cellStyle name="Porcentagem 2" xfId="8" xr:uid="{00000000-0005-0000-0000-000004000000}"/>
    <cellStyle name="Porcentagem 3" xfId="9" xr:uid="{00000000-0005-0000-0000-000005000000}"/>
    <cellStyle name="Separador de milhares 2" xfId="2" xr:uid="{00000000-0005-0000-0000-000006000000}"/>
    <cellStyle name="Separador de milhares 2 2" xfId="10" xr:uid="{00000000-0005-0000-0000-000007000000}"/>
    <cellStyle name="Separador de milhares 2 3" xfId="7" xr:uid="{00000000-0005-0000-0000-000008000000}"/>
    <cellStyle name="Separador de milhares 3" xfId="3" xr:uid="{00000000-0005-0000-0000-000009000000}"/>
    <cellStyle name="Título 5" xfId="4" xr:uid="{00000000-0005-0000-0000-00000A000000}"/>
    <cellStyle name="Vírgula" xfId="11" builtinId="3"/>
  </cellStyles>
  <dxfs count="558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Y23"/>
  <sheetViews>
    <sheetView zoomScale="80" zoomScaleNormal="80" workbookViewId="0">
      <selection activeCell="N1" sqref="N1:Q1048576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3.2656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5" t="s">
        <v>100</v>
      </c>
      <c r="O1" s="95" t="s">
        <v>101</v>
      </c>
      <c r="P1" s="95" t="s">
        <v>102</v>
      </c>
      <c r="Q1" s="98" t="s">
        <v>103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5"/>
      <c r="O2" s="95"/>
      <c r="P2" s="95"/>
      <c r="Q2" s="98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85">
        <v>43676</v>
      </c>
      <c r="O3" s="85">
        <v>43676</v>
      </c>
      <c r="P3" s="85">
        <v>43676</v>
      </c>
      <c r="Q3" s="49">
        <v>43887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>
        <v>6</v>
      </c>
      <c r="L6" s="29">
        <f t="shared" si="0"/>
        <v>0</v>
      </c>
      <c r="M6" s="31" t="str">
        <f t="shared" si="1"/>
        <v>OK</v>
      </c>
      <c r="N6" s="32">
        <v>6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>
        <v>1</v>
      </c>
      <c r="L7" s="29">
        <f t="shared" si="0"/>
        <v>0</v>
      </c>
      <c r="M7" s="31" t="str">
        <f t="shared" si="1"/>
        <v>OK</v>
      </c>
      <c r="N7" s="32"/>
      <c r="O7" s="32">
        <v>1</v>
      </c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>
        <v>2</v>
      </c>
      <c r="L8" s="29">
        <f t="shared" si="0"/>
        <v>0</v>
      </c>
      <c r="M8" s="31" t="str">
        <f t="shared" si="1"/>
        <v>OK</v>
      </c>
      <c r="N8" s="32"/>
      <c r="O8" s="32">
        <v>2</v>
      </c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>
        <v>8</v>
      </c>
      <c r="L9" s="29">
        <f t="shared" si="0"/>
        <v>0</v>
      </c>
      <c r="M9" s="31" t="str">
        <f t="shared" si="1"/>
        <v>OK</v>
      </c>
      <c r="N9" s="32"/>
      <c r="O9" s="32">
        <v>8</v>
      </c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>
        <v>8</v>
      </c>
      <c r="L10" s="29">
        <f t="shared" si="0"/>
        <v>0</v>
      </c>
      <c r="M10" s="31" t="str">
        <f t="shared" si="1"/>
        <v>OK</v>
      </c>
      <c r="N10" s="32"/>
      <c r="O10" s="32">
        <v>8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>
        <v>30</v>
      </c>
      <c r="L12" s="29">
        <f t="shared" si="0"/>
        <v>30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>
        <v>100</v>
      </c>
      <c r="L13" s="29">
        <f t="shared" si="0"/>
        <v>0</v>
      </c>
      <c r="M13" s="31" t="str">
        <f t="shared" si="1"/>
        <v>OK</v>
      </c>
      <c r="N13" s="32"/>
      <c r="O13" s="32">
        <v>50</v>
      </c>
      <c r="P13" s="32"/>
      <c r="Q13" s="32">
        <v>50</v>
      </c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>
        <v>2</v>
      </c>
      <c r="L14" s="29">
        <f t="shared" si="0"/>
        <v>0</v>
      </c>
      <c r="M14" s="31" t="str">
        <f t="shared" si="1"/>
        <v>OK</v>
      </c>
      <c r="N14" s="32"/>
      <c r="O14" s="32"/>
      <c r="P14" s="32">
        <v>2</v>
      </c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>
        <v>4</v>
      </c>
      <c r="L15" s="29">
        <f t="shared" si="0"/>
        <v>4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>
        <v>50</v>
      </c>
      <c r="L16" s="29">
        <f t="shared" si="0"/>
        <v>50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>
        <v>4</v>
      </c>
      <c r="L17" s="29">
        <f t="shared" si="0"/>
        <v>4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>
        <v>30</v>
      </c>
      <c r="L18" s="29">
        <f t="shared" si="0"/>
        <v>26</v>
      </c>
      <c r="M18" s="31" t="str">
        <f t="shared" si="1"/>
        <v>OK</v>
      </c>
      <c r="N18" s="32"/>
      <c r="O18" s="32"/>
      <c r="P18" s="32">
        <v>4</v>
      </c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>
        <v>20</v>
      </c>
      <c r="L19" s="29">
        <f t="shared" si="0"/>
        <v>10</v>
      </c>
      <c r="M19" s="31" t="str">
        <f t="shared" si="1"/>
        <v>OK</v>
      </c>
      <c r="N19" s="32"/>
      <c r="O19" s="32"/>
      <c r="P19" s="32">
        <v>10</v>
      </c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>
        <v>8</v>
      </c>
      <c r="L20" s="29">
        <f t="shared" si="0"/>
        <v>0</v>
      </c>
      <c r="M20" s="31" t="str">
        <f t="shared" si="1"/>
        <v>OK</v>
      </c>
      <c r="N20" s="32"/>
      <c r="O20" s="32"/>
      <c r="P20" s="32">
        <v>8</v>
      </c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>
        <v>4</v>
      </c>
      <c r="L21" s="29">
        <f t="shared" si="0"/>
        <v>0</v>
      </c>
      <c r="M21" s="31" t="str">
        <f t="shared" si="1"/>
        <v>OK</v>
      </c>
      <c r="N21" s="32"/>
      <c r="O21" s="32"/>
      <c r="P21" s="32">
        <v>4</v>
      </c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>
        <v>4</v>
      </c>
      <c r="L22" s="29">
        <f t="shared" si="0"/>
        <v>0</v>
      </c>
      <c r="M22" s="31" t="str">
        <f t="shared" si="1"/>
        <v>OK</v>
      </c>
      <c r="N22" s="32"/>
      <c r="O22" s="32"/>
      <c r="P22" s="32">
        <v>4</v>
      </c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N23" s="86">
        <f>SUMPRODUCT(J4:J22,N4:N22)</f>
        <v>2318.16</v>
      </c>
      <c r="O23" s="86">
        <f>SUMPRODUCT(J4:J22,O4:O22)</f>
        <v>11244.5</v>
      </c>
      <c r="P23" s="86">
        <f>SUMPRODUCT(J4:J22,P4:P22)</f>
        <v>36645</v>
      </c>
      <c r="Q23" s="86">
        <f>SUMPRODUCT(J4:J22,Q4:Q22)</f>
        <v>8332.5</v>
      </c>
      <c r="R23" s="64"/>
      <c r="S23" s="64"/>
      <c r="T23" s="64"/>
      <c r="U23" s="64"/>
    </row>
  </sheetData>
  <mergeCells count="20">
    <mergeCell ref="O1:O2"/>
    <mergeCell ref="P1:P2"/>
    <mergeCell ref="Q1:Q2"/>
    <mergeCell ref="R1:R2"/>
    <mergeCell ref="X1:X2"/>
    <mergeCell ref="Y1:Y2"/>
    <mergeCell ref="S1:S2"/>
    <mergeCell ref="T1:T2"/>
    <mergeCell ref="U1:U2"/>
    <mergeCell ref="V1:V2"/>
    <mergeCell ref="W1:W2"/>
    <mergeCell ref="A7:A11"/>
    <mergeCell ref="C7:C11"/>
    <mergeCell ref="A14:A22"/>
    <mergeCell ref="C14:C22"/>
    <mergeCell ref="N1:N2"/>
    <mergeCell ref="A1:C1"/>
    <mergeCell ref="I1:M1"/>
    <mergeCell ref="D1:H1"/>
    <mergeCell ref="A2:M2"/>
  </mergeCells>
  <phoneticPr fontId="0" type="noConversion"/>
  <conditionalFormatting sqref="V4:Y4">
    <cfRule type="cellIs" dxfId="557" priority="127" stopIfTrue="1" operator="greaterThan">
      <formula>0</formula>
    </cfRule>
    <cfRule type="cellIs" dxfId="556" priority="128" stopIfTrue="1" operator="greaterThan">
      <formula>0</formula>
    </cfRule>
    <cfRule type="cellIs" dxfId="555" priority="129" stopIfTrue="1" operator="greaterThan">
      <formula>0</formula>
    </cfRule>
  </conditionalFormatting>
  <conditionalFormatting sqref="V5:Y9">
    <cfRule type="cellIs" dxfId="554" priority="97" stopIfTrue="1" operator="greaterThan">
      <formula>0</formula>
    </cfRule>
    <cfRule type="cellIs" dxfId="553" priority="98" stopIfTrue="1" operator="greaterThan">
      <formula>0</formula>
    </cfRule>
    <cfRule type="cellIs" dxfId="552" priority="99" stopIfTrue="1" operator="greaterThan">
      <formula>0</formula>
    </cfRule>
  </conditionalFormatting>
  <conditionalFormatting sqref="V10:Y22">
    <cfRule type="cellIs" dxfId="551" priority="94" stopIfTrue="1" operator="greaterThan">
      <formula>0</formula>
    </cfRule>
    <cfRule type="cellIs" dxfId="550" priority="95" stopIfTrue="1" operator="greaterThan">
      <formula>0</formula>
    </cfRule>
    <cfRule type="cellIs" dxfId="549" priority="96" stopIfTrue="1" operator="greaterThan">
      <formula>0</formula>
    </cfRule>
  </conditionalFormatting>
  <conditionalFormatting sqref="T4:U4">
    <cfRule type="cellIs" dxfId="548" priority="34" stopIfTrue="1" operator="greaterThan">
      <formula>0</formula>
    </cfRule>
    <cfRule type="cellIs" dxfId="547" priority="35" stopIfTrue="1" operator="greaterThan">
      <formula>0</formula>
    </cfRule>
    <cfRule type="cellIs" dxfId="546" priority="36" stopIfTrue="1" operator="greaterThan">
      <formula>0</formula>
    </cfRule>
  </conditionalFormatting>
  <conditionalFormatting sqref="T5:U9">
    <cfRule type="cellIs" dxfId="545" priority="31" stopIfTrue="1" operator="greaterThan">
      <formula>0</formula>
    </cfRule>
    <cfRule type="cellIs" dxfId="544" priority="32" stopIfTrue="1" operator="greaterThan">
      <formula>0</formula>
    </cfRule>
    <cfRule type="cellIs" dxfId="543" priority="33" stopIfTrue="1" operator="greaterThan">
      <formula>0</formula>
    </cfRule>
  </conditionalFormatting>
  <conditionalFormatting sqref="T10:U22">
    <cfRule type="cellIs" dxfId="542" priority="28" stopIfTrue="1" operator="greaterThan">
      <formula>0</formula>
    </cfRule>
    <cfRule type="cellIs" dxfId="541" priority="29" stopIfTrue="1" operator="greaterThan">
      <formula>0</formula>
    </cfRule>
    <cfRule type="cellIs" dxfId="540" priority="30" stopIfTrue="1" operator="greaterThan">
      <formula>0</formula>
    </cfRule>
  </conditionalFormatting>
  <conditionalFormatting sqref="R4">
    <cfRule type="cellIs" dxfId="539" priority="25" stopIfTrue="1" operator="greaterThan">
      <formula>0</formula>
    </cfRule>
    <cfRule type="cellIs" dxfId="538" priority="26" stopIfTrue="1" operator="greaterThan">
      <formula>0</formula>
    </cfRule>
    <cfRule type="cellIs" dxfId="537" priority="27" stopIfTrue="1" operator="greaterThan">
      <formula>0</formula>
    </cfRule>
  </conditionalFormatting>
  <conditionalFormatting sqref="R5:R9">
    <cfRule type="cellIs" dxfId="536" priority="22" stopIfTrue="1" operator="greaterThan">
      <formula>0</formula>
    </cfRule>
    <cfRule type="cellIs" dxfId="535" priority="23" stopIfTrue="1" operator="greaterThan">
      <formula>0</formula>
    </cfRule>
    <cfRule type="cellIs" dxfId="534" priority="24" stopIfTrue="1" operator="greaterThan">
      <formula>0</formula>
    </cfRule>
  </conditionalFormatting>
  <conditionalFormatting sqref="R10:R22">
    <cfRule type="cellIs" dxfId="533" priority="19" stopIfTrue="1" operator="greaterThan">
      <formula>0</formula>
    </cfRule>
    <cfRule type="cellIs" dxfId="532" priority="20" stopIfTrue="1" operator="greaterThan">
      <formula>0</formula>
    </cfRule>
    <cfRule type="cellIs" dxfId="531" priority="21" stopIfTrue="1" operator="greaterThan">
      <formula>0</formula>
    </cfRule>
  </conditionalFormatting>
  <conditionalFormatting sqref="S4">
    <cfRule type="cellIs" dxfId="530" priority="16" stopIfTrue="1" operator="greaterThan">
      <formula>0</formula>
    </cfRule>
    <cfRule type="cellIs" dxfId="529" priority="17" stopIfTrue="1" operator="greaterThan">
      <formula>0</formula>
    </cfRule>
    <cfRule type="cellIs" dxfId="528" priority="18" stopIfTrue="1" operator="greaterThan">
      <formula>0</formula>
    </cfRule>
  </conditionalFormatting>
  <conditionalFormatting sqref="S5:S9">
    <cfRule type="cellIs" dxfId="527" priority="13" stopIfTrue="1" operator="greaterThan">
      <formula>0</formula>
    </cfRule>
    <cfRule type="cellIs" dxfId="526" priority="14" stopIfTrue="1" operator="greaterThan">
      <formula>0</formula>
    </cfRule>
    <cfRule type="cellIs" dxfId="525" priority="15" stopIfTrue="1" operator="greaterThan">
      <formula>0</formula>
    </cfRule>
  </conditionalFormatting>
  <conditionalFormatting sqref="S10:S22">
    <cfRule type="cellIs" dxfId="524" priority="10" stopIfTrue="1" operator="greaterThan">
      <formula>0</formula>
    </cfRule>
    <cfRule type="cellIs" dxfId="523" priority="11" stopIfTrue="1" operator="greaterThan">
      <formula>0</formula>
    </cfRule>
    <cfRule type="cellIs" dxfId="522" priority="12" stopIfTrue="1" operator="greaterThan">
      <formula>0</formula>
    </cfRule>
  </conditionalFormatting>
  <conditionalFormatting sqref="N4:Q4">
    <cfRule type="cellIs" dxfId="521" priority="7" stopIfTrue="1" operator="greaterThan">
      <formula>0</formula>
    </cfRule>
    <cfRule type="cellIs" dxfId="520" priority="8" stopIfTrue="1" operator="greaterThan">
      <formula>0</formula>
    </cfRule>
    <cfRule type="cellIs" dxfId="519" priority="9" stopIfTrue="1" operator="greaterThan">
      <formula>0</formula>
    </cfRule>
  </conditionalFormatting>
  <conditionalFormatting sqref="N5:Q9">
    <cfRule type="cellIs" dxfId="518" priority="4" stopIfTrue="1" operator="greaterThan">
      <formula>0</formula>
    </cfRule>
    <cfRule type="cellIs" dxfId="517" priority="5" stopIfTrue="1" operator="greaterThan">
      <formula>0</formula>
    </cfRule>
    <cfRule type="cellIs" dxfId="516" priority="6" stopIfTrue="1" operator="greaterThan">
      <formula>0</formula>
    </cfRule>
  </conditionalFormatting>
  <conditionalFormatting sqref="N10:Q22">
    <cfRule type="cellIs" dxfId="515" priority="1" stopIfTrue="1" operator="greaterThan">
      <formula>0</formula>
    </cfRule>
    <cfRule type="cellIs" dxfId="514" priority="2" stopIfTrue="1" operator="greaterThan">
      <formula>0</formula>
    </cfRule>
    <cfRule type="cellIs" dxfId="51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3"/>
  <sheetViews>
    <sheetView tabSelected="1" topLeftCell="G1" zoomScale="90" zoomScaleNormal="90" workbookViewId="0">
      <selection activeCell="N1" sqref="N1:Q1048576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1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110</v>
      </c>
      <c r="O1" s="97" t="s">
        <v>111</v>
      </c>
      <c r="P1" s="97" t="s">
        <v>112</v>
      </c>
      <c r="Q1" s="97" t="s">
        <v>113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>
        <v>43717</v>
      </c>
      <c r="O3" s="49">
        <v>43739</v>
      </c>
      <c r="P3" s="49">
        <v>43741</v>
      </c>
      <c r="Q3" s="49">
        <v>43741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>
        <v>3</v>
      </c>
      <c r="L4" s="29">
        <f>K4-(SUM(N4:Y4))</f>
        <v>3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>
        <f>4+4</f>
        <v>8</v>
      </c>
      <c r="L6" s="29">
        <f t="shared" si="0"/>
        <v>0</v>
      </c>
      <c r="M6" s="31" t="str">
        <f t="shared" si="1"/>
        <v>OK</v>
      </c>
      <c r="N6" s="32">
        <v>4</v>
      </c>
      <c r="O6" s="32"/>
      <c r="P6" s="32">
        <v>4</v>
      </c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>
        <v>3</v>
      </c>
      <c r="L11" s="29">
        <f t="shared" si="0"/>
        <v>0</v>
      </c>
      <c r="M11" s="31" t="str">
        <f t="shared" si="1"/>
        <v>OK</v>
      </c>
      <c r="N11" s="32"/>
      <c r="O11" s="32">
        <v>3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>
        <v>42</v>
      </c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>
        <v>42</v>
      </c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Y1:Y2"/>
    <mergeCell ref="A7:A11"/>
    <mergeCell ref="C7:C11"/>
    <mergeCell ref="U1:U2"/>
    <mergeCell ref="V1:V2"/>
    <mergeCell ref="Q1:Q2"/>
    <mergeCell ref="R1:R2"/>
    <mergeCell ref="S1:S2"/>
    <mergeCell ref="T1:T2"/>
    <mergeCell ref="P1:P2"/>
    <mergeCell ref="A1:C1"/>
    <mergeCell ref="N1:N2"/>
    <mergeCell ref="D1:H1"/>
    <mergeCell ref="I1:M1"/>
    <mergeCell ref="A2:M2"/>
    <mergeCell ref="O1:O2"/>
    <mergeCell ref="A14:A22"/>
    <mergeCell ref="C14:C22"/>
    <mergeCell ref="W1:W2"/>
    <mergeCell ref="X1:X2"/>
  </mergeCells>
  <conditionalFormatting sqref="S4">
    <cfRule type="cellIs" dxfId="188" priority="25" stopIfTrue="1" operator="greaterThan">
      <formula>0</formula>
    </cfRule>
    <cfRule type="cellIs" dxfId="187" priority="26" stopIfTrue="1" operator="greaterThan">
      <formula>0</formula>
    </cfRule>
    <cfRule type="cellIs" dxfId="186" priority="27" stopIfTrue="1" operator="greaterThan">
      <formula>0</formula>
    </cfRule>
  </conditionalFormatting>
  <conditionalFormatting sqref="S5:S9">
    <cfRule type="cellIs" dxfId="185" priority="22" stopIfTrue="1" operator="greaterThan">
      <formula>0</formula>
    </cfRule>
    <cfRule type="cellIs" dxfId="184" priority="23" stopIfTrue="1" operator="greaterThan">
      <formula>0</formula>
    </cfRule>
    <cfRule type="cellIs" dxfId="183" priority="24" stopIfTrue="1" operator="greaterThan">
      <formula>0</formula>
    </cfRule>
  </conditionalFormatting>
  <conditionalFormatting sqref="S10:S22">
    <cfRule type="cellIs" dxfId="182" priority="19" stopIfTrue="1" operator="greaterThan">
      <formula>0</formula>
    </cfRule>
    <cfRule type="cellIs" dxfId="181" priority="20" stopIfTrue="1" operator="greaterThan">
      <formula>0</formula>
    </cfRule>
    <cfRule type="cellIs" dxfId="180" priority="21" stopIfTrue="1" operator="greaterThan">
      <formula>0</formula>
    </cfRule>
  </conditionalFormatting>
  <conditionalFormatting sqref="T4:U4">
    <cfRule type="cellIs" dxfId="179" priority="43" stopIfTrue="1" operator="greaterThan">
      <formula>0</formula>
    </cfRule>
    <cfRule type="cellIs" dxfId="178" priority="44" stopIfTrue="1" operator="greaterThan">
      <formula>0</formula>
    </cfRule>
    <cfRule type="cellIs" dxfId="177" priority="45" stopIfTrue="1" operator="greaterThan">
      <formula>0</formula>
    </cfRule>
  </conditionalFormatting>
  <conditionalFormatting sqref="T5:U9">
    <cfRule type="cellIs" dxfId="176" priority="40" stopIfTrue="1" operator="greaterThan">
      <formula>0</formula>
    </cfRule>
    <cfRule type="cellIs" dxfId="175" priority="41" stopIfTrue="1" operator="greaterThan">
      <formula>0</formula>
    </cfRule>
    <cfRule type="cellIs" dxfId="174" priority="42" stopIfTrue="1" operator="greaterThan">
      <formula>0</formula>
    </cfRule>
  </conditionalFormatting>
  <conditionalFormatting sqref="T10:U22">
    <cfRule type="cellIs" dxfId="173" priority="37" stopIfTrue="1" operator="greaterThan">
      <formula>0</formula>
    </cfRule>
    <cfRule type="cellIs" dxfId="172" priority="38" stopIfTrue="1" operator="greaterThan">
      <formula>0</formula>
    </cfRule>
    <cfRule type="cellIs" dxfId="171" priority="39" stopIfTrue="1" operator="greaterThan">
      <formula>0</formula>
    </cfRule>
  </conditionalFormatting>
  <conditionalFormatting sqref="V4:Y4">
    <cfRule type="cellIs" dxfId="170" priority="52" stopIfTrue="1" operator="greaterThan">
      <formula>0</formula>
    </cfRule>
    <cfRule type="cellIs" dxfId="169" priority="53" stopIfTrue="1" operator="greaterThan">
      <formula>0</formula>
    </cfRule>
    <cfRule type="cellIs" dxfId="168" priority="54" stopIfTrue="1" operator="greaterThan">
      <formula>0</formula>
    </cfRule>
  </conditionalFormatting>
  <conditionalFormatting sqref="V5:Y9">
    <cfRule type="cellIs" dxfId="167" priority="49" stopIfTrue="1" operator="greaterThan">
      <formula>0</formula>
    </cfRule>
    <cfRule type="cellIs" dxfId="166" priority="50" stopIfTrue="1" operator="greaterThan">
      <formula>0</formula>
    </cfRule>
    <cfRule type="cellIs" dxfId="165" priority="51" stopIfTrue="1" operator="greaterThan">
      <formula>0</formula>
    </cfRule>
  </conditionalFormatting>
  <conditionalFormatting sqref="V10:Y22">
    <cfRule type="cellIs" dxfId="164" priority="46" stopIfTrue="1" operator="greaterThan">
      <formula>0</formula>
    </cfRule>
    <cfRule type="cellIs" dxfId="163" priority="47" stopIfTrue="1" operator="greaterThan">
      <formula>0</formula>
    </cfRule>
    <cfRule type="cellIs" dxfId="162" priority="48" stopIfTrue="1" operator="greaterThan">
      <formula>0</formula>
    </cfRule>
  </conditionalFormatting>
  <conditionalFormatting sqref="R4">
    <cfRule type="cellIs" dxfId="161" priority="34" stopIfTrue="1" operator="greaterThan">
      <formula>0</formula>
    </cfRule>
    <cfRule type="cellIs" dxfId="160" priority="35" stopIfTrue="1" operator="greaterThan">
      <formula>0</formula>
    </cfRule>
    <cfRule type="cellIs" dxfId="159" priority="36" stopIfTrue="1" operator="greaterThan">
      <formula>0</formula>
    </cfRule>
  </conditionalFormatting>
  <conditionalFormatting sqref="R5:R9">
    <cfRule type="cellIs" dxfId="158" priority="31" stopIfTrue="1" operator="greaterThan">
      <formula>0</formula>
    </cfRule>
    <cfRule type="cellIs" dxfId="157" priority="32" stopIfTrue="1" operator="greaterThan">
      <formula>0</formula>
    </cfRule>
    <cfRule type="cellIs" dxfId="156" priority="33" stopIfTrue="1" operator="greaterThan">
      <formula>0</formula>
    </cfRule>
  </conditionalFormatting>
  <conditionalFormatting sqref="R10:R22">
    <cfRule type="cellIs" dxfId="155" priority="28" stopIfTrue="1" operator="greaterThan">
      <formula>0</formula>
    </cfRule>
    <cfRule type="cellIs" dxfId="154" priority="29" stopIfTrue="1" operator="greaterThan">
      <formula>0</formula>
    </cfRule>
    <cfRule type="cellIs" dxfId="153" priority="30" stopIfTrue="1" operator="greaterThan">
      <formula>0</formula>
    </cfRule>
  </conditionalFormatting>
  <conditionalFormatting sqref="N4:Q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N5:Q9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10:Q22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3"/>
  <sheetViews>
    <sheetView topLeftCell="A13" zoomScale="70" zoomScaleNormal="70" workbookViewId="0">
      <selection activeCell="N1" sqref="N1:O1048576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4.59765625" style="5" customWidth="1"/>
    <col min="15" max="15" width="15.132812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105</v>
      </c>
      <c r="O1" s="97" t="s">
        <v>106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>
        <v>43705</v>
      </c>
      <c r="O3" s="49">
        <v>43705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>
        <v>2</v>
      </c>
      <c r="L6" s="29">
        <f t="shared" si="0"/>
        <v>0</v>
      </c>
      <c r="M6" s="31" t="str">
        <f t="shared" si="1"/>
        <v>OK</v>
      </c>
      <c r="N6" s="32">
        <v>2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>
        <v>3</v>
      </c>
      <c r="L7" s="29">
        <f t="shared" si="0"/>
        <v>0</v>
      </c>
      <c r="M7" s="31" t="str">
        <f t="shared" si="1"/>
        <v>OK</v>
      </c>
      <c r="N7" s="32"/>
      <c r="O7" s="32">
        <v>3</v>
      </c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>
        <v>4</v>
      </c>
      <c r="L8" s="29">
        <f t="shared" si="0"/>
        <v>0</v>
      </c>
      <c r="M8" s="31" t="str">
        <f t="shared" si="1"/>
        <v>OK</v>
      </c>
      <c r="N8" s="32"/>
      <c r="O8" s="32">
        <v>4</v>
      </c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W1:W2"/>
    <mergeCell ref="X1:X2"/>
    <mergeCell ref="Y1:Y2"/>
    <mergeCell ref="S1:S2"/>
    <mergeCell ref="T1:T2"/>
    <mergeCell ref="U1:U2"/>
    <mergeCell ref="V1:V2"/>
    <mergeCell ref="A7:A11"/>
    <mergeCell ref="C7:C11"/>
    <mergeCell ref="A14:A22"/>
    <mergeCell ref="C14:C22"/>
    <mergeCell ref="R1:R2"/>
    <mergeCell ref="A1:C1"/>
    <mergeCell ref="N1:N2"/>
    <mergeCell ref="O1:O2"/>
    <mergeCell ref="P1:P2"/>
    <mergeCell ref="D1:H1"/>
    <mergeCell ref="I1:M1"/>
    <mergeCell ref="A2:M2"/>
    <mergeCell ref="Q1:Q2"/>
  </mergeCells>
  <conditionalFormatting sqref="T4:U4">
    <cfRule type="cellIs" dxfId="143" priority="34" stopIfTrue="1" operator="greaterThan">
      <formula>0</formula>
    </cfRule>
    <cfRule type="cellIs" dxfId="142" priority="35" stopIfTrue="1" operator="greaterThan">
      <formula>0</formula>
    </cfRule>
    <cfRule type="cellIs" dxfId="141" priority="36" stopIfTrue="1" operator="greaterThan">
      <formula>0</formula>
    </cfRule>
  </conditionalFormatting>
  <conditionalFormatting sqref="T5:U9">
    <cfRule type="cellIs" dxfId="140" priority="31" stopIfTrue="1" operator="greaterThan">
      <formula>0</formula>
    </cfRule>
    <cfRule type="cellIs" dxfId="139" priority="32" stopIfTrue="1" operator="greaterThan">
      <formula>0</formula>
    </cfRule>
    <cfRule type="cellIs" dxfId="138" priority="33" stopIfTrue="1" operator="greaterThan">
      <formula>0</formula>
    </cfRule>
  </conditionalFormatting>
  <conditionalFormatting sqref="T10:U22">
    <cfRule type="cellIs" dxfId="137" priority="28" stopIfTrue="1" operator="greaterThan">
      <formula>0</formula>
    </cfRule>
    <cfRule type="cellIs" dxfId="136" priority="29" stopIfTrue="1" operator="greaterThan">
      <formula>0</formula>
    </cfRule>
    <cfRule type="cellIs" dxfId="135" priority="30" stopIfTrue="1" operator="greaterThan">
      <formula>0</formula>
    </cfRule>
  </conditionalFormatting>
  <conditionalFormatting sqref="S4">
    <cfRule type="cellIs" dxfId="134" priority="16" stopIfTrue="1" operator="greaterThan">
      <formula>0</formula>
    </cfRule>
    <cfRule type="cellIs" dxfId="133" priority="17" stopIfTrue="1" operator="greaterThan">
      <formula>0</formula>
    </cfRule>
    <cfRule type="cellIs" dxfId="132" priority="18" stopIfTrue="1" operator="greaterThan">
      <formula>0</formula>
    </cfRule>
  </conditionalFormatting>
  <conditionalFormatting sqref="S5:S9">
    <cfRule type="cellIs" dxfId="131" priority="13" stopIfTrue="1" operator="greaterThan">
      <formula>0</formula>
    </cfRule>
    <cfRule type="cellIs" dxfId="130" priority="14" stopIfTrue="1" operator="greaterThan">
      <formula>0</formula>
    </cfRule>
    <cfRule type="cellIs" dxfId="129" priority="15" stopIfTrue="1" operator="greaterThan">
      <formula>0</formula>
    </cfRule>
  </conditionalFormatting>
  <conditionalFormatting sqref="S10:S22">
    <cfRule type="cellIs" dxfId="128" priority="10" stopIfTrue="1" operator="greaterThan">
      <formula>0</formula>
    </cfRule>
    <cfRule type="cellIs" dxfId="127" priority="11" stopIfTrue="1" operator="greaterThan">
      <formula>0</formula>
    </cfRule>
    <cfRule type="cellIs" dxfId="126" priority="12" stopIfTrue="1" operator="greaterThan">
      <formula>0</formula>
    </cfRule>
  </conditionalFormatting>
  <conditionalFormatting sqref="V4:Y4">
    <cfRule type="cellIs" dxfId="125" priority="43" stopIfTrue="1" operator="greaterThan">
      <formula>0</formula>
    </cfRule>
    <cfRule type="cellIs" dxfId="124" priority="44" stopIfTrue="1" operator="greaterThan">
      <formula>0</formula>
    </cfRule>
    <cfRule type="cellIs" dxfId="123" priority="45" stopIfTrue="1" operator="greaterThan">
      <formula>0</formula>
    </cfRule>
  </conditionalFormatting>
  <conditionalFormatting sqref="V5:Y9">
    <cfRule type="cellIs" dxfId="122" priority="40" stopIfTrue="1" operator="greaterThan">
      <formula>0</formula>
    </cfRule>
    <cfRule type="cellIs" dxfId="121" priority="41" stopIfTrue="1" operator="greaterThan">
      <formula>0</formula>
    </cfRule>
    <cfRule type="cellIs" dxfId="120" priority="42" stopIfTrue="1" operator="greaterThan">
      <formula>0</formula>
    </cfRule>
  </conditionalFormatting>
  <conditionalFormatting sqref="V10:Y22">
    <cfRule type="cellIs" dxfId="119" priority="37" stopIfTrue="1" operator="greaterThan">
      <formula>0</formula>
    </cfRule>
    <cfRule type="cellIs" dxfId="118" priority="38" stopIfTrue="1" operator="greaterThan">
      <formula>0</formula>
    </cfRule>
    <cfRule type="cellIs" dxfId="117" priority="39" stopIfTrue="1" operator="greaterThan">
      <formula>0</formula>
    </cfRule>
  </conditionalFormatting>
  <conditionalFormatting sqref="P4:R4">
    <cfRule type="cellIs" dxfId="116" priority="25" stopIfTrue="1" operator="greaterThan">
      <formula>0</formula>
    </cfRule>
    <cfRule type="cellIs" dxfId="115" priority="26" stopIfTrue="1" operator="greaterThan">
      <formula>0</formula>
    </cfRule>
    <cfRule type="cellIs" dxfId="114" priority="27" stopIfTrue="1" operator="greaterThan">
      <formula>0</formula>
    </cfRule>
  </conditionalFormatting>
  <conditionalFormatting sqref="P5:R9">
    <cfRule type="cellIs" dxfId="113" priority="22" stopIfTrue="1" operator="greaterThan">
      <formula>0</formula>
    </cfRule>
    <cfRule type="cellIs" dxfId="112" priority="23" stopIfTrue="1" operator="greaterThan">
      <formula>0</formula>
    </cfRule>
    <cfRule type="cellIs" dxfId="111" priority="24" stopIfTrue="1" operator="greaterThan">
      <formula>0</formula>
    </cfRule>
  </conditionalFormatting>
  <conditionalFormatting sqref="P10:R22">
    <cfRule type="cellIs" dxfId="110" priority="19" stopIfTrue="1" operator="greaterThan">
      <formula>0</formula>
    </cfRule>
    <cfRule type="cellIs" dxfId="109" priority="20" stopIfTrue="1" operator="greaterThan">
      <formula>0</formula>
    </cfRule>
    <cfRule type="cellIs" dxfId="108" priority="21" stopIfTrue="1" operator="greaterThan">
      <formula>0</formula>
    </cfRule>
  </conditionalFormatting>
  <conditionalFormatting sqref="N4:O4">
    <cfRule type="cellIs" dxfId="107" priority="7" stopIfTrue="1" operator="greaterThan">
      <formula>0</formula>
    </cfRule>
    <cfRule type="cellIs" dxfId="106" priority="8" stopIfTrue="1" operator="greaterThan">
      <formula>0</formula>
    </cfRule>
    <cfRule type="cellIs" dxfId="105" priority="9" stopIfTrue="1" operator="greaterThan">
      <formula>0</formula>
    </cfRule>
  </conditionalFormatting>
  <conditionalFormatting sqref="N5:O9">
    <cfRule type="cellIs" dxfId="104" priority="4" stopIfTrue="1" operator="greaterThan">
      <formula>0</formula>
    </cfRule>
    <cfRule type="cellIs" dxfId="103" priority="5" stopIfTrue="1" operator="greaterThan">
      <formula>0</formula>
    </cfRule>
    <cfRule type="cellIs" dxfId="102" priority="6" stopIfTrue="1" operator="greaterThan">
      <formula>0</formula>
    </cfRule>
  </conditionalFormatting>
  <conditionalFormatting sqref="N10:O22">
    <cfRule type="cellIs" dxfId="101" priority="1" stopIfTrue="1" operator="greaterThan">
      <formula>0</formula>
    </cfRule>
    <cfRule type="cellIs" dxfId="100" priority="2" stopIfTrue="1" operator="greaterThan">
      <formula>0</formula>
    </cfRule>
    <cfRule type="cellIs" dxfId="9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23"/>
  <sheetViews>
    <sheetView topLeftCell="D1" zoomScale="90" zoomScaleNormal="90" workbookViewId="0">
      <selection activeCell="N1" sqref="N1:N1048576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104</v>
      </c>
      <c r="O1" s="97" t="s">
        <v>47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>
        <v>43683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>
        <v>1</v>
      </c>
      <c r="L4" s="29">
        <f>K4-(SUM(N4:Y4))</f>
        <v>1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>
        <v>2</v>
      </c>
      <c r="L6" s="29">
        <f t="shared" si="0"/>
        <v>2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>
        <v>6</v>
      </c>
      <c r="L15" s="29">
        <f t="shared" si="0"/>
        <v>2</v>
      </c>
      <c r="M15" s="31" t="str">
        <f t="shared" si="1"/>
        <v>OK</v>
      </c>
      <c r="N15" s="32">
        <v>4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>
        <v>20</v>
      </c>
      <c r="L16" s="29">
        <f t="shared" si="0"/>
        <v>20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>
        <v>20</v>
      </c>
      <c r="L18" s="29">
        <f t="shared" si="0"/>
        <v>0</v>
      </c>
      <c r="M18" s="31" t="str">
        <f t="shared" si="1"/>
        <v>OK</v>
      </c>
      <c r="N18" s="32">
        <v>20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A14:A22"/>
    <mergeCell ref="C14:C22"/>
    <mergeCell ref="V1:V2"/>
    <mergeCell ref="S1:S2"/>
    <mergeCell ref="T1:T2"/>
    <mergeCell ref="U1:U2"/>
    <mergeCell ref="R1:R2"/>
    <mergeCell ref="A1:C1"/>
    <mergeCell ref="N1:N2"/>
    <mergeCell ref="O1:O2"/>
    <mergeCell ref="P1:P2"/>
    <mergeCell ref="D1:H1"/>
    <mergeCell ref="I1:M1"/>
    <mergeCell ref="A2:M2"/>
    <mergeCell ref="Q1:Q2"/>
    <mergeCell ref="Y1:Y2"/>
    <mergeCell ref="W1:W2"/>
    <mergeCell ref="X1:X2"/>
    <mergeCell ref="A7:A11"/>
    <mergeCell ref="C7:C11"/>
  </mergeCells>
  <conditionalFormatting sqref="O4:R4">
    <cfRule type="cellIs" dxfId="98" priority="25" stopIfTrue="1" operator="greaterThan">
      <formula>0</formula>
    </cfRule>
    <cfRule type="cellIs" dxfId="97" priority="26" stopIfTrue="1" operator="greaterThan">
      <formula>0</formula>
    </cfRule>
    <cfRule type="cellIs" dxfId="96" priority="27" stopIfTrue="1" operator="greaterThan">
      <formula>0</formula>
    </cfRule>
  </conditionalFormatting>
  <conditionalFormatting sqref="O5:R9">
    <cfRule type="cellIs" dxfId="95" priority="22" stopIfTrue="1" operator="greaterThan">
      <formula>0</formula>
    </cfRule>
    <cfRule type="cellIs" dxfId="94" priority="23" stopIfTrue="1" operator="greaterThan">
      <formula>0</formula>
    </cfRule>
    <cfRule type="cellIs" dxfId="93" priority="24" stopIfTrue="1" operator="greaterThan">
      <formula>0</formula>
    </cfRule>
  </conditionalFormatting>
  <conditionalFormatting sqref="O10:R22">
    <cfRule type="cellIs" dxfId="92" priority="19" stopIfTrue="1" operator="greaterThan">
      <formula>0</formula>
    </cfRule>
    <cfRule type="cellIs" dxfId="91" priority="20" stopIfTrue="1" operator="greaterThan">
      <formula>0</formula>
    </cfRule>
    <cfRule type="cellIs" dxfId="90" priority="21" stopIfTrue="1" operator="greaterThan">
      <formula>0</formula>
    </cfRule>
  </conditionalFormatting>
  <conditionalFormatting sqref="V4:Y4">
    <cfRule type="cellIs" dxfId="89" priority="43" stopIfTrue="1" operator="greaterThan">
      <formula>0</formula>
    </cfRule>
    <cfRule type="cellIs" dxfId="88" priority="44" stopIfTrue="1" operator="greaterThan">
      <formula>0</formula>
    </cfRule>
    <cfRule type="cellIs" dxfId="87" priority="45" stopIfTrue="1" operator="greaterThan">
      <formula>0</formula>
    </cfRule>
  </conditionalFormatting>
  <conditionalFormatting sqref="V5:Y9">
    <cfRule type="cellIs" dxfId="86" priority="40" stopIfTrue="1" operator="greaterThan">
      <formula>0</formula>
    </cfRule>
    <cfRule type="cellIs" dxfId="85" priority="41" stopIfTrue="1" operator="greaterThan">
      <formula>0</formula>
    </cfRule>
    <cfRule type="cellIs" dxfId="84" priority="42" stopIfTrue="1" operator="greaterThan">
      <formula>0</formula>
    </cfRule>
  </conditionalFormatting>
  <conditionalFormatting sqref="V10:Y22">
    <cfRule type="cellIs" dxfId="83" priority="37" stopIfTrue="1" operator="greaterThan">
      <formula>0</formula>
    </cfRule>
    <cfRule type="cellIs" dxfId="82" priority="38" stopIfTrue="1" operator="greaterThan">
      <formula>0</formula>
    </cfRule>
    <cfRule type="cellIs" dxfId="81" priority="39" stopIfTrue="1" operator="greaterThan">
      <formula>0</formula>
    </cfRule>
  </conditionalFormatting>
  <conditionalFormatting sqref="T4:U4">
    <cfRule type="cellIs" dxfId="80" priority="34" stopIfTrue="1" operator="greaterThan">
      <formula>0</formula>
    </cfRule>
    <cfRule type="cellIs" dxfId="79" priority="35" stopIfTrue="1" operator="greaterThan">
      <formula>0</formula>
    </cfRule>
    <cfRule type="cellIs" dxfId="78" priority="36" stopIfTrue="1" operator="greaterThan">
      <formula>0</formula>
    </cfRule>
  </conditionalFormatting>
  <conditionalFormatting sqref="T5:U9">
    <cfRule type="cellIs" dxfId="77" priority="31" stopIfTrue="1" operator="greaterThan">
      <formula>0</formula>
    </cfRule>
    <cfRule type="cellIs" dxfId="76" priority="32" stopIfTrue="1" operator="greaterThan">
      <formula>0</formula>
    </cfRule>
    <cfRule type="cellIs" dxfId="75" priority="33" stopIfTrue="1" operator="greaterThan">
      <formula>0</formula>
    </cfRule>
  </conditionalFormatting>
  <conditionalFormatting sqref="T10:U22">
    <cfRule type="cellIs" dxfId="74" priority="28" stopIfTrue="1" operator="greaterThan">
      <formula>0</formula>
    </cfRule>
    <cfRule type="cellIs" dxfId="73" priority="29" stopIfTrue="1" operator="greaterThan">
      <formula>0</formula>
    </cfRule>
    <cfRule type="cellIs" dxfId="72" priority="30" stopIfTrue="1" operator="greaterThan">
      <formula>0</formula>
    </cfRule>
  </conditionalFormatting>
  <conditionalFormatting sqref="S4">
    <cfRule type="cellIs" dxfId="71" priority="16" stopIfTrue="1" operator="greaterThan">
      <formula>0</formula>
    </cfRule>
    <cfRule type="cellIs" dxfId="70" priority="17" stopIfTrue="1" operator="greaterThan">
      <formula>0</formula>
    </cfRule>
    <cfRule type="cellIs" dxfId="69" priority="18" stopIfTrue="1" operator="greaterThan">
      <formula>0</formula>
    </cfRule>
  </conditionalFormatting>
  <conditionalFormatting sqref="S5:S9">
    <cfRule type="cellIs" dxfId="68" priority="13" stopIfTrue="1" operator="greaterThan">
      <formula>0</formula>
    </cfRule>
    <cfRule type="cellIs" dxfId="67" priority="14" stopIfTrue="1" operator="greaterThan">
      <formula>0</formula>
    </cfRule>
    <cfRule type="cellIs" dxfId="66" priority="15" stopIfTrue="1" operator="greaterThan">
      <formula>0</formula>
    </cfRule>
  </conditionalFormatting>
  <conditionalFormatting sqref="S10:S22">
    <cfRule type="cellIs" dxfId="65" priority="10" stopIfTrue="1" operator="greaterThan">
      <formula>0</formula>
    </cfRule>
    <cfRule type="cellIs" dxfId="64" priority="11" stopIfTrue="1" operator="greaterThan">
      <formula>0</formula>
    </cfRule>
    <cfRule type="cellIs" dxfId="63" priority="12" stopIfTrue="1" operator="greaterThan">
      <formula>0</formula>
    </cfRule>
  </conditionalFormatting>
  <conditionalFormatting sqref="N4">
    <cfRule type="cellIs" dxfId="62" priority="7" stopIfTrue="1" operator="greaterThan">
      <formula>0</formula>
    </cfRule>
    <cfRule type="cellIs" dxfId="61" priority="8" stopIfTrue="1" operator="greaterThan">
      <formula>0</formula>
    </cfRule>
    <cfRule type="cellIs" dxfId="60" priority="9" stopIfTrue="1" operator="greaterThan">
      <formula>0</formula>
    </cfRule>
  </conditionalFormatting>
  <conditionalFormatting sqref="N5:N9">
    <cfRule type="cellIs" dxfId="59" priority="4" stopIfTrue="1" operator="greaterThan">
      <formula>0</formula>
    </cfRule>
    <cfRule type="cellIs" dxfId="58" priority="5" stopIfTrue="1" operator="greaterThan">
      <formula>0</formula>
    </cfRule>
    <cfRule type="cellIs" dxfId="57" priority="6" stopIfTrue="1" operator="greaterThan">
      <formula>0</formula>
    </cfRule>
  </conditionalFormatting>
  <conditionalFormatting sqref="N10:N22">
    <cfRule type="cellIs" dxfId="56" priority="1" stopIfTrue="1" operator="greaterThan">
      <formula>0</formula>
    </cfRule>
    <cfRule type="cellIs" dxfId="55" priority="2" stopIfTrue="1" operator="greaterThan">
      <formula>0</formula>
    </cfRule>
    <cfRule type="cellIs" dxfId="5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23"/>
  <sheetViews>
    <sheetView topLeftCell="D1" zoomScale="70" zoomScaleNormal="70" workbookViewId="0">
      <selection activeCell="O10" sqref="O10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108</v>
      </c>
      <c r="O1" s="97" t="s">
        <v>109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 t="s">
        <v>32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>
        <v>1</v>
      </c>
      <c r="L4" s="29">
        <f>K4-(SUM(N4:Y4))</f>
        <v>0</v>
      </c>
      <c r="M4" s="31" t="str">
        <f>IF(L4&lt;0,"ATENÇÃO","OK")</f>
        <v>OK</v>
      </c>
      <c r="N4" s="32"/>
      <c r="O4" s="32">
        <v>1</v>
      </c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>
        <v>2</v>
      </c>
      <c r="L5" s="29">
        <f t="shared" ref="L5:L22" si="0">K5-(SUM(N5:Y5))</f>
        <v>0</v>
      </c>
      <c r="M5" s="31" t="str">
        <f t="shared" ref="M5:M22" si="1">IF(L5&lt;0,"ATENÇÃO","OK")</f>
        <v>OK</v>
      </c>
      <c r="N5" s="32">
        <v>2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>
        <f>4-4</f>
        <v>0</v>
      </c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>
        <v>4</v>
      </c>
      <c r="L9" s="29">
        <f t="shared" si="0"/>
        <v>4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>
        <v>4</v>
      </c>
      <c r="L10" s="29">
        <f t="shared" si="0"/>
        <v>4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>
        <v>6</v>
      </c>
      <c r="L16" s="29">
        <f t="shared" si="0"/>
        <v>6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W1:W2"/>
    <mergeCell ref="X1:X2"/>
    <mergeCell ref="Y1:Y2"/>
    <mergeCell ref="S1:S2"/>
    <mergeCell ref="T1:T2"/>
    <mergeCell ref="U1:U2"/>
    <mergeCell ref="V1:V2"/>
    <mergeCell ref="A7:A11"/>
    <mergeCell ref="C7:C11"/>
    <mergeCell ref="A14:A22"/>
    <mergeCell ref="C14:C22"/>
    <mergeCell ref="R1:R2"/>
    <mergeCell ref="A1:C1"/>
    <mergeCell ref="N1:N2"/>
    <mergeCell ref="O1:O2"/>
    <mergeCell ref="P1:P2"/>
    <mergeCell ref="D1:H1"/>
    <mergeCell ref="I1:M1"/>
    <mergeCell ref="A2:M2"/>
    <mergeCell ref="Q1:Q2"/>
  </mergeCells>
  <conditionalFormatting sqref="V4:Y4">
    <cfRule type="cellIs" dxfId="53" priority="43" stopIfTrue="1" operator="greaterThan">
      <formula>0</formula>
    </cfRule>
    <cfRule type="cellIs" dxfId="52" priority="44" stopIfTrue="1" operator="greaterThan">
      <formula>0</formula>
    </cfRule>
    <cfRule type="cellIs" dxfId="51" priority="45" stopIfTrue="1" operator="greaterThan">
      <formula>0</formula>
    </cfRule>
  </conditionalFormatting>
  <conditionalFormatting sqref="V5:Y9">
    <cfRule type="cellIs" dxfId="50" priority="40" stopIfTrue="1" operator="greaterThan">
      <formula>0</formula>
    </cfRule>
    <cfRule type="cellIs" dxfId="49" priority="41" stopIfTrue="1" operator="greaterThan">
      <formula>0</formula>
    </cfRule>
    <cfRule type="cellIs" dxfId="48" priority="42" stopIfTrue="1" operator="greaterThan">
      <formula>0</formula>
    </cfRule>
  </conditionalFormatting>
  <conditionalFormatting sqref="V10:Y22">
    <cfRule type="cellIs" dxfId="47" priority="37" stopIfTrue="1" operator="greaterThan">
      <formula>0</formula>
    </cfRule>
    <cfRule type="cellIs" dxfId="46" priority="38" stopIfTrue="1" operator="greaterThan">
      <formula>0</formula>
    </cfRule>
    <cfRule type="cellIs" dxfId="45" priority="39" stopIfTrue="1" operator="greaterThan">
      <formula>0</formula>
    </cfRule>
  </conditionalFormatting>
  <conditionalFormatting sqref="T4:U4">
    <cfRule type="cellIs" dxfId="44" priority="34" stopIfTrue="1" operator="greaterThan">
      <formula>0</formula>
    </cfRule>
    <cfRule type="cellIs" dxfId="43" priority="35" stopIfTrue="1" operator="greaterThan">
      <formula>0</formula>
    </cfRule>
    <cfRule type="cellIs" dxfId="42" priority="36" stopIfTrue="1" operator="greaterThan">
      <formula>0</formula>
    </cfRule>
  </conditionalFormatting>
  <conditionalFormatting sqref="T5:U9">
    <cfRule type="cellIs" dxfId="41" priority="31" stopIfTrue="1" operator="greaterThan">
      <formula>0</formula>
    </cfRule>
    <cfRule type="cellIs" dxfId="40" priority="32" stopIfTrue="1" operator="greaterThan">
      <formula>0</formula>
    </cfRule>
    <cfRule type="cellIs" dxfId="39" priority="33" stopIfTrue="1" operator="greaterThan">
      <formula>0</formula>
    </cfRule>
  </conditionalFormatting>
  <conditionalFormatting sqref="T10:U22">
    <cfRule type="cellIs" dxfId="38" priority="28" stopIfTrue="1" operator="greaterThan">
      <formula>0</formula>
    </cfRule>
    <cfRule type="cellIs" dxfId="37" priority="29" stopIfTrue="1" operator="greaterThan">
      <formula>0</formula>
    </cfRule>
    <cfRule type="cellIs" dxfId="36" priority="30" stopIfTrue="1" operator="greaterThan">
      <formula>0</formula>
    </cfRule>
  </conditionalFormatting>
  <conditionalFormatting sqref="S4">
    <cfRule type="cellIs" dxfId="35" priority="16" stopIfTrue="1" operator="greaterThan">
      <formula>0</formula>
    </cfRule>
    <cfRule type="cellIs" dxfId="34" priority="17" stopIfTrue="1" operator="greaterThan">
      <formula>0</formula>
    </cfRule>
    <cfRule type="cellIs" dxfId="33" priority="18" stopIfTrue="1" operator="greaterThan">
      <formula>0</formula>
    </cfRule>
  </conditionalFormatting>
  <conditionalFormatting sqref="S5:S9">
    <cfRule type="cellIs" dxfId="32" priority="13" stopIfTrue="1" operator="greaterThan">
      <formula>0</formula>
    </cfRule>
    <cfRule type="cellIs" dxfId="31" priority="14" stopIfTrue="1" operator="greaterThan">
      <formula>0</formula>
    </cfRule>
    <cfRule type="cellIs" dxfId="30" priority="15" stopIfTrue="1" operator="greaterThan">
      <formula>0</formula>
    </cfRule>
  </conditionalFormatting>
  <conditionalFormatting sqref="S10:S22">
    <cfRule type="cellIs" dxfId="29" priority="10" stopIfTrue="1" operator="greaterThan">
      <formula>0</formula>
    </cfRule>
    <cfRule type="cellIs" dxfId="28" priority="11" stopIfTrue="1" operator="greaterThan">
      <formula>0</formula>
    </cfRule>
    <cfRule type="cellIs" dxfId="27" priority="12" stopIfTrue="1" operator="greaterThan">
      <formula>0</formula>
    </cfRule>
  </conditionalFormatting>
  <conditionalFormatting sqref="P4:R4">
    <cfRule type="cellIs" dxfId="26" priority="25" stopIfTrue="1" operator="greaterThan">
      <formula>0</formula>
    </cfRule>
    <cfRule type="cellIs" dxfId="25" priority="26" stopIfTrue="1" operator="greaterThan">
      <formula>0</formula>
    </cfRule>
    <cfRule type="cellIs" dxfId="24" priority="27" stopIfTrue="1" operator="greaterThan">
      <formula>0</formula>
    </cfRule>
  </conditionalFormatting>
  <conditionalFormatting sqref="P5:R9">
    <cfRule type="cellIs" dxfId="23" priority="22" stopIfTrue="1" operator="greaterThan">
      <formula>0</formula>
    </cfRule>
    <cfRule type="cellIs" dxfId="22" priority="23" stopIfTrue="1" operator="greaterThan">
      <formula>0</formula>
    </cfRule>
    <cfRule type="cellIs" dxfId="21" priority="24" stopIfTrue="1" operator="greaterThan">
      <formula>0</formula>
    </cfRule>
  </conditionalFormatting>
  <conditionalFormatting sqref="P10:R22">
    <cfRule type="cellIs" dxfId="20" priority="19" stopIfTrue="1" operator="greaterThan">
      <formula>0</formula>
    </cfRule>
    <cfRule type="cellIs" dxfId="19" priority="20" stopIfTrue="1" operator="greaterThan">
      <formula>0</formula>
    </cfRule>
    <cfRule type="cellIs" dxfId="18" priority="21" stopIfTrue="1" operator="greaterThan">
      <formula>0</formula>
    </cfRule>
  </conditionalFormatting>
  <conditionalFormatting sqref="N4:O4">
    <cfRule type="cellIs" dxfId="17" priority="7" stopIfTrue="1" operator="greaterThan">
      <formula>0</formula>
    </cfRule>
    <cfRule type="cellIs" dxfId="16" priority="8" stopIfTrue="1" operator="greaterThan">
      <formula>0</formula>
    </cfRule>
    <cfRule type="cellIs" dxfId="15" priority="9" stopIfTrue="1" operator="greaterThan">
      <formula>0</formula>
    </cfRule>
  </conditionalFormatting>
  <conditionalFormatting sqref="N5:O9">
    <cfRule type="cellIs" dxfId="14" priority="4" stopIfTrue="1" operator="greaterThan">
      <formula>0</formula>
    </cfRule>
    <cfRule type="cellIs" dxfId="13" priority="5" stopIfTrue="1" operator="greaterThan">
      <formula>0</formula>
    </cfRule>
    <cfRule type="cellIs" dxfId="12" priority="6" stopIfTrue="1" operator="greaterThan">
      <formula>0</formula>
    </cfRule>
  </conditionalFormatting>
  <conditionalFormatting sqref="N10:O22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3"/>
  <sheetViews>
    <sheetView zoomScale="80" zoomScaleNormal="80" workbookViewId="0">
      <selection activeCell="A5" sqref="A5"/>
    </sheetView>
  </sheetViews>
  <sheetFormatPr defaultColWidth="9.73046875" defaultRowHeight="14.25"/>
  <cols>
    <col min="1" max="1" width="6.86328125" style="3" customWidth="1"/>
    <col min="2" max="2" width="7.73046875" style="4" customWidth="1"/>
    <col min="3" max="3" width="41.59765625" style="8" customWidth="1"/>
    <col min="4" max="4" width="40.265625" style="59" customWidth="1"/>
    <col min="5" max="5" width="24.86328125" style="9" customWidth="1"/>
    <col min="6" max="6" width="12" style="9" customWidth="1"/>
    <col min="7" max="7" width="16.73046875" style="8" customWidth="1"/>
    <col min="8" max="8" width="16.1328125" style="25" customWidth="1"/>
    <col min="9" max="9" width="11.3984375" style="25" customWidth="1"/>
    <col min="10" max="10" width="16.265625" style="2" bestFit="1" customWidth="1"/>
    <col min="11" max="11" width="11.265625" style="7" customWidth="1"/>
    <col min="12" max="12" width="13.265625" style="10" customWidth="1"/>
    <col min="13" max="13" width="12.59765625" style="11" customWidth="1"/>
    <col min="14" max="14" width="17" style="1" bestFit="1" customWidth="1"/>
    <col min="15" max="15" width="18.86328125" style="1" bestFit="1" customWidth="1"/>
    <col min="16" max="16384" width="9.73046875" style="1"/>
  </cols>
  <sheetData>
    <row r="1" spans="1:17" ht="36" customHeight="1">
      <c r="A1" s="111" t="s">
        <v>49</v>
      </c>
      <c r="B1" s="111"/>
      <c r="C1" s="111"/>
      <c r="D1" s="111" t="s">
        <v>41</v>
      </c>
      <c r="E1" s="111"/>
      <c r="F1" s="111"/>
      <c r="G1" s="111"/>
      <c r="H1" s="111"/>
      <c r="I1" s="111"/>
      <c r="J1" s="111"/>
      <c r="K1" s="112" t="s">
        <v>48</v>
      </c>
      <c r="L1" s="113"/>
      <c r="M1" s="113"/>
      <c r="N1" s="113"/>
      <c r="O1" s="114"/>
    </row>
    <row r="2" spans="1:17" ht="30" customHeight="1">
      <c r="A2" s="112" t="s">
        <v>22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spans="1:17" s="2" customFormat="1" ht="39.950000000000003" customHeight="1">
      <c r="A3" s="56" t="s">
        <v>4</v>
      </c>
      <c r="B3" s="57" t="s">
        <v>2</v>
      </c>
      <c r="C3" s="56" t="s">
        <v>33</v>
      </c>
      <c r="D3" s="56" t="s">
        <v>44</v>
      </c>
      <c r="E3" s="56" t="s">
        <v>34</v>
      </c>
      <c r="F3" s="56" t="s">
        <v>35</v>
      </c>
      <c r="G3" s="56" t="s">
        <v>36</v>
      </c>
      <c r="H3" s="56" t="s">
        <v>3</v>
      </c>
      <c r="I3" s="56" t="s">
        <v>37</v>
      </c>
      <c r="J3" s="56" t="s">
        <v>42</v>
      </c>
      <c r="K3" s="27" t="s">
        <v>45</v>
      </c>
      <c r="L3" s="28" t="s">
        <v>23</v>
      </c>
      <c r="M3" s="26" t="s">
        <v>24</v>
      </c>
      <c r="N3" s="33" t="s">
        <v>25</v>
      </c>
      <c r="O3" s="33" t="s">
        <v>26</v>
      </c>
    </row>
    <row r="4" spans="1:17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3">
        <f>SETIC!K4+ESAG!K4+CEART!K4+FAED!K4+CEAD!K4+CEFID!K4+CERES!K4+CEPLAN!K4+CCT!K4+CAV!K4+CEO!K4+CESFI!K4+CEAVI!K4</f>
        <v>17</v>
      </c>
      <c r="L4" s="65">
        <f>(SETIC!K4-SETIC!L4)+(ESAG!K4-ESAG!L4)+(CEART!K4-CEART!L4)+(FAED!K4-FAED!L4)+(CEAD!K4-CEAD!L4)+(CEFID!K4-CEFID!L4)+(CERES!K4-CERES!L4)+(CEPLAN!K4-CEPLAN!L4)+(CCT!K4-CCT!L4)+(CAV!K4-CAV!L4)+(CEO!K4-CEO!L4)+(CESFI!K4-CESFI!L4)+(CEAVI!K4-CEAVI!L4)</f>
        <v>1</v>
      </c>
      <c r="M4" s="30">
        <f>K4-L4</f>
        <v>16</v>
      </c>
      <c r="N4" s="39">
        <f>J4*K4</f>
        <v>121989.96</v>
      </c>
      <c r="O4" s="39">
        <f>J4*L4</f>
        <v>7175.88</v>
      </c>
      <c r="Q4" s="1" t="s">
        <v>97</v>
      </c>
    </row>
    <row r="5" spans="1:17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3">
        <f>SETIC!K5+ESAG!K5+CEART!K5+FAED!K5+CEAD!K5+CEFID!K5+CERES!K5+CEPLAN!K5+CCT!K5+CAV!K5+CEO!K5+CESFI!K5+CEAVI!K5</f>
        <v>2</v>
      </c>
      <c r="L5" s="65">
        <f>(SETIC!K5-SETIC!L5)+(ESAG!K5-ESAG!L5)+(CEART!K5-CEART!L5)+(FAED!K5-FAED!L5)+(CEAD!K5-CEAD!L5)+(CEFID!K5-CEFID!L5)+(CERES!K5-CERES!L5)+(CEPLAN!K5-CEPLAN!L5)+(CCT!K5-CCT!L5)+(CAV!K5-CAV!L5)+(CEO!K5-CEO!L5)+(CESFI!K5-CESFI!L5)+(CEAVI!K5-CEAVI!L5)</f>
        <v>2</v>
      </c>
      <c r="M5" s="30">
        <f t="shared" ref="M5:M22" si="0">K5-L5</f>
        <v>0</v>
      </c>
      <c r="N5" s="39">
        <f t="shared" ref="N5:N22" si="1">J5*K5</f>
        <v>4485</v>
      </c>
      <c r="O5" s="39">
        <f t="shared" ref="O5:O22" si="2">J5*L5</f>
        <v>4485</v>
      </c>
    </row>
    <row r="6" spans="1:17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3">
        <f>SETIC!K6+ESAG!K6+CEART!K6+FAED!K6+CEAD!K6+CEFID!K6+CERES!K6+CEPLAN!K6+CCT!K6+CAV!K6+CEO!K6+CESFI!K6+CEAVI!K6</f>
        <v>22</v>
      </c>
      <c r="L6" s="65">
        <f>(SETIC!K6-SETIC!L6)+(ESAG!K6-ESAG!L6)+(CEART!K6-CEART!L6)+(FAED!K6-FAED!L6)+(CEAD!K6-CEAD!L6)+(CEFID!K6-CEFID!L6)+(CERES!K6-CERES!L6)+(CEPLAN!K6-CEPLAN!L6)+(CCT!K6-CCT!L6)+(CAV!K6-CAV!L6)+(CEO!K6-CEO!L6)+(CESFI!K6-CESFI!L6)+(CEAVI!K6-CEAVI!L6)</f>
        <v>16</v>
      </c>
      <c r="M6" s="30">
        <f t="shared" si="0"/>
        <v>6</v>
      </c>
      <c r="N6" s="39">
        <f t="shared" si="1"/>
        <v>8499.92</v>
      </c>
      <c r="O6" s="39">
        <f t="shared" si="2"/>
        <v>6181.76</v>
      </c>
    </row>
    <row r="7" spans="1:17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3">
        <f>SETIC!K7+ESAG!K7+CEART!K7+FAED!K7+CEAD!K7+CEFID!K7+CERES!K7+CEPLAN!K7+CCT!K7+CAV!K7+CEO!K7+CESFI!K7+CEAVI!K7</f>
        <v>7</v>
      </c>
      <c r="L7" s="65">
        <f>(SETIC!K7-SETIC!L7)+(ESAG!K7-ESAG!L7)+(CEART!K7-CEART!L7)+(FAED!K7-FAED!L7)+(CEAD!K7-CEAD!L7)+(CEFID!K7-CEFID!L7)+(CERES!K7-CERES!L7)+(CEPLAN!K7-CEPLAN!L7)+(CCT!K7-CCT!L7)+(CAV!K7-CAV!L7)+(CEO!K7-CEO!L7)+(CESFI!K7-CESFI!L7)+(CEAVI!K7-CEAVI!L7)</f>
        <v>7</v>
      </c>
      <c r="M7" s="30">
        <f t="shared" si="0"/>
        <v>0</v>
      </c>
      <c r="N7" s="39">
        <f t="shared" si="1"/>
        <v>1736</v>
      </c>
      <c r="O7" s="39">
        <f t="shared" si="2"/>
        <v>1736</v>
      </c>
    </row>
    <row r="8" spans="1:17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3">
        <f>SETIC!K8+ESAG!K8+CEART!K8+FAED!K8+CEAD!K8+CEFID!K8+CERES!K8+CEPLAN!K8+CCT!K8+CAV!K8+CEO!K8+CESFI!K8+CEAVI!K8</f>
        <v>22</v>
      </c>
      <c r="L8" s="65">
        <f>(SETIC!K8-SETIC!L8)+(ESAG!K8-ESAG!L8)+(CEART!K8-CEART!L8)+(FAED!K8-FAED!L8)+(CEAD!K8-CEAD!L8)+(CEFID!K8-CEFID!L8)+(CERES!K8-CERES!L8)+(CEPLAN!K8-CEPLAN!L8)+(CCT!K8-CCT!L8)+(CAV!K8-CAV!L8)+(CEO!K8-CEO!L8)+(CESFI!K8-CESFI!L8)+(CEAVI!K8-CEAVI!L8)</f>
        <v>14</v>
      </c>
      <c r="M8" s="30">
        <f t="shared" si="0"/>
        <v>8</v>
      </c>
      <c r="N8" s="39">
        <f t="shared" si="1"/>
        <v>2200</v>
      </c>
      <c r="O8" s="39">
        <f t="shared" si="2"/>
        <v>1400</v>
      </c>
    </row>
    <row r="9" spans="1:17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3">
        <f>SETIC!K9+ESAG!K9+CEART!K9+FAED!K9+CEAD!K9+CEFID!K9+CERES!K9+CEPLAN!K9+CCT!K9+CAV!K9+CEO!K9+CESFI!K9+CEAVI!K9</f>
        <v>12</v>
      </c>
      <c r="L9" s="65">
        <f>(SETIC!K9-SETIC!L9)+(ESAG!K9-ESAG!L9)+(CEART!K9-CEART!L9)+(FAED!K9-FAED!L9)+(CEAD!K9-CEAD!L9)+(CEFID!K9-CEFID!L9)+(CERES!K9-CERES!L9)+(CEPLAN!K9-CEPLAN!L9)+(CCT!K9-CCT!L9)+(CAV!K9-CAV!L9)+(CEO!K9-CEO!L9)+(CESFI!K9-CESFI!L9)+(CEAVI!K9-CEAVI!L9)</f>
        <v>8</v>
      </c>
      <c r="M9" s="30">
        <f t="shared" si="0"/>
        <v>4</v>
      </c>
      <c r="N9" s="39">
        <f t="shared" si="1"/>
        <v>1764</v>
      </c>
      <c r="O9" s="39">
        <f t="shared" si="2"/>
        <v>1176</v>
      </c>
    </row>
    <row r="10" spans="1:17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3">
        <f>SETIC!K10+ESAG!K10+CEART!K10+FAED!K10+CEAD!K10+CEFID!K10+CERES!K10+CEPLAN!K10+CCT!K10+CAV!K10+CEO!K10+CESFI!K10+CEAVI!K10</f>
        <v>15</v>
      </c>
      <c r="L10" s="65">
        <f>(SETIC!K10-SETIC!L10)+(ESAG!K10-ESAG!L10)+(CEART!K10-CEART!L10)+(FAED!K10-FAED!L10)+(CEAD!K10-CEAD!L10)+(CEFID!K10-CEFID!L10)+(CERES!K10-CERES!L10)+(CEPLAN!K10-CEPLAN!L10)+(CCT!K10-CCT!L10)+(CAV!K10-CAV!L10)+(CEO!K10-CEO!L10)+(CESFI!K10-CESFI!L10)+(CEAVI!K10-CEAVI!L10)</f>
        <v>11</v>
      </c>
      <c r="M10" s="30">
        <f t="shared" si="0"/>
        <v>4</v>
      </c>
      <c r="N10" s="39">
        <f t="shared" si="1"/>
        <v>2415</v>
      </c>
      <c r="O10" s="39">
        <f t="shared" si="2"/>
        <v>1771</v>
      </c>
    </row>
    <row r="11" spans="1:17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3">
        <f>SETIC!K11+ESAG!K11+CEART!K11+FAED!K11+CEAD!K11+CEFID!K11+CERES!K11+CEPLAN!K11+CCT!K11+CAV!K11+CEO!K11+CESFI!K11+CEAVI!K11</f>
        <v>17</v>
      </c>
      <c r="L11" s="65">
        <f>(SETIC!K11-SETIC!L11)+(ESAG!K11-ESAG!L11)+(CEART!K11-CEART!L11)+(FAED!K11-FAED!L11)+(CEAD!K11-CEAD!L11)+(CEFID!K11-CEFID!L11)+(CERES!K11-CERES!L11)+(CEPLAN!K11-CEPLAN!L11)+(CCT!K11-CCT!L11)+(CAV!K11-CAV!L11)+(CEO!K11-CEO!L11)+(CESFI!K11-CESFI!L11)+(CEAVI!K11-CEAVI!L11)</f>
        <v>3</v>
      </c>
      <c r="M11" s="30">
        <f t="shared" si="0"/>
        <v>14</v>
      </c>
      <c r="N11" s="39">
        <f t="shared" si="1"/>
        <v>1479</v>
      </c>
      <c r="O11" s="39">
        <f t="shared" si="2"/>
        <v>261</v>
      </c>
    </row>
    <row r="12" spans="1:17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3">
        <f>SETIC!K12+ESAG!K12+CEART!K12+FAED!K12+CEAD!K12+CEFID!K12+CERES!K12+CEPLAN!K12+CCT!K12+CAV!K12+CEO!K12+CESFI!K12+CEAVI!K12</f>
        <v>40</v>
      </c>
      <c r="L12" s="65">
        <f>(SETIC!K12-SETIC!L12)+(ESAG!K12-ESAG!L12)+(CEART!K12-CEART!L12)+(FAED!K12-FAED!L12)+(CEAD!K12-CEAD!L12)+(CEFID!K12-CEFID!L12)+(CERES!K12-CERES!L12)+(CEPLAN!K12-CEPLAN!L12)+(CCT!K12-CCT!L12)+(CAV!K12-CAV!L12)+(CEO!K12-CEO!L12)+(CESFI!K12-CESFI!L12)+(CEAVI!K12-CEAVI!L12)</f>
        <v>0</v>
      </c>
      <c r="M12" s="30">
        <f t="shared" si="0"/>
        <v>40</v>
      </c>
      <c r="N12" s="39">
        <f t="shared" si="1"/>
        <v>2100</v>
      </c>
      <c r="O12" s="39">
        <f t="shared" si="2"/>
        <v>0</v>
      </c>
    </row>
    <row r="13" spans="1:17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3">
        <f>SETIC!K13+ESAG!K13+CEART!K13+FAED!K13+CEAD!K13+CEFID!K13+CERES!K13+CEPLAN!K13+CCT!K13+CAV!K13+CEO!K13+CESFI!K13+CEAVI!K13</f>
        <v>114</v>
      </c>
      <c r="L13" s="65">
        <f>(SETIC!K13-SETIC!L13)+(ESAG!K13-ESAG!L13)+(CEART!K13-CEART!L13)+(FAED!K13-FAED!L13)+(CEAD!K13-CEAD!L13)+(CEFID!K13-CEFID!L13)+(CERES!K13-CERES!L13)+(CEPLAN!K13-CEPLAN!L13)+(CCT!K13-CCT!L13)+(CAV!K13-CAV!L13)+(CEO!K13-CEO!L13)+(CESFI!K13-CESFI!L13)+(CEAVI!K13-CEAVI!L13)</f>
        <v>100</v>
      </c>
      <c r="M13" s="30">
        <f t="shared" si="0"/>
        <v>14</v>
      </c>
      <c r="N13" s="39">
        <f t="shared" si="1"/>
        <v>18998.100000000002</v>
      </c>
      <c r="O13" s="39">
        <f t="shared" si="2"/>
        <v>16665</v>
      </c>
    </row>
    <row r="14" spans="1:17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3">
        <f>SETIC!K14+ESAG!K14+CEART!K14+FAED!K14+CEAD!K14+CEFID!K14+CERES!K14+CEPLAN!K14+CCT!K14+CAV!K14+CEO!K14+CESFI!K14+CEAVI!K14</f>
        <v>2</v>
      </c>
      <c r="L14" s="65">
        <f>(SETIC!K14-SETIC!L14)+(ESAG!K14-ESAG!L14)+(CEART!K14-CEART!L14)+(FAED!K14-FAED!L14)+(CEAD!K14-CEAD!L14)+(CEFID!K14-CEFID!L14)+(CERES!K14-CERES!L14)+(CEPLAN!K14-CEPLAN!L14)+(CCT!K14-CCT!L14)+(CAV!K14-CAV!L14)+(CEO!K14-CEO!L14)+(CESFI!K14-CESFI!L14)+(CEAVI!K14-CEAVI!L14)</f>
        <v>2</v>
      </c>
      <c r="M14" s="30">
        <f t="shared" si="0"/>
        <v>0</v>
      </c>
      <c r="N14" s="39">
        <f t="shared" si="1"/>
        <v>7710</v>
      </c>
      <c r="O14" s="39">
        <f t="shared" si="2"/>
        <v>7710</v>
      </c>
    </row>
    <row r="15" spans="1:17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3">
        <f>SETIC!K15+ESAG!K15+CEART!K15+FAED!K15+CEAD!K15+CEFID!K15+CERES!K15+CEPLAN!K15+CCT!K15+CAV!K15+CEO!K15+CESFI!K15+CEAVI!K15</f>
        <v>16</v>
      </c>
      <c r="L15" s="65">
        <f>(SETIC!K15-SETIC!L15)+(ESAG!K15-ESAG!L15)+(CEART!K15-CEART!L15)+(FAED!K15-FAED!L15)+(CEAD!K15-CEAD!L15)+(CEFID!K15-CEFID!L15)+(CERES!K15-CERES!L15)+(CEPLAN!K15-CEPLAN!L15)+(CCT!K15-CCT!L15)+(CAV!K15-CAV!L15)+(CEO!K15-CEO!L15)+(CESFI!K15-CESFI!L15)+(CEAVI!K15-CEAVI!L15)</f>
        <v>4</v>
      </c>
      <c r="M15" s="30">
        <f t="shared" si="0"/>
        <v>12</v>
      </c>
      <c r="N15" s="39">
        <f t="shared" si="1"/>
        <v>11640</v>
      </c>
      <c r="O15" s="39">
        <f t="shared" si="2"/>
        <v>2910</v>
      </c>
    </row>
    <row r="16" spans="1:17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3">
        <f>SETIC!K16+ESAG!K16+CEART!K16+FAED!K16+CEAD!K16+CEFID!K16+CERES!K16+CEPLAN!K16+CCT!K16+CAV!K16+CEO!K16+CESFI!K16+CEAVI!K16</f>
        <v>159</v>
      </c>
      <c r="L16" s="65">
        <f>(SETIC!K16-SETIC!L16)+(ESAG!K16-ESAG!L16)+(CEART!K16-CEART!L16)+(FAED!K16-FAED!L16)+(CEAD!K16-CEAD!L16)+(CEFID!K16-CEFID!L16)+(CERES!K16-CERES!L16)+(CEPLAN!K16-CEPLAN!L16)+(CCT!K16-CCT!L16)+(CAV!K16-CAV!L16)+(CEO!K16-CEO!L16)+(CESFI!K16-CESFI!L16)+(CEAVI!K16-CEAVI!L16)</f>
        <v>42</v>
      </c>
      <c r="M16" s="30">
        <f t="shared" si="0"/>
        <v>117</v>
      </c>
      <c r="N16" s="39">
        <f t="shared" si="1"/>
        <v>128939.46</v>
      </c>
      <c r="O16" s="39">
        <f t="shared" si="2"/>
        <v>34059.480000000003</v>
      </c>
    </row>
    <row r="17" spans="1:1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3">
        <f>SETIC!K17+ESAG!K17+CEART!K17+FAED!K17+CEAD!K17+CEFID!K17+CERES!K17+CEPLAN!K17+CCT!K17+CAV!K17+CEO!K17+CESFI!K17+CEAVI!K17</f>
        <v>4</v>
      </c>
      <c r="L17" s="65">
        <f>(SETIC!K17-SETIC!L17)+(ESAG!K17-ESAG!L17)+(CEART!K17-CEART!L17)+(FAED!K17-FAED!L17)+(CEAD!K17-CEAD!L17)+(CEFID!K17-CEFID!L17)+(CERES!K17-CERES!L17)+(CEPLAN!K17-CEPLAN!L17)+(CCT!K17-CCT!L17)+(CAV!K17-CAV!L17)+(CEO!K17-CEO!L17)+(CESFI!K17-CESFI!L17)+(CEAVI!K17-CEAVI!L17)</f>
        <v>0</v>
      </c>
      <c r="M17" s="30">
        <f t="shared" si="0"/>
        <v>4</v>
      </c>
      <c r="N17" s="39">
        <f t="shared" si="1"/>
        <v>45150</v>
      </c>
      <c r="O17" s="39">
        <f t="shared" si="2"/>
        <v>0</v>
      </c>
    </row>
    <row r="18" spans="1:1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3">
        <f>SETIC!K18+ESAG!K18+CEART!K18+FAED!K18+CEAD!K18+CEFID!K18+CERES!K18+CEPLAN!K18+CCT!K18+CAV!K18+CEO!K18+CESFI!K18+CEAVI!K18</f>
        <v>54</v>
      </c>
      <c r="L18" s="65">
        <f>(SETIC!K18-SETIC!L18)+(ESAG!K18-ESAG!L18)+(CEART!K18-CEART!L18)+(FAED!K18-FAED!L18)+(CEAD!K18-CEAD!L18)+(CEFID!K18-CEFID!L18)+(CERES!K18-CERES!L18)+(CEPLAN!K18-CEPLAN!L18)+(CCT!K18-CCT!L18)+(CAV!K18-CAV!L18)+(CEO!K18-CEO!L18)+(CESFI!K18-CESFI!L18)+(CEAVI!K18-CEAVI!L18)</f>
        <v>24</v>
      </c>
      <c r="M18" s="30">
        <f t="shared" si="0"/>
        <v>30</v>
      </c>
      <c r="N18" s="39">
        <f t="shared" si="1"/>
        <v>50490</v>
      </c>
      <c r="O18" s="39">
        <f t="shared" si="2"/>
        <v>22440</v>
      </c>
    </row>
    <row r="19" spans="1:15" s="34" customFormat="1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3">
        <f>SETIC!K19+ESAG!K19+CEART!K19+FAED!K19+CEAD!K19+CEFID!K19+CERES!K19+CEPLAN!K19+CCT!K19+CAV!K19+CEO!K19+CESFI!K19+CEAVI!K19</f>
        <v>24</v>
      </c>
      <c r="L19" s="65">
        <f>(SETIC!K19-SETIC!L19)+(ESAG!K19-ESAG!L19)+(CEART!K19-CEART!L19)+(FAED!K19-FAED!L19)+(CEAD!K19-CEAD!L19)+(CEFID!K19-CEFID!L19)+(CERES!K19-CERES!L19)+(CEPLAN!K19-CEPLAN!L19)+(CCT!K19-CCT!L19)+(CAV!K19-CAV!L19)+(CEO!K19-CEO!L19)+(CESFI!K19-CESFI!L19)+(CEAVI!K19-CEAVI!L19)</f>
        <v>10</v>
      </c>
      <c r="M19" s="30">
        <f t="shared" si="0"/>
        <v>14</v>
      </c>
      <c r="N19" s="39">
        <f t="shared" si="1"/>
        <v>15900</v>
      </c>
      <c r="O19" s="39">
        <f t="shared" si="2"/>
        <v>6625</v>
      </c>
    </row>
    <row r="20" spans="1:1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3">
        <f>SETIC!K20+ESAG!K20+CEART!K20+FAED!K20+CEAD!K20+CEFID!K20+CERES!K20+CEPLAN!K20+CCT!K20+CAV!K20+CEO!K20+CESFI!K20+CEAVI!K20</f>
        <v>12</v>
      </c>
      <c r="L20" s="65">
        <f>(SETIC!K20-SETIC!L20)+(ESAG!K20-ESAG!L20)+(CEART!K20-CEART!L20)+(FAED!K20-FAED!L20)+(CEAD!K20-CEAD!L20)+(CEFID!K20-CEFID!L20)+(CERES!K20-CERES!L20)+(CEPLAN!K20-CEPLAN!L20)+(CCT!K20-CCT!L20)+(CAV!K20-CAV!L20)+(CEO!K20-CEO!L20)+(CESFI!K20-CESFI!L20)+(CEAVI!K20-CEAVI!L20)</f>
        <v>8</v>
      </c>
      <c r="M20" s="30">
        <f t="shared" si="0"/>
        <v>4</v>
      </c>
      <c r="N20" s="39">
        <f t="shared" si="1"/>
        <v>11670</v>
      </c>
      <c r="O20" s="39">
        <f t="shared" si="2"/>
        <v>7780</v>
      </c>
    </row>
    <row r="21" spans="1:1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3">
        <f>SETIC!K21+ESAG!K21+CEART!K21+FAED!K21+CEAD!K21+CEFID!K21+CERES!K21+CEPLAN!K21+CCT!K21+CAV!K21+CEO!K21+CESFI!K21+CEAVI!K21</f>
        <v>8</v>
      </c>
      <c r="L21" s="65">
        <f>(SETIC!K21-SETIC!L21)+(ESAG!K21-ESAG!L21)+(CEART!K21-CEART!L21)+(FAED!K21-FAED!L21)+(CEAD!K21-CEAD!L21)+(CEFID!K21-CEFID!L21)+(CERES!K21-CERES!L21)+(CEPLAN!K21-CEPLAN!L21)+(CCT!K21-CCT!L21)+(CAV!K21-CAV!L21)+(CEO!K21-CEO!L21)+(CESFI!K21-CESFI!L21)+(CEAVI!K21-CEAVI!L21)</f>
        <v>4</v>
      </c>
      <c r="M21" s="30">
        <f t="shared" si="0"/>
        <v>4</v>
      </c>
      <c r="N21" s="39">
        <f t="shared" si="1"/>
        <v>7740</v>
      </c>
      <c r="O21" s="39">
        <f t="shared" si="2"/>
        <v>3870</v>
      </c>
    </row>
    <row r="22" spans="1:1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3">
        <f>SETIC!K22+ESAG!K22+CEART!K22+FAED!K22+CEAD!K22+CEFID!K22+CERES!K22+CEPLAN!K22+CCT!K22+CAV!K22+CEO!K22+CESFI!K22+CEAVI!K22</f>
        <v>12</v>
      </c>
      <c r="L22" s="65">
        <f>(SETIC!K22-SETIC!L22)+(ESAG!K22-ESAG!L22)+(CEART!K22-CEART!L22)+(FAED!K22-FAED!L22)+(CEAD!K22-CEAD!L22)+(CEFID!K22-CEFID!L22)+(CERES!K22-CERES!L22)+(CEPLAN!K22-CEPLAN!L22)+(CCT!K22-CCT!L22)+(CAV!K22-CAV!L22)+(CEO!K22-CEO!L22)+(CESFI!K22-CESFI!L22)+(CEAVI!K22-CEAVI!L22)</f>
        <v>4</v>
      </c>
      <c r="M22" s="30">
        <f t="shared" si="0"/>
        <v>8</v>
      </c>
      <c r="N22" s="39">
        <f t="shared" si="1"/>
        <v>20760</v>
      </c>
      <c r="O22" s="39">
        <f t="shared" si="2"/>
        <v>6920</v>
      </c>
    </row>
    <row r="23" spans="1:15" ht="15.75">
      <c r="A23" s="40"/>
      <c r="B23" s="41"/>
      <c r="C23" s="41"/>
      <c r="D23" s="58"/>
      <c r="E23" s="41"/>
      <c r="F23" s="42"/>
      <c r="G23" s="41"/>
      <c r="H23" s="42"/>
      <c r="I23" s="42"/>
      <c r="J23" s="43"/>
      <c r="K23" s="44"/>
      <c r="L23" s="45"/>
      <c r="M23" s="46"/>
      <c r="N23" s="47">
        <f>SUM(N4:N22)</f>
        <v>465666.44</v>
      </c>
      <c r="O23" s="47">
        <f>SUM(O4:O22)</f>
        <v>133166.12</v>
      </c>
    </row>
    <row r="24" spans="1:15" ht="15.75">
      <c r="A24" s="40"/>
      <c r="B24" s="41"/>
      <c r="C24" s="41"/>
      <c r="D24" s="58"/>
      <c r="E24" s="41"/>
      <c r="F24" s="42"/>
      <c r="G24" s="41"/>
      <c r="H24" s="42"/>
      <c r="I24" s="42"/>
      <c r="J24" s="43"/>
      <c r="K24" s="44"/>
      <c r="L24" s="45"/>
      <c r="M24" s="46"/>
      <c r="N24" s="48"/>
      <c r="O24" s="42"/>
    </row>
    <row r="26" spans="1:15" ht="15.75">
      <c r="K26" s="115" t="str">
        <f>A1</f>
        <v>PE 480/2019/UDESC</v>
      </c>
      <c r="L26" s="116"/>
      <c r="M26" s="116"/>
      <c r="N26" s="116"/>
      <c r="O26" s="117"/>
    </row>
    <row r="27" spans="1:15" ht="30.75" customHeight="1">
      <c r="K27" s="118" t="str">
        <f>D1</f>
        <v xml:space="preserve">AQUISIÇÃO DE EQUIPAMENTOS E MATERIAIS PARA A REDE DE COMPUTADORES DA UDESC  </v>
      </c>
      <c r="L27" s="119"/>
      <c r="M27" s="119"/>
      <c r="N27" s="119"/>
      <c r="O27" s="120"/>
    </row>
    <row r="28" spans="1:15" ht="15.75">
      <c r="K28" s="108" t="str">
        <f>K1</f>
        <v>VIGÊNCIA DA ATA:  17/07/2019 até 16/07/2020</v>
      </c>
      <c r="L28" s="109"/>
      <c r="M28" s="109"/>
      <c r="N28" s="109"/>
      <c r="O28" s="110"/>
    </row>
    <row r="29" spans="1:15" ht="15.75">
      <c r="K29" s="102" t="s">
        <v>30</v>
      </c>
      <c r="L29" s="103"/>
      <c r="M29" s="103"/>
      <c r="N29" s="103"/>
      <c r="O29" s="35">
        <f>N23</f>
        <v>465666.44</v>
      </c>
    </row>
    <row r="30" spans="1:15" ht="15.75">
      <c r="K30" s="104" t="s">
        <v>27</v>
      </c>
      <c r="L30" s="105"/>
      <c r="M30" s="105"/>
      <c r="N30" s="105"/>
      <c r="O30" s="36">
        <f>O23</f>
        <v>133166.12</v>
      </c>
    </row>
    <row r="31" spans="1:15" ht="15.75">
      <c r="K31" s="104" t="s">
        <v>28</v>
      </c>
      <c r="L31" s="105"/>
      <c r="M31" s="105"/>
      <c r="N31" s="105"/>
      <c r="O31" s="37"/>
    </row>
    <row r="32" spans="1:15" ht="15.75">
      <c r="K32" s="106" t="s">
        <v>29</v>
      </c>
      <c r="L32" s="107"/>
      <c r="M32" s="107"/>
      <c r="N32" s="107"/>
      <c r="O32" s="38">
        <f>O30/O29</f>
        <v>0.28596890082952936</v>
      </c>
    </row>
    <row r="33" spans="11:15" ht="15.75">
      <c r="K33" s="99" t="s">
        <v>46</v>
      </c>
      <c r="L33" s="100"/>
      <c r="M33" s="100"/>
      <c r="N33" s="100"/>
      <c r="O33" s="101"/>
    </row>
  </sheetData>
  <mergeCells count="16">
    <mergeCell ref="K28:O28"/>
    <mergeCell ref="D1:J1"/>
    <mergeCell ref="A1:C1"/>
    <mergeCell ref="A7:A11"/>
    <mergeCell ref="C7:C11"/>
    <mergeCell ref="A14:A22"/>
    <mergeCell ref="C14:C22"/>
    <mergeCell ref="K1:O1"/>
    <mergeCell ref="A2:O2"/>
    <mergeCell ref="K26:O26"/>
    <mergeCell ref="K27:O27"/>
    <mergeCell ref="K33:O33"/>
    <mergeCell ref="K29:N29"/>
    <mergeCell ref="K30:N30"/>
    <mergeCell ref="K31:N31"/>
    <mergeCell ref="K32:N3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zoomScaleNormal="100" workbookViewId="0">
      <selection activeCell="A19" sqref="A19:H19"/>
    </sheetView>
  </sheetViews>
  <sheetFormatPr defaultColWidth="9.1328125" defaultRowHeight="12.75"/>
  <cols>
    <col min="1" max="1" width="4.59765625" style="12" customWidth="1"/>
    <col min="2" max="2" width="6.86328125" style="12" customWidth="1"/>
    <col min="3" max="3" width="31" style="12" customWidth="1"/>
    <col min="4" max="4" width="8.59765625" style="12" bestFit="1" customWidth="1"/>
    <col min="5" max="5" width="9.59765625" style="12" customWidth="1"/>
    <col min="6" max="6" width="14.73046875" style="12" customWidth="1"/>
    <col min="7" max="7" width="16" style="12" customWidth="1"/>
    <col min="8" max="8" width="11.1328125" style="12" customWidth="1"/>
    <col min="9" max="16384" width="9.1328125" style="12"/>
  </cols>
  <sheetData>
    <row r="1" spans="1:8" ht="20.25" customHeight="1">
      <c r="A1" s="122" t="s">
        <v>5</v>
      </c>
      <c r="B1" s="122"/>
      <c r="C1" s="122"/>
      <c r="D1" s="122"/>
      <c r="E1" s="122"/>
      <c r="F1" s="122"/>
      <c r="G1" s="122"/>
      <c r="H1" s="122"/>
    </row>
    <row r="2" spans="1:8" ht="20.65">
      <c r="B2" s="13"/>
    </row>
    <row r="3" spans="1:8" ht="47.25" customHeight="1">
      <c r="A3" s="123" t="s">
        <v>6</v>
      </c>
      <c r="B3" s="123"/>
      <c r="C3" s="123"/>
      <c r="D3" s="123"/>
      <c r="E3" s="123"/>
      <c r="F3" s="123"/>
      <c r="G3" s="123"/>
      <c r="H3" s="123"/>
    </row>
    <row r="4" spans="1:8" ht="35.25" customHeight="1">
      <c r="B4" s="14"/>
    </row>
    <row r="5" spans="1:8" ht="15" customHeight="1">
      <c r="A5" s="124" t="s">
        <v>7</v>
      </c>
      <c r="B5" s="124"/>
      <c r="C5" s="124"/>
      <c r="D5" s="124"/>
      <c r="E5" s="124"/>
      <c r="F5" s="124"/>
      <c r="G5" s="124"/>
      <c r="H5" s="124"/>
    </row>
    <row r="6" spans="1:8" ht="15" customHeight="1">
      <c r="A6" s="124" t="s">
        <v>8</v>
      </c>
      <c r="B6" s="124"/>
      <c r="C6" s="124"/>
      <c r="D6" s="124"/>
      <c r="E6" s="124"/>
      <c r="F6" s="124"/>
      <c r="G6" s="124"/>
      <c r="H6" s="124"/>
    </row>
    <row r="7" spans="1:8" ht="15" customHeight="1">
      <c r="A7" s="124" t="s">
        <v>9</v>
      </c>
      <c r="B7" s="124"/>
      <c r="C7" s="124"/>
      <c r="D7" s="124"/>
      <c r="E7" s="124"/>
      <c r="F7" s="124"/>
      <c r="G7" s="124"/>
      <c r="H7" s="124"/>
    </row>
    <row r="8" spans="1:8" ht="15" customHeight="1">
      <c r="A8" s="124" t="s">
        <v>10</v>
      </c>
      <c r="B8" s="124"/>
      <c r="C8" s="124"/>
      <c r="D8" s="124"/>
      <c r="E8" s="124"/>
      <c r="F8" s="124"/>
      <c r="G8" s="124"/>
      <c r="H8" s="124"/>
    </row>
    <row r="9" spans="1:8" ht="30" customHeight="1">
      <c r="B9" s="15"/>
    </row>
    <row r="10" spans="1:8" ht="105" customHeight="1">
      <c r="A10" s="125" t="s">
        <v>11</v>
      </c>
      <c r="B10" s="125"/>
      <c r="C10" s="125"/>
      <c r="D10" s="125"/>
      <c r="E10" s="125"/>
      <c r="F10" s="125"/>
      <c r="G10" s="125"/>
      <c r="H10" s="125"/>
    </row>
    <row r="11" spans="1:8" ht="15.75" thickBot="1">
      <c r="B11" s="16"/>
    </row>
    <row r="12" spans="1:8" ht="46.9" thickBot="1">
      <c r="A12" s="17" t="s">
        <v>4</v>
      </c>
      <c r="B12" s="17" t="s">
        <v>2</v>
      </c>
      <c r="C12" s="18" t="s">
        <v>12</v>
      </c>
      <c r="D12" s="18" t="s">
        <v>3</v>
      </c>
      <c r="E12" s="18" t="s">
        <v>13</v>
      </c>
      <c r="F12" s="18" t="s">
        <v>14</v>
      </c>
      <c r="G12" s="18" t="s">
        <v>15</v>
      </c>
      <c r="H12" s="18" t="s">
        <v>16</v>
      </c>
    </row>
    <row r="13" spans="1:8" ht="15.4" thickBot="1">
      <c r="A13" s="19"/>
      <c r="B13" s="19"/>
      <c r="C13" s="20"/>
      <c r="D13" s="20"/>
      <c r="E13" s="20"/>
      <c r="F13" s="20"/>
      <c r="G13" s="20"/>
      <c r="H13" s="20"/>
    </row>
    <row r="14" spans="1:8" ht="15.4" thickBot="1">
      <c r="A14" s="19"/>
      <c r="B14" s="19"/>
      <c r="C14" s="20"/>
      <c r="D14" s="20"/>
      <c r="E14" s="20"/>
      <c r="F14" s="20"/>
      <c r="G14" s="20"/>
      <c r="H14" s="20"/>
    </row>
    <row r="15" spans="1:8" ht="15.4" thickBot="1">
      <c r="A15" s="19"/>
      <c r="B15" s="19"/>
      <c r="C15" s="20"/>
      <c r="D15" s="20"/>
      <c r="E15" s="20"/>
      <c r="F15" s="20"/>
      <c r="G15" s="20"/>
      <c r="H15" s="20"/>
    </row>
    <row r="16" spans="1:8" ht="15.4" thickBot="1">
      <c r="A16" s="19"/>
      <c r="B16" s="19"/>
      <c r="C16" s="20"/>
      <c r="D16" s="20"/>
      <c r="E16" s="20"/>
      <c r="F16" s="20"/>
      <c r="G16" s="20"/>
      <c r="H16" s="20"/>
    </row>
    <row r="17" spans="1:8" ht="15.4" thickBot="1">
      <c r="A17" s="21"/>
      <c r="B17" s="21"/>
      <c r="C17" s="22"/>
      <c r="D17" s="22"/>
      <c r="E17" s="22"/>
      <c r="F17" s="22"/>
      <c r="G17" s="22"/>
      <c r="H17" s="22"/>
    </row>
    <row r="18" spans="1:8" ht="42" customHeight="1">
      <c r="B18" s="23"/>
      <c r="C18" s="24"/>
      <c r="D18" s="24"/>
      <c r="E18" s="24"/>
      <c r="F18" s="24"/>
      <c r="G18" s="24"/>
      <c r="H18" s="24"/>
    </row>
    <row r="19" spans="1:8" ht="15" customHeight="1">
      <c r="A19" s="126" t="s">
        <v>17</v>
      </c>
      <c r="B19" s="126"/>
      <c r="C19" s="126"/>
      <c r="D19" s="126"/>
      <c r="E19" s="126"/>
      <c r="F19" s="126"/>
      <c r="G19" s="126"/>
      <c r="H19" s="126"/>
    </row>
    <row r="20" spans="1:8" ht="13.9">
      <c r="A20" s="127" t="s">
        <v>18</v>
      </c>
      <c r="B20" s="127"/>
      <c r="C20" s="127"/>
      <c r="D20" s="127"/>
      <c r="E20" s="127"/>
      <c r="F20" s="127"/>
      <c r="G20" s="127"/>
      <c r="H20" s="127"/>
    </row>
    <row r="21" spans="1:8" ht="15.4">
      <c r="B21" s="16"/>
    </row>
    <row r="22" spans="1:8" ht="15.4">
      <c r="B22" s="16"/>
    </row>
    <row r="23" spans="1:8" ht="15.4">
      <c r="B23" s="16"/>
    </row>
    <row r="24" spans="1:8" ht="15" customHeight="1">
      <c r="A24" s="128" t="s">
        <v>19</v>
      </c>
      <c r="B24" s="128"/>
      <c r="C24" s="128"/>
      <c r="D24" s="128"/>
      <c r="E24" s="128"/>
      <c r="F24" s="128"/>
      <c r="G24" s="128"/>
      <c r="H24" s="128"/>
    </row>
    <row r="25" spans="1:8" ht="15" customHeight="1">
      <c r="A25" s="128" t="s">
        <v>20</v>
      </c>
      <c r="B25" s="128"/>
      <c r="C25" s="128"/>
      <c r="D25" s="128"/>
      <c r="E25" s="128"/>
      <c r="F25" s="128"/>
      <c r="G25" s="128"/>
      <c r="H25" s="128"/>
    </row>
    <row r="26" spans="1:8" ht="15" customHeight="1">
      <c r="A26" s="121" t="s">
        <v>21</v>
      </c>
      <c r="B26" s="121"/>
      <c r="C26" s="121"/>
      <c r="D26" s="121"/>
      <c r="E26" s="121"/>
      <c r="F26" s="121"/>
      <c r="G26" s="121"/>
      <c r="H26" s="121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3"/>
  <sheetViews>
    <sheetView topLeftCell="E1" zoomScale="90" zoomScaleNormal="90" workbookViewId="0">
      <selection activeCell="N1" sqref="N1:N1048576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98</v>
      </c>
      <c r="O1" s="97" t="s">
        <v>47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>
        <v>43830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>
        <v>1</v>
      </c>
      <c r="L7" s="29">
        <f t="shared" si="0"/>
        <v>0</v>
      </c>
      <c r="M7" s="31" t="str">
        <f t="shared" si="1"/>
        <v>OK</v>
      </c>
      <c r="N7" s="32">
        <v>1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>
        <v>3</v>
      </c>
      <c r="L8" s="29">
        <f t="shared" si="0"/>
        <v>0</v>
      </c>
      <c r="M8" s="31" t="str">
        <f t="shared" si="1"/>
        <v>OK</v>
      </c>
      <c r="N8" s="32">
        <v>3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W1:W2"/>
    <mergeCell ref="X1:X2"/>
    <mergeCell ref="Y1:Y2"/>
    <mergeCell ref="S1:S2"/>
    <mergeCell ref="T1:T2"/>
    <mergeCell ref="U1:U2"/>
    <mergeCell ref="V1:V2"/>
    <mergeCell ref="A7:A11"/>
    <mergeCell ref="C7:C11"/>
    <mergeCell ref="A14:A22"/>
    <mergeCell ref="C14:C22"/>
    <mergeCell ref="R1:R2"/>
    <mergeCell ref="A1:C1"/>
    <mergeCell ref="N1:N2"/>
    <mergeCell ref="O1:O2"/>
    <mergeCell ref="P1:P2"/>
    <mergeCell ref="D1:H1"/>
    <mergeCell ref="I1:M1"/>
    <mergeCell ref="A2:M2"/>
    <mergeCell ref="Q1:Q2"/>
  </mergeCells>
  <conditionalFormatting sqref="V4:Y4">
    <cfRule type="cellIs" dxfId="512" priority="43" stopIfTrue="1" operator="greaterThan">
      <formula>0</formula>
    </cfRule>
    <cfRule type="cellIs" dxfId="511" priority="44" stopIfTrue="1" operator="greaterThan">
      <formula>0</formula>
    </cfRule>
    <cfRule type="cellIs" dxfId="510" priority="45" stopIfTrue="1" operator="greaterThan">
      <formula>0</formula>
    </cfRule>
  </conditionalFormatting>
  <conditionalFormatting sqref="V5:Y9">
    <cfRule type="cellIs" dxfId="509" priority="40" stopIfTrue="1" operator="greaterThan">
      <formula>0</formula>
    </cfRule>
    <cfRule type="cellIs" dxfId="508" priority="41" stopIfTrue="1" operator="greaterThan">
      <formula>0</formula>
    </cfRule>
    <cfRule type="cellIs" dxfId="507" priority="42" stopIfTrue="1" operator="greaterThan">
      <formula>0</formula>
    </cfRule>
  </conditionalFormatting>
  <conditionalFormatting sqref="V10:Y22">
    <cfRule type="cellIs" dxfId="506" priority="37" stopIfTrue="1" operator="greaterThan">
      <formula>0</formula>
    </cfRule>
    <cfRule type="cellIs" dxfId="505" priority="38" stopIfTrue="1" operator="greaterThan">
      <formula>0</formula>
    </cfRule>
    <cfRule type="cellIs" dxfId="504" priority="39" stopIfTrue="1" operator="greaterThan">
      <formula>0</formula>
    </cfRule>
  </conditionalFormatting>
  <conditionalFormatting sqref="T4:U4">
    <cfRule type="cellIs" dxfId="503" priority="34" stopIfTrue="1" operator="greaterThan">
      <formula>0</formula>
    </cfRule>
    <cfRule type="cellIs" dxfId="502" priority="35" stopIfTrue="1" operator="greaterThan">
      <formula>0</formula>
    </cfRule>
    <cfRule type="cellIs" dxfId="501" priority="36" stopIfTrue="1" operator="greaterThan">
      <formula>0</formula>
    </cfRule>
  </conditionalFormatting>
  <conditionalFormatting sqref="T5:U9">
    <cfRule type="cellIs" dxfId="500" priority="31" stopIfTrue="1" operator="greaterThan">
      <formula>0</formula>
    </cfRule>
    <cfRule type="cellIs" dxfId="499" priority="32" stopIfTrue="1" operator="greaterThan">
      <formula>0</formula>
    </cfRule>
    <cfRule type="cellIs" dxfId="498" priority="33" stopIfTrue="1" operator="greaterThan">
      <formula>0</formula>
    </cfRule>
  </conditionalFormatting>
  <conditionalFormatting sqref="T10:U22">
    <cfRule type="cellIs" dxfId="497" priority="28" stopIfTrue="1" operator="greaterThan">
      <formula>0</formula>
    </cfRule>
    <cfRule type="cellIs" dxfId="496" priority="29" stopIfTrue="1" operator="greaterThan">
      <formula>0</formula>
    </cfRule>
    <cfRule type="cellIs" dxfId="495" priority="30" stopIfTrue="1" operator="greaterThan">
      <formula>0</formula>
    </cfRule>
  </conditionalFormatting>
  <conditionalFormatting sqref="S4">
    <cfRule type="cellIs" dxfId="494" priority="16" stopIfTrue="1" operator="greaterThan">
      <formula>0</formula>
    </cfRule>
    <cfRule type="cellIs" dxfId="493" priority="17" stopIfTrue="1" operator="greaterThan">
      <formula>0</formula>
    </cfRule>
    <cfRule type="cellIs" dxfId="492" priority="18" stopIfTrue="1" operator="greaterThan">
      <formula>0</formula>
    </cfRule>
  </conditionalFormatting>
  <conditionalFormatting sqref="S5:S9">
    <cfRule type="cellIs" dxfId="491" priority="13" stopIfTrue="1" operator="greaterThan">
      <formula>0</formula>
    </cfRule>
    <cfRule type="cellIs" dxfId="490" priority="14" stopIfTrue="1" operator="greaterThan">
      <formula>0</formula>
    </cfRule>
    <cfRule type="cellIs" dxfId="489" priority="15" stopIfTrue="1" operator="greaterThan">
      <formula>0</formula>
    </cfRule>
  </conditionalFormatting>
  <conditionalFormatting sqref="S10:S22">
    <cfRule type="cellIs" dxfId="488" priority="10" stopIfTrue="1" operator="greaterThan">
      <formula>0</formula>
    </cfRule>
    <cfRule type="cellIs" dxfId="487" priority="11" stopIfTrue="1" operator="greaterThan">
      <formula>0</formula>
    </cfRule>
    <cfRule type="cellIs" dxfId="486" priority="12" stopIfTrue="1" operator="greaterThan">
      <formula>0</formula>
    </cfRule>
  </conditionalFormatting>
  <conditionalFormatting sqref="O4:R4">
    <cfRule type="cellIs" dxfId="485" priority="25" stopIfTrue="1" operator="greaterThan">
      <formula>0</formula>
    </cfRule>
    <cfRule type="cellIs" dxfId="484" priority="26" stopIfTrue="1" operator="greaterThan">
      <formula>0</formula>
    </cfRule>
    <cfRule type="cellIs" dxfId="483" priority="27" stopIfTrue="1" operator="greaterThan">
      <formula>0</formula>
    </cfRule>
  </conditionalFormatting>
  <conditionalFormatting sqref="O5:R9">
    <cfRule type="cellIs" dxfId="482" priority="22" stopIfTrue="1" operator="greaterThan">
      <formula>0</formula>
    </cfRule>
    <cfRule type="cellIs" dxfId="481" priority="23" stopIfTrue="1" operator="greaterThan">
      <formula>0</formula>
    </cfRule>
    <cfRule type="cellIs" dxfId="480" priority="24" stopIfTrue="1" operator="greaterThan">
      <formula>0</formula>
    </cfRule>
  </conditionalFormatting>
  <conditionalFormatting sqref="O10:R22">
    <cfRule type="cellIs" dxfId="479" priority="19" stopIfTrue="1" operator="greaterThan">
      <formula>0</formula>
    </cfRule>
    <cfRule type="cellIs" dxfId="478" priority="20" stopIfTrue="1" operator="greaterThan">
      <formula>0</formula>
    </cfRule>
    <cfRule type="cellIs" dxfId="477" priority="21" stopIfTrue="1" operator="greaterThan">
      <formula>0</formula>
    </cfRule>
  </conditionalFormatting>
  <conditionalFormatting sqref="N4">
    <cfRule type="cellIs" dxfId="476" priority="7" stopIfTrue="1" operator="greaterThan">
      <formula>0</formula>
    </cfRule>
    <cfRule type="cellIs" dxfId="475" priority="8" stopIfTrue="1" operator="greaterThan">
      <formula>0</formula>
    </cfRule>
    <cfRule type="cellIs" dxfId="474" priority="9" stopIfTrue="1" operator="greaterThan">
      <formula>0</formula>
    </cfRule>
  </conditionalFormatting>
  <conditionalFormatting sqref="N5:N9">
    <cfRule type="cellIs" dxfId="473" priority="4" stopIfTrue="1" operator="greaterThan">
      <formula>0</formula>
    </cfRule>
    <cfRule type="cellIs" dxfId="472" priority="5" stopIfTrue="1" operator="greaterThan">
      <formula>0</formula>
    </cfRule>
    <cfRule type="cellIs" dxfId="471" priority="6" stopIfTrue="1" operator="greaterThan">
      <formula>0</formula>
    </cfRule>
  </conditionalFormatting>
  <conditionalFormatting sqref="N10:N22">
    <cfRule type="cellIs" dxfId="470" priority="1" stopIfTrue="1" operator="greaterThan">
      <formula>0</formula>
    </cfRule>
    <cfRule type="cellIs" dxfId="469" priority="2" stopIfTrue="1" operator="greaterThan">
      <formula>0</formula>
    </cfRule>
    <cfRule type="cellIs" dxfId="46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3"/>
  <sheetViews>
    <sheetView zoomScale="80" zoomScaleNormal="80" workbookViewId="0">
      <selection activeCell="N1" sqref="N1:N1048576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24.3984375" style="5" bestFit="1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114</v>
      </c>
      <c r="O1" s="97" t="s">
        <v>47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>
        <v>43692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>
        <v>1</v>
      </c>
      <c r="L4" s="29">
        <f>K4-(SUM(N4:Y4))</f>
        <v>1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>
        <v>3</v>
      </c>
      <c r="L10" s="29">
        <f t="shared" si="0"/>
        <v>0</v>
      </c>
      <c r="M10" s="31" t="str">
        <f t="shared" si="1"/>
        <v>OK</v>
      </c>
      <c r="N10" s="32">
        <v>3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>
        <v>10</v>
      </c>
      <c r="L12" s="29">
        <f t="shared" si="0"/>
        <v>10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V1:V2"/>
    <mergeCell ref="W1:W2"/>
    <mergeCell ref="X1:X2"/>
    <mergeCell ref="Y1:Y2"/>
    <mergeCell ref="A7:A11"/>
    <mergeCell ref="C7:C11"/>
    <mergeCell ref="S1:S2"/>
    <mergeCell ref="P1:P2"/>
    <mergeCell ref="I1:M1"/>
    <mergeCell ref="A14:A22"/>
    <mergeCell ref="C14:C22"/>
    <mergeCell ref="U1:U2"/>
    <mergeCell ref="T1:T2"/>
    <mergeCell ref="A2:M2"/>
    <mergeCell ref="A1:C1"/>
    <mergeCell ref="Q1:Q2"/>
    <mergeCell ref="R1:R2"/>
    <mergeCell ref="D1:H1"/>
    <mergeCell ref="N1:N2"/>
    <mergeCell ref="O1:O2"/>
  </mergeCells>
  <conditionalFormatting sqref="O5:R9">
    <cfRule type="cellIs" dxfId="467" priority="22" stopIfTrue="1" operator="greaterThan">
      <formula>0</formula>
    </cfRule>
    <cfRule type="cellIs" dxfId="466" priority="23" stopIfTrue="1" operator="greaterThan">
      <formula>0</formula>
    </cfRule>
    <cfRule type="cellIs" dxfId="465" priority="24" stopIfTrue="1" operator="greaterThan">
      <formula>0</formula>
    </cfRule>
  </conditionalFormatting>
  <conditionalFormatting sqref="T5:U9">
    <cfRule type="cellIs" dxfId="464" priority="31" stopIfTrue="1" operator="greaterThan">
      <formula>0</formula>
    </cfRule>
    <cfRule type="cellIs" dxfId="463" priority="32" stopIfTrue="1" operator="greaterThan">
      <formula>0</formula>
    </cfRule>
    <cfRule type="cellIs" dxfId="462" priority="33" stopIfTrue="1" operator="greaterThan">
      <formula>0</formula>
    </cfRule>
  </conditionalFormatting>
  <conditionalFormatting sqref="V4:Y4">
    <cfRule type="cellIs" dxfId="461" priority="43" stopIfTrue="1" operator="greaterThan">
      <formula>0</formula>
    </cfRule>
    <cfRule type="cellIs" dxfId="460" priority="44" stopIfTrue="1" operator="greaterThan">
      <formula>0</formula>
    </cfRule>
    <cfRule type="cellIs" dxfId="459" priority="45" stopIfTrue="1" operator="greaterThan">
      <formula>0</formula>
    </cfRule>
  </conditionalFormatting>
  <conditionalFormatting sqref="V5:Y9">
    <cfRule type="cellIs" dxfId="458" priority="40" stopIfTrue="1" operator="greaterThan">
      <formula>0</formula>
    </cfRule>
    <cfRule type="cellIs" dxfId="457" priority="41" stopIfTrue="1" operator="greaterThan">
      <formula>0</formula>
    </cfRule>
    <cfRule type="cellIs" dxfId="456" priority="42" stopIfTrue="1" operator="greaterThan">
      <formula>0</formula>
    </cfRule>
  </conditionalFormatting>
  <conditionalFormatting sqref="V10:Y22">
    <cfRule type="cellIs" dxfId="455" priority="37" stopIfTrue="1" operator="greaterThan">
      <formula>0</formula>
    </cfRule>
    <cfRule type="cellIs" dxfId="454" priority="38" stopIfTrue="1" operator="greaterThan">
      <formula>0</formula>
    </cfRule>
    <cfRule type="cellIs" dxfId="453" priority="39" stopIfTrue="1" operator="greaterThan">
      <formula>0</formula>
    </cfRule>
  </conditionalFormatting>
  <conditionalFormatting sqref="T4:U4">
    <cfRule type="cellIs" dxfId="452" priority="34" stopIfTrue="1" operator="greaterThan">
      <formula>0</formula>
    </cfRule>
    <cfRule type="cellIs" dxfId="451" priority="35" stopIfTrue="1" operator="greaterThan">
      <formula>0</formula>
    </cfRule>
    <cfRule type="cellIs" dxfId="450" priority="36" stopIfTrue="1" operator="greaterThan">
      <formula>0</formula>
    </cfRule>
  </conditionalFormatting>
  <conditionalFormatting sqref="T10:U22">
    <cfRule type="cellIs" dxfId="449" priority="28" stopIfTrue="1" operator="greaterThan">
      <formula>0</formula>
    </cfRule>
    <cfRule type="cellIs" dxfId="448" priority="29" stopIfTrue="1" operator="greaterThan">
      <formula>0</formula>
    </cfRule>
    <cfRule type="cellIs" dxfId="447" priority="30" stopIfTrue="1" operator="greaterThan">
      <formula>0</formula>
    </cfRule>
  </conditionalFormatting>
  <conditionalFormatting sqref="O4:R4">
    <cfRule type="cellIs" dxfId="446" priority="25" stopIfTrue="1" operator="greaterThan">
      <formula>0</formula>
    </cfRule>
    <cfRule type="cellIs" dxfId="445" priority="26" stopIfTrue="1" operator="greaterThan">
      <formula>0</formula>
    </cfRule>
    <cfRule type="cellIs" dxfId="444" priority="27" stopIfTrue="1" operator="greaterThan">
      <formula>0</formula>
    </cfRule>
  </conditionalFormatting>
  <conditionalFormatting sqref="O10:R22">
    <cfRule type="cellIs" dxfId="443" priority="19" stopIfTrue="1" operator="greaterThan">
      <formula>0</formula>
    </cfRule>
    <cfRule type="cellIs" dxfId="442" priority="20" stopIfTrue="1" operator="greaterThan">
      <formula>0</formula>
    </cfRule>
    <cfRule type="cellIs" dxfId="441" priority="21" stopIfTrue="1" operator="greaterThan">
      <formula>0</formula>
    </cfRule>
  </conditionalFormatting>
  <conditionalFormatting sqref="S4">
    <cfRule type="cellIs" dxfId="440" priority="16" stopIfTrue="1" operator="greaterThan">
      <formula>0</formula>
    </cfRule>
    <cfRule type="cellIs" dxfId="439" priority="17" stopIfTrue="1" operator="greaterThan">
      <formula>0</formula>
    </cfRule>
    <cfRule type="cellIs" dxfId="438" priority="18" stopIfTrue="1" operator="greaterThan">
      <formula>0</formula>
    </cfRule>
  </conditionalFormatting>
  <conditionalFormatting sqref="S5:S9">
    <cfRule type="cellIs" dxfId="437" priority="13" stopIfTrue="1" operator="greaterThan">
      <formula>0</formula>
    </cfRule>
    <cfRule type="cellIs" dxfId="436" priority="14" stopIfTrue="1" operator="greaterThan">
      <formula>0</formula>
    </cfRule>
    <cfRule type="cellIs" dxfId="435" priority="15" stopIfTrue="1" operator="greaterThan">
      <formula>0</formula>
    </cfRule>
  </conditionalFormatting>
  <conditionalFormatting sqref="S10:S22">
    <cfRule type="cellIs" dxfId="434" priority="10" stopIfTrue="1" operator="greaterThan">
      <formula>0</formula>
    </cfRule>
    <cfRule type="cellIs" dxfId="433" priority="11" stopIfTrue="1" operator="greaterThan">
      <formula>0</formula>
    </cfRule>
    <cfRule type="cellIs" dxfId="432" priority="12" stopIfTrue="1" operator="greaterThan">
      <formula>0</formula>
    </cfRule>
  </conditionalFormatting>
  <conditionalFormatting sqref="N5:N9">
    <cfRule type="cellIs" dxfId="431" priority="4" stopIfTrue="1" operator="greaterThan">
      <formula>0</formula>
    </cfRule>
    <cfRule type="cellIs" dxfId="430" priority="5" stopIfTrue="1" operator="greaterThan">
      <formula>0</formula>
    </cfRule>
    <cfRule type="cellIs" dxfId="429" priority="6" stopIfTrue="1" operator="greaterThan">
      <formula>0</formula>
    </cfRule>
  </conditionalFormatting>
  <conditionalFormatting sqref="N4">
    <cfRule type="cellIs" dxfId="428" priority="7" stopIfTrue="1" operator="greaterThan">
      <formula>0</formula>
    </cfRule>
    <cfRule type="cellIs" dxfId="427" priority="8" stopIfTrue="1" operator="greaterThan">
      <formula>0</formula>
    </cfRule>
    <cfRule type="cellIs" dxfId="426" priority="9" stopIfTrue="1" operator="greaterThan">
      <formula>0</formula>
    </cfRule>
  </conditionalFormatting>
  <conditionalFormatting sqref="N10:N22">
    <cfRule type="cellIs" dxfId="425" priority="1" stopIfTrue="1" operator="greaterThan">
      <formula>0</formula>
    </cfRule>
    <cfRule type="cellIs" dxfId="424" priority="2" stopIfTrue="1" operator="greaterThan">
      <formula>0</formula>
    </cfRule>
    <cfRule type="cellIs" dxfId="42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3"/>
  <sheetViews>
    <sheetView topLeftCell="E1" zoomScale="90" zoomScaleNormal="90" workbookViewId="0">
      <selection activeCell="K4" sqref="K4:K22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47</v>
      </c>
      <c r="O1" s="97" t="s">
        <v>47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 t="s">
        <v>32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A7:A11"/>
    <mergeCell ref="C7:C11"/>
    <mergeCell ref="A14:A22"/>
    <mergeCell ref="C14:C22"/>
    <mergeCell ref="W1:W2"/>
    <mergeCell ref="T1:T2"/>
    <mergeCell ref="U1:U2"/>
    <mergeCell ref="V1:V2"/>
    <mergeCell ref="S1:S2"/>
    <mergeCell ref="A2:M2"/>
    <mergeCell ref="P1:P2"/>
    <mergeCell ref="Q1:Q2"/>
    <mergeCell ref="R1:R2"/>
    <mergeCell ref="A1:C1"/>
    <mergeCell ref="N1:N2"/>
    <mergeCell ref="O1:O2"/>
    <mergeCell ref="D1:H1"/>
    <mergeCell ref="I1:M1"/>
    <mergeCell ref="X1:X2"/>
    <mergeCell ref="Y1:Y2"/>
  </mergeCells>
  <conditionalFormatting sqref="T5:U9">
    <cfRule type="cellIs" dxfId="422" priority="22" stopIfTrue="1" operator="greaterThan">
      <formula>0</formula>
    </cfRule>
    <cfRule type="cellIs" dxfId="421" priority="23" stopIfTrue="1" operator="greaterThan">
      <formula>0</formula>
    </cfRule>
    <cfRule type="cellIs" dxfId="420" priority="24" stopIfTrue="1" operator="greaterThan">
      <formula>0</formula>
    </cfRule>
  </conditionalFormatting>
  <conditionalFormatting sqref="T10:U22">
    <cfRule type="cellIs" dxfId="419" priority="19" stopIfTrue="1" operator="greaterThan">
      <formula>0</formula>
    </cfRule>
    <cfRule type="cellIs" dxfId="418" priority="20" stopIfTrue="1" operator="greaterThan">
      <formula>0</formula>
    </cfRule>
    <cfRule type="cellIs" dxfId="417" priority="21" stopIfTrue="1" operator="greaterThan">
      <formula>0</formula>
    </cfRule>
  </conditionalFormatting>
  <conditionalFormatting sqref="T4:U4">
    <cfRule type="cellIs" dxfId="416" priority="25" stopIfTrue="1" operator="greaterThan">
      <formula>0</formula>
    </cfRule>
    <cfRule type="cellIs" dxfId="415" priority="26" stopIfTrue="1" operator="greaterThan">
      <formula>0</formula>
    </cfRule>
    <cfRule type="cellIs" dxfId="414" priority="27" stopIfTrue="1" operator="greaterThan">
      <formula>0</formula>
    </cfRule>
  </conditionalFormatting>
  <conditionalFormatting sqref="V4:Y4">
    <cfRule type="cellIs" dxfId="413" priority="34" stopIfTrue="1" operator="greaterThan">
      <formula>0</formula>
    </cfRule>
    <cfRule type="cellIs" dxfId="412" priority="35" stopIfTrue="1" operator="greaterThan">
      <formula>0</formula>
    </cfRule>
    <cfRule type="cellIs" dxfId="411" priority="36" stopIfTrue="1" operator="greaterThan">
      <formula>0</formula>
    </cfRule>
  </conditionalFormatting>
  <conditionalFormatting sqref="V5:Y9">
    <cfRule type="cellIs" dxfId="410" priority="31" stopIfTrue="1" operator="greaterThan">
      <formula>0</formula>
    </cfRule>
    <cfRule type="cellIs" dxfId="409" priority="32" stopIfTrue="1" operator="greaterThan">
      <formula>0</formula>
    </cfRule>
    <cfRule type="cellIs" dxfId="408" priority="33" stopIfTrue="1" operator="greaterThan">
      <formula>0</formula>
    </cfRule>
  </conditionalFormatting>
  <conditionalFormatting sqref="V10:Y22">
    <cfRule type="cellIs" dxfId="407" priority="28" stopIfTrue="1" operator="greaterThan">
      <formula>0</formula>
    </cfRule>
    <cfRule type="cellIs" dxfId="406" priority="29" stopIfTrue="1" operator="greaterThan">
      <formula>0</formula>
    </cfRule>
    <cfRule type="cellIs" dxfId="405" priority="30" stopIfTrue="1" operator="greaterThan">
      <formula>0</formula>
    </cfRule>
  </conditionalFormatting>
  <conditionalFormatting sqref="N4:R4">
    <cfRule type="cellIs" dxfId="404" priority="16" stopIfTrue="1" operator="greaterThan">
      <formula>0</formula>
    </cfRule>
    <cfRule type="cellIs" dxfId="403" priority="17" stopIfTrue="1" operator="greaterThan">
      <formula>0</formula>
    </cfRule>
    <cfRule type="cellIs" dxfId="402" priority="18" stopIfTrue="1" operator="greaterThan">
      <formula>0</formula>
    </cfRule>
  </conditionalFormatting>
  <conditionalFormatting sqref="N5:R9">
    <cfRule type="cellIs" dxfId="401" priority="13" stopIfTrue="1" operator="greaterThan">
      <formula>0</formula>
    </cfRule>
    <cfRule type="cellIs" dxfId="400" priority="14" stopIfTrue="1" operator="greaterThan">
      <formula>0</formula>
    </cfRule>
    <cfRule type="cellIs" dxfId="399" priority="15" stopIfTrue="1" operator="greaterThan">
      <formula>0</formula>
    </cfRule>
  </conditionalFormatting>
  <conditionalFormatting sqref="N10:R22">
    <cfRule type="cellIs" dxfId="398" priority="10" stopIfTrue="1" operator="greaterThan">
      <formula>0</formula>
    </cfRule>
    <cfRule type="cellIs" dxfId="397" priority="11" stopIfTrue="1" operator="greaterThan">
      <formula>0</formula>
    </cfRule>
    <cfRule type="cellIs" dxfId="396" priority="12" stopIfTrue="1" operator="greaterThan">
      <formula>0</formula>
    </cfRule>
  </conditionalFormatting>
  <conditionalFormatting sqref="S4">
    <cfRule type="cellIs" dxfId="395" priority="7" stopIfTrue="1" operator="greaterThan">
      <formula>0</formula>
    </cfRule>
    <cfRule type="cellIs" dxfId="394" priority="8" stopIfTrue="1" operator="greaterThan">
      <formula>0</formula>
    </cfRule>
    <cfRule type="cellIs" dxfId="393" priority="9" stopIfTrue="1" operator="greaterThan">
      <formula>0</formula>
    </cfRule>
  </conditionalFormatting>
  <conditionalFormatting sqref="S5:S9">
    <cfRule type="cellIs" dxfId="392" priority="4" stopIfTrue="1" operator="greaterThan">
      <formula>0</formula>
    </cfRule>
    <cfRule type="cellIs" dxfId="391" priority="5" stopIfTrue="1" operator="greaterThan">
      <formula>0</formula>
    </cfRule>
    <cfRule type="cellIs" dxfId="390" priority="6" stopIfTrue="1" operator="greaterThan">
      <formula>0</formula>
    </cfRule>
  </conditionalFormatting>
  <conditionalFormatting sqref="S10:S22">
    <cfRule type="cellIs" dxfId="389" priority="1" stopIfTrue="1" operator="greaterThan">
      <formula>0</formula>
    </cfRule>
    <cfRule type="cellIs" dxfId="388" priority="2" stopIfTrue="1" operator="greaterThan">
      <formula>0</formula>
    </cfRule>
    <cfRule type="cellIs" dxfId="38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3"/>
  <sheetViews>
    <sheetView zoomScale="90" zoomScaleNormal="90" workbookViewId="0">
      <selection activeCell="K4" sqref="K4:K22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47</v>
      </c>
      <c r="O1" s="97" t="s">
        <v>47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 t="s">
        <v>32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>
        <v>1</v>
      </c>
      <c r="L4" s="29">
        <f>K4-(SUM(N4:Y4))</f>
        <v>1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>
        <v>2</v>
      </c>
      <c r="L11" s="29">
        <f t="shared" si="0"/>
        <v>2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>
        <v>2</v>
      </c>
      <c r="L16" s="29">
        <f t="shared" si="0"/>
        <v>2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D1:H1"/>
    <mergeCell ref="I1:M1"/>
    <mergeCell ref="A7:A11"/>
    <mergeCell ref="C7:C11"/>
    <mergeCell ref="A14:A22"/>
    <mergeCell ref="C14:C22"/>
    <mergeCell ref="Y1:Y2"/>
    <mergeCell ref="A2:M2"/>
    <mergeCell ref="Q1:Q2"/>
    <mergeCell ref="R1:R2"/>
    <mergeCell ref="S1:S2"/>
    <mergeCell ref="T1:T2"/>
    <mergeCell ref="V1:V2"/>
    <mergeCell ref="A1:C1"/>
    <mergeCell ref="N1:N2"/>
    <mergeCell ref="O1:O2"/>
    <mergeCell ref="P1:P2"/>
    <mergeCell ref="U1:U2"/>
    <mergeCell ref="W1:W2"/>
    <mergeCell ref="X1:X2"/>
  </mergeCells>
  <conditionalFormatting sqref="V4:Y4">
    <cfRule type="cellIs" dxfId="386" priority="34" stopIfTrue="1" operator="greaterThan">
      <formula>0</formula>
    </cfRule>
    <cfRule type="cellIs" dxfId="385" priority="35" stopIfTrue="1" operator="greaterThan">
      <formula>0</formula>
    </cfRule>
    <cfRule type="cellIs" dxfId="384" priority="36" stopIfTrue="1" operator="greaterThan">
      <formula>0</formula>
    </cfRule>
  </conditionalFormatting>
  <conditionalFormatting sqref="V5:Y9">
    <cfRule type="cellIs" dxfId="383" priority="31" stopIfTrue="1" operator="greaterThan">
      <formula>0</formula>
    </cfRule>
    <cfRule type="cellIs" dxfId="382" priority="32" stopIfTrue="1" operator="greaterThan">
      <formula>0</formula>
    </cfRule>
    <cfRule type="cellIs" dxfId="381" priority="33" stopIfTrue="1" operator="greaterThan">
      <formula>0</formula>
    </cfRule>
  </conditionalFormatting>
  <conditionalFormatting sqref="V10:Y22">
    <cfRule type="cellIs" dxfId="380" priority="28" stopIfTrue="1" operator="greaterThan">
      <formula>0</formula>
    </cfRule>
    <cfRule type="cellIs" dxfId="379" priority="29" stopIfTrue="1" operator="greaterThan">
      <formula>0</formula>
    </cfRule>
    <cfRule type="cellIs" dxfId="378" priority="30" stopIfTrue="1" operator="greaterThan">
      <formula>0</formula>
    </cfRule>
  </conditionalFormatting>
  <conditionalFormatting sqref="T4:U4">
    <cfRule type="cellIs" dxfId="377" priority="25" stopIfTrue="1" operator="greaterThan">
      <formula>0</formula>
    </cfRule>
    <cfRule type="cellIs" dxfId="376" priority="26" stopIfTrue="1" operator="greaterThan">
      <formula>0</formula>
    </cfRule>
    <cfRule type="cellIs" dxfId="375" priority="27" stopIfTrue="1" operator="greaterThan">
      <formula>0</formula>
    </cfRule>
  </conditionalFormatting>
  <conditionalFormatting sqref="T5:U9">
    <cfRule type="cellIs" dxfId="374" priority="22" stopIfTrue="1" operator="greaterThan">
      <formula>0</formula>
    </cfRule>
    <cfRule type="cellIs" dxfId="373" priority="23" stopIfTrue="1" operator="greaterThan">
      <formula>0</formula>
    </cfRule>
    <cfRule type="cellIs" dxfId="372" priority="24" stopIfTrue="1" operator="greaterThan">
      <formula>0</formula>
    </cfRule>
  </conditionalFormatting>
  <conditionalFormatting sqref="T10:U22">
    <cfRule type="cellIs" dxfId="371" priority="19" stopIfTrue="1" operator="greaterThan">
      <formula>0</formula>
    </cfRule>
    <cfRule type="cellIs" dxfId="370" priority="20" stopIfTrue="1" operator="greaterThan">
      <formula>0</formula>
    </cfRule>
    <cfRule type="cellIs" dxfId="369" priority="21" stopIfTrue="1" operator="greaterThan">
      <formula>0</formula>
    </cfRule>
  </conditionalFormatting>
  <conditionalFormatting sqref="S4">
    <cfRule type="cellIs" dxfId="368" priority="7" stopIfTrue="1" operator="greaterThan">
      <formula>0</formula>
    </cfRule>
    <cfRule type="cellIs" dxfId="367" priority="8" stopIfTrue="1" operator="greaterThan">
      <formula>0</formula>
    </cfRule>
    <cfRule type="cellIs" dxfId="366" priority="9" stopIfTrue="1" operator="greaterThan">
      <formula>0</formula>
    </cfRule>
  </conditionalFormatting>
  <conditionalFormatting sqref="S5:S9">
    <cfRule type="cellIs" dxfId="365" priority="4" stopIfTrue="1" operator="greaterThan">
      <formula>0</formula>
    </cfRule>
    <cfRule type="cellIs" dxfId="364" priority="5" stopIfTrue="1" operator="greaterThan">
      <formula>0</formula>
    </cfRule>
    <cfRule type="cellIs" dxfId="363" priority="6" stopIfTrue="1" operator="greaterThan">
      <formula>0</formula>
    </cfRule>
  </conditionalFormatting>
  <conditionalFormatting sqref="S10:S22">
    <cfRule type="cellIs" dxfId="362" priority="1" stopIfTrue="1" operator="greaterThan">
      <formula>0</formula>
    </cfRule>
    <cfRule type="cellIs" dxfId="361" priority="2" stopIfTrue="1" operator="greaterThan">
      <formula>0</formula>
    </cfRule>
    <cfRule type="cellIs" dxfId="360" priority="3" stopIfTrue="1" operator="greaterThan">
      <formula>0</formula>
    </cfRule>
  </conditionalFormatting>
  <conditionalFormatting sqref="N4:R4">
    <cfRule type="cellIs" dxfId="359" priority="16" stopIfTrue="1" operator="greaterThan">
      <formula>0</formula>
    </cfRule>
    <cfRule type="cellIs" dxfId="358" priority="17" stopIfTrue="1" operator="greaterThan">
      <formula>0</formula>
    </cfRule>
    <cfRule type="cellIs" dxfId="357" priority="18" stopIfTrue="1" operator="greaterThan">
      <formula>0</formula>
    </cfRule>
  </conditionalFormatting>
  <conditionalFormatting sqref="N5:R9">
    <cfRule type="cellIs" dxfId="356" priority="13" stopIfTrue="1" operator="greaterThan">
      <formula>0</formula>
    </cfRule>
    <cfRule type="cellIs" dxfId="355" priority="14" stopIfTrue="1" operator="greaterThan">
      <formula>0</formula>
    </cfRule>
    <cfRule type="cellIs" dxfId="354" priority="15" stopIfTrue="1" operator="greaterThan">
      <formula>0</formula>
    </cfRule>
  </conditionalFormatting>
  <conditionalFormatting sqref="N10:R22">
    <cfRule type="cellIs" dxfId="353" priority="10" stopIfTrue="1" operator="greaterThan">
      <formula>0</formula>
    </cfRule>
    <cfRule type="cellIs" dxfId="352" priority="11" stopIfTrue="1" operator="greaterThan">
      <formula>0</formula>
    </cfRule>
    <cfRule type="cellIs" dxfId="351" priority="12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3"/>
  <sheetViews>
    <sheetView zoomScale="90" zoomScaleNormal="90" workbookViewId="0">
      <selection activeCell="N1" sqref="N1:N1048576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107</v>
      </c>
      <c r="O1" s="97" t="s">
        <v>47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>
        <v>43677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>
        <v>1</v>
      </c>
      <c r="L4" s="29">
        <f>K4-(SUM(N4:Y4))</f>
        <v>1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>
        <v>1</v>
      </c>
      <c r="L7" s="29">
        <f t="shared" si="0"/>
        <v>0</v>
      </c>
      <c r="M7" s="31" t="str">
        <f t="shared" si="1"/>
        <v>OK</v>
      </c>
      <c r="N7" s="32">
        <v>1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>
        <v>1</v>
      </c>
      <c r="L8" s="29">
        <f t="shared" si="0"/>
        <v>0</v>
      </c>
      <c r="M8" s="31" t="str">
        <f t="shared" si="1"/>
        <v>OK</v>
      </c>
      <c r="N8" s="32">
        <v>1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D1:H1"/>
    <mergeCell ref="I1:M1"/>
    <mergeCell ref="A7:A11"/>
    <mergeCell ref="C7:C11"/>
    <mergeCell ref="A14:A22"/>
    <mergeCell ref="C14:C22"/>
    <mergeCell ref="Y1:Y2"/>
    <mergeCell ref="A2:M2"/>
    <mergeCell ref="Q1:Q2"/>
    <mergeCell ref="R1:R2"/>
    <mergeCell ref="S1:S2"/>
    <mergeCell ref="T1:T2"/>
    <mergeCell ref="V1:V2"/>
    <mergeCell ref="A1:C1"/>
    <mergeCell ref="N1:N2"/>
    <mergeCell ref="O1:O2"/>
    <mergeCell ref="P1:P2"/>
    <mergeCell ref="U1:U2"/>
    <mergeCell ref="W1:W2"/>
    <mergeCell ref="X1:X2"/>
  </mergeCells>
  <conditionalFormatting sqref="O10:R22">
    <cfRule type="cellIs" dxfId="350" priority="19" stopIfTrue="1" operator="greaterThan">
      <formula>0</formula>
    </cfRule>
    <cfRule type="cellIs" dxfId="349" priority="20" stopIfTrue="1" operator="greaterThan">
      <formula>0</formula>
    </cfRule>
    <cfRule type="cellIs" dxfId="348" priority="21" stopIfTrue="1" operator="greaterThan">
      <formula>0</formula>
    </cfRule>
  </conditionalFormatting>
  <conditionalFormatting sqref="O4:R4">
    <cfRule type="cellIs" dxfId="347" priority="25" stopIfTrue="1" operator="greaterThan">
      <formula>0</formula>
    </cfRule>
    <cfRule type="cellIs" dxfId="346" priority="26" stopIfTrue="1" operator="greaterThan">
      <formula>0</formula>
    </cfRule>
    <cfRule type="cellIs" dxfId="345" priority="27" stopIfTrue="1" operator="greaterThan">
      <formula>0</formula>
    </cfRule>
  </conditionalFormatting>
  <conditionalFormatting sqref="O5:R9">
    <cfRule type="cellIs" dxfId="344" priority="22" stopIfTrue="1" operator="greaterThan">
      <formula>0</formula>
    </cfRule>
    <cfRule type="cellIs" dxfId="343" priority="23" stopIfTrue="1" operator="greaterThan">
      <formula>0</formula>
    </cfRule>
    <cfRule type="cellIs" dxfId="342" priority="24" stopIfTrue="1" operator="greaterThan">
      <formula>0</formula>
    </cfRule>
  </conditionalFormatting>
  <conditionalFormatting sqref="S10:S22">
    <cfRule type="cellIs" dxfId="341" priority="10" stopIfTrue="1" operator="greaterThan">
      <formula>0</formula>
    </cfRule>
    <cfRule type="cellIs" dxfId="340" priority="11" stopIfTrue="1" operator="greaterThan">
      <formula>0</formula>
    </cfRule>
    <cfRule type="cellIs" dxfId="339" priority="12" stopIfTrue="1" operator="greaterThan">
      <formula>0</formula>
    </cfRule>
  </conditionalFormatting>
  <conditionalFormatting sqref="S4">
    <cfRule type="cellIs" dxfId="338" priority="16" stopIfTrue="1" operator="greaterThan">
      <formula>0</formula>
    </cfRule>
    <cfRule type="cellIs" dxfId="337" priority="17" stopIfTrue="1" operator="greaterThan">
      <formula>0</formula>
    </cfRule>
    <cfRule type="cellIs" dxfId="336" priority="18" stopIfTrue="1" operator="greaterThan">
      <formula>0</formula>
    </cfRule>
  </conditionalFormatting>
  <conditionalFormatting sqref="S5:S9">
    <cfRule type="cellIs" dxfId="335" priority="13" stopIfTrue="1" operator="greaterThan">
      <formula>0</formula>
    </cfRule>
    <cfRule type="cellIs" dxfId="334" priority="14" stopIfTrue="1" operator="greaterThan">
      <formula>0</formula>
    </cfRule>
    <cfRule type="cellIs" dxfId="333" priority="15" stopIfTrue="1" operator="greaterThan">
      <formula>0</formula>
    </cfRule>
  </conditionalFormatting>
  <conditionalFormatting sqref="V4:Y4">
    <cfRule type="cellIs" dxfId="332" priority="43" stopIfTrue="1" operator="greaterThan">
      <formula>0</formula>
    </cfRule>
    <cfRule type="cellIs" dxfId="331" priority="44" stopIfTrue="1" operator="greaterThan">
      <formula>0</formula>
    </cfRule>
    <cfRule type="cellIs" dxfId="330" priority="45" stopIfTrue="1" operator="greaterThan">
      <formula>0</formula>
    </cfRule>
  </conditionalFormatting>
  <conditionalFormatting sqref="V5:Y9">
    <cfRule type="cellIs" dxfId="329" priority="40" stopIfTrue="1" operator="greaterThan">
      <formula>0</formula>
    </cfRule>
    <cfRule type="cellIs" dxfId="328" priority="41" stopIfTrue="1" operator="greaterThan">
      <formula>0</formula>
    </cfRule>
    <cfRule type="cellIs" dxfId="327" priority="42" stopIfTrue="1" operator="greaterThan">
      <formula>0</formula>
    </cfRule>
  </conditionalFormatting>
  <conditionalFormatting sqref="V10:Y22">
    <cfRule type="cellIs" dxfId="326" priority="37" stopIfTrue="1" operator="greaterThan">
      <formula>0</formula>
    </cfRule>
    <cfRule type="cellIs" dxfId="325" priority="38" stopIfTrue="1" operator="greaterThan">
      <formula>0</formula>
    </cfRule>
    <cfRule type="cellIs" dxfId="324" priority="39" stopIfTrue="1" operator="greaterThan">
      <formula>0</formula>
    </cfRule>
  </conditionalFormatting>
  <conditionalFormatting sqref="T4:U4">
    <cfRule type="cellIs" dxfId="323" priority="34" stopIfTrue="1" operator="greaterThan">
      <formula>0</formula>
    </cfRule>
    <cfRule type="cellIs" dxfId="322" priority="35" stopIfTrue="1" operator="greaterThan">
      <formula>0</formula>
    </cfRule>
    <cfRule type="cellIs" dxfId="321" priority="36" stopIfTrue="1" operator="greaterThan">
      <formula>0</formula>
    </cfRule>
  </conditionalFormatting>
  <conditionalFormatting sqref="T5:U9">
    <cfRule type="cellIs" dxfId="320" priority="31" stopIfTrue="1" operator="greaterThan">
      <formula>0</formula>
    </cfRule>
    <cfRule type="cellIs" dxfId="319" priority="32" stopIfTrue="1" operator="greaterThan">
      <formula>0</formula>
    </cfRule>
    <cfRule type="cellIs" dxfId="318" priority="33" stopIfTrue="1" operator="greaterThan">
      <formula>0</formula>
    </cfRule>
  </conditionalFormatting>
  <conditionalFormatting sqref="T10:U22">
    <cfRule type="cellIs" dxfId="317" priority="28" stopIfTrue="1" operator="greaterThan">
      <formula>0</formula>
    </cfRule>
    <cfRule type="cellIs" dxfId="316" priority="29" stopIfTrue="1" operator="greaterThan">
      <formula>0</formula>
    </cfRule>
    <cfRule type="cellIs" dxfId="315" priority="30" stopIfTrue="1" operator="greaterThan">
      <formula>0</formula>
    </cfRule>
  </conditionalFormatting>
  <conditionalFormatting sqref="N10:N22">
    <cfRule type="cellIs" dxfId="314" priority="1" stopIfTrue="1" operator="greaterThan">
      <formula>0</formula>
    </cfRule>
    <cfRule type="cellIs" dxfId="313" priority="2" stopIfTrue="1" operator="greaterThan">
      <formula>0</formula>
    </cfRule>
    <cfRule type="cellIs" dxfId="312" priority="3" stopIfTrue="1" operator="greaterThan">
      <formula>0</formula>
    </cfRule>
  </conditionalFormatting>
  <conditionalFormatting sqref="N4">
    <cfRule type="cellIs" dxfId="311" priority="7" stopIfTrue="1" operator="greaterThan">
      <formula>0</formula>
    </cfRule>
    <cfRule type="cellIs" dxfId="310" priority="8" stopIfTrue="1" operator="greaterThan">
      <formula>0</formula>
    </cfRule>
    <cfRule type="cellIs" dxfId="309" priority="9" stopIfTrue="1" operator="greaterThan">
      <formula>0</formula>
    </cfRule>
  </conditionalFormatting>
  <conditionalFormatting sqref="N5:N9">
    <cfRule type="cellIs" dxfId="308" priority="4" stopIfTrue="1" operator="greaterThan">
      <formula>0</formula>
    </cfRule>
    <cfRule type="cellIs" dxfId="307" priority="5" stopIfTrue="1" operator="greaterThan">
      <formula>0</formula>
    </cfRule>
    <cfRule type="cellIs" dxfId="306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3"/>
  <sheetViews>
    <sheetView zoomScale="80" zoomScaleNormal="80" workbookViewId="0">
      <selection activeCell="K4" sqref="K4:K22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47</v>
      </c>
      <c r="O1" s="97" t="s">
        <v>47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 t="s">
        <v>32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>
        <v>4</v>
      </c>
      <c r="L6" s="29">
        <f t="shared" si="0"/>
        <v>4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>
        <v>8</v>
      </c>
      <c r="L16" s="29">
        <f t="shared" si="0"/>
        <v>8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>
        <v>4</v>
      </c>
      <c r="L18" s="29">
        <f t="shared" si="0"/>
        <v>4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>
        <v>4</v>
      </c>
      <c r="L19" s="29">
        <f t="shared" si="0"/>
        <v>4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>
        <v>4</v>
      </c>
      <c r="L20" s="29">
        <f t="shared" si="0"/>
        <v>4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>
        <v>4</v>
      </c>
      <c r="L21" s="29">
        <f t="shared" si="0"/>
        <v>4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>
        <v>8</v>
      </c>
      <c r="L22" s="29">
        <f t="shared" si="0"/>
        <v>8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U1:U2"/>
    <mergeCell ref="V1:V2"/>
    <mergeCell ref="W1:W2"/>
    <mergeCell ref="X1:X2"/>
    <mergeCell ref="Y1:Y2"/>
    <mergeCell ref="S1:S2"/>
    <mergeCell ref="T1:T2"/>
    <mergeCell ref="A2:M2"/>
    <mergeCell ref="Q1:Q2"/>
    <mergeCell ref="A1:C1"/>
    <mergeCell ref="N1:N2"/>
    <mergeCell ref="O1:O2"/>
    <mergeCell ref="P1:P2"/>
    <mergeCell ref="D1:H1"/>
    <mergeCell ref="I1:M1"/>
    <mergeCell ref="A7:A11"/>
    <mergeCell ref="C7:C11"/>
    <mergeCell ref="A14:A22"/>
    <mergeCell ref="C14:C22"/>
    <mergeCell ref="R1:R2"/>
  </mergeCells>
  <conditionalFormatting sqref="V4:Y4">
    <cfRule type="cellIs" dxfId="305" priority="34" stopIfTrue="1" operator="greaterThan">
      <formula>0</formula>
    </cfRule>
    <cfRule type="cellIs" dxfId="304" priority="35" stopIfTrue="1" operator="greaterThan">
      <formula>0</formula>
    </cfRule>
    <cfRule type="cellIs" dxfId="303" priority="36" stopIfTrue="1" operator="greaterThan">
      <formula>0</formula>
    </cfRule>
  </conditionalFormatting>
  <conditionalFormatting sqref="V5:Y9">
    <cfRule type="cellIs" dxfId="302" priority="31" stopIfTrue="1" operator="greaterThan">
      <formula>0</formula>
    </cfRule>
    <cfRule type="cellIs" dxfId="301" priority="32" stopIfTrue="1" operator="greaterThan">
      <formula>0</formula>
    </cfRule>
    <cfRule type="cellIs" dxfId="300" priority="33" stopIfTrue="1" operator="greaterThan">
      <formula>0</formula>
    </cfRule>
  </conditionalFormatting>
  <conditionalFormatting sqref="V10:Y22">
    <cfRule type="cellIs" dxfId="299" priority="28" stopIfTrue="1" operator="greaterThan">
      <formula>0</formula>
    </cfRule>
    <cfRule type="cellIs" dxfId="298" priority="29" stopIfTrue="1" operator="greaterThan">
      <formula>0</formula>
    </cfRule>
    <cfRule type="cellIs" dxfId="297" priority="30" stopIfTrue="1" operator="greaterThan">
      <formula>0</formula>
    </cfRule>
  </conditionalFormatting>
  <conditionalFormatting sqref="T4:U4">
    <cfRule type="cellIs" dxfId="296" priority="25" stopIfTrue="1" operator="greaterThan">
      <formula>0</formula>
    </cfRule>
    <cfRule type="cellIs" dxfId="295" priority="26" stopIfTrue="1" operator="greaterThan">
      <formula>0</formula>
    </cfRule>
    <cfRule type="cellIs" dxfId="294" priority="27" stopIfTrue="1" operator="greaterThan">
      <formula>0</formula>
    </cfRule>
  </conditionalFormatting>
  <conditionalFormatting sqref="T5:U9">
    <cfRule type="cellIs" dxfId="293" priority="22" stopIfTrue="1" operator="greaterThan">
      <formula>0</formula>
    </cfRule>
    <cfRule type="cellIs" dxfId="292" priority="23" stopIfTrue="1" operator="greaterThan">
      <formula>0</formula>
    </cfRule>
    <cfRule type="cellIs" dxfId="291" priority="24" stopIfTrue="1" operator="greaterThan">
      <formula>0</formula>
    </cfRule>
  </conditionalFormatting>
  <conditionalFormatting sqref="T10:U22">
    <cfRule type="cellIs" dxfId="290" priority="19" stopIfTrue="1" operator="greaterThan">
      <formula>0</formula>
    </cfRule>
    <cfRule type="cellIs" dxfId="289" priority="20" stopIfTrue="1" operator="greaterThan">
      <formula>0</formula>
    </cfRule>
    <cfRule type="cellIs" dxfId="288" priority="21" stopIfTrue="1" operator="greaterThan">
      <formula>0</formula>
    </cfRule>
  </conditionalFormatting>
  <conditionalFormatting sqref="N4:R4">
    <cfRule type="cellIs" dxfId="287" priority="16" stopIfTrue="1" operator="greaterThan">
      <formula>0</formula>
    </cfRule>
    <cfRule type="cellIs" dxfId="286" priority="17" stopIfTrue="1" operator="greaterThan">
      <formula>0</formula>
    </cfRule>
    <cfRule type="cellIs" dxfId="285" priority="18" stopIfTrue="1" operator="greaterThan">
      <formula>0</formula>
    </cfRule>
  </conditionalFormatting>
  <conditionalFormatting sqref="N5:R9">
    <cfRule type="cellIs" dxfId="284" priority="13" stopIfTrue="1" operator="greaterThan">
      <formula>0</formula>
    </cfRule>
    <cfRule type="cellIs" dxfId="283" priority="14" stopIfTrue="1" operator="greaterThan">
      <formula>0</formula>
    </cfRule>
    <cfRule type="cellIs" dxfId="282" priority="15" stopIfTrue="1" operator="greaterThan">
      <formula>0</formula>
    </cfRule>
  </conditionalFormatting>
  <conditionalFormatting sqref="N10:R22">
    <cfRule type="cellIs" dxfId="281" priority="10" stopIfTrue="1" operator="greaterThan">
      <formula>0</formula>
    </cfRule>
    <cfRule type="cellIs" dxfId="280" priority="11" stopIfTrue="1" operator="greaterThan">
      <formula>0</formula>
    </cfRule>
    <cfRule type="cellIs" dxfId="279" priority="12" stopIfTrue="1" operator="greaterThan">
      <formula>0</formula>
    </cfRule>
  </conditionalFormatting>
  <conditionalFormatting sqref="S4">
    <cfRule type="cellIs" dxfId="278" priority="7" stopIfTrue="1" operator="greaterThan">
      <formula>0</formula>
    </cfRule>
    <cfRule type="cellIs" dxfId="277" priority="8" stopIfTrue="1" operator="greaterThan">
      <formula>0</formula>
    </cfRule>
    <cfRule type="cellIs" dxfId="276" priority="9" stopIfTrue="1" operator="greaterThan">
      <formula>0</formula>
    </cfRule>
  </conditionalFormatting>
  <conditionalFormatting sqref="S5:S9">
    <cfRule type="cellIs" dxfId="275" priority="4" stopIfTrue="1" operator="greaterThan">
      <formula>0</formula>
    </cfRule>
    <cfRule type="cellIs" dxfId="274" priority="5" stopIfTrue="1" operator="greaterThan">
      <formula>0</formula>
    </cfRule>
    <cfRule type="cellIs" dxfId="273" priority="6" stopIfTrue="1" operator="greaterThan">
      <formula>0</formula>
    </cfRule>
  </conditionalFormatting>
  <conditionalFormatting sqref="S10:S22">
    <cfRule type="cellIs" dxfId="272" priority="1" stopIfTrue="1" operator="greaterThan">
      <formula>0</formula>
    </cfRule>
    <cfRule type="cellIs" dxfId="271" priority="2" stopIfTrue="1" operator="greaterThan">
      <formula>0</formula>
    </cfRule>
    <cfRule type="cellIs" dxfId="27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3"/>
  <sheetViews>
    <sheetView zoomScale="80" zoomScaleNormal="80" workbookViewId="0">
      <selection activeCell="K4" sqref="K4:K22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47</v>
      </c>
      <c r="O1" s="97" t="s">
        <v>47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 t="s">
        <v>32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>
        <v>5</v>
      </c>
      <c r="L4" s="29">
        <f>K4-(SUM(N4:Y4))</f>
        <v>5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>
        <v>6</v>
      </c>
      <c r="L15" s="29">
        <f t="shared" si="0"/>
        <v>6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>
        <v>6</v>
      </c>
      <c r="L16" s="29">
        <f t="shared" si="0"/>
        <v>6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X1:X2"/>
    <mergeCell ref="Y1:Y2"/>
    <mergeCell ref="A2:M2"/>
    <mergeCell ref="Q1:Q2"/>
    <mergeCell ref="R1:R2"/>
    <mergeCell ref="S1:S2"/>
    <mergeCell ref="T1:T2"/>
    <mergeCell ref="U1:U2"/>
    <mergeCell ref="V1:V2"/>
    <mergeCell ref="A1:C1"/>
    <mergeCell ref="N1:N2"/>
    <mergeCell ref="O1:O2"/>
    <mergeCell ref="P1:P2"/>
    <mergeCell ref="D1:H1"/>
    <mergeCell ref="I1:M1"/>
    <mergeCell ref="A7:A11"/>
    <mergeCell ref="C7:C11"/>
    <mergeCell ref="A14:A22"/>
    <mergeCell ref="C14:C22"/>
    <mergeCell ref="W1:W2"/>
  </mergeCells>
  <conditionalFormatting sqref="V4:Y4">
    <cfRule type="cellIs" dxfId="269" priority="34" stopIfTrue="1" operator="greaterThan">
      <formula>0</formula>
    </cfRule>
    <cfRule type="cellIs" dxfId="268" priority="35" stopIfTrue="1" operator="greaterThan">
      <formula>0</formula>
    </cfRule>
    <cfRule type="cellIs" dxfId="267" priority="36" stopIfTrue="1" operator="greaterThan">
      <formula>0</formula>
    </cfRule>
  </conditionalFormatting>
  <conditionalFormatting sqref="V5:Y9">
    <cfRule type="cellIs" dxfId="266" priority="31" stopIfTrue="1" operator="greaterThan">
      <formula>0</formula>
    </cfRule>
    <cfRule type="cellIs" dxfId="265" priority="32" stopIfTrue="1" operator="greaterThan">
      <formula>0</formula>
    </cfRule>
    <cfRule type="cellIs" dxfId="264" priority="33" stopIfTrue="1" operator="greaterThan">
      <formula>0</formula>
    </cfRule>
  </conditionalFormatting>
  <conditionalFormatting sqref="V10:Y22">
    <cfRule type="cellIs" dxfId="263" priority="28" stopIfTrue="1" operator="greaterThan">
      <formula>0</formula>
    </cfRule>
    <cfRule type="cellIs" dxfId="262" priority="29" stopIfTrue="1" operator="greaterThan">
      <formula>0</formula>
    </cfRule>
    <cfRule type="cellIs" dxfId="261" priority="30" stopIfTrue="1" operator="greaterThan">
      <formula>0</formula>
    </cfRule>
  </conditionalFormatting>
  <conditionalFormatting sqref="T4:U4">
    <cfRule type="cellIs" dxfId="260" priority="25" stopIfTrue="1" operator="greaterThan">
      <formula>0</formula>
    </cfRule>
    <cfRule type="cellIs" dxfId="259" priority="26" stopIfTrue="1" operator="greaterThan">
      <formula>0</formula>
    </cfRule>
    <cfRule type="cellIs" dxfId="258" priority="27" stopIfTrue="1" operator="greaterThan">
      <formula>0</formula>
    </cfRule>
  </conditionalFormatting>
  <conditionalFormatting sqref="T5:U9">
    <cfRule type="cellIs" dxfId="257" priority="22" stopIfTrue="1" operator="greaterThan">
      <formula>0</formula>
    </cfRule>
    <cfRule type="cellIs" dxfId="256" priority="23" stopIfTrue="1" operator="greaterThan">
      <formula>0</formula>
    </cfRule>
    <cfRule type="cellIs" dxfId="255" priority="24" stopIfTrue="1" operator="greaterThan">
      <formula>0</formula>
    </cfRule>
  </conditionalFormatting>
  <conditionalFormatting sqref="T10:U22">
    <cfRule type="cellIs" dxfId="254" priority="19" stopIfTrue="1" operator="greaterThan">
      <formula>0</formula>
    </cfRule>
    <cfRule type="cellIs" dxfId="253" priority="20" stopIfTrue="1" operator="greaterThan">
      <formula>0</formula>
    </cfRule>
    <cfRule type="cellIs" dxfId="252" priority="21" stopIfTrue="1" operator="greaterThan">
      <formula>0</formula>
    </cfRule>
  </conditionalFormatting>
  <conditionalFormatting sqref="S4">
    <cfRule type="cellIs" dxfId="251" priority="7" stopIfTrue="1" operator="greaterThan">
      <formula>0</formula>
    </cfRule>
    <cfRule type="cellIs" dxfId="250" priority="8" stopIfTrue="1" operator="greaterThan">
      <formula>0</formula>
    </cfRule>
    <cfRule type="cellIs" dxfId="249" priority="9" stopIfTrue="1" operator="greaterThan">
      <formula>0</formula>
    </cfRule>
  </conditionalFormatting>
  <conditionalFormatting sqref="S5:S9">
    <cfRule type="cellIs" dxfId="248" priority="4" stopIfTrue="1" operator="greaterThan">
      <formula>0</formula>
    </cfRule>
    <cfRule type="cellIs" dxfId="247" priority="5" stopIfTrue="1" operator="greaterThan">
      <formula>0</formula>
    </cfRule>
    <cfRule type="cellIs" dxfId="246" priority="6" stopIfTrue="1" operator="greaterThan">
      <formula>0</formula>
    </cfRule>
  </conditionalFormatting>
  <conditionalFormatting sqref="S10:S22">
    <cfRule type="cellIs" dxfId="245" priority="1" stopIfTrue="1" operator="greaterThan">
      <formula>0</formula>
    </cfRule>
    <cfRule type="cellIs" dxfId="244" priority="2" stopIfTrue="1" operator="greaterThan">
      <formula>0</formula>
    </cfRule>
    <cfRule type="cellIs" dxfId="243" priority="3" stopIfTrue="1" operator="greaterThan">
      <formula>0</formula>
    </cfRule>
  </conditionalFormatting>
  <conditionalFormatting sqref="N4:R4">
    <cfRule type="cellIs" dxfId="242" priority="16" stopIfTrue="1" operator="greaterThan">
      <formula>0</formula>
    </cfRule>
    <cfRule type="cellIs" dxfId="241" priority="17" stopIfTrue="1" operator="greaterThan">
      <formula>0</formula>
    </cfRule>
    <cfRule type="cellIs" dxfId="240" priority="18" stopIfTrue="1" operator="greaterThan">
      <formula>0</formula>
    </cfRule>
  </conditionalFormatting>
  <conditionalFormatting sqref="N5:R9">
    <cfRule type="cellIs" dxfId="239" priority="13" stopIfTrue="1" operator="greaterThan">
      <formula>0</formula>
    </cfRule>
    <cfRule type="cellIs" dxfId="238" priority="14" stopIfTrue="1" operator="greaterThan">
      <formula>0</formula>
    </cfRule>
    <cfRule type="cellIs" dxfId="237" priority="15" stopIfTrue="1" operator="greaterThan">
      <formula>0</formula>
    </cfRule>
  </conditionalFormatting>
  <conditionalFormatting sqref="N10:R22">
    <cfRule type="cellIs" dxfId="236" priority="10" stopIfTrue="1" operator="greaterThan">
      <formula>0</formula>
    </cfRule>
    <cfRule type="cellIs" dxfId="235" priority="11" stopIfTrue="1" operator="greaterThan">
      <formula>0</formula>
    </cfRule>
    <cfRule type="cellIs" dxfId="234" priority="12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23"/>
  <sheetViews>
    <sheetView zoomScale="90" zoomScaleNormal="90" workbookViewId="0">
      <selection activeCell="N1" sqref="N1:N1048576"/>
    </sheetView>
  </sheetViews>
  <sheetFormatPr defaultColWidth="9.73046875" defaultRowHeight="14.25"/>
  <cols>
    <col min="1" max="1" width="6.265625" style="3" customWidth="1"/>
    <col min="2" max="2" width="7.265625" style="4" customWidth="1"/>
    <col min="3" max="3" width="48.3984375" style="8" customWidth="1"/>
    <col min="4" max="4" width="44.59765625" style="55" customWidth="1"/>
    <col min="5" max="5" width="28.1328125" style="9" customWidth="1"/>
    <col min="6" max="6" width="11.86328125" style="9" customWidth="1"/>
    <col min="7" max="7" width="18" style="8" customWidth="1"/>
    <col min="8" max="8" width="13.59765625" style="2" bestFit="1" customWidth="1"/>
    <col min="9" max="9" width="12.3984375" style="7" customWidth="1"/>
    <col min="10" max="10" width="13.86328125" style="7" customWidth="1"/>
    <col min="11" max="11" width="13.86328125" style="62" customWidth="1"/>
    <col min="12" max="12" width="13.265625" style="10" customWidth="1"/>
    <col min="13" max="13" width="12.59765625" style="11" customWidth="1"/>
    <col min="14" max="14" width="12.1328125" style="5" customWidth="1"/>
    <col min="15" max="15" width="13.73046875" style="1" customWidth="1"/>
    <col min="16" max="16" width="15" style="1" customWidth="1"/>
    <col min="17" max="17" width="12.86328125" style="1" customWidth="1"/>
    <col min="18" max="18" width="12.73046875" style="6" customWidth="1"/>
    <col min="19" max="19" width="13.265625" style="5" customWidth="1"/>
    <col min="20" max="20" width="14.1328125" style="1" customWidth="1"/>
    <col min="21" max="21" width="12.86328125" style="1" customWidth="1"/>
    <col min="22" max="22" width="10.59765625" style="1" bestFit="1" customWidth="1"/>
    <col min="23" max="23" width="10.59765625" style="6" bestFit="1" customWidth="1"/>
    <col min="24" max="25" width="10.59765625" style="1" bestFit="1" customWidth="1"/>
    <col min="26" max="16384" width="9.73046875" style="1"/>
  </cols>
  <sheetData>
    <row r="1" spans="1:25" ht="30.75" customHeight="1">
      <c r="A1" s="96" t="s">
        <v>49</v>
      </c>
      <c r="B1" s="96"/>
      <c r="C1" s="96"/>
      <c r="D1" s="96" t="s">
        <v>41</v>
      </c>
      <c r="E1" s="96"/>
      <c r="F1" s="96"/>
      <c r="G1" s="96"/>
      <c r="H1" s="96"/>
      <c r="I1" s="96" t="s">
        <v>48</v>
      </c>
      <c r="J1" s="96"/>
      <c r="K1" s="96"/>
      <c r="L1" s="96"/>
      <c r="M1" s="96"/>
      <c r="N1" s="97" t="s">
        <v>99</v>
      </c>
      <c r="O1" s="97" t="s">
        <v>47</v>
      </c>
      <c r="P1" s="97" t="s">
        <v>47</v>
      </c>
      <c r="Q1" s="97" t="s">
        <v>47</v>
      </c>
      <c r="R1" s="97" t="s">
        <v>47</v>
      </c>
      <c r="S1" s="97" t="s">
        <v>47</v>
      </c>
      <c r="T1" s="97" t="s">
        <v>47</v>
      </c>
      <c r="U1" s="97" t="s">
        <v>47</v>
      </c>
      <c r="V1" s="97" t="s">
        <v>47</v>
      </c>
      <c r="W1" s="97" t="s">
        <v>47</v>
      </c>
      <c r="X1" s="97" t="s">
        <v>47</v>
      </c>
      <c r="Y1" s="97" t="s">
        <v>47</v>
      </c>
    </row>
    <row r="2" spans="1: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s="2" customFormat="1" ht="30.75">
      <c r="A3" s="66" t="s">
        <v>4</v>
      </c>
      <c r="B3" s="66" t="s">
        <v>2</v>
      </c>
      <c r="C3" s="66" t="s">
        <v>33</v>
      </c>
      <c r="D3" s="66" t="s">
        <v>50</v>
      </c>
      <c r="E3" s="66" t="s">
        <v>36</v>
      </c>
      <c r="F3" s="67" t="s">
        <v>34</v>
      </c>
      <c r="G3" s="66" t="s">
        <v>35</v>
      </c>
      <c r="H3" s="66" t="s">
        <v>37</v>
      </c>
      <c r="I3" s="68" t="s">
        <v>3</v>
      </c>
      <c r="J3" s="50" t="s">
        <v>42</v>
      </c>
      <c r="K3" s="60" t="s">
        <v>43</v>
      </c>
      <c r="L3" s="28" t="s">
        <v>0</v>
      </c>
      <c r="M3" s="26" t="s">
        <v>1</v>
      </c>
      <c r="N3" s="49">
        <v>43733</v>
      </c>
      <c r="O3" s="49" t="s">
        <v>32</v>
      </c>
      <c r="P3" s="49" t="s">
        <v>32</v>
      </c>
      <c r="Q3" s="49" t="s">
        <v>32</v>
      </c>
      <c r="R3" s="49" t="s">
        <v>32</v>
      </c>
      <c r="S3" s="49" t="s">
        <v>32</v>
      </c>
      <c r="T3" s="49" t="s">
        <v>32</v>
      </c>
      <c r="U3" s="49" t="s">
        <v>32</v>
      </c>
      <c r="V3" s="49" t="s">
        <v>32</v>
      </c>
      <c r="W3" s="49" t="s">
        <v>32</v>
      </c>
      <c r="X3" s="49" t="s">
        <v>32</v>
      </c>
      <c r="Y3" s="49" t="s">
        <v>32</v>
      </c>
    </row>
    <row r="4" spans="1:25" ht="39.950000000000003" customHeight="1">
      <c r="A4" s="69">
        <v>1</v>
      </c>
      <c r="B4" s="70">
        <v>1</v>
      </c>
      <c r="C4" s="71" t="s">
        <v>51</v>
      </c>
      <c r="D4" s="72" t="s">
        <v>52</v>
      </c>
      <c r="E4" s="72" t="s">
        <v>53</v>
      </c>
      <c r="F4" s="51" t="s">
        <v>39</v>
      </c>
      <c r="G4" s="73" t="s">
        <v>54</v>
      </c>
      <c r="H4" s="73" t="s">
        <v>31</v>
      </c>
      <c r="I4" s="73" t="s">
        <v>3</v>
      </c>
      <c r="J4" s="83">
        <v>7175.88</v>
      </c>
      <c r="K4" s="61">
        <v>4</v>
      </c>
      <c r="L4" s="29">
        <f>K4-(SUM(N4:Y4))</f>
        <v>4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>
      <c r="A5" s="69">
        <v>3</v>
      </c>
      <c r="B5" s="70">
        <v>10</v>
      </c>
      <c r="C5" s="71" t="s">
        <v>55</v>
      </c>
      <c r="D5" s="72" t="s">
        <v>56</v>
      </c>
      <c r="E5" s="72" t="s">
        <v>57</v>
      </c>
      <c r="F5" s="51" t="s">
        <v>58</v>
      </c>
      <c r="G5" s="73" t="s">
        <v>59</v>
      </c>
      <c r="H5" s="73" t="s">
        <v>60</v>
      </c>
      <c r="I5" s="73" t="s">
        <v>3</v>
      </c>
      <c r="J5" s="83">
        <v>2242.5</v>
      </c>
      <c r="K5" s="61"/>
      <c r="L5" s="29">
        <f t="shared" ref="L5:L22" si="0">K5-(SUM(N5:Y5))</f>
        <v>0</v>
      </c>
      <c r="M5" s="31" t="str">
        <f t="shared" ref="M5:M22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>
      <c r="A6" s="74">
        <v>4</v>
      </c>
      <c r="B6" s="52">
        <v>11</v>
      </c>
      <c r="C6" s="54" t="s">
        <v>61</v>
      </c>
      <c r="D6" s="75" t="s">
        <v>62</v>
      </c>
      <c r="E6" s="75" t="s">
        <v>63</v>
      </c>
      <c r="F6" s="53" t="s">
        <v>38</v>
      </c>
      <c r="G6" s="76" t="s">
        <v>64</v>
      </c>
      <c r="H6" s="76" t="s">
        <v>31</v>
      </c>
      <c r="I6" s="76" t="s">
        <v>3</v>
      </c>
      <c r="J6" s="84">
        <v>386.36</v>
      </c>
      <c r="K6" s="6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>
      <c r="A7" s="87">
        <v>5</v>
      </c>
      <c r="B7" s="70">
        <v>12</v>
      </c>
      <c r="C7" s="88" t="s">
        <v>65</v>
      </c>
      <c r="D7" s="77" t="s">
        <v>66</v>
      </c>
      <c r="E7" s="77" t="s">
        <v>67</v>
      </c>
      <c r="F7" s="51" t="s">
        <v>38</v>
      </c>
      <c r="G7" s="73" t="s">
        <v>68</v>
      </c>
      <c r="H7" s="73" t="s">
        <v>69</v>
      </c>
      <c r="I7" s="73" t="s">
        <v>3</v>
      </c>
      <c r="J7" s="83">
        <v>248</v>
      </c>
      <c r="K7" s="61">
        <v>1</v>
      </c>
      <c r="L7" s="29">
        <f t="shared" si="0"/>
        <v>0</v>
      </c>
      <c r="M7" s="31" t="str">
        <f t="shared" si="1"/>
        <v>OK</v>
      </c>
      <c r="N7" s="32">
        <v>1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>
      <c r="A8" s="87"/>
      <c r="B8" s="70">
        <v>13</v>
      </c>
      <c r="C8" s="89"/>
      <c r="D8" s="77" t="s">
        <v>70</v>
      </c>
      <c r="E8" s="77" t="s">
        <v>67</v>
      </c>
      <c r="F8" s="51" t="s">
        <v>71</v>
      </c>
      <c r="G8" s="73" t="s">
        <v>72</v>
      </c>
      <c r="H8" s="73" t="s">
        <v>69</v>
      </c>
      <c r="I8" s="73" t="s">
        <v>3</v>
      </c>
      <c r="J8" s="83">
        <v>100</v>
      </c>
      <c r="K8" s="61">
        <v>12</v>
      </c>
      <c r="L8" s="29">
        <f t="shared" si="0"/>
        <v>8</v>
      </c>
      <c r="M8" s="31" t="str">
        <f t="shared" si="1"/>
        <v>OK</v>
      </c>
      <c r="N8" s="32">
        <v>4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>
      <c r="A9" s="87"/>
      <c r="B9" s="70">
        <v>14</v>
      </c>
      <c r="C9" s="89"/>
      <c r="D9" s="78" t="s">
        <v>73</v>
      </c>
      <c r="E9" s="77" t="s">
        <v>67</v>
      </c>
      <c r="F9" s="51" t="s">
        <v>71</v>
      </c>
      <c r="G9" s="73" t="s">
        <v>72</v>
      </c>
      <c r="H9" s="73" t="s">
        <v>69</v>
      </c>
      <c r="I9" s="73" t="s">
        <v>3</v>
      </c>
      <c r="J9" s="83">
        <v>147</v>
      </c>
      <c r="K9" s="6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>
      <c r="A10" s="87"/>
      <c r="B10" s="70">
        <v>15</v>
      </c>
      <c r="C10" s="89"/>
      <c r="D10" s="78" t="s">
        <v>74</v>
      </c>
      <c r="E10" s="77" t="s">
        <v>67</v>
      </c>
      <c r="F10" s="51" t="s">
        <v>71</v>
      </c>
      <c r="G10" s="73" t="s">
        <v>72</v>
      </c>
      <c r="H10" s="73" t="s">
        <v>69</v>
      </c>
      <c r="I10" s="73" t="s">
        <v>3</v>
      </c>
      <c r="J10" s="83">
        <v>161</v>
      </c>
      <c r="K10" s="61"/>
      <c r="L10" s="29">
        <f t="shared" si="0"/>
        <v>0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>
      <c r="A11" s="87"/>
      <c r="B11" s="70">
        <v>16</v>
      </c>
      <c r="C11" s="90"/>
      <c r="D11" s="78" t="s">
        <v>75</v>
      </c>
      <c r="E11" s="77" t="s">
        <v>67</v>
      </c>
      <c r="F11" s="51" t="s">
        <v>71</v>
      </c>
      <c r="G11" s="73" t="s">
        <v>72</v>
      </c>
      <c r="H11" s="73" t="s">
        <v>69</v>
      </c>
      <c r="I11" s="73" t="s">
        <v>3</v>
      </c>
      <c r="J11" s="83">
        <v>87</v>
      </c>
      <c r="K11" s="61">
        <v>12</v>
      </c>
      <c r="L11" s="29">
        <f t="shared" si="0"/>
        <v>12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>
      <c r="A12" s="74">
        <v>6</v>
      </c>
      <c r="B12" s="52">
        <v>17</v>
      </c>
      <c r="C12" s="54" t="s">
        <v>76</v>
      </c>
      <c r="D12" s="79" t="s">
        <v>77</v>
      </c>
      <c r="E12" s="79" t="s">
        <v>78</v>
      </c>
      <c r="F12" s="53" t="s">
        <v>40</v>
      </c>
      <c r="G12" s="76" t="s">
        <v>79</v>
      </c>
      <c r="H12" s="76" t="s">
        <v>80</v>
      </c>
      <c r="I12" s="76" t="s">
        <v>3</v>
      </c>
      <c r="J12" s="84">
        <v>52.5</v>
      </c>
      <c r="K12" s="6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>
      <c r="A13" s="69">
        <v>7</v>
      </c>
      <c r="B13" s="70">
        <v>18</v>
      </c>
      <c r="C13" s="71" t="s">
        <v>65</v>
      </c>
      <c r="D13" s="80" t="s">
        <v>81</v>
      </c>
      <c r="E13" s="80" t="s">
        <v>82</v>
      </c>
      <c r="F13" s="51" t="s">
        <v>40</v>
      </c>
      <c r="G13" s="73" t="s">
        <v>83</v>
      </c>
      <c r="H13" s="73" t="s">
        <v>69</v>
      </c>
      <c r="I13" s="73" t="s">
        <v>3</v>
      </c>
      <c r="J13" s="83">
        <v>166.65</v>
      </c>
      <c r="K13" s="61">
        <v>14</v>
      </c>
      <c r="L13" s="29">
        <f t="shared" si="0"/>
        <v>14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>
      <c r="A14" s="91">
        <v>10</v>
      </c>
      <c r="B14" s="52">
        <v>64</v>
      </c>
      <c r="C14" s="92" t="s">
        <v>84</v>
      </c>
      <c r="D14" s="81" t="s">
        <v>85</v>
      </c>
      <c r="E14" s="82" t="s">
        <v>86</v>
      </c>
      <c r="F14" s="53" t="s">
        <v>40</v>
      </c>
      <c r="G14" s="76" t="s">
        <v>87</v>
      </c>
      <c r="H14" s="76" t="s">
        <v>69</v>
      </c>
      <c r="I14" s="76" t="s">
        <v>3</v>
      </c>
      <c r="J14" s="84">
        <v>3855</v>
      </c>
      <c r="K14" s="6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>
      <c r="A15" s="91"/>
      <c r="B15" s="52">
        <v>65</v>
      </c>
      <c r="C15" s="93"/>
      <c r="D15" s="82" t="s">
        <v>88</v>
      </c>
      <c r="E15" s="82" t="s">
        <v>86</v>
      </c>
      <c r="F15" s="53" t="s">
        <v>38</v>
      </c>
      <c r="G15" s="76" t="s">
        <v>89</v>
      </c>
      <c r="H15" s="76" t="s">
        <v>69</v>
      </c>
      <c r="I15" s="76" t="s">
        <v>3</v>
      </c>
      <c r="J15" s="84">
        <v>727.5</v>
      </c>
      <c r="K15" s="6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>
      <c r="A16" s="91"/>
      <c r="B16" s="52">
        <v>66</v>
      </c>
      <c r="C16" s="93"/>
      <c r="D16" s="82" t="s">
        <v>90</v>
      </c>
      <c r="E16" s="82" t="s">
        <v>86</v>
      </c>
      <c r="F16" s="53" t="s">
        <v>38</v>
      </c>
      <c r="G16" s="76" t="s">
        <v>89</v>
      </c>
      <c r="H16" s="76" t="s">
        <v>69</v>
      </c>
      <c r="I16" s="76" t="s">
        <v>3</v>
      </c>
      <c r="J16" s="84">
        <v>810.94</v>
      </c>
      <c r="K16" s="61">
        <v>25</v>
      </c>
      <c r="L16" s="29">
        <f t="shared" si="0"/>
        <v>25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>
      <c r="A17" s="91"/>
      <c r="B17" s="52">
        <v>67</v>
      </c>
      <c r="C17" s="93"/>
      <c r="D17" s="82" t="s">
        <v>91</v>
      </c>
      <c r="E17" s="81" t="s">
        <v>86</v>
      </c>
      <c r="F17" s="53" t="s">
        <v>40</v>
      </c>
      <c r="G17" s="76" t="s">
        <v>87</v>
      </c>
      <c r="H17" s="76" t="s">
        <v>69</v>
      </c>
      <c r="I17" s="76" t="s">
        <v>3</v>
      </c>
      <c r="J17" s="84">
        <v>11287.5</v>
      </c>
      <c r="K17" s="61"/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>
      <c r="A18" s="91"/>
      <c r="B18" s="52">
        <v>68</v>
      </c>
      <c r="C18" s="93"/>
      <c r="D18" s="82" t="s">
        <v>92</v>
      </c>
      <c r="E18" s="82" t="s">
        <v>86</v>
      </c>
      <c r="F18" s="53" t="s">
        <v>40</v>
      </c>
      <c r="G18" s="76" t="s">
        <v>87</v>
      </c>
      <c r="H18" s="76" t="s">
        <v>69</v>
      </c>
      <c r="I18" s="76" t="s">
        <v>3</v>
      </c>
      <c r="J18" s="84">
        <v>935</v>
      </c>
      <c r="K18" s="6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>
      <c r="A19" s="91"/>
      <c r="B19" s="52">
        <v>69</v>
      </c>
      <c r="C19" s="93"/>
      <c r="D19" s="82" t="s">
        <v>93</v>
      </c>
      <c r="E19" s="82" t="s">
        <v>86</v>
      </c>
      <c r="F19" s="53" t="s">
        <v>40</v>
      </c>
      <c r="G19" s="76" t="s">
        <v>87</v>
      </c>
      <c r="H19" s="76" t="s">
        <v>69</v>
      </c>
      <c r="I19" s="76" t="s">
        <v>3</v>
      </c>
      <c r="J19" s="84">
        <v>662.5</v>
      </c>
      <c r="K19" s="61"/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>
      <c r="A20" s="91"/>
      <c r="B20" s="52">
        <v>70</v>
      </c>
      <c r="C20" s="93"/>
      <c r="D20" s="82" t="s">
        <v>94</v>
      </c>
      <c r="E20" s="82" t="s">
        <v>86</v>
      </c>
      <c r="F20" s="53" t="s">
        <v>40</v>
      </c>
      <c r="G20" s="76" t="s">
        <v>87</v>
      </c>
      <c r="H20" s="76" t="s">
        <v>69</v>
      </c>
      <c r="I20" s="76" t="s">
        <v>3</v>
      </c>
      <c r="J20" s="84">
        <v>972.5</v>
      </c>
      <c r="K20" s="6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>
      <c r="A21" s="91"/>
      <c r="B21" s="52">
        <v>71</v>
      </c>
      <c r="C21" s="93"/>
      <c r="D21" s="82" t="s">
        <v>95</v>
      </c>
      <c r="E21" s="82" t="s">
        <v>86</v>
      </c>
      <c r="F21" s="53" t="s">
        <v>40</v>
      </c>
      <c r="G21" s="76" t="s">
        <v>87</v>
      </c>
      <c r="H21" s="76" t="s">
        <v>69</v>
      </c>
      <c r="I21" s="76" t="s">
        <v>3</v>
      </c>
      <c r="J21" s="84">
        <v>967.5</v>
      </c>
      <c r="K21" s="6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>
      <c r="A22" s="91"/>
      <c r="B22" s="52">
        <v>72</v>
      </c>
      <c r="C22" s="94"/>
      <c r="D22" s="82" t="s">
        <v>96</v>
      </c>
      <c r="E22" s="82" t="s">
        <v>86</v>
      </c>
      <c r="F22" s="53" t="s">
        <v>40</v>
      </c>
      <c r="G22" s="76" t="s">
        <v>87</v>
      </c>
      <c r="H22" s="76" t="s">
        <v>69</v>
      </c>
      <c r="I22" s="76" t="s">
        <v>3</v>
      </c>
      <c r="J22" s="84">
        <v>1730</v>
      </c>
      <c r="K22" s="61"/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O23" s="64"/>
      <c r="P23" s="64"/>
      <c r="Q23" s="64"/>
      <c r="R23" s="64"/>
      <c r="S23" s="64"/>
      <c r="T23" s="64"/>
      <c r="U23" s="64"/>
    </row>
  </sheetData>
  <mergeCells count="20">
    <mergeCell ref="A7:A11"/>
    <mergeCell ref="C7:C11"/>
    <mergeCell ref="A14:A22"/>
    <mergeCell ref="C14:C22"/>
    <mergeCell ref="T1:T2"/>
    <mergeCell ref="R1:R2"/>
    <mergeCell ref="S1:S2"/>
    <mergeCell ref="Q1:Q2"/>
    <mergeCell ref="P1:P2"/>
    <mergeCell ref="A1:C1"/>
    <mergeCell ref="N1:N2"/>
    <mergeCell ref="D1:H1"/>
    <mergeCell ref="I1:M1"/>
    <mergeCell ref="A2:M2"/>
    <mergeCell ref="O1:O2"/>
    <mergeCell ref="Y1:Y2"/>
    <mergeCell ref="U1:U2"/>
    <mergeCell ref="V1:V2"/>
    <mergeCell ref="W1:W2"/>
    <mergeCell ref="X1:X2"/>
  </mergeCells>
  <conditionalFormatting sqref="S4">
    <cfRule type="cellIs" dxfId="233" priority="16" stopIfTrue="1" operator="greaterThan">
      <formula>0</formula>
    </cfRule>
    <cfRule type="cellIs" dxfId="232" priority="17" stopIfTrue="1" operator="greaterThan">
      <formula>0</formula>
    </cfRule>
    <cfRule type="cellIs" dxfId="231" priority="18" stopIfTrue="1" operator="greaterThan">
      <formula>0</formula>
    </cfRule>
  </conditionalFormatting>
  <conditionalFormatting sqref="S5:S9">
    <cfRule type="cellIs" dxfId="230" priority="13" stopIfTrue="1" operator="greaterThan">
      <formula>0</formula>
    </cfRule>
    <cfRule type="cellIs" dxfId="229" priority="14" stopIfTrue="1" operator="greaterThan">
      <formula>0</formula>
    </cfRule>
    <cfRule type="cellIs" dxfId="228" priority="15" stopIfTrue="1" operator="greaterThan">
      <formula>0</formula>
    </cfRule>
  </conditionalFormatting>
  <conditionalFormatting sqref="S10:S22">
    <cfRule type="cellIs" dxfId="227" priority="10" stopIfTrue="1" operator="greaterThan">
      <formula>0</formula>
    </cfRule>
    <cfRule type="cellIs" dxfId="226" priority="11" stopIfTrue="1" operator="greaterThan">
      <formula>0</formula>
    </cfRule>
    <cfRule type="cellIs" dxfId="225" priority="12" stopIfTrue="1" operator="greaterThan">
      <formula>0</formula>
    </cfRule>
  </conditionalFormatting>
  <conditionalFormatting sqref="V4:Y4">
    <cfRule type="cellIs" dxfId="224" priority="43" stopIfTrue="1" operator="greaterThan">
      <formula>0</formula>
    </cfRule>
    <cfRule type="cellIs" dxfId="223" priority="44" stopIfTrue="1" operator="greaterThan">
      <formula>0</formula>
    </cfRule>
    <cfRule type="cellIs" dxfId="222" priority="45" stopIfTrue="1" operator="greaterThan">
      <formula>0</formula>
    </cfRule>
  </conditionalFormatting>
  <conditionalFormatting sqref="V5:Y9">
    <cfRule type="cellIs" dxfId="221" priority="40" stopIfTrue="1" operator="greaterThan">
      <formula>0</formula>
    </cfRule>
    <cfRule type="cellIs" dxfId="220" priority="41" stopIfTrue="1" operator="greaterThan">
      <formula>0</formula>
    </cfRule>
    <cfRule type="cellIs" dxfId="219" priority="42" stopIfTrue="1" operator="greaterThan">
      <formula>0</formula>
    </cfRule>
  </conditionalFormatting>
  <conditionalFormatting sqref="V10:Y22">
    <cfRule type="cellIs" dxfId="218" priority="37" stopIfTrue="1" operator="greaterThan">
      <formula>0</formula>
    </cfRule>
    <cfRule type="cellIs" dxfId="217" priority="38" stopIfTrue="1" operator="greaterThan">
      <formula>0</formula>
    </cfRule>
    <cfRule type="cellIs" dxfId="216" priority="39" stopIfTrue="1" operator="greaterThan">
      <formula>0</formula>
    </cfRule>
  </conditionalFormatting>
  <conditionalFormatting sqref="T4:U4">
    <cfRule type="cellIs" dxfId="215" priority="34" stopIfTrue="1" operator="greaterThan">
      <formula>0</formula>
    </cfRule>
    <cfRule type="cellIs" dxfId="214" priority="35" stopIfTrue="1" operator="greaterThan">
      <formula>0</formula>
    </cfRule>
    <cfRule type="cellIs" dxfId="213" priority="36" stopIfTrue="1" operator="greaterThan">
      <formula>0</formula>
    </cfRule>
  </conditionalFormatting>
  <conditionalFormatting sqref="T5:U9">
    <cfRule type="cellIs" dxfId="212" priority="31" stopIfTrue="1" operator="greaterThan">
      <formula>0</formula>
    </cfRule>
    <cfRule type="cellIs" dxfId="211" priority="32" stopIfTrue="1" operator="greaterThan">
      <formula>0</formula>
    </cfRule>
    <cfRule type="cellIs" dxfId="210" priority="33" stopIfTrue="1" operator="greaterThan">
      <formula>0</formula>
    </cfRule>
  </conditionalFormatting>
  <conditionalFormatting sqref="T10:U22">
    <cfRule type="cellIs" dxfId="209" priority="28" stopIfTrue="1" operator="greaterThan">
      <formula>0</formula>
    </cfRule>
    <cfRule type="cellIs" dxfId="208" priority="29" stopIfTrue="1" operator="greaterThan">
      <formula>0</formula>
    </cfRule>
    <cfRule type="cellIs" dxfId="207" priority="30" stopIfTrue="1" operator="greaterThan">
      <formula>0</formula>
    </cfRule>
  </conditionalFormatting>
  <conditionalFormatting sqref="O4:R4">
    <cfRule type="cellIs" dxfId="206" priority="25" stopIfTrue="1" operator="greaterThan">
      <formula>0</formula>
    </cfRule>
    <cfRule type="cellIs" dxfId="205" priority="26" stopIfTrue="1" operator="greaterThan">
      <formula>0</formula>
    </cfRule>
    <cfRule type="cellIs" dxfId="204" priority="27" stopIfTrue="1" operator="greaterThan">
      <formula>0</formula>
    </cfRule>
  </conditionalFormatting>
  <conditionalFormatting sqref="O5:R9">
    <cfRule type="cellIs" dxfId="203" priority="22" stopIfTrue="1" operator="greaterThan">
      <formula>0</formula>
    </cfRule>
    <cfRule type="cellIs" dxfId="202" priority="23" stopIfTrue="1" operator="greaterThan">
      <formula>0</formula>
    </cfRule>
    <cfRule type="cellIs" dxfId="201" priority="24" stopIfTrue="1" operator="greaterThan">
      <formula>0</formula>
    </cfRule>
  </conditionalFormatting>
  <conditionalFormatting sqref="O10:R22">
    <cfRule type="cellIs" dxfId="200" priority="19" stopIfTrue="1" operator="greaterThan">
      <formula>0</formula>
    </cfRule>
    <cfRule type="cellIs" dxfId="199" priority="20" stopIfTrue="1" operator="greaterThan">
      <formula>0</formula>
    </cfRule>
    <cfRule type="cellIs" dxfId="198" priority="21" stopIfTrue="1" operator="greaterThan">
      <formula>0</formula>
    </cfRule>
  </conditionalFormatting>
  <conditionalFormatting sqref="N4">
    <cfRule type="cellIs" dxfId="197" priority="7" stopIfTrue="1" operator="greaterThan">
      <formula>0</formula>
    </cfRule>
    <cfRule type="cellIs" dxfId="196" priority="8" stopIfTrue="1" operator="greaterThan">
      <formula>0</formula>
    </cfRule>
    <cfRule type="cellIs" dxfId="195" priority="9" stopIfTrue="1" operator="greaterThan">
      <formula>0</formula>
    </cfRule>
  </conditionalFormatting>
  <conditionalFormatting sqref="N5:N9">
    <cfRule type="cellIs" dxfId="194" priority="4" stopIfTrue="1" operator="greaterThan">
      <formula>0</formula>
    </cfRule>
    <cfRule type="cellIs" dxfId="193" priority="5" stopIfTrue="1" operator="greaterThan">
      <formula>0</formula>
    </cfRule>
    <cfRule type="cellIs" dxfId="192" priority="6" stopIfTrue="1" operator="greaterThan">
      <formula>0</formula>
    </cfRule>
  </conditionalFormatting>
  <conditionalFormatting sqref="N10:N22">
    <cfRule type="cellIs" dxfId="191" priority="1" stopIfTrue="1" operator="greaterThan">
      <formula>0</formula>
    </cfRule>
    <cfRule type="cellIs" dxfId="190" priority="2" stopIfTrue="1" operator="greaterThan">
      <formula>0</formula>
    </cfRule>
    <cfRule type="cellIs" dxfId="18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2015-07-21T20:24:33Z</cp:lastPrinted>
  <dcterms:created xsi:type="dcterms:W3CDTF">2010-06-19T20:43:11Z</dcterms:created>
  <dcterms:modified xsi:type="dcterms:W3CDTF">2020-08-25T21:39:22Z</dcterms:modified>
</cp:coreProperties>
</file>